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codeName="ThisWorkbook"/>
  <mc:AlternateContent xmlns:mc="http://schemas.openxmlformats.org/markup-compatibility/2006">
    <mc:Choice Requires="x15">
      <x15ac:absPath xmlns:x15ac="http://schemas.microsoft.com/office/spreadsheetml/2010/11/ac" url="J:\FMO\Public Ed\SAFE\FY2027\"/>
    </mc:Choice>
  </mc:AlternateContent>
  <xr:revisionPtr revIDLastSave="0" documentId="13_ncr:1_{668C003A-8691-4B8D-AC5A-5E895DBC15C6}" xr6:coauthVersionLast="47" xr6:coauthVersionMax="47" xr10:uidLastSave="{00000000-0000-0000-0000-000000000000}"/>
  <workbookProtection workbookAlgorithmName="SHA-512" workbookHashValue="1kHKSNeTS4Yqp3VBYnzx9GYuX+3euwpjydVYy/8tLBJyiX8zxsjiuybGzym0Jt16UHqKdeAS1RxbFrlFkMFwtg==" workbookSaltValue="ntBt8Zel+MQC65l/fzAIgA==" workbookSpinCount="100000" lockStructure="1"/>
  <bookViews>
    <workbookView xWindow="22932" yWindow="-1416" windowWidth="23256" windowHeight="12456" tabRatio="728" firstSheet="1" activeTab="6" xr2:uid="{00000000-000D-0000-FFFF-FFFF00000000}"/>
  </bookViews>
  <sheets>
    <sheet name="Cover Sheet" sheetId="10" r:id="rId1"/>
    <sheet name="Joint Applicants" sheetId="8" r:id="rId2"/>
    <sheet name="School Selections" sheetId="23" r:id="rId3"/>
    <sheet name="SAFE-Senior SAFE Prog. Summary" sheetId="14" r:id="rId4"/>
    <sheet name="School Enrollment Data" sheetId="25" state="hidden" r:id="rId5"/>
    <sheet name="Budget Worksheet" sheetId="2" r:id="rId6"/>
    <sheet name="Signature Page" sheetId="20" r:id="rId7"/>
    <sheet name="Lookup Key" sheetId="4" state="hidden" r:id="rId8"/>
    <sheet name="Scoring Sheet" sheetId="13" state="hidden" r:id="rId9"/>
    <sheet name="Allowable Items List" sheetId="28" state="hidden" r:id="rId10"/>
    <sheet name="Scoring Lookups" sheetId="22" state="hidden" r:id="rId11"/>
  </sheets>
  <definedNames>
    <definedName name="_xlnm._FilterDatabase" localSheetId="5" hidden="1">'Budget Worksheet'!$B$20:$AD$34</definedName>
    <definedName name="_xlnm._FilterDatabase" localSheetId="7" hidden="1">'Lookup Key'!$A$2:$AV$367</definedName>
    <definedName name="_Hlk144988774" localSheetId="7">'Lookup Key'!$AP$3</definedName>
    <definedName name="_Toc89057697" localSheetId="1">'Joint Applicants'!#REF!</definedName>
    <definedName name="_Toc89057698" localSheetId="1">'Joint Applicants'!#REF!</definedName>
    <definedName name="_Toc89057699" localSheetId="1">'Joint Applicants'!$BN$80</definedName>
    <definedName name="_xlnm.Print_Area" localSheetId="5">'Budget Worksheet'!$A$1:$AY$282</definedName>
    <definedName name="_xlnm.Print_Area" localSheetId="0">'Cover Sheet'!$A$1:$BC$98</definedName>
    <definedName name="_xlnm.Print_Area" localSheetId="1">'Joint Applicants'!$A$2:$BE$50</definedName>
    <definedName name="_xlnm.Print_Area" localSheetId="3">'SAFE-Senior SAFE Prog. Summary'!$A$1:$BZ$38</definedName>
    <definedName name="_xlnm.Print_Area" localSheetId="2">'School Selections'!$A$1:$BZ$83</definedName>
    <definedName name="_xlnm.Print_Area" localSheetId="8">'Scoring Sheet'!$A$1:$BD$33</definedName>
    <definedName name="_xlnm.Print_Area" localSheetId="6">'Signature Page'!$A$1:$BC$41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20" l="1"/>
  <c r="B225" i="2"/>
  <c r="B208" i="2"/>
  <c r="AR241" i="2"/>
  <c r="AR240" i="2"/>
  <c r="AR239" i="2"/>
  <c r="AR238" i="2"/>
  <c r="AR237" i="2"/>
  <c r="AR236" i="2"/>
  <c r="AR235" i="2"/>
  <c r="AR234" i="2"/>
  <c r="AR233" i="2"/>
  <c r="AR232" i="2"/>
  <c r="AR231" i="2"/>
  <c r="AR230" i="2"/>
  <c r="AR229" i="2"/>
  <c r="AR228" i="2"/>
  <c r="AR227" i="2"/>
  <c r="AR224" i="2"/>
  <c r="AR223" i="2"/>
  <c r="AR222" i="2"/>
  <c r="AR221" i="2"/>
  <c r="AR220" i="2"/>
  <c r="AR219" i="2"/>
  <c r="AR218" i="2"/>
  <c r="AR217" i="2"/>
  <c r="AR216" i="2"/>
  <c r="AR215" i="2"/>
  <c r="AR214" i="2"/>
  <c r="AR213" i="2"/>
  <c r="AR212" i="2"/>
  <c r="AR211" i="2"/>
  <c r="AR210" i="2"/>
  <c r="AE2" i="28"/>
  <c r="AD2" i="28"/>
  <c r="AC2" i="28"/>
  <c r="AB2" i="28"/>
  <c r="AA2" i="28"/>
  <c r="Z2" i="28"/>
  <c r="Y2" i="28"/>
  <c r="X2" i="28"/>
  <c r="W2" i="28"/>
  <c r="V2" i="28"/>
  <c r="U2" i="28"/>
  <c r="T2" i="28"/>
  <c r="S2" i="28"/>
  <c r="R2" i="28"/>
  <c r="Q2" i="28"/>
  <c r="P2" i="28"/>
  <c r="O2" i="28"/>
  <c r="N2" i="28"/>
  <c r="M2" i="28"/>
  <c r="L2" i="28"/>
  <c r="K2" i="28" l="1"/>
  <c r="J2" i="28"/>
  <c r="I2" i="28"/>
  <c r="HC2" i="28"/>
  <c r="HB2" i="28"/>
  <c r="HA2" i="28"/>
  <c r="GZ2" i="28"/>
  <c r="GY2" i="28"/>
  <c r="GX2" i="28"/>
  <c r="GW2" i="28"/>
  <c r="GV2" i="28"/>
  <c r="GU2" i="28"/>
  <c r="GT2" i="28"/>
  <c r="GS2" i="28"/>
  <c r="GR2" i="28"/>
  <c r="GQ2" i="28"/>
  <c r="GP2" i="28"/>
  <c r="GO2" i="28"/>
  <c r="GN2" i="28"/>
  <c r="GM2" i="28"/>
  <c r="GL2" i="28"/>
  <c r="GK2" i="28"/>
  <c r="GJ2" i="28"/>
  <c r="GI2" i="28"/>
  <c r="GH2" i="28"/>
  <c r="GG2" i="28"/>
  <c r="GF2" i="28"/>
  <c r="GE2" i="28"/>
  <c r="GD2" i="28"/>
  <c r="GC2" i="28"/>
  <c r="GB2" i="28"/>
  <c r="GA2" i="28"/>
  <c r="FZ2" i="28"/>
  <c r="FY2" i="28"/>
  <c r="FX2" i="28"/>
  <c r="FW2" i="28"/>
  <c r="FV2" i="28"/>
  <c r="FU2" i="28"/>
  <c r="FT2" i="28"/>
  <c r="FS2" i="28"/>
  <c r="FR2" i="28"/>
  <c r="FQ2" i="28"/>
  <c r="FP2" i="28"/>
  <c r="FO2" i="28"/>
  <c r="FN2" i="28"/>
  <c r="FM2" i="28"/>
  <c r="FL2" i="28"/>
  <c r="FK2" i="28"/>
  <c r="FJ2" i="28"/>
  <c r="FI2" i="28"/>
  <c r="FH2" i="28"/>
  <c r="FG2" i="28"/>
  <c r="FF2" i="28"/>
  <c r="FE2" i="28"/>
  <c r="FD2" i="28"/>
  <c r="FC2" i="28"/>
  <c r="FB2" i="28"/>
  <c r="FA2" i="28"/>
  <c r="EZ2" i="28"/>
  <c r="EY2" i="28"/>
  <c r="EX2" i="28"/>
  <c r="EW2" i="28"/>
  <c r="EV2" i="28"/>
  <c r="EU2" i="28"/>
  <c r="ET2" i="28"/>
  <c r="ES2" i="28"/>
  <c r="ER2" i="28"/>
  <c r="EQ2" i="28"/>
  <c r="EP2" i="28"/>
  <c r="EO2" i="28"/>
  <c r="EN2" i="28"/>
  <c r="EM2" i="28"/>
  <c r="EL2" i="28"/>
  <c r="EK2" i="28"/>
  <c r="EJ2" i="28"/>
  <c r="EI2" i="28"/>
  <c r="EH2" i="28"/>
  <c r="EG2" i="28"/>
  <c r="EF2" i="28"/>
  <c r="EE2" i="28"/>
  <c r="ED2" i="28"/>
  <c r="EC2" i="28"/>
  <c r="EB2" i="28"/>
  <c r="EA2" i="28"/>
  <c r="DZ2" i="28"/>
  <c r="DY2" i="28"/>
  <c r="DX2" i="28"/>
  <c r="DQ2" i="28"/>
  <c r="DP2" i="28"/>
  <c r="DO2" i="28"/>
  <c r="DN2" i="28"/>
  <c r="DM2" i="28"/>
  <c r="DL2" i="28"/>
  <c r="DK2" i="28"/>
  <c r="DJ2" i="28"/>
  <c r="DI2" i="28"/>
  <c r="DH2" i="28"/>
  <c r="DG2" i="28"/>
  <c r="DF2" i="28"/>
  <c r="DE2" i="28"/>
  <c r="DD2" i="28"/>
  <c r="DC2" i="28"/>
  <c r="DB2" i="28"/>
  <c r="DA2" i="28"/>
  <c r="CZ2" i="28"/>
  <c r="CY2" i="28"/>
  <c r="CX2" i="28"/>
  <c r="CW2" i="28"/>
  <c r="CV2" i="28"/>
  <c r="CU2" i="28"/>
  <c r="CT2" i="28"/>
  <c r="CS2" i="28"/>
  <c r="CR2" i="28"/>
  <c r="CQ2" i="28"/>
  <c r="CP2" i="28"/>
  <c r="CO2" i="28"/>
  <c r="CN2" i="28"/>
  <c r="CM2" i="28"/>
  <c r="CL2" i="28"/>
  <c r="CK2" i="28"/>
  <c r="CJ2" i="28"/>
  <c r="CI2" i="28"/>
  <c r="CH2" i="28"/>
  <c r="CG2" i="28"/>
  <c r="CF2" i="28"/>
  <c r="CE2" i="28"/>
  <c r="CD2" i="28"/>
  <c r="CC2" i="28"/>
  <c r="CB2" i="28"/>
  <c r="CA2" i="28"/>
  <c r="BZ2" i="28"/>
  <c r="BY2" i="28"/>
  <c r="BX2" i="28"/>
  <c r="BW2" i="28"/>
  <c r="BV2" i="28"/>
  <c r="BU2" i="28"/>
  <c r="BT2" i="28"/>
  <c r="BS2" i="28"/>
  <c r="BR2" i="28"/>
  <c r="BQ2" i="28"/>
  <c r="BP2" i="28"/>
  <c r="BO2" i="28"/>
  <c r="BN2" i="28"/>
  <c r="BM2" i="28"/>
  <c r="BL2" i="28"/>
  <c r="BK2" i="28"/>
  <c r="BJ2" i="28"/>
  <c r="BI2" i="28"/>
  <c r="BH2" i="28"/>
  <c r="BG2" i="28"/>
  <c r="BF2" i="28"/>
  <c r="BE2" i="28"/>
  <c r="BD2" i="28"/>
  <c r="BC2" i="28"/>
  <c r="BB2" i="28"/>
  <c r="BA2" i="28"/>
  <c r="AZ2" i="28"/>
  <c r="AY2" i="28"/>
  <c r="AX2" i="28"/>
  <c r="AW2" i="28"/>
  <c r="AV2" i="28"/>
  <c r="AU2" i="28"/>
  <c r="AT2" i="28"/>
  <c r="AS2" i="28"/>
  <c r="AR2" i="28"/>
  <c r="AQ2" i="28"/>
  <c r="AP2" i="28"/>
  <c r="AO2" i="28"/>
  <c r="AN2" i="28"/>
  <c r="AM2" i="28"/>
  <c r="AL2" i="28"/>
  <c r="I4" i="23" l="1"/>
  <c r="AR31" i="13"/>
  <c r="D15" i="22" l="1"/>
  <c r="D14" i="22"/>
  <c r="I7" i="22"/>
  <c r="I8" i="22"/>
  <c r="I9" i="22"/>
  <c r="I10" i="22"/>
  <c r="I11" i="22"/>
  <c r="I12" i="22"/>
  <c r="I4" i="22"/>
  <c r="I5" i="22"/>
  <c r="I6" i="22"/>
  <c r="I3" i="22"/>
  <c r="T20" i="4"/>
  <c r="Y3" i="4" l="1"/>
  <c r="V15" i="10"/>
  <c r="AL30" i="13"/>
  <c r="D18" i="22"/>
  <c r="D16" i="22"/>
  <c r="AY31" i="13"/>
  <c r="AK10" i="22"/>
  <c r="AK11" i="22"/>
  <c r="AK12" i="22"/>
  <c r="AK13" i="22"/>
  <c r="AK14" i="22"/>
  <c r="AK15" i="22"/>
  <c r="AK16" i="22"/>
  <c r="AK17" i="22"/>
  <c r="AK4" i="22"/>
  <c r="AK5" i="22"/>
  <c r="AK6" i="22"/>
  <c r="AK7" i="22"/>
  <c r="AK8" i="22"/>
  <c r="AK9" i="22"/>
  <c r="AK18" i="22"/>
  <c r="AK3" i="22"/>
  <c r="U4" i="22"/>
  <c r="U5" i="22"/>
  <c r="U6" i="22"/>
  <c r="U7" i="22"/>
  <c r="U8" i="22"/>
  <c r="U9" i="22"/>
  <c r="U10" i="22"/>
  <c r="U11" i="22"/>
  <c r="U12" i="22"/>
  <c r="U13" i="22"/>
  <c r="U14" i="22"/>
  <c r="U15" i="22"/>
  <c r="U16" i="22"/>
  <c r="U17" i="22"/>
  <c r="U18" i="22"/>
  <c r="U19" i="22"/>
  <c r="U20" i="22"/>
  <c r="U21" i="22"/>
  <c r="U22" i="22"/>
  <c r="U23" i="22"/>
  <c r="U24" i="22"/>
  <c r="U25" i="22"/>
  <c r="U26" i="22"/>
  <c r="U27" i="22"/>
  <c r="U28" i="22"/>
  <c r="U29" i="22"/>
  <c r="U30" i="22"/>
  <c r="U31" i="22"/>
  <c r="U3" i="22"/>
  <c r="G4" i="22"/>
  <c r="G5" i="22"/>
  <c r="G6" i="22"/>
  <c r="G7" i="22"/>
  <c r="G8" i="22"/>
  <c r="G9" i="22"/>
  <c r="G10" i="22"/>
  <c r="G11" i="22"/>
  <c r="G12" i="22"/>
  <c r="G3" i="22"/>
  <c r="AS263" i="2"/>
  <c r="AS264" i="2"/>
  <c r="AS265" i="2"/>
  <c r="AS266" i="2"/>
  <c r="AS267" i="2"/>
  <c r="AS268" i="2"/>
  <c r="AS269" i="2"/>
  <c r="AS270" i="2"/>
  <c r="AS271" i="2"/>
  <c r="AS272" i="2"/>
  <c r="AS273" i="2"/>
  <c r="AS274" i="2"/>
  <c r="AS275" i="2"/>
  <c r="AS276" i="2"/>
  <c r="AS262" i="2"/>
  <c r="AE261" i="2"/>
  <c r="W261" i="2"/>
  <c r="O261" i="2"/>
  <c r="AR107" i="2"/>
  <c r="AR108" i="2"/>
  <c r="AR109" i="2"/>
  <c r="AR110" i="2"/>
  <c r="AR111" i="2"/>
  <c r="AR112" i="2"/>
  <c r="AR113" i="2"/>
  <c r="AR114" i="2"/>
  <c r="AR115" i="2"/>
  <c r="AR116" i="2"/>
  <c r="AR117" i="2"/>
  <c r="AR118" i="2"/>
  <c r="AR119" i="2"/>
  <c r="AR120" i="2"/>
  <c r="AR106" i="2"/>
  <c r="AB105" i="2"/>
  <c r="S105" i="2"/>
  <c r="B242" i="2"/>
  <c r="B191" i="2"/>
  <c r="AR207" i="2"/>
  <c r="AR206" i="2"/>
  <c r="AR205" i="2"/>
  <c r="AR204" i="2"/>
  <c r="AR203" i="2"/>
  <c r="AR202" i="2"/>
  <c r="AR201" i="2"/>
  <c r="AR200" i="2"/>
  <c r="AR199" i="2"/>
  <c r="AR198" i="2"/>
  <c r="AR197" i="2"/>
  <c r="AR196" i="2"/>
  <c r="AR195" i="2"/>
  <c r="AR194" i="2"/>
  <c r="AR193" i="2"/>
  <c r="B259" i="2"/>
  <c r="B174" i="2"/>
  <c r="B157" i="2"/>
  <c r="B140" i="2"/>
  <c r="B123" i="2"/>
  <c r="B103" i="2"/>
  <c r="B86" i="2"/>
  <c r="AB4" i="25"/>
  <c r="AC4" i="25"/>
  <c r="AD4" i="25"/>
  <c r="AE4" i="25"/>
  <c r="AF4" i="25"/>
  <c r="AG4" i="25"/>
  <c r="AH4" i="25"/>
  <c r="AI4" i="25"/>
  <c r="AJ4" i="25"/>
  <c r="AK4" i="25"/>
  <c r="AL4" i="25"/>
  <c r="AM4" i="25"/>
  <c r="AN4" i="25"/>
  <c r="AO4" i="25"/>
  <c r="AP4" i="25"/>
  <c r="AQ4" i="25"/>
  <c r="AB5" i="25"/>
  <c r="AC5" i="25"/>
  <c r="AD5" i="25"/>
  <c r="AE5" i="25"/>
  <c r="AF5" i="25"/>
  <c r="AG5" i="25"/>
  <c r="AH5" i="25"/>
  <c r="AI5" i="25"/>
  <c r="AJ5" i="25"/>
  <c r="AK5" i="25"/>
  <c r="AL5" i="25"/>
  <c r="AM5" i="25"/>
  <c r="AN5" i="25"/>
  <c r="AO5" i="25"/>
  <c r="AP5" i="25"/>
  <c r="AQ5" i="25"/>
  <c r="AB6" i="25"/>
  <c r="AC6" i="25"/>
  <c r="AD6" i="25"/>
  <c r="AE6" i="25"/>
  <c r="AF6" i="25"/>
  <c r="AG6" i="25"/>
  <c r="AH6" i="25"/>
  <c r="AI6" i="25"/>
  <c r="AJ6" i="25"/>
  <c r="AK6" i="25"/>
  <c r="AL6" i="25"/>
  <c r="AM6" i="25"/>
  <c r="AN6" i="25"/>
  <c r="AO6" i="25"/>
  <c r="AP6" i="25"/>
  <c r="AQ6" i="25"/>
  <c r="AB7" i="25"/>
  <c r="AC7" i="25"/>
  <c r="AD7" i="25"/>
  <c r="AE7" i="25"/>
  <c r="AF7" i="25"/>
  <c r="AG7" i="25"/>
  <c r="AH7" i="25"/>
  <c r="AI7" i="25"/>
  <c r="AJ7" i="25"/>
  <c r="AK7" i="25"/>
  <c r="AL7" i="25"/>
  <c r="AM7" i="25"/>
  <c r="AN7" i="25"/>
  <c r="AO7" i="25"/>
  <c r="AP7" i="25"/>
  <c r="AQ7" i="25"/>
  <c r="AB8" i="25"/>
  <c r="AC8" i="25"/>
  <c r="AD8" i="25"/>
  <c r="AE8" i="25"/>
  <c r="AF8" i="25"/>
  <c r="AG8" i="25"/>
  <c r="AH8" i="25"/>
  <c r="AI8" i="25"/>
  <c r="AJ8" i="25"/>
  <c r="AK8" i="25"/>
  <c r="AL8" i="25"/>
  <c r="AM8" i="25"/>
  <c r="AN8" i="25"/>
  <c r="AO8" i="25"/>
  <c r="AP8" i="25"/>
  <c r="AQ8" i="25"/>
  <c r="AB9" i="25"/>
  <c r="AC9" i="25"/>
  <c r="AD9" i="25"/>
  <c r="AE9" i="25"/>
  <c r="AF9" i="25"/>
  <c r="AG9" i="25"/>
  <c r="AH9" i="25"/>
  <c r="AI9" i="25"/>
  <c r="AJ9" i="25"/>
  <c r="AK9" i="25"/>
  <c r="AL9" i="25"/>
  <c r="AM9" i="25"/>
  <c r="AN9" i="25"/>
  <c r="AO9" i="25"/>
  <c r="AP9" i="25"/>
  <c r="AQ9" i="25"/>
  <c r="AB10" i="25"/>
  <c r="AC10" i="25"/>
  <c r="AD10" i="25"/>
  <c r="AE10" i="25"/>
  <c r="AF10" i="25"/>
  <c r="AG10" i="25"/>
  <c r="AH10" i="25"/>
  <c r="AI10" i="25"/>
  <c r="AJ10" i="25"/>
  <c r="AK10" i="25"/>
  <c r="AL10" i="25"/>
  <c r="AM10" i="25"/>
  <c r="AN10" i="25"/>
  <c r="AO10" i="25"/>
  <c r="AP10" i="25"/>
  <c r="AQ10" i="25"/>
  <c r="AB11" i="25"/>
  <c r="AC11" i="25"/>
  <c r="AD11" i="25"/>
  <c r="AE11" i="25"/>
  <c r="AF11" i="25"/>
  <c r="AG11" i="25"/>
  <c r="AH11" i="25"/>
  <c r="AI11" i="25"/>
  <c r="AJ11" i="25"/>
  <c r="AK11" i="25"/>
  <c r="AL11" i="25"/>
  <c r="AM11" i="25"/>
  <c r="AN11" i="25"/>
  <c r="AO11" i="25"/>
  <c r="AP11" i="25"/>
  <c r="AQ11" i="25"/>
  <c r="AB12" i="25"/>
  <c r="AC12" i="25"/>
  <c r="AD12" i="25"/>
  <c r="AE12" i="25"/>
  <c r="AF12" i="25"/>
  <c r="AG12" i="25"/>
  <c r="AH12" i="25"/>
  <c r="AI12" i="25"/>
  <c r="AJ12" i="25"/>
  <c r="AK12" i="25"/>
  <c r="AL12" i="25"/>
  <c r="AM12" i="25"/>
  <c r="AN12" i="25"/>
  <c r="AO12" i="25"/>
  <c r="AP12" i="25"/>
  <c r="AQ12" i="25"/>
  <c r="AB13" i="25"/>
  <c r="AC13" i="25"/>
  <c r="AD13" i="25"/>
  <c r="AE13" i="25"/>
  <c r="AF13" i="25"/>
  <c r="AG13" i="25"/>
  <c r="AH13" i="25"/>
  <c r="AI13" i="25"/>
  <c r="AJ13" i="25"/>
  <c r="AK13" i="25"/>
  <c r="AL13" i="25"/>
  <c r="AM13" i="25"/>
  <c r="AN13" i="25"/>
  <c r="AO13" i="25"/>
  <c r="AP13" i="25"/>
  <c r="AQ13" i="25"/>
  <c r="AB14" i="25"/>
  <c r="AC14" i="25"/>
  <c r="AD14" i="25"/>
  <c r="AE14" i="25"/>
  <c r="AF14" i="25"/>
  <c r="AG14" i="25"/>
  <c r="AH14" i="25"/>
  <c r="AI14" i="25"/>
  <c r="AJ14" i="25"/>
  <c r="AK14" i="25"/>
  <c r="AL14" i="25"/>
  <c r="AM14" i="25"/>
  <c r="AN14" i="25"/>
  <c r="AO14" i="25"/>
  <c r="AP14" i="25"/>
  <c r="AQ14" i="25"/>
  <c r="AB15" i="25"/>
  <c r="AC15" i="25"/>
  <c r="AD15" i="25"/>
  <c r="AE15" i="25"/>
  <c r="AF15" i="25"/>
  <c r="AG15" i="25"/>
  <c r="AH15" i="25"/>
  <c r="AI15" i="25"/>
  <c r="AJ15" i="25"/>
  <c r="AK15" i="25"/>
  <c r="AL15" i="25"/>
  <c r="AM15" i="25"/>
  <c r="AN15" i="25"/>
  <c r="AO15" i="25"/>
  <c r="AP15" i="25"/>
  <c r="AQ15" i="25"/>
  <c r="AB16" i="25"/>
  <c r="AC16" i="25"/>
  <c r="AD16" i="25"/>
  <c r="AE16" i="25"/>
  <c r="AF16" i="25"/>
  <c r="AG16" i="25"/>
  <c r="AH16" i="25"/>
  <c r="AI16" i="25"/>
  <c r="AJ16" i="25"/>
  <c r="AK16" i="25"/>
  <c r="AL16" i="25"/>
  <c r="AM16" i="25"/>
  <c r="AN16" i="25"/>
  <c r="AO16" i="25"/>
  <c r="AP16" i="25"/>
  <c r="AQ16" i="25"/>
  <c r="AB17" i="25"/>
  <c r="AC17" i="25"/>
  <c r="AD17" i="25"/>
  <c r="AE17" i="25"/>
  <c r="AF17" i="25"/>
  <c r="AG17" i="25"/>
  <c r="AH17" i="25"/>
  <c r="AI17" i="25"/>
  <c r="AJ17" i="25"/>
  <c r="AK17" i="25"/>
  <c r="AL17" i="25"/>
  <c r="AM17" i="25"/>
  <c r="AN17" i="25"/>
  <c r="AO17" i="25"/>
  <c r="AP17" i="25"/>
  <c r="AQ17" i="25"/>
  <c r="AB18" i="25"/>
  <c r="AC18" i="25"/>
  <c r="AD18" i="25"/>
  <c r="AE18" i="25"/>
  <c r="AF18" i="25"/>
  <c r="AG18" i="25"/>
  <c r="AH18" i="25"/>
  <c r="AI18" i="25"/>
  <c r="AJ18" i="25"/>
  <c r="AK18" i="25"/>
  <c r="AL18" i="25"/>
  <c r="AM18" i="25"/>
  <c r="AN18" i="25"/>
  <c r="AO18" i="25"/>
  <c r="AP18" i="25"/>
  <c r="AQ18" i="25"/>
  <c r="AB19" i="25"/>
  <c r="AC19" i="25"/>
  <c r="AD19" i="25"/>
  <c r="AE19" i="25"/>
  <c r="AF19" i="25"/>
  <c r="AG19" i="25"/>
  <c r="AH19" i="25"/>
  <c r="AI19" i="25"/>
  <c r="AJ19" i="25"/>
  <c r="AK19" i="25"/>
  <c r="AL19" i="25"/>
  <c r="AM19" i="25"/>
  <c r="AN19" i="25"/>
  <c r="AO19" i="25"/>
  <c r="AP19" i="25"/>
  <c r="AQ19" i="25"/>
  <c r="AB20" i="25"/>
  <c r="AC20" i="25"/>
  <c r="AD20" i="25"/>
  <c r="AE20" i="25"/>
  <c r="AF20" i="25"/>
  <c r="AG20" i="25"/>
  <c r="AH20" i="25"/>
  <c r="AI20" i="25"/>
  <c r="AJ20" i="25"/>
  <c r="AK20" i="25"/>
  <c r="AL20" i="25"/>
  <c r="AM20" i="25"/>
  <c r="AN20" i="25"/>
  <c r="AO20" i="25"/>
  <c r="AP20" i="25"/>
  <c r="AQ20" i="25"/>
  <c r="AB21" i="25"/>
  <c r="AC21" i="25"/>
  <c r="AD21" i="25"/>
  <c r="AE21" i="25"/>
  <c r="AF21" i="25"/>
  <c r="AG21" i="25"/>
  <c r="AH21" i="25"/>
  <c r="AI21" i="25"/>
  <c r="AJ21" i="25"/>
  <c r="AK21" i="25"/>
  <c r="AL21" i="25"/>
  <c r="AM21" i="25"/>
  <c r="AN21" i="25"/>
  <c r="AO21" i="25"/>
  <c r="AP21" i="25"/>
  <c r="AQ21" i="25"/>
  <c r="AB22" i="25"/>
  <c r="AC22" i="25"/>
  <c r="AD22" i="25"/>
  <c r="AE22" i="25"/>
  <c r="AF22" i="25"/>
  <c r="AG22" i="25"/>
  <c r="AH22" i="25"/>
  <c r="AI22" i="25"/>
  <c r="AJ22" i="25"/>
  <c r="AK22" i="25"/>
  <c r="AL22" i="25"/>
  <c r="AM22" i="25"/>
  <c r="AN22" i="25"/>
  <c r="AO22" i="25"/>
  <c r="AP22" i="25"/>
  <c r="AQ22" i="25"/>
  <c r="AB23" i="25"/>
  <c r="AC23" i="25"/>
  <c r="AD23" i="25"/>
  <c r="AE23" i="25"/>
  <c r="AF23" i="25"/>
  <c r="AG23" i="25"/>
  <c r="AH23" i="25"/>
  <c r="AI23" i="25"/>
  <c r="AJ23" i="25"/>
  <c r="AK23" i="25"/>
  <c r="AL23" i="25"/>
  <c r="AM23" i="25"/>
  <c r="AN23" i="25"/>
  <c r="AO23" i="25"/>
  <c r="AP23" i="25"/>
  <c r="AQ23" i="25"/>
  <c r="AB24" i="25"/>
  <c r="AC24" i="25"/>
  <c r="AD24" i="25"/>
  <c r="AE24" i="25"/>
  <c r="AF24" i="25"/>
  <c r="AG24" i="25"/>
  <c r="AH24" i="25"/>
  <c r="AI24" i="25"/>
  <c r="AJ24" i="25"/>
  <c r="AK24" i="25"/>
  <c r="AL24" i="25"/>
  <c r="AM24" i="25"/>
  <c r="AN24" i="25"/>
  <c r="AO24" i="25"/>
  <c r="AP24" i="25"/>
  <c r="AQ24" i="25"/>
  <c r="AB25" i="25"/>
  <c r="AC25" i="25"/>
  <c r="AD25" i="25"/>
  <c r="AE25" i="25"/>
  <c r="AF25" i="25"/>
  <c r="AG25" i="25"/>
  <c r="AH25" i="25"/>
  <c r="AI25" i="25"/>
  <c r="AJ25" i="25"/>
  <c r="AK25" i="25"/>
  <c r="AL25" i="25"/>
  <c r="AM25" i="25"/>
  <c r="AN25" i="25"/>
  <c r="AO25" i="25"/>
  <c r="AP25" i="25"/>
  <c r="AQ25" i="25"/>
  <c r="AB26" i="25"/>
  <c r="AC26" i="25"/>
  <c r="AD26" i="25"/>
  <c r="AE26" i="25"/>
  <c r="AF26" i="25"/>
  <c r="AG26" i="25"/>
  <c r="AH26" i="25"/>
  <c r="AI26" i="25"/>
  <c r="AJ26" i="25"/>
  <c r="AK26" i="25"/>
  <c r="AL26" i="25"/>
  <c r="AM26" i="25"/>
  <c r="AN26" i="25"/>
  <c r="AO26" i="25"/>
  <c r="AP26" i="25"/>
  <c r="AQ26" i="25"/>
  <c r="AB27" i="25"/>
  <c r="AC27" i="25"/>
  <c r="AD27" i="25"/>
  <c r="AE27" i="25"/>
  <c r="AF27" i="25"/>
  <c r="AG27" i="25"/>
  <c r="AH27" i="25"/>
  <c r="AI27" i="25"/>
  <c r="AJ27" i="25"/>
  <c r="AK27" i="25"/>
  <c r="AL27" i="25"/>
  <c r="AM27" i="25"/>
  <c r="AN27" i="25"/>
  <c r="AO27" i="25"/>
  <c r="AP27" i="25"/>
  <c r="AQ27" i="25"/>
  <c r="AB28" i="25"/>
  <c r="AC28" i="25"/>
  <c r="AD28" i="25"/>
  <c r="AE28" i="25"/>
  <c r="AF28" i="25"/>
  <c r="AG28" i="25"/>
  <c r="AH28" i="25"/>
  <c r="AI28" i="25"/>
  <c r="AJ28" i="25"/>
  <c r="AK28" i="25"/>
  <c r="AL28" i="25"/>
  <c r="AM28" i="25"/>
  <c r="AN28" i="25"/>
  <c r="AO28" i="25"/>
  <c r="AP28" i="25"/>
  <c r="AQ28" i="25"/>
  <c r="AB29" i="25"/>
  <c r="AC29" i="25"/>
  <c r="AD29" i="25"/>
  <c r="AE29" i="25"/>
  <c r="AF29" i="25"/>
  <c r="AG29" i="25"/>
  <c r="AH29" i="25"/>
  <c r="AI29" i="25"/>
  <c r="AJ29" i="25"/>
  <c r="AK29" i="25"/>
  <c r="AL29" i="25"/>
  <c r="AM29" i="25"/>
  <c r="AN29" i="25"/>
  <c r="AO29" i="25"/>
  <c r="AP29" i="25"/>
  <c r="AQ29" i="25"/>
  <c r="AB30" i="25"/>
  <c r="AC30" i="25"/>
  <c r="AD30" i="25"/>
  <c r="AE30" i="25"/>
  <c r="AF30" i="25"/>
  <c r="AG30" i="25"/>
  <c r="AH30" i="25"/>
  <c r="AI30" i="25"/>
  <c r="AJ30" i="25"/>
  <c r="AK30" i="25"/>
  <c r="AL30" i="25"/>
  <c r="AM30" i="25"/>
  <c r="AN30" i="25"/>
  <c r="AO30" i="25"/>
  <c r="AP30" i="25"/>
  <c r="AQ30" i="25"/>
  <c r="AB31" i="25"/>
  <c r="AC31" i="25"/>
  <c r="AD31" i="25"/>
  <c r="AE31" i="25"/>
  <c r="AF31" i="25"/>
  <c r="AG31" i="25"/>
  <c r="AH31" i="25"/>
  <c r="AI31" i="25"/>
  <c r="AJ31" i="25"/>
  <c r="AK31" i="25"/>
  <c r="AL31" i="25"/>
  <c r="AM31" i="25"/>
  <c r="AN31" i="25"/>
  <c r="AO31" i="25"/>
  <c r="AP31" i="25"/>
  <c r="AQ31" i="25"/>
  <c r="AB32" i="25"/>
  <c r="AC32" i="25"/>
  <c r="AD32" i="25"/>
  <c r="AE32" i="25"/>
  <c r="AF32" i="25"/>
  <c r="AG32" i="25"/>
  <c r="AH32" i="25"/>
  <c r="AI32" i="25"/>
  <c r="AJ32" i="25"/>
  <c r="AK32" i="25"/>
  <c r="AL32" i="25"/>
  <c r="AM32" i="25"/>
  <c r="AN32" i="25"/>
  <c r="AO32" i="25"/>
  <c r="AP32" i="25"/>
  <c r="AQ32" i="25"/>
  <c r="AB33" i="25"/>
  <c r="AC33" i="25"/>
  <c r="AD33" i="25"/>
  <c r="AE33" i="25"/>
  <c r="AF33" i="25"/>
  <c r="AG33" i="25"/>
  <c r="AH33" i="25"/>
  <c r="AI33" i="25"/>
  <c r="AJ33" i="25"/>
  <c r="AK33" i="25"/>
  <c r="AL33" i="25"/>
  <c r="AM33" i="25"/>
  <c r="AN33" i="25"/>
  <c r="AO33" i="25"/>
  <c r="AP33" i="25"/>
  <c r="AQ33" i="25"/>
  <c r="AB34" i="25"/>
  <c r="AC34" i="25"/>
  <c r="AD34" i="25"/>
  <c r="AE34" i="25"/>
  <c r="AF34" i="25"/>
  <c r="AG34" i="25"/>
  <c r="AH34" i="25"/>
  <c r="AI34" i="25"/>
  <c r="AJ34" i="25"/>
  <c r="AK34" i="25"/>
  <c r="AL34" i="25"/>
  <c r="AM34" i="25"/>
  <c r="AN34" i="25"/>
  <c r="AO34" i="25"/>
  <c r="AP34" i="25"/>
  <c r="AQ34" i="25"/>
  <c r="AB35" i="25"/>
  <c r="AC35" i="25"/>
  <c r="AD35" i="25"/>
  <c r="AE35" i="25"/>
  <c r="AF35" i="25"/>
  <c r="AG35" i="25"/>
  <c r="AH35" i="25"/>
  <c r="AI35" i="25"/>
  <c r="AJ35" i="25"/>
  <c r="AK35" i="25"/>
  <c r="AL35" i="25"/>
  <c r="AM35" i="25"/>
  <c r="AN35" i="25"/>
  <c r="AO35" i="25"/>
  <c r="AP35" i="25"/>
  <c r="AQ35" i="25"/>
  <c r="AB36" i="25"/>
  <c r="AC36" i="25"/>
  <c r="AD36" i="25"/>
  <c r="AE36" i="25"/>
  <c r="AF36" i="25"/>
  <c r="AG36" i="25"/>
  <c r="AH36" i="25"/>
  <c r="AI36" i="25"/>
  <c r="AJ36" i="25"/>
  <c r="AK36" i="25"/>
  <c r="AL36" i="25"/>
  <c r="AM36" i="25"/>
  <c r="AN36" i="25"/>
  <c r="AO36" i="25"/>
  <c r="AP36" i="25"/>
  <c r="AQ36" i="25"/>
  <c r="AB37" i="25"/>
  <c r="AC37" i="25"/>
  <c r="AD37" i="25"/>
  <c r="AE37" i="25"/>
  <c r="AF37" i="25"/>
  <c r="AG37" i="25"/>
  <c r="AH37" i="25"/>
  <c r="AI37" i="25"/>
  <c r="AJ37" i="25"/>
  <c r="AK37" i="25"/>
  <c r="AL37" i="25"/>
  <c r="AM37" i="25"/>
  <c r="AN37" i="25"/>
  <c r="AO37" i="25"/>
  <c r="AP37" i="25"/>
  <c r="AQ37" i="25"/>
  <c r="AB38" i="25"/>
  <c r="AC38" i="25"/>
  <c r="AD38" i="25"/>
  <c r="AE38" i="25"/>
  <c r="AF38" i="25"/>
  <c r="AG38" i="25"/>
  <c r="AH38" i="25"/>
  <c r="AI38" i="25"/>
  <c r="AJ38" i="25"/>
  <c r="AK38" i="25"/>
  <c r="AL38" i="25"/>
  <c r="AM38" i="25"/>
  <c r="AN38" i="25"/>
  <c r="AO38" i="25"/>
  <c r="AP38" i="25"/>
  <c r="AQ38" i="25"/>
  <c r="AB39" i="25"/>
  <c r="AC39" i="25"/>
  <c r="AD39" i="25"/>
  <c r="AE39" i="25"/>
  <c r="AF39" i="25"/>
  <c r="AG39" i="25"/>
  <c r="AH39" i="25"/>
  <c r="AI39" i="25"/>
  <c r="AJ39" i="25"/>
  <c r="AK39" i="25"/>
  <c r="AL39" i="25"/>
  <c r="AM39" i="25"/>
  <c r="AN39" i="25"/>
  <c r="AO39" i="25"/>
  <c r="AP39" i="25"/>
  <c r="AQ39" i="25"/>
  <c r="AB40" i="25"/>
  <c r="AC40" i="25"/>
  <c r="AD40" i="25"/>
  <c r="AE40" i="25"/>
  <c r="AF40" i="25"/>
  <c r="AG40" i="25"/>
  <c r="AH40" i="25"/>
  <c r="AI40" i="25"/>
  <c r="AJ40" i="25"/>
  <c r="AK40" i="25"/>
  <c r="AL40" i="25"/>
  <c r="AM40" i="25"/>
  <c r="AN40" i="25"/>
  <c r="AO40" i="25"/>
  <c r="AP40" i="25"/>
  <c r="AQ40" i="25"/>
  <c r="AB41" i="25"/>
  <c r="AC41" i="25"/>
  <c r="AD41" i="25"/>
  <c r="AE41" i="25"/>
  <c r="AF41" i="25"/>
  <c r="AG41" i="25"/>
  <c r="AH41" i="25"/>
  <c r="AI41" i="25"/>
  <c r="AJ41" i="25"/>
  <c r="AK41" i="25"/>
  <c r="AL41" i="25"/>
  <c r="AM41" i="25"/>
  <c r="AN41" i="25"/>
  <c r="AO41" i="25"/>
  <c r="AP41" i="25"/>
  <c r="AQ41" i="25"/>
  <c r="AB42" i="25"/>
  <c r="AC42" i="25"/>
  <c r="AD42" i="25"/>
  <c r="AE42" i="25"/>
  <c r="AF42" i="25"/>
  <c r="AG42" i="25"/>
  <c r="AH42" i="25"/>
  <c r="AI42" i="25"/>
  <c r="AJ42" i="25"/>
  <c r="AK42" i="25"/>
  <c r="AL42" i="25"/>
  <c r="AM42" i="25"/>
  <c r="AN42" i="25"/>
  <c r="AO42" i="25"/>
  <c r="AP42" i="25"/>
  <c r="AQ42" i="25"/>
  <c r="AB43" i="25"/>
  <c r="AC43" i="25"/>
  <c r="AD43" i="25"/>
  <c r="AE43" i="25"/>
  <c r="AF43" i="25"/>
  <c r="AG43" i="25"/>
  <c r="AH43" i="25"/>
  <c r="AI43" i="25"/>
  <c r="AJ43" i="25"/>
  <c r="AK43" i="25"/>
  <c r="AL43" i="25"/>
  <c r="AM43" i="25"/>
  <c r="AN43" i="25"/>
  <c r="AO43" i="25"/>
  <c r="AP43" i="25"/>
  <c r="AQ43" i="25"/>
  <c r="AB44" i="25"/>
  <c r="AC44" i="25"/>
  <c r="AD44" i="25"/>
  <c r="AE44" i="25"/>
  <c r="AF44" i="25"/>
  <c r="AG44" i="25"/>
  <c r="AH44" i="25"/>
  <c r="AI44" i="25"/>
  <c r="AJ44" i="25"/>
  <c r="AK44" i="25"/>
  <c r="AL44" i="25"/>
  <c r="AM44" i="25"/>
  <c r="AN44" i="25"/>
  <c r="AO44" i="25"/>
  <c r="AP44" i="25"/>
  <c r="AQ44" i="25"/>
  <c r="AB45" i="25"/>
  <c r="AC45" i="25"/>
  <c r="AD45" i="25"/>
  <c r="AE45" i="25"/>
  <c r="AF45" i="25"/>
  <c r="AG45" i="25"/>
  <c r="AH45" i="25"/>
  <c r="AI45" i="25"/>
  <c r="AJ45" i="25"/>
  <c r="AK45" i="25"/>
  <c r="AL45" i="25"/>
  <c r="AM45" i="25"/>
  <c r="AN45" i="25"/>
  <c r="AO45" i="25"/>
  <c r="AP45" i="25"/>
  <c r="AQ45" i="25"/>
  <c r="AB46" i="25"/>
  <c r="AC46" i="25"/>
  <c r="AD46" i="25"/>
  <c r="AE46" i="25"/>
  <c r="AF46" i="25"/>
  <c r="AG46" i="25"/>
  <c r="AH46" i="25"/>
  <c r="AI46" i="25"/>
  <c r="AJ46" i="25"/>
  <c r="AK46" i="25"/>
  <c r="AL46" i="25"/>
  <c r="AM46" i="25"/>
  <c r="AN46" i="25"/>
  <c r="AO46" i="25"/>
  <c r="AP46" i="25"/>
  <c r="AQ46" i="25"/>
  <c r="AB47" i="25"/>
  <c r="AC47" i="25"/>
  <c r="AD47" i="25"/>
  <c r="AE47" i="25"/>
  <c r="AF47" i="25"/>
  <c r="AG47" i="25"/>
  <c r="AH47" i="25"/>
  <c r="AI47" i="25"/>
  <c r="AJ47" i="25"/>
  <c r="AK47" i="25"/>
  <c r="AL47" i="25"/>
  <c r="AM47" i="25"/>
  <c r="AN47" i="25"/>
  <c r="AO47" i="25"/>
  <c r="AP47" i="25"/>
  <c r="AQ47" i="25"/>
  <c r="AB48" i="25"/>
  <c r="AC48" i="25"/>
  <c r="AD48" i="25"/>
  <c r="AE48" i="25"/>
  <c r="AF48" i="25"/>
  <c r="AG48" i="25"/>
  <c r="AH48" i="25"/>
  <c r="AI48" i="25"/>
  <c r="AJ48" i="25"/>
  <c r="AK48" i="25"/>
  <c r="AL48" i="25"/>
  <c r="AM48" i="25"/>
  <c r="AN48" i="25"/>
  <c r="AO48" i="25"/>
  <c r="AP48" i="25"/>
  <c r="AQ48" i="25"/>
  <c r="AB49" i="25"/>
  <c r="AC49" i="25"/>
  <c r="AD49" i="25"/>
  <c r="AE49" i="25"/>
  <c r="AF49" i="25"/>
  <c r="AG49" i="25"/>
  <c r="AH49" i="25"/>
  <c r="AI49" i="25"/>
  <c r="AJ49" i="25"/>
  <c r="AK49" i="25"/>
  <c r="AL49" i="25"/>
  <c r="AM49" i="25"/>
  <c r="AN49" i="25"/>
  <c r="AO49" i="25"/>
  <c r="AP49" i="25"/>
  <c r="AQ49" i="25"/>
  <c r="AB50" i="25"/>
  <c r="AC50" i="25"/>
  <c r="AD50" i="25"/>
  <c r="AE50" i="25"/>
  <c r="AF50" i="25"/>
  <c r="AG50" i="25"/>
  <c r="AH50" i="25"/>
  <c r="AI50" i="25"/>
  <c r="AJ50" i="25"/>
  <c r="AK50" i="25"/>
  <c r="AL50" i="25"/>
  <c r="AM50" i="25"/>
  <c r="AN50" i="25"/>
  <c r="AO50" i="25"/>
  <c r="AP50" i="25"/>
  <c r="AQ50" i="25"/>
  <c r="AB51" i="25"/>
  <c r="AC51" i="25"/>
  <c r="AD51" i="25"/>
  <c r="AE51" i="25"/>
  <c r="AF51" i="25"/>
  <c r="AG51" i="25"/>
  <c r="AH51" i="25"/>
  <c r="AI51" i="25"/>
  <c r="AJ51" i="25"/>
  <c r="AK51" i="25"/>
  <c r="AL51" i="25"/>
  <c r="AM51" i="25"/>
  <c r="AN51" i="25"/>
  <c r="AO51" i="25"/>
  <c r="AP51" i="25"/>
  <c r="AQ51" i="25"/>
  <c r="AB52" i="25"/>
  <c r="AC52" i="25"/>
  <c r="AD52" i="25"/>
  <c r="AE52" i="25"/>
  <c r="AF52" i="25"/>
  <c r="AG52" i="25"/>
  <c r="AH52" i="25"/>
  <c r="AI52" i="25"/>
  <c r="AJ52" i="25"/>
  <c r="AK52" i="25"/>
  <c r="AL52" i="25"/>
  <c r="AM52" i="25"/>
  <c r="AN52" i="25"/>
  <c r="AO52" i="25"/>
  <c r="AP52" i="25"/>
  <c r="AQ52" i="25"/>
  <c r="AB53" i="25"/>
  <c r="AC53" i="25"/>
  <c r="AD53" i="25"/>
  <c r="AE53" i="25"/>
  <c r="AF53" i="25"/>
  <c r="AG53" i="25"/>
  <c r="AH53" i="25"/>
  <c r="AI53" i="25"/>
  <c r="AJ53" i="25"/>
  <c r="AK53" i="25"/>
  <c r="AL53" i="25"/>
  <c r="AM53" i="25"/>
  <c r="AN53" i="25"/>
  <c r="AO53" i="25"/>
  <c r="AP53" i="25"/>
  <c r="AQ53" i="25"/>
  <c r="AB54" i="25"/>
  <c r="AC54" i="25"/>
  <c r="AD54" i="25"/>
  <c r="AE54" i="25"/>
  <c r="AF54" i="25"/>
  <c r="AG54" i="25"/>
  <c r="AH54" i="25"/>
  <c r="AI54" i="25"/>
  <c r="AJ54" i="25"/>
  <c r="AK54" i="25"/>
  <c r="AL54" i="25"/>
  <c r="AM54" i="25"/>
  <c r="AN54" i="25"/>
  <c r="AO54" i="25"/>
  <c r="AP54" i="25"/>
  <c r="AQ54" i="25"/>
  <c r="AB55" i="25"/>
  <c r="AC55" i="25"/>
  <c r="AD55" i="25"/>
  <c r="AE55" i="25"/>
  <c r="AF55" i="25"/>
  <c r="AG55" i="25"/>
  <c r="AH55" i="25"/>
  <c r="AI55" i="25"/>
  <c r="AJ55" i="25"/>
  <c r="AK55" i="25"/>
  <c r="AL55" i="25"/>
  <c r="AM55" i="25"/>
  <c r="AN55" i="25"/>
  <c r="AO55" i="25"/>
  <c r="AP55" i="25"/>
  <c r="AQ55" i="25"/>
  <c r="AB56" i="25"/>
  <c r="AC56" i="25"/>
  <c r="AD56" i="25"/>
  <c r="AE56" i="25"/>
  <c r="AF56" i="25"/>
  <c r="AG56" i="25"/>
  <c r="AH56" i="25"/>
  <c r="AI56" i="25"/>
  <c r="AJ56" i="25"/>
  <c r="AK56" i="25"/>
  <c r="AL56" i="25"/>
  <c r="AM56" i="25"/>
  <c r="AN56" i="25"/>
  <c r="AO56" i="25"/>
  <c r="AP56" i="25"/>
  <c r="AQ56" i="25"/>
  <c r="AB57" i="25"/>
  <c r="AC57" i="25"/>
  <c r="AD57" i="25"/>
  <c r="AE57" i="25"/>
  <c r="AF57" i="25"/>
  <c r="AG57" i="25"/>
  <c r="AH57" i="25"/>
  <c r="AI57" i="25"/>
  <c r="AJ57" i="25"/>
  <c r="AK57" i="25"/>
  <c r="AL57" i="25"/>
  <c r="AM57" i="25"/>
  <c r="AN57" i="25"/>
  <c r="AO57" i="25"/>
  <c r="AP57" i="25"/>
  <c r="AQ57" i="25"/>
  <c r="AB58" i="25"/>
  <c r="AC58" i="25"/>
  <c r="AD58" i="25"/>
  <c r="AE58" i="25"/>
  <c r="AF58" i="25"/>
  <c r="AG58" i="25"/>
  <c r="AH58" i="25"/>
  <c r="AI58" i="25"/>
  <c r="AJ58" i="25"/>
  <c r="AK58" i="25"/>
  <c r="AL58" i="25"/>
  <c r="AM58" i="25"/>
  <c r="AN58" i="25"/>
  <c r="AO58" i="25"/>
  <c r="AP58" i="25"/>
  <c r="AQ58" i="25"/>
  <c r="AB59" i="25"/>
  <c r="AC59" i="25"/>
  <c r="AD59" i="25"/>
  <c r="AE59" i="25"/>
  <c r="AF59" i="25"/>
  <c r="AG59" i="25"/>
  <c r="AH59" i="25"/>
  <c r="AI59" i="25"/>
  <c r="AJ59" i="25"/>
  <c r="AK59" i="25"/>
  <c r="AL59" i="25"/>
  <c r="AM59" i="25"/>
  <c r="AN59" i="25"/>
  <c r="AO59" i="25"/>
  <c r="AP59" i="25"/>
  <c r="AQ59" i="25"/>
  <c r="AB60" i="25"/>
  <c r="AC60" i="25"/>
  <c r="AD60" i="25"/>
  <c r="AE60" i="25"/>
  <c r="AF60" i="25"/>
  <c r="AG60" i="25"/>
  <c r="AH60" i="25"/>
  <c r="AI60" i="25"/>
  <c r="AJ60" i="25"/>
  <c r="AK60" i="25"/>
  <c r="AL60" i="25"/>
  <c r="AM60" i="25"/>
  <c r="AN60" i="25"/>
  <c r="AO60" i="25"/>
  <c r="AP60" i="25"/>
  <c r="AQ60" i="25"/>
  <c r="AB61" i="25"/>
  <c r="AC61" i="25"/>
  <c r="AD61" i="25"/>
  <c r="AE61" i="25"/>
  <c r="AF61" i="25"/>
  <c r="AG61" i="25"/>
  <c r="AH61" i="25"/>
  <c r="AI61" i="25"/>
  <c r="AJ61" i="25"/>
  <c r="AK61" i="25"/>
  <c r="AL61" i="25"/>
  <c r="AM61" i="25"/>
  <c r="AN61" i="25"/>
  <c r="AO61" i="25"/>
  <c r="AP61" i="25"/>
  <c r="AQ61" i="25"/>
  <c r="AB62" i="25"/>
  <c r="AC62" i="25"/>
  <c r="AD62" i="25"/>
  <c r="AE62" i="25"/>
  <c r="AF62" i="25"/>
  <c r="AG62" i="25"/>
  <c r="AH62" i="25"/>
  <c r="AI62" i="25"/>
  <c r="AJ62" i="25"/>
  <c r="AK62" i="25"/>
  <c r="AL62" i="25"/>
  <c r="AM62" i="25"/>
  <c r="AN62" i="25"/>
  <c r="AO62" i="25"/>
  <c r="AP62" i="25"/>
  <c r="AQ62" i="25"/>
  <c r="AB63" i="25"/>
  <c r="AC63" i="25"/>
  <c r="AD63" i="25"/>
  <c r="AE63" i="25"/>
  <c r="AF63" i="25"/>
  <c r="AG63" i="25"/>
  <c r="AH63" i="25"/>
  <c r="AI63" i="25"/>
  <c r="AJ63" i="25"/>
  <c r="AK63" i="25"/>
  <c r="AL63" i="25"/>
  <c r="AM63" i="25"/>
  <c r="AN63" i="25"/>
  <c r="AO63" i="25"/>
  <c r="AP63" i="25"/>
  <c r="AQ63" i="25"/>
  <c r="AB64" i="25"/>
  <c r="AC64" i="25"/>
  <c r="AD64" i="25"/>
  <c r="AE64" i="25"/>
  <c r="AF64" i="25"/>
  <c r="AG64" i="25"/>
  <c r="AH64" i="25"/>
  <c r="AI64" i="25"/>
  <c r="AJ64" i="25"/>
  <c r="AK64" i="25"/>
  <c r="AL64" i="25"/>
  <c r="AM64" i="25"/>
  <c r="AN64" i="25"/>
  <c r="AO64" i="25"/>
  <c r="AP64" i="25"/>
  <c r="AQ64" i="25"/>
  <c r="AB65" i="25"/>
  <c r="AC65" i="25"/>
  <c r="AD65" i="25"/>
  <c r="AE65" i="25"/>
  <c r="AF65" i="25"/>
  <c r="AG65" i="25"/>
  <c r="AH65" i="25"/>
  <c r="AI65" i="25"/>
  <c r="AJ65" i="25"/>
  <c r="AK65" i="25"/>
  <c r="AL65" i="25"/>
  <c r="AM65" i="25"/>
  <c r="AN65" i="25"/>
  <c r="AO65" i="25"/>
  <c r="AP65" i="25"/>
  <c r="AQ65" i="25"/>
  <c r="AB66" i="25"/>
  <c r="AC66" i="25"/>
  <c r="AD66" i="25"/>
  <c r="AE66" i="25"/>
  <c r="AF66" i="25"/>
  <c r="AG66" i="25"/>
  <c r="AH66" i="25"/>
  <c r="AI66" i="25"/>
  <c r="AJ66" i="25"/>
  <c r="AK66" i="25"/>
  <c r="AL66" i="25"/>
  <c r="AM66" i="25"/>
  <c r="AN66" i="25"/>
  <c r="AO66" i="25"/>
  <c r="AP66" i="25"/>
  <c r="AQ66" i="25"/>
  <c r="AB67" i="25"/>
  <c r="AC67" i="25"/>
  <c r="AD67" i="25"/>
  <c r="AE67" i="25"/>
  <c r="AF67" i="25"/>
  <c r="AG67" i="25"/>
  <c r="AH67" i="25"/>
  <c r="AI67" i="25"/>
  <c r="AJ67" i="25"/>
  <c r="AK67" i="25"/>
  <c r="AL67" i="25"/>
  <c r="AM67" i="25"/>
  <c r="AN67" i="25"/>
  <c r="AO67" i="25"/>
  <c r="AP67" i="25"/>
  <c r="AQ67" i="25"/>
  <c r="AB68" i="25"/>
  <c r="AC68" i="25"/>
  <c r="AD68" i="25"/>
  <c r="AE68" i="25"/>
  <c r="AF68" i="25"/>
  <c r="AG68" i="25"/>
  <c r="AH68" i="25"/>
  <c r="AI68" i="25"/>
  <c r="AJ68" i="25"/>
  <c r="AK68" i="25"/>
  <c r="AL68" i="25"/>
  <c r="AM68" i="25"/>
  <c r="AN68" i="25"/>
  <c r="AO68" i="25"/>
  <c r="AP68" i="25"/>
  <c r="AQ68" i="25"/>
  <c r="AB69" i="25"/>
  <c r="AC69" i="25"/>
  <c r="AD69" i="25"/>
  <c r="AE69" i="25"/>
  <c r="AF69" i="25"/>
  <c r="AG69" i="25"/>
  <c r="AH69" i="25"/>
  <c r="AI69" i="25"/>
  <c r="AJ69" i="25"/>
  <c r="AK69" i="25"/>
  <c r="AL69" i="25"/>
  <c r="AM69" i="25"/>
  <c r="AN69" i="25"/>
  <c r="AO69" i="25"/>
  <c r="AP69" i="25"/>
  <c r="AQ69" i="25"/>
  <c r="AB70" i="25"/>
  <c r="AC70" i="25"/>
  <c r="AD70" i="25"/>
  <c r="AE70" i="25"/>
  <c r="AF70" i="25"/>
  <c r="AG70" i="25"/>
  <c r="AH70" i="25"/>
  <c r="AI70" i="25"/>
  <c r="AJ70" i="25"/>
  <c r="AK70" i="25"/>
  <c r="AL70" i="25"/>
  <c r="AM70" i="25"/>
  <c r="AN70" i="25"/>
  <c r="AO70" i="25"/>
  <c r="AP70" i="25"/>
  <c r="AQ70" i="25"/>
  <c r="AB71" i="25"/>
  <c r="AC71" i="25"/>
  <c r="AD71" i="25"/>
  <c r="AE71" i="25"/>
  <c r="AF71" i="25"/>
  <c r="AG71" i="25"/>
  <c r="AH71" i="25"/>
  <c r="AI71" i="25"/>
  <c r="AJ71" i="25"/>
  <c r="AK71" i="25"/>
  <c r="AL71" i="25"/>
  <c r="AM71" i="25"/>
  <c r="AN71" i="25"/>
  <c r="AO71" i="25"/>
  <c r="AP71" i="25"/>
  <c r="AQ71" i="25"/>
  <c r="AB72" i="25"/>
  <c r="AC72" i="25"/>
  <c r="AD72" i="25"/>
  <c r="AE72" i="25"/>
  <c r="AF72" i="25"/>
  <c r="AG72" i="25"/>
  <c r="AH72" i="25"/>
  <c r="AI72" i="25"/>
  <c r="AJ72" i="25"/>
  <c r="AK72" i="25"/>
  <c r="AL72" i="25"/>
  <c r="AM72" i="25"/>
  <c r="AN72" i="25"/>
  <c r="AO72" i="25"/>
  <c r="AP72" i="25"/>
  <c r="AQ72" i="25"/>
  <c r="AB73" i="25"/>
  <c r="AC73" i="25"/>
  <c r="AD73" i="25"/>
  <c r="AE73" i="25"/>
  <c r="AF73" i="25"/>
  <c r="AG73" i="25"/>
  <c r="AH73" i="25"/>
  <c r="AI73" i="25"/>
  <c r="AJ73" i="25"/>
  <c r="AK73" i="25"/>
  <c r="AL73" i="25"/>
  <c r="AM73" i="25"/>
  <c r="AN73" i="25"/>
  <c r="AO73" i="25"/>
  <c r="AP73" i="25"/>
  <c r="AQ73" i="25"/>
  <c r="AB74" i="25"/>
  <c r="AC74" i="25"/>
  <c r="AD74" i="25"/>
  <c r="AE74" i="25"/>
  <c r="AF74" i="25"/>
  <c r="AG74" i="25"/>
  <c r="AH74" i="25"/>
  <c r="AI74" i="25"/>
  <c r="AJ74" i="25"/>
  <c r="AK74" i="25"/>
  <c r="AL74" i="25"/>
  <c r="AM74" i="25"/>
  <c r="AN74" i="25"/>
  <c r="AO74" i="25"/>
  <c r="AP74" i="25"/>
  <c r="AQ74" i="25"/>
  <c r="AB75" i="25"/>
  <c r="AC75" i="25"/>
  <c r="AD75" i="25"/>
  <c r="AE75" i="25"/>
  <c r="AF75" i="25"/>
  <c r="AG75" i="25"/>
  <c r="AH75" i="25"/>
  <c r="AI75" i="25"/>
  <c r="AJ75" i="25"/>
  <c r="AK75" i="25"/>
  <c r="AL75" i="25"/>
  <c r="AM75" i="25"/>
  <c r="AN75" i="25"/>
  <c r="AO75" i="25"/>
  <c r="AP75" i="25"/>
  <c r="AQ75" i="25"/>
  <c r="AB76" i="25"/>
  <c r="AC76" i="25"/>
  <c r="AD76" i="25"/>
  <c r="AE76" i="25"/>
  <c r="AF76" i="25"/>
  <c r="AG76" i="25"/>
  <c r="AH76" i="25"/>
  <c r="AI76" i="25"/>
  <c r="AJ76" i="25"/>
  <c r="AK76" i="25"/>
  <c r="AL76" i="25"/>
  <c r="AM76" i="25"/>
  <c r="AN76" i="25"/>
  <c r="AO76" i="25"/>
  <c r="AP76" i="25"/>
  <c r="AQ76" i="25"/>
  <c r="AB77" i="25"/>
  <c r="AC77" i="25"/>
  <c r="AD77" i="25"/>
  <c r="AE77" i="25"/>
  <c r="AF77" i="25"/>
  <c r="AG77" i="25"/>
  <c r="AH77" i="25"/>
  <c r="AI77" i="25"/>
  <c r="AJ77" i="25"/>
  <c r="AK77" i="25"/>
  <c r="AL77" i="25"/>
  <c r="AM77" i="25"/>
  <c r="AN77" i="25"/>
  <c r="AO77" i="25"/>
  <c r="AP77" i="25"/>
  <c r="AQ77" i="25"/>
  <c r="AB78" i="25"/>
  <c r="AC78" i="25"/>
  <c r="AD78" i="25"/>
  <c r="AE78" i="25"/>
  <c r="AF78" i="25"/>
  <c r="AG78" i="25"/>
  <c r="AH78" i="25"/>
  <c r="AI78" i="25"/>
  <c r="AJ78" i="25"/>
  <c r="AK78" i="25"/>
  <c r="AL78" i="25"/>
  <c r="AM78" i="25"/>
  <c r="AN78" i="25"/>
  <c r="AO78" i="25"/>
  <c r="AP78" i="25"/>
  <c r="AQ78" i="25"/>
  <c r="AB79" i="25"/>
  <c r="AC79" i="25"/>
  <c r="AD79" i="25"/>
  <c r="AE79" i="25"/>
  <c r="AF79" i="25"/>
  <c r="AG79" i="25"/>
  <c r="AH79" i="25"/>
  <c r="AI79" i="25"/>
  <c r="AJ79" i="25"/>
  <c r="AK79" i="25"/>
  <c r="AL79" i="25"/>
  <c r="AM79" i="25"/>
  <c r="AN79" i="25"/>
  <c r="AO79" i="25"/>
  <c r="AP79" i="25"/>
  <c r="AQ79" i="25"/>
  <c r="AB80" i="25"/>
  <c r="AC80" i="25"/>
  <c r="AD80" i="25"/>
  <c r="AE80" i="25"/>
  <c r="AF80" i="25"/>
  <c r="AG80" i="25"/>
  <c r="AH80" i="25"/>
  <c r="AI80" i="25"/>
  <c r="AJ80" i="25"/>
  <c r="AK80" i="25"/>
  <c r="AL80" i="25"/>
  <c r="AM80" i="25"/>
  <c r="AN80" i="25"/>
  <c r="AO80" i="25"/>
  <c r="AP80" i="25"/>
  <c r="AQ80" i="25"/>
  <c r="AB81" i="25"/>
  <c r="AC81" i="25"/>
  <c r="AD81" i="25"/>
  <c r="AE81" i="25"/>
  <c r="AF81" i="25"/>
  <c r="AG81" i="25"/>
  <c r="AH81" i="25"/>
  <c r="AI81" i="25"/>
  <c r="AJ81" i="25"/>
  <c r="AK81" i="25"/>
  <c r="AL81" i="25"/>
  <c r="AM81" i="25"/>
  <c r="AN81" i="25"/>
  <c r="AO81" i="25"/>
  <c r="AP81" i="25"/>
  <c r="AQ81" i="25"/>
  <c r="AB82" i="25"/>
  <c r="AC82" i="25"/>
  <c r="AD82" i="25"/>
  <c r="AE82" i="25"/>
  <c r="AF82" i="25"/>
  <c r="AG82" i="25"/>
  <c r="AH82" i="25"/>
  <c r="AI82" i="25"/>
  <c r="AJ82" i="25"/>
  <c r="AK82" i="25"/>
  <c r="AL82" i="25"/>
  <c r="AM82" i="25"/>
  <c r="AN82" i="25"/>
  <c r="AO82" i="25"/>
  <c r="AP82" i="25"/>
  <c r="AQ82" i="25"/>
  <c r="AB83" i="25"/>
  <c r="AC83" i="25"/>
  <c r="AD83" i="25"/>
  <c r="AE83" i="25"/>
  <c r="AF83" i="25"/>
  <c r="AG83" i="25"/>
  <c r="AH83" i="25"/>
  <c r="AI83" i="25"/>
  <c r="AJ83" i="25"/>
  <c r="AK83" i="25"/>
  <c r="AL83" i="25"/>
  <c r="AM83" i="25"/>
  <c r="AN83" i="25"/>
  <c r="AO83" i="25"/>
  <c r="AP83" i="25"/>
  <c r="AQ83" i="25"/>
  <c r="AB84" i="25"/>
  <c r="AC84" i="25"/>
  <c r="AD84" i="25"/>
  <c r="AE84" i="25"/>
  <c r="AF84" i="25"/>
  <c r="AG84" i="25"/>
  <c r="AH84" i="25"/>
  <c r="AI84" i="25"/>
  <c r="AJ84" i="25"/>
  <c r="AK84" i="25"/>
  <c r="AL84" i="25"/>
  <c r="AM84" i="25"/>
  <c r="AN84" i="25"/>
  <c r="AO84" i="25"/>
  <c r="AP84" i="25"/>
  <c r="AQ84" i="25"/>
  <c r="AB85" i="25"/>
  <c r="AC85" i="25"/>
  <c r="AD85" i="25"/>
  <c r="AE85" i="25"/>
  <c r="AF85" i="25"/>
  <c r="AG85" i="25"/>
  <c r="AH85" i="25"/>
  <c r="AI85" i="25"/>
  <c r="AJ85" i="25"/>
  <c r="AK85" i="25"/>
  <c r="AL85" i="25"/>
  <c r="AM85" i="25"/>
  <c r="AN85" i="25"/>
  <c r="AO85" i="25"/>
  <c r="AP85" i="25"/>
  <c r="AQ85" i="25"/>
  <c r="AB86" i="25"/>
  <c r="AC86" i="25"/>
  <c r="AD86" i="25"/>
  <c r="AE86" i="25"/>
  <c r="AF86" i="25"/>
  <c r="AG86" i="25"/>
  <c r="AH86" i="25"/>
  <c r="AI86" i="25"/>
  <c r="AJ86" i="25"/>
  <c r="AK86" i="25"/>
  <c r="AL86" i="25"/>
  <c r="AM86" i="25"/>
  <c r="AN86" i="25"/>
  <c r="AO86" i="25"/>
  <c r="AP86" i="25"/>
  <c r="AQ86" i="25"/>
  <c r="AB87" i="25"/>
  <c r="AC87" i="25"/>
  <c r="AD87" i="25"/>
  <c r="AE87" i="25"/>
  <c r="AF87" i="25"/>
  <c r="AG87" i="25"/>
  <c r="AH87" i="25"/>
  <c r="AI87" i="25"/>
  <c r="AJ87" i="25"/>
  <c r="AK87" i="25"/>
  <c r="AL87" i="25"/>
  <c r="AM87" i="25"/>
  <c r="AN87" i="25"/>
  <c r="AO87" i="25"/>
  <c r="AP87" i="25"/>
  <c r="AQ87" i="25"/>
  <c r="AB88" i="25"/>
  <c r="AC88" i="25"/>
  <c r="AD88" i="25"/>
  <c r="AE88" i="25"/>
  <c r="AF88" i="25"/>
  <c r="AG88" i="25"/>
  <c r="AH88" i="25"/>
  <c r="AI88" i="25"/>
  <c r="AJ88" i="25"/>
  <c r="AK88" i="25"/>
  <c r="AL88" i="25"/>
  <c r="AM88" i="25"/>
  <c r="AN88" i="25"/>
  <c r="AO88" i="25"/>
  <c r="AP88" i="25"/>
  <c r="AQ88" i="25"/>
  <c r="AB89" i="25"/>
  <c r="AC89" i="25"/>
  <c r="AD89" i="25"/>
  <c r="AE89" i="25"/>
  <c r="AF89" i="25"/>
  <c r="AG89" i="25"/>
  <c r="AH89" i="25"/>
  <c r="AI89" i="25"/>
  <c r="AJ89" i="25"/>
  <c r="AK89" i="25"/>
  <c r="AL89" i="25"/>
  <c r="AM89" i="25"/>
  <c r="AN89" i="25"/>
  <c r="AO89" i="25"/>
  <c r="AP89" i="25"/>
  <c r="AQ89" i="25"/>
  <c r="AB90" i="25"/>
  <c r="AC90" i="25"/>
  <c r="AD90" i="25"/>
  <c r="AE90" i="25"/>
  <c r="AF90" i="25"/>
  <c r="AG90" i="25"/>
  <c r="AH90" i="25"/>
  <c r="AI90" i="25"/>
  <c r="AJ90" i="25"/>
  <c r="AK90" i="25"/>
  <c r="AL90" i="25"/>
  <c r="AM90" i="25"/>
  <c r="AN90" i="25"/>
  <c r="AO90" i="25"/>
  <c r="AP90" i="25"/>
  <c r="AQ90" i="25"/>
  <c r="AB91" i="25"/>
  <c r="AC91" i="25"/>
  <c r="AD91" i="25"/>
  <c r="AE91" i="25"/>
  <c r="AF91" i="25"/>
  <c r="AG91" i="25"/>
  <c r="AH91" i="25"/>
  <c r="AI91" i="25"/>
  <c r="AJ91" i="25"/>
  <c r="AK91" i="25"/>
  <c r="AL91" i="25"/>
  <c r="AM91" i="25"/>
  <c r="AN91" i="25"/>
  <c r="AO91" i="25"/>
  <c r="AP91" i="25"/>
  <c r="AQ91" i="25"/>
  <c r="AB92" i="25"/>
  <c r="AC92" i="25"/>
  <c r="AD92" i="25"/>
  <c r="AE92" i="25"/>
  <c r="AF92" i="25"/>
  <c r="AG92" i="25"/>
  <c r="AH92" i="25"/>
  <c r="AI92" i="25"/>
  <c r="AJ92" i="25"/>
  <c r="AK92" i="25"/>
  <c r="AL92" i="25"/>
  <c r="AM92" i="25"/>
  <c r="AN92" i="25"/>
  <c r="AO92" i="25"/>
  <c r="AP92" i="25"/>
  <c r="AQ92" i="25"/>
  <c r="AB93" i="25"/>
  <c r="AC93" i="25"/>
  <c r="AD93" i="25"/>
  <c r="AE93" i="25"/>
  <c r="AF93" i="25"/>
  <c r="AG93" i="25"/>
  <c r="AH93" i="25"/>
  <c r="AI93" i="25"/>
  <c r="AJ93" i="25"/>
  <c r="AK93" i="25"/>
  <c r="AL93" i="25"/>
  <c r="AM93" i="25"/>
  <c r="AN93" i="25"/>
  <c r="AO93" i="25"/>
  <c r="AP93" i="25"/>
  <c r="AQ93" i="25"/>
  <c r="AB94" i="25"/>
  <c r="AC94" i="25"/>
  <c r="AD94" i="25"/>
  <c r="AE94" i="25"/>
  <c r="AF94" i="25"/>
  <c r="AG94" i="25"/>
  <c r="AH94" i="25"/>
  <c r="AI94" i="25"/>
  <c r="AJ94" i="25"/>
  <c r="AK94" i="25"/>
  <c r="AL94" i="25"/>
  <c r="AM94" i="25"/>
  <c r="AN94" i="25"/>
  <c r="AO94" i="25"/>
  <c r="AP94" i="25"/>
  <c r="AQ94" i="25"/>
  <c r="AB95" i="25"/>
  <c r="AC95" i="25"/>
  <c r="AD95" i="25"/>
  <c r="AE95" i="25"/>
  <c r="AF95" i="25"/>
  <c r="AG95" i="25"/>
  <c r="AH95" i="25"/>
  <c r="AI95" i="25"/>
  <c r="AJ95" i="25"/>
  <c r="AK95" i="25"/>
  <c r="AL95" i="25"/>
  <c r="AM95" i="25"/>
  <c r="AN95" i="25"/>
  <c r="AO95" i="25"/>
  <c r="AP95" i="25"/>
  <c r="AQ95" i="25"/>
  <c r="AB96" i="25"/>
  <c r="AC96" i="25"/>
  <c r="AD96" i="25"/>
  <c r="AE96" i="25"/>
  <c r="AF96" i="25"/>
  <c r="AG96" i="25"/>
  <c r="AH96" i="25"/>
  <c r="AI96" i="25"/>
  <c r="AJ96" i="25"/>
  <c r="AK96" i="25"/>
  <c r="AL96" i="25"/>
  <c r="AM96" i="25"/>
  <c r="AN96" i="25"/>
  <c r="AO96" i="25"/>
  <c r="AP96" i="25"/>
  <c r="AQ96" i="25"/>
  <c r="AB97" i="25"/>
  <c r="AC97" i="25"/>
  <c r="AD97" i="25"/>
  <c r="AE97" i="25"/>
  <c r="AF97" i="25"/>
  <c r="AG97" i="25"/>
  <c r="AH97" i="25"/>
  <c r="AI97" i="25"/>
  <c r="AJ97" i="25"/>
  <c r="AK97" i="25"/>
  <c r="AL97" i="25"/>
  <c r="AM97" i="25"/>
  <c r="AN97" i="25"/>
  <c r="AO97" i="25"/>
  <c r="AP97" i="25"/>
  <c r="AQ97" i="25"/>
  <c r="AB98" i="25"/>
  <c r="AC98" i="25"/>
  <c r="AD98" i="25"/>
  <c r="AE98" i="25"/>
  <c r="AF98" i="25"/>
  <c r="AG98" i="25"/>
  <c r="AH98" i="25"/>
  <c r="AI98" i="25"/>
  <c r="AJ98" i="25"/>
  <c r="AK98" i="25"/>
  <c r="AL98" i="25"/>
  <c r="AM98" i="25"/>
  <c r="AN98" i="25"/>
  <c r="AO98" i="25"/>
  <c r="AP98" i="25"/>
  <c r="AQ98" i="25"/>
  <c r="AB99" i="25"/>
  <c r="AC99" i="25"/>
  <c r="AD99" i="25"/>
  <c r="AE99" i="25"/>
  <c r="AF99" i="25"/>
  <c r="AG99" i="25"/>
  <c r="AH99" i="25"/>
  <c r="AI99" i="25"/>
  <c r="AJ99" i="25"/>
  <c r="AK99" i="25"/>
  <c r="AL99" i="25"/>
  <c r="AM99" i="25"/>
  <c r="AN99" i="25"/>
  <c r="AO99" i="25"/>
  <c r="AP99" i="25"/>
  <c r="AQ99" i="25"/>
  <c r="AB100" i="25"/>
  <c r="AC100" i="25"/>
  <c r="AD100" i="25"/>
  <c r="AE100" i="25"/>
  <c r="AF100" i="25"/>
  <c r="AG100" i="25"/>
  <c r="AH100" i="25"/>
  <c r="AI100" i="25"/>
  <c r="AJ100" i="25"/>
  <c r="AK100" i="25"/>
  <c r="AL100" i="25"/>
  <c r="AM100" i="25"/>
  <c r="AN100" i="25"/>
  <c r="AO100" i="25"/>
  <c r="AP100" i="25"/>
  <c r="AQ100" i="25"/>
  <c r="AB101" i="25"/>
  <c r="AC101" i="25"/>
  <c r="AD101" i="25"/>
  <c r="AE101" i="25"/>
  <c r="AF101" i="25"/>
  <c r="AG101" i="25"/>
  <c r="AH101" i="25"/>
  <c r="AI101" i="25"/>
  <c r="AJ101" i="25"/>
  <c r="AK101" i="25"/>
  <c r="AL101" i="25"/>
  <c r="AM101" i="25"/>
  <c r="AN101" i="25"/>
  <c r="AO101" i="25"/>
  <c r="AP101" i="25"/>
  <c r="AQ101" i="25"/>
  <c r="AB102" i="25"/>
  <c r="AC102" i="25"/>
  <c r="AD102" i="25"/>
  <c r="AE102" i="25"/>
  <c r="AF102" i="25"/>
  <c r="AG102" i="25"/>
  <c r="AH102" i="25"/>
  <c r="AI102" i="25"/>
  <c r="AJ102" i="25"/>
  <c r="AK102" i="25"/>
  <c r="AL102" i="25"/>
  <c r="AM102" i="25"/>
  <c r="AN102" i="25"/>
  <c r="AO102" i="25"/>
  <c r="AP102" i="25"/>
  <c r="AQ102" i="25"/>
  <c r="AB103" i="25"/>
  <c r="AC103" i="25"/>
  <c r="AD103" i="25"/>
  <c r="AE103" i="25"/>
  <c r="AF103" i="25"/>
  <c r="AG103" i="25"/>
  <c r="AH103" i="25"/>
  <c r="AI103" i="25"/>
  <c r="AJ103" i="25"/>
  <c r="AK103" i="25"/>
  <c r="AL103" i="25"/>
  <c r="AM103" i="25"/>
  <c r="AN103" i="25"/>
  <c r="AO103" i="25"/>
  <c r="AP103" i="25"/>
  <c r="AQ103" i="25"/>
  <c r="AB104" i="25"/>
  <c r="AC104" i="25"/>
  <c r="AD104" i="25"/>
  <c r="AE104" i="25"/>
  <c r="AF104" i="25"/>
  <c r="AG104" i="25"/>
  <c r="AH104" i="25"/>
  <c r="AI104" i="25"/>
  <c r="AJ104" i="25"/>
  <c r="AK104" i="25"/>
  <c r="AL104" i="25"/>
  <c r="AM104" i="25"/>
  <c r="AN104" i="25"/>
  <c r="AO104" i="25"/>
  <c r="AP104" i="25"/>
  <c r="AQ104" i="25"/>
  <c r="AB105" i="25"/>
  <c r="AC105" i="25"/>
  <c r="AD105" i="25"/>
  <c r="AE105" i="25"/>
  <c r="AF105" i="25"/>
  <c r="AG105" i="25"/>
  <c r="AH105" i="25"/>
  <c r="AI105" i="25"/>
  <c r="AJ105" i="25"/>
  <c r="AK105" i="25"/>
  <c r="AL105" i="25"/>
  <c r="AM105" i="25"/>
  <c r="AN105" i="25"/>
  <c r="AO105" i="25"/>
  <c r="AP105" i="25"/>
  <c r="AQ105" i="25"/>
  <c r="AB106" i="25"/>
  <c r="AC106" i="25"/>
  <c r="AD106" i="25"/>
  <c r="AE106" i="25"/>
  <c r="AF106" i="25"/>
  <c r="AG106" i="25"/>
  <c r="AH106" i="25"/>
  <c r="AI106" i="25"/>
  <c r="AJ106" i="25"/>
  <c r="AK106" i="25"/>
  <c r="AL106" i="25"/>
  <c r="AM106" i="25"/>
  <c r="AN106" i="25"/>
  <c r="AO106" i="25"/>
  <c r="AP106" i="25"/>
  <c r="AQ106" i="25"/>
  <c r="AB107" i="25"/>
  <c r="AC107" i="25"/>
  <c r="AD107" i="25"/>
  <c r="AE107" i="25"/>
  <c r="AF107" i="25"/>
  <c r="AG107" i="25"/>
  <c r="AH107" i="25"/>
  <c r="AI107" i="25"/>
  <c r="AJ107" i="25"/>
  <c r="AK107" i="25"/>
  <c r="AL107" i="25"/>
  <c r="AM107" i="25"/>
  <c r="AN107" i="25"/>
  <c r="AO107" i="25"/>
  <c r="AP107" i="25"/>
  <c r="AQ107" i="25"/>
  <c r="AB108" i="25"/>
  <c r="AC108" i="25"/>
  <c r="AD108" i="25"/>
  <c r="AE108" i="25"/>
  <c r="AF108" i="25"/>
  <c r="AG108" i="25"/>
  <c r="AH108" i="25"/>
  <c r="AI108" i="25"/>
  <c r="AJ108" i="25"/>
  <c r="AK108" i="25"/>
  <c r="AL108" i="25"/>
  <c r="AM108" i="25"/>
  <c r="AN108" i="25"/>
  <c r="AO108" i="25"/>
  <c r="AP108" i="25"/>
  <c r="AQ108" i="25"/>
  <c r="AB109" i="25"/>
  <c r="AC109" i="25"/>
  <c r="AD109" i="25"/>
  <c r="AE109" i="25"/>
  <c r="AF109" i="25"/>
  <c r="AG109" i="25"/>
  <c r="AH109" i="25"/>
  <c r="AI109" i="25"/>
  <c r="AJ109" i="25"/>
  <c r="AK109" i="25"/>
  <c r="AL109" i="25"/>
  <c r="AM109" i="25"/>
  <c r="AN109" i="25"/>
  <c r="AO109" i="25"/>
  <c r="AP109" i="25"/>
  <c r="AQ109" i="25"/>
  <c r="AB110" i="25"/>
  <c r="AC110" i="25"/>
  <c r="AD110" i="25"/>
  <c r="AE110" i="25"/>
  <c r="AF110" i="25"/>
  <c r="AG110" i="25"/>
  <c r="AH110" i="25"/>
  <c r="AI110" i="25"/>
  <c r="AJ110" i="25"/>
  <c r="AK110" i="25"/>
  <c r="AL110" i="25"/>
  <c r="AM110" i="25"/>
  <c r="AN110" i="25"/>
  <c r="AO110" i="25"/>
  <c r="AP110" i="25"/>
  <c r="AQ110" i="25"/>
  <c r="AB111" i="25"/>
  <c r="AC111" i="25"/>
  <c r="AD111" i="25"/>
  <c r="AE111" i="25"/>
  <c r="AF111" i="25"/>
  <c r="AG111" i="25"/>
  <c r="AH111" i="25"/>
  <c r="AI111" i="25"/>
  <c r="AJ111" i="25"/>
  <c r="AK111" i="25"/>
  <c r="AL111" i="25"/>
  <c r="AM111" i="25"/>
  <c r="AN111" i="25"/>
  <c r="AO111" i="25"/>
  <c r="AP111" i="25"/>
  <c r="AQ111" i="25"/>
  <c r="AB112" i="25"/>
  <c r="AC112" i="25"/>
  <c r="AD112" i="25"/>
  <c r="AE112" i="25"/>
  <c r="AF112" i="25"/>
  <c r="AG112" i="25"/>
  <c r="AH112" i="25"/>
  <c r="AI112" i="25"/>
  <c r="AJ112" i="25"/>
  <c r="AK112" i="25"/>
  <c r="AL112" i="25"/>
  <c r="AM112" i="25"/>
  <c r="AN112" i="25"/>
  <c r="AO112" i="25"/>
  <c r="AP112" i="25"/>
  <c r="AQ112" i="25"/>
  <c r="AB113" i="25"/>
  <c r="AC113" i="25"/>
  <c r="AD113" i="25"/>
  <c r="AE113" i="25"/>
  <c r="AF113" i="25"/>
  <c r="AG113" i="25"/>
  <c r="AH113" i="25"/>
  <c r="AI113" i="25"/>
  <c r="AJ113" i="25"/>
  <c r="AK113" i="25"/>
  <c r="AL113" i="25"/>
  <c r="AM113" i="25"/>
  <c r="AN113" i="25"/>
  <c r="AO113" i="25"/>
  <c r="AP113" i="25"/>
  <c r="AQ113" i="25"/>
  <c r="AB114" i="25"/>
  <c r="AC114" i="25"/>
  <c r="AD114" i="25"/>
  <c r="AE114" i="25"/>
  <c r="AF114" i="25"/>
  <c r="AG114" i="25"/>
  <c r="AH114" i="25"/>
  <c r="AI114" i="25"/>
  <c r="AJ114" i="25"/>
  <c r="AK114" i="25"/>
  <c r="AL114" i="25"/>
  <c r="AM114" i="25"/>
  <c r="AN114" i="25"/>
  <c r="AO114" i="25"/>
  <c r="AP114" i="25"/>
  <c r="AQ114" i="25"/>
  <c r="AB115" i="25"/>
  <c r="AC115" i="25"/>
  <c r="AD115" i="25"/>
  <c r="AE115" i="25"/>
  <c r="AF115" i="25"/>
  <c r="AG115" i="25"/>
  <c r="AH115" i="25"/>
  <c r="AI115" i="25"/>
  <c r="AJ115" i="25"/>
  <c r="AK115" i="25"/>
  <c r="AL115" i="25"/>
  <c r="AM115" i="25"/>
  <c r="AN115" i="25"/>
  <c r="AO115" i="25"/>
  <c r="AP115" i="25"/>
  <c r="AQ115" i="25"/>
  <c r="AB116" i="25"/>
  <c r="AC116" i="25"/>
  <c r="AD116" i="25"/>
  <c r="AE116" i="25"/>
  <c r="AF116" i="25"/>
  <c r="AG116" i="25"/>
  <c r="AH116" i="25"/>
  <c r="AI116" i="25"/>
  <c r="AJ116" i="25"/>
  <c r="AK116" i="25"/>
  <c r="AL116" i="25"/>
  <c r="AM116" i="25"/>
  <c r="AN116" i="25"/>
  <c r="AO116" i="25"/>
  <c r="AP116" i="25"/>
  <c r="AQ116" i="25"/>
  <c r="AB117" i="25"/>
  <c r="AC117" i="25"/>
  <c r="AD117" i="25"/>
  <c r="AE117" i="25"/>
  <c r="AF117" i="25"/>
  <c r="AG117" i="25"/>
  <c r="AH117" i="25"/>
  <c r="AI117" i="25"/>
  <c r="AJ117" i="25"/>
  <c r="AK117" i="25"/>
  <c r="AL117" i="25"/>
  <c r="AM117" i="25"/>
  <c r="AN117" i="25"/>
  <c r="AO117" i="25"/>
  <c r="AP117" i="25"/>
  <c r="AQ117" i="25"/>
  <c r="AB118" i="25"/>
  <c r="AC118" i="25"/>
  <c r="AD118" i="25"/>
  <c r="AE118" i="25"/>
  <c r="AF118" i="25"/>
  <c r="AG118" i="25"/>
  <c r="AH118" i="25"/>
  <c r="AI118" i="25"/>
  <c r="AJ118" i="25"/>
  <c r="AK118" i="25"/>
  <c r="AL118" i="25"/>
  <c r="AM118" i="25"/>
  <c r="AN118" i="25"/>
  <c r="AO118" i="25"/>
  <c r="AP118" i="25"/>
  <c r="AQ118" i="25"/>
  <c r="AB119" i="25"/>
  <c r="AC119" i="25"/>
  <c r="AD119" i="25"/>
  <c r="AE119" i="25"/>
  <c r="AF119" i="25"/>
  <c r="AG119" i="25"/>
  <c r="AH119" i="25"/>
  <c r="AI119" i="25"/>
  <c r="AJ119" i="25"/>
  <c r="AK119" i="25"/>
  <c r="AL119" i="25"/>
  <c r="AM119" i="25"/>
  <c r="AN119" i="25"/>
  <c r="AO119" i="25"/>
  <c r="AP119" i="25"/>
  <c r="AQ119" i="25"/>
  <c r="AB120" i="25"/>
  <c r="AC120" i="25"/>
  <c r="AD120" i="25"/>
  <c r="AE120" i="25"/>
  <c r="AF120" i="25"/>
  <c r="AG120" i="25"/>
  <c r="AH120" i="25"/>
  <c r="AI120" i="25"/>
  <c r="AJ120" i="25"/>
  <c r="AK120" i="25"/>
  <c r="AL120" i="25"/>
  <c r="AM120" i="25"/>
  <c r="AN120" i="25"/>
  <c r="AO120" i="25"/>
  <c r="AP120" i="25"/>
  <c r="AQ120" i="25"/>
  <c r="AB121" i="25"/>
  <c r="AC121" i="25"/>
  <c r="AD121" i="25"/>
  <c r="AE121" i="25"/>
  <c r="AF121" i="25"/>
  <c r="AG121" i="25"/>
  <c r="AH121" i="25"/>
  <c r="AI121" i="25"/>
  <c r="AJ121" i="25"/>
  <c r="AK121" i="25"/>
  <c r="AL121" i="25"/>
  <c r="AM121" i="25"/>
  <c r="AN121" i="25"/>
  <c r="AO121" i="25"/>
  <c r="AP121" i="25"/>
  <c r="AQ121" i="25"/>
  <c r="AB122" i="25"/>
  <c r="AC122" i="25"/>
  <c r="AD122" i="25"/>
  <c r="AE122" i="25"/>
  <c r="AF122" i="25"/>
  <c r="AG122" i="25"/>
  <c r="AH122" i="25"/>
  <c r="AI122" i="25"/>
  <c r="AJ122" i="25"/>
  <c r="AK122" i="25"/>
  <c r="AL122" i="25"/>
  <c r="AM122" i="25"/>
  <c r="AN122" i="25"/>
  <c r="AO122" i="25"/>
  <c r="AP122" i="25"/>
  <c r="AQ122" i="25"/>
  <c r="AB123" i="25"/>
  <c r="AC123" i="25"/>
  <c r="AD123" i="25"/>
  <c r="AE123" i="25"/>
  <c r="AF123" i="25"/>
  <c r="AG123" i="25"/>
  <c r="AH123" i="25"/>
  <c r="AI123" i="25"/>
  <c r="AJ123" i="25"/>
  <c r="AK123" i="25"/>
  <c r="AL123" i="25"/>
  <c r="AM123" i="25"/>
  <c r="AN123" i="25"/>
  <c r="AO123" i="25"/>
  <c r="AP123" i="25"/>
  <c r="AQ123" i="25"/>
  <c r="AB124" i="25"/>
  <c r="AC124" i="25"/>
  <c r="AD124" i="25"/>
  <c r="AE124" i="25"/>
  <c r="AF124" i="25"/>
  <c r="AG124" i="25"/>
  <c r="AH124" i="25"/>
  <c r="AI124" i="25"/>
  <c r="AJ124" i="25"/>
  <c r="AK124" i="25"/>
  <c r="AL124" i="25"/>
  <c r="AM124" i="25"/>
  <c r="AN124" i="25"/>
  <c r="AO124" i="25"/>
  <c r="AP124" i="25"/>
  <c r="AQ124" i="25"/>
  <c r="AB125" i="25"/>
  <c r="AC125" i="25"/>
  <c r="AD125" i="25"/>
  <c r="AE125" i="25"/>
  <c r="AF125" i="25"/>
  <c r="AG125" i="25"/>
  <c r="AH125" i="25"/>
  <c r="AI125" i="25"/>
  <c r="AJ125" i="25"/>
  <c r="AK125" i="25"/>
  <c r="AL125" i="25"/>
  <c r="AM125" i="25"/>
  <c r="AN125" i="25"/>
  <c r="AO125" i="25"/>
  <c r="AP125" i="25"/>
  <c r="AQ125" i="25"/>
  <c r="AB126" i="25"/>
  <c r="AC126" i="25"/>
  <c r="AD126" i="25"/>
  <c r="AE126" i="25"/>
  <c r="AF126" i="25"/>
  <c r="AG126" i="25"/>
  <c r="AH126" i="25"/>
  <c r="AI126" i="25"/>
  <c r="AJ126" i="25"/>
  <c r="AK126" i="25"/>
  <c r="AL126" i="25"/>
  <c r="AM126" i="25"/>
  <c r="AN126" i="25"/>
  <c r="AO126" i="25"/>
  <c r="AP126" i="25"/>
  <c r="AQ126" i="25"/>
  <c r="AB127" i="25"/>
  <c r="AC127" i="25"/>
  <c r="AD127" i="25"/>
  <c r="AE127" i="25"/>
  <c r="AF127" i="25"/>
  <c r="AG127" i="25"/>
  <c r="AH127" i="25"/>
  <c r="AI127" i="25"/>
  <c r="AJ127" i="25"/>
  <c r="AK127" i="25"/>
  <c r="AL127" i="25"/>
  <c r="AM127" i="25"/>
  <c r="AN127" i="25"/>
  <c r="AO127" i="25"/>
  <c r="AP127" i="25"/>
  <c r="AQ127" i="25"/>
  <c r="AB128" i="25"/>
  <c r="AC128" i="25"/>
  <c r="AD128" i="25"/>
  <c r="AE128" i="25"/>
  <c r="AF128" i="25"/>
  <c r="AG128" i="25"/>
  <c r="AH128" i="25"/>
  <c r="AI128" i="25"/>
  <c r="AJ128" i="25"/>
  <c r="AK128" i="25"/>
  <c r="AL128" i="25"/>
  <c r="AM128" i="25"/>
  <c r="AN128" i="25"/>
  <c r="AO128" i="25"/>
  <c r="AP128" i="25"/>
  <c r="AQ128" i="25"/>
  <c r="AB129" i="25"/>
  <c r="AC129" i="25"/>
  <c r="AD129" i="25"/>
  <c r="AE129" i="25"/>
  <c r="AF129" i="25"/>
  <c r="AG129" i="25"/>
  <c r="AH129" i="25"/>
  <c r="AI129" i="25"/>
  <c r="AJ129" i="25"/>
  <c r="AK129" i="25"/>
  <c r="AL129" i="25"/>
  <c r="AM129" i="25"/>
  <c r="AN129" i="25"/>
  <c r="AO129" i="25"/>
  <c r="AP129" i="25"/>
  <c r="AQ129" i="25"/>
  <c r="AB130" i="25"/>
  <c r="AC130" i="25"/>
  <c r="AD130" i="25"/>
  <c r="AE130" i="25"/>
  <c r="AF130" i="25"/>
  <c r="AG130" i="25"/>
  <c r="AH130" i="25"/>
  <c r="AI130" i="25"/>
  <c r="AJ130" i="25"/>
  <c r="AK130" i="25"/>
  <c r="AL130" i="25"/>
  <c r="AM130" i="25"/>
  <c r="AN130" i="25"/>
  <c r="AO130" i="25"/>
  <c r="AP130" i="25"/>
  <c r="AQ130" i="25"/>
  <c r="AB131" i="25"/>
  <c r="AC131" i="25"/>
  <c r="AD131" i="25"/>
  <c r="AE131" i="25"/>
  <c r="AF131" i="25"/>
  <c r="AG131" i="25"/>
  <c r="AH131" i="25"/>
  <c r="AI131" i="25"/>
  <c r="AJ131" i="25"/>
  <c r="AK131" i="25"/>
  <c r="AL131" i="25"/>
  <c r="AM131" i="25"/>
  <c r="AN131" i="25"/>
  <c r="AO131" i="25"/>
  <c r="AP131" i="25"/>
  <c r="AQ131" i="25"/>
  <c r="AB132" i="25"/>
  <c r="AC132" i="25"/>
  <c r="AD132" i="25"/>
  <c r="AE132" i="25"/>
  <c r="AF132" i="25"/>
  <c r="AG132" i="25"/>
  <c r="AH132" i="25"/>
  <c r="AI132" i="25"/>
  <c r="AJ132" i="25"/>
  <c r="AK132" i="25"/>
  <c r="AL132" i="25"/>
  <c r="AM132" i="25"/>
  <c r="AN132" i="25"/>
  <c r="AO132" i="25"/>
  <c r="AP132" i="25"/>
  <c r="AQ132" i="25"/>
  <c r="AB133" i="25"/>
  <c r="AC133" i="25"/>
  <c r="AD133" i="25"/>
  <c r="AE133" i="25"/>
  <c r="AF133" i="25"/>
  <c r="AG133" i="25"/>
  <c r="AH133" i="25"/>
  <c r="AI133" i="25"/>
  <c r="AJ133" i="25"/>
  <c r="AK133" i="25"/>
  <c r="AL133" i="25"/>
  <c r="AM133" i="25"/>
  <c r="AN133" i="25"/>
  <c r="AO133" i="25"/>
  <c r="AP133" i="25"/>
  <c r="AQ133" i="25"/>
  <c r="AB134" i="25"/>
  <c r="AC134" i="25"/>
  <c r="AD134" i="25"/>
  <c r="AE134" i="25"/>
  <c r="AF134" i="25"/>
  <c r="AG134" i="25"/>
  <c r="AH134" i="25"/>
  <c r="AI134" i="25"/>
  <c r="AJ134" i="25"/>
  <c r="AK134" i="25"/>
  <c r="AL134" i="25"/>
  <c r="AM134" i="25"/>
  <c r="AN134" i="25"/>
  <c r="AO134" i="25"/>
  <c r="AP134" i="25"/>
  <c r="AQ134" i="25"/>
  <c r="AB135" i="25"/>
  <c r="AC135" i="25"/>
  <c r="AD135" i="25"/>
  <c r="AE135" i="25"/>
  <c r="AF135" i="25"/>
  <c r="AG135" i="25"/>
  <c r="AH135" i="25"/>
  <c r="AI135" i="25"/>
  <c r="AJ135" i="25"/>
  <c r="AK135" i="25"/>
  <c r="AL135" i="25"/>
  <c r="AM135" i="25"/>
  <c r="AN135" i="25"/>
  <c r="AO135" i="25"/>
  <c r="AP135" i="25"/>
  <c r="AQ135" i="25"/>
  <c r="AB136" i="25"/>
  <c r="AC136" i="25"/>
  <c r="AD136" i="25"/>
  <c r="AE136" i="25"/>
  <c r="AF136" i="25"/>
  <c r="AG136" i="25"/>
  <c r="AH136" i="25"/>
  <c r="AI136" i="25"/>
  <c r="AJ136" i="25"/>
  <c r="AK136" i="25"/>
  <c r="AL136" i="25"/>
  <c r="AM136" i="25"/>
  <c r="AN136" i="25"/>
  <c r="AO136" i="25"/>
  <c r="AP136" i="25"/>
  <c r="AQ136" i="25"/>
  <c r="AB137" i="25"/>
  <c r="AC137" i="25"/>
  <c r="AD137" i="25"/>
  <c r="AE137" i="25"/>
  <c r="AF137" i="25"/>
  <c r="AG137" i="25"/>
  <c r="AH137" i="25"/>
  <c r="AI137" i="25"/>
  <c r="AJ137" i="25"/>
  <c r="AK137" i="25"/>
  <c r="AL137" i="25"/>
  <c r="AM137" i="25"/>
  <c r="AN137" i="25"/>
  <c r="AO137" i="25"/>
  <c r="AP137" i="25"/>
  <c r="AQ137" i="25"/>
  <c r="AB138" i="25"/>
  <c r="AC138" i="25"/>
  <c r="AD138" i="25"/>
  <c r="AE138" i="25"/>
  <c r="AF138" i="25"/>
  <c r="AG138" i="25"/>
  <c r="AH138" i="25"/>
  <c r="AI138" i="25"/>
  <c r="AJ138" i="25"/>
  <c r="AK138" i="25"/>
  <c r="AL138" i="25"/>
  <c r="AM138" i="25"/>
  <c r="AN138" i="25"/>
  <c r="AO138" i="25"/>
  <c r="AP138" i="25"/>
  <c r="AQ138" i="25"/>
  <c r="AB139" i="25"/>
  <c r="AC139" i="25"/>
  <c r="AD139" i="25"/>
  <c r="AE139" i="25"/>
  <c r="AF139" i="25"/>
  <c r="AG139" i="25"/>
  <c r="AH139" i="25"/>
  <c r="AI139" i="25"/>
  <c r="AJ139" i="25"/>
  <c r="AK139" i="25"/>
  <c r="AL139" i="25"/>
  <c r="AM139" i="25"/>
  <c r="AN139" i="25"/>
  <c r="AO139" i="25"/>
  <c r="AP139" i="25"/>
  <c r="AQ139" i="25"/>
  <c r="AB140" i="25"/>
  <c r="AC140" i="25"/>
  <c r="AD140" i="25"/>
  <c r="AE140" i="25"/>
  <c r="AF140" i="25"/>
  <c r="AG140" i="25"/>
  <c r="AH140" i="25"/>
  <c r="AI140" i="25"/>
  <c r="AJ140" i="25"/>
  <c r="AK140" i="25"/>
  <c r="AL140" i="25"/>
  <c r="AM140" i="25"/>
  <c r="AN140" i="25"/>
  <c r="AO140" i="25"/>
  <c r="AP140" i="25"/>
  <c r="AQ140" i="25"/>
  <c r="AB141" i="25"/>
  <c r="AC141" i="25"/>
  <c r="AD141" i="25"/>
  <c r="AE141" i="25"/>
  <c r="AF141" i="25"/>
  <c r="AG141" i="25"/>
  <c r="AH141" i="25"/>
  <c r="AI141" i="25"/>
  <c r="AJ141" i="25"/>
  <c r="AK141" i="25"/>
  <c r="AL141" i="25"/>
  <c r="AM141" i="25"/>
  <c r="AN141" i="25"/>
  <c r="AO141" i="25"/>
  <c r="AP141" i="25"/>
  <c r="AQ141" i="25"/>
  <c r="AB142" i="25"/>
  <c r="AC142" i="25"/>
  <c r="AD142" i="25"/>
  <c r="AE142" i="25"/>
  <c r="AF142" i="25"/>
  <c r="AG142" i="25"/>
  <c r="AH142" i="25"/>
  <c r="AI142" i="25"/>
  <c r="AJ142" i="25"/>
  <c r="AK142" i="25"/>
  <c r="AL142" i="25"/>
  <c r="AM142" i="25"/>
  <c r="AN142" i="25"/>
  <c r="AO142" i="25"/>
  <c r="AP142" i="25"/>
  <c r="AQ142" i="25"/>
  <c r="AB143" i="25"/>
  <c r="AC143" i="25"/>
  <c r="AD143" i="25"/>
  <c r="AE143" i="25"/>
  <c r="AF143" i="25"/>
  <c r="AG143" i="25"/>
  <c r="AH143" i="25"/>
  <c r="AI143" i="25"/>
  <c r="AJ143" i="25"/>
  <c r="AK143" i="25"/>
  <c r="AL143" i="25"/>
  <c r="AM143" i="25"/>
  <c r="AN143" i="25"/>
  <c r="AO143" i="25"/>
  <c r="AP143" i="25"/>
  <c r="AQ143" i="25"/>
  <c r="AB144" i="25"/>
  <c r="AC144" i="25"/>
  <c r="AD144" i="25"/>
  <c r="AE144" i="25"/>
  <c r="AF144" i="25"/>
  <c r="AG144" i="25"/>
  <c r="AH144" i="25"/>
  <c r="AI144" i="25"/>
  <c r="AJ144" i="25"/>
  <c r="AK144" i="25"/>
  <c r="AL144" i="25"/>
  <c r="AM144" i="25"/>
  <c r="AN144" i="25"/>
  <c r="AO144" i="25"/>
  <c r="AP144" i="25"/>
  <c r="AQ144" i="25"/>
  <c r="AB145" i="25"/>
  <c r="AC145" i="25"/>
  <c r="AD145" i="25"/>
  <c r="AE145" i="25"/>
  <c r="AF145" i="25"/>
  <c r="AG145" i="25"/>
  <c r="AH145" i="25"/>
  <c r="AI145" i="25"/>
  <c r="AJ145" i="25"/>
  <c r="AK145" i="25"/>
  <c r="AL145" i="25"/>
  <c r="AM145" i="25"/>
  <c r="AN145" i="25"/>
  <c r="AO145" i="25"/>
  <c r="AP145" i="25"/>
  <c r="AQ145" i="25"/>
  <c r="AB146" i="25"/>
  <c r="AC146" i="25"/>
  <c r="AD146" i="25"/>
  <c r="AE146" i="25"/>
  <c r="AF146" i="25"/>
  <c r="AG146" i="25"/>
  <c r="AH146" i="25"/>
  <c r="AI146" i="25"/>
  <c r="AJ146" i="25"/>
  <c r="AK146" i="25"/>
  <c r="AL146" i="25"/>
  <c r="AM146" i="25"/>
  <c r="AN146" i="25"/>
  <c r="AO146" i="25"/>
  <c r="AP146" i="25"/>
  <c r="AQ146" i="25"/>
  <c r="AB147" i="25"/>
  <c r="AC147" i="25"/>
  <c r="AD147" i="25"/>
  <c r="AE147" i="25"/>
  <c r="AF147" i="25"/>
  <c r="AG147" i="25"/>
  <c r="AH147" i="25"/>
  <c r="AI147" i="25"/>
  <c r="AJ147" i="25"/>
  <c r="AK147" i="25"/>
  <c r="AL147" i="25"/>
  <c r="AM147" i="25"/>
  <c r="AN147" i="25"/>
  <c r="AO147" i="25"/>
  <c r="AP147" i="25"/>
  <c r="AQ147" i="25"/>
  <c r="AB148" i="25"/>
  <c r="AC148" i="25"/>
  <c r="AD148" i="25"/>
  <c r="AE148" i="25"/>
  <c r="AF148" i="25"/>
  <c r="AG148" i="25"/>
  <c r="AH148" i="25"/>
  <c r="AI148" i="25"/>
  <c r="AJ148" i="25"/>
  <c r="AK148" i="25"/>
  <c r="AL148" i="25"/>
  <c r="AM148" i="25"/>
  <c r="AN148" i="25"/>
  <c r="AO148" i="25"/>
  <c r="AP148" i="25"/>
  <c r="AQ148" i="25"/>
  <c r="AB149" i="25"/>
  <c r="AC149" i="25"/>
  <c r="AD149" i="25"/>
  <c r="AE149" i="25"/>
  <c r="AF149" i="25"/>
  <c r="AG149" i="25"/>
  <c r="AH149" i="25"/>
  <c r="AI149" i="25"/>
  <c r="AJ149" i="25"/>
  <c r="AK149" i="25"/>
  <c r="AL149" i="25"/>
  <c r="AM149" i="25"/>
  <c r="AN149" i="25"/>
  <c r="AO149" i="25"/>
  <c r="AP149" i="25"/>
  <c r="AQ149" i="25"/>
  <c r="AB150" i="25"/>
  <c r="AC150" i="25"/>
  <c r="AD150" i="25"/>
  <c r="AE150" i="25"/>
  <c r="AF150" i="25"/>
  <c r="AG150" i="25"/>
  <c r="AH150" i="25"/>
  <c r="AI150" i="25"/>
  <c r="AJ150" i="25"/>
  <c r="AK150" i="25"/>
  <c r="AL150" i="25"/>
  <c r="AM150" i="25"/>
  <c r="AN150" i="25"/>
  <c r="AO150" i="25"/>
  <c r="AP150" i="25"/>
  <c r="AQ150" i="25"/>
  <c r="AB151" i="25"/>
  <c r="AC151" i="25"/>
  <c r="AD151" i="25"/>
  <c r="AE151" i="25"/>
  <c r="AF151" i="25"/>
  <c r="AG151" i="25"/>
  <c r="AH151" i="25"/>
  <c r="AI151" i="25"/>
  <c r="AJ151" i="25"/>
  <c r="AK151" i="25"/>
  <c r="AL151" i="25"/>
  <c r="AM151" i="25"/>
  <c r="AN151" i="25"/>
  <c r="AO151" i="25"/>
  <c r="AP151" i="25"/>
  <c r="AQ151" i="25"/>
  <c r="AB152" i="25"/>
  <c r="AC152" i="25"/>
  <c r="AD152" i="25"/>
  <c r="AE152" i="25"/>
  <c r="AF152" i="25"/>
  <c r="AG152" i="25"/>
  <c r="AH152" i="25"/>
  <c r="AI152" i="25"/>
  <c r="AJ152" i="25"/>
  <c r="AK152" i="25"/>
  <c r="AL152" i="25"/>
  <c r="AM152" i="25"/>
  <c r="AN152" i="25"/>
  <c r="AO152" i="25"/>
  <c r="AP152" i="25"/>
  <c r="AQ152" i="25"/>
  <c r="AB153" i="25"/>
  <c r="AC153" i="25"/>
  <c r="AD153" i="25"/>
  <c r="AE153" i="25"/>
  <c r="AF153" i="25"/>
  <c r="AG153" i="25"/>
  <c r="AH153" i="25"/>
  <c r="AI153" i="25"/>
  <c r="AJ153" i="25"/>
  <c r="AK153" i="25"/>
  <c r="AL153" i="25"/>
  <c r="AM153" i="25"/>
  <c r="AN153" i="25"/>
  <c r="AO153" i="25"/>
  <c r="AP153" i="25"/>
  <c r="AQ153" i="25"/>
  <c r="AB154" i="25"/>
  <c r="AC154" i="25"/>
  <c r="AD154" i="25"/>
  <c r="AE154" i="25"/>
  <c r="AF154" i="25"/>
  <c r="AG154" i="25"/>
  <c r="AH154" i="25"/>
  <c r="AI154" i="25"/>
  <c r="AJ154" i="25"/>
  <c r="AK154" i="25"/>
  <c r="AL154" i="25"/>
  <c r="AM154" i="25"/>
  <c r="AN154" i="25"/>
  <c r="AO154" i="25"/>
  <c r="AP154" i="25"/>
  <c r="AQ154" i="25"/>
  <c r="AB155" i="25"/>
  <c r="AC155" i="25"/>
  <c r="AD155" i="25"/>
  <c r="AE155" i="25"/>
  <c r="AF155" i="25"/>
  <c r="AG155" i="25"/>
  <c r="AH155" i="25"/>
  <c r="AI155" i="25"/>
  <c r="AJ155" i="25"/>
  <c r="AK155" i="25"/>
  <c r="AL155" i="25"/>
  <c r="AM155" i="25"/>
  <c r="AN155" i="25"/>
  <c r="AO155" i="25"/>
  <c r="AP155" i="25"/>
  <c r="AQ155" i="25"/>
  <c r="AB156" i="25"/>
  <c r="AC156" i="25"/>
  <c r="AD156" i="25"/>
  <c r="AE156" i="25"/>
  <c r="AF156" i="25"/>
  <c r="AG156" i="25"/>
  <c r="AH156" i="25"/>
  <c r="AI156" i="25"/>
  <c r="AJ156" i="25"/>
  <c r="AK156" i="25"/>
  <c r="AL156" i="25"/>
  <c r="AM156" i="25"/>
  <c r="AN156" i="25"/>
  <c r="AO156" i="25"/>
  <c r="AP156" i="25"/>
  <c r="AQ156" i="25"/>
  <c r="AB157" i="25"/>
  <c r="AC157" i="25"/>
  <c r="AD157" i="25"/>
  <c r="AE157" i="25"/>
  <c r="AF157" i="25"/>
  <c r="AG157" i="25"/>
  <c r="AH157" i="25"/>
  <c r="AI157" i="25"/>
  <c r="AJ157" i="25"/>
  <c r="AK157" i="25"/>
  <c r="AL157" i="25"/>
  <c r="AM157" i="25"/>
  <c r="AN157" i="25"/>
  <c r="AO157" i="25"/>
  <c r="AP157" i="25"/>
  <c r="AQ157" i="25"/>
  <c r="AB158" i="25"/>
  <c r="AC158" i="25"/>
  <c r="AD158" i="25"/>
  <c r="AE158" i="25"/>
  <c r="AF158" i="25"/>
  <c r="AG158" i="25"/>
  <c r="AH158" i="25"/>
  <c r="AI158" i="25"/>
  <c r="AJ158" i="25"/>
  <c r="AK158" i="25"/>
  <c r="AL158" i="25"/>
  <c r="AM158" i="25"/>
  <c r="AN158" i="25"/>
  <c r="AO158" i="25"/>
  <c r="AP158" i="25"/>
  <c r="AQ158" i="25"/>
  <c r="AB159" i="25"/>
  <c r="AC159" i="25"/>
  <c r="AD159" i="25"/>
  <c r="AE159" i="25"/>
  <c r="AF159" i="25"/>
  <c r="AG159" i="25"/>
  <c r="AH159" i="25"/>
  <c r="AI159" i="25"/>
  <c r="AJ159" i="25"/>
  <c r="AK159" i="25"/>
  <c r="AL159" i="25"/>
  <c r="AM159" i="25"/>
  <c r="AN159" i="25"/>
  <c r="AO159" i="25"/>
  <c r="AP159" i="25"/>
  <c r="AQ159" i="25"/>
  <c r="AB160" i="25"/>
  <c r="AC160" i="25"/>
  <c r="AD160" i="25"/>
  <c r="AE160" i="25"/>
  <c r="AF160" i="25"/>
  <c r="AG160" i="25"/>
  <c r="AH160" i="25"/>
  <c r="AI160" i="25"/>
  <c r="AJ160" i="25"/>
  <c r="AK160" i="25"/>
  <c r="AL160" i="25"/>
  <c r="AM160" i="25"/>
  <c r="AN160" i="25"/>
  <c r="AO160" i="25"/>
  <c r="AP160" i="25"/>
  <c r="AQ160" i="25"/>
  <c r="AB161" i="25"/>
  <c r="AC161" i="25"/>
  <c r="AD161" i="25"/>
  <c r="AE161" i="25"/>
  <c r="AF161" i="25"/>
  <c r="AG161" i="25"/>
  <c r="AH161" i="25"/>
  <c r="AI161" i="25"/>
  <c r="AJ161" i="25"/>
  <c r="AK161" i="25"/>
  <c r="AL161" i="25"/>
  <c r="AM161" i="25"/>
  <c r="AN161" i="25"/>
  <c r="AO161" i="25"/>
  <c r="AP161" i="25"/>
  <c r="AQ161" i="25"/>
  <c r="AB162" i="25"/>
  <c r="AC162" i="25"/>
  <c r="AD162" i="25"/>
  <c r="AE162" i="25"/>
  <c r="AF162" i="25"/>
  <c r="AG162" i="25"/>
  <c r="AH162" i="25"/>
  <c r="AI162" i="25"/>
  <c r="AJ162" i="25"/>
  <c r="AK162" i="25"/>
  <c r="AL162" i="25"/>
  <c r="AM162" i="25"/>
  <c r="AN162" i="25"/>
  <c r="AO162" i="25"/>
  <c r="AP162" i="25"/>
  <c r="AQ162" i="25"/>
  <c r="AB163" i="25"/>
  <c r="AC163" i="25"/>
  <c r="AD163" i="25"/>
  <c r="AE163" i="25"/>
  <c r="AF163" i="25"/>
  <c r="AG163" i="25"/>
  <c r="AH163" i="25"/>
  <c r="AI163" i="25"/>
  <c r="AJ163" i="25"/>
  <c r="AK163" i="25"/>
  <c r="AL163" i="25"/>
  <c r="AM163" i="25"/>
  <c r="AN163" i="25"/>
  <c r="AO163" i="25"/>
  <c r="AP163" i="25"/>
  <c r="AQ163" i="25"/>
  <c r="AB164" i="25"/>
  <c r="AC164" i="25"/>
  <c r="AD164" i="25"/>
  <c r="AE164" i="25"/>
  <c r="AF164" i="25"/>
  <c r="AG164" i="25"/>
  <c r="AH164" i="25"/>
  <c r="AI164" i="25"/>
  <c r="AJ164" i="25"/>
  <c r="AK164" i="25"/>
  <c r="AL164" i="25"/>
  <c r="AM164" i="25"/>
  <c r="AN164" i="25"/>
  <c r="AO164" i="25"/>
  <c r="AP164" i="25"/>
  <c r="AQ164" i="25"/>
  <c r="AB165" i="25"/>
  <c r="AC165" i="25"/>
  <c r="AD165" i="25"/>
  <c r="AE165" i="25"/>
  <c r="AF165" i="25"/>
  <c r="AG165" i="25"/>
  <c r="AH165" i="25"/>
  <c r="AI165" i="25"/>
  <c r="AJ165" i="25"/>
  <c r="AK165" i="25"/>
  <c r="AL165" i="25"/>
  <c r="AM165" i="25"/>
  <c r="AN165" i="25"/>
  <c r="AO165" i="25"/>
  <c r="AP165" i="25"/>
  <c r="AQ165" i="25"/>
  <c r="AB166" i="25"/>
  <c r="AC166" i="25"/>
  <c r="AD166" i="25"/>
  <c r="AE166" i="25"/>
  <c r="AF166" i="25"/>
  <c r="AG166" i="25"/>
  <c r="AH166" i="25"/>
  <c r="AI166" i="25"/>
  <c r="AJ166" i="25"/>
  <c r="AK166" i="25"/>
  <c r="AL166" i="25"/>
  <c r="AM166" i="25"/>
  <c r="AN166" i="25"/>
  <c r="AO166" i="25"/>
  <c r="AP166" i="25"/>
  <c r="AQ166" i="25"/>
  <c r="AB167" i="25"/>
  <c r="AC167" i="25"/>
  <c r="AD167" i="25"/>
  <c r="AE167" i="25"/>
  <c r="AF167" i="25"/>
  <c r="AG167" i="25"/>
  <c r="AH167" i="25"/>
  <c r="AI167" i="25"/>
  <c r="AJ167" i="25"/>
  <c r="AK167" i="25"/>
  <c r="AL167" i="25"/>
  <c r="AM167" i="25"/>
  <c r="AN167" i="25"/>
  <c r="AO167" i="25"/>
  <c r="AP167" i="25"/>
  <c r="AQ167" i="25"/>
  <c r="AB168" i="25"/>
  <c r="AC168" i="25"/>
  <c r="AD168" i="25"/>
  <c r="AE168" i="25"/>
  <c r="AF168" i="25"/>
  <c r="AG168" i="25"/>
  <c r="AH168" i="25"/>
  <c r="AI168" i="25"/>
  <c r="AJ168" i="25"/>
  <c r="AK168" i="25"/>
  <c r="AL168" i="25"/>
  <c r="AM168" i="25"/>
  <c r="AN168" i="25"/>
  <c r="AO168" i="25"/>
  <c r="AP168" i="25"/>
  <c r="AQ168" i="25"/>
  <c r="AB169" i="25"/>
  <c r="AC169" i="25"/>
  <c r="AD169" i="25"/>
  <c r="AE169" i="25"/>
  <c r="AF169" i="25"/>
  <c r="AG169" i="25"/>
  <c r="AH169" i="25"/>
  <c r="AI169" i="25"/>
  <c r="AJ169" i="25"/>
  <c r="AK169" i="25"/>
  <c r="AL169" i="25"/>
  <c r="AM169" i="25"/>
  <c r="AN169" i="25"/>
  <c r="AO169" i="25"/>
  <c r="AP169" i="25"/>
  <c r="AQ169" i="25"/>
  <c r="AB170" i="25"/>
  <c r="AC170" i="25"/>
  <c r="AD170" i="25"/>
  <c r="AE170" i="25"/>
  <c r="AF170" i="25"/>
  <c r="AG170" i="25"/>
  <c r="AH170" i="25"/>
  <c r="AI170" i="25"/>
  <c r="AJ170" i="25"/>
  <c r="AK170" i="25"/>
  <c r="AL170" i="25"/>
  <c r="AM170" i="25"/>
  <c r="AN170" i="25"/>
  <c r="AO170" i="25"/>
  <c r="AP170" i="25"/>
  <c r="AQ170" i="25"/>
  <c r="AB171" i="25"/>
  <c r="AC171" i="25"/>
  <c r="AD171" i="25"/>
  <c r="AE171" i="25"/>
  <c r="AF171" i="25"/>
  <c r="AG171" i="25"/>
  <c r="AH171" i="25"/>
  <c r="AI171" i="25"/>
  <c r="AJ171" i="25"/>
  <c r="AK171" i="25"/>
  <c r="AL171" i="25"/>
  <c r="AM171" i="25"/>
  <c r="AN171" i="25"/>
  <c r="AO171" i="25"/>
  <c r="AP171" i="25"/>
  <c r="AQ171" i="25"/>
  <c r="AB172" i="25"/>
  <c r="AC172" i="25"/>
  <c r="AD172" i="25"/>
  <c r="AE172" i="25"/>
  <c r="AF172" i="25"/>
  <c r="AG172" i="25"/>
  <c r="AH172" i="25"/>
  <c r="AI172" i="25"/>
  <c r="AJ172" i="25"/>
  <c r="AK172" i="25"/>
  <c r="AL172" i="25"/>
  <c r="AM172" i="25"/>
  <c r="AN172" i="25"/>
  <c r="AO172" i="25"/>
  <c r="AP172" i="25"/>
  <c r="AQ172" i="25"/>
  <c r="AB173" i="25"/>
  <c r="AC173" i="25"/>
  <c r="AD173" i="25"/>
  <c r="AE173" i="25"/>
  <c r="AF173" i="25"/>
  <c r="AG173" i="25"/>
  <c r="AH173" i="25"/>
  <c r="AI173" i="25"/>
  <c r="AJ173" i="25"/>
  <c r="AK173" i="25"/>
  <c r="AL173" i="25"/>
  <c r="AM173" i="25"/>
  <c r="AN173" i="25"/>
  <c r="AO173" i="25"/>
  <c r="AP173" i="25"/>
  <c r="AQ173" i="25"/>
  <c r="AB174" i="25"/>
  <c r="AC174" i="25"/>
  <c r="AD174" i="25"/>
  <c r="AE174" i="25"/>
  <c r="AF174" i="25"/>
  <c r="AG174" i="25"/>
  <c r="AH174" i="25"/>
  <c r="AI174" i="25"/>
  <c r="AJ174" i="25"/>
  <c r="AK174" i="25"/>
  <c r="AL174" i="25"/>
  <c r="AM174" i="25"/>
  <c r="AN174" i="25"/>
  <c r="AO174" i="25"/>
  <c r="AP174" i="25"/>
  <c r="AQ174" i="25"/>
  <c r="AB175" i="25"/>
  <c r="AC175" i="25"/>
  <c r="AD175" i="25"/>
  <c r="AE175" i="25"/>
  <c r="AF175" i="25"/>
  <c r="AG175" i="25"/>
  <c r="AH175" i="25"/>
  <c r="AI175" i="25"/>
  <c r="AJ175" i="25"/>
  <c r="AK175" i="25"/>
  <c r="AL175" i="25"/>
  <c r="AM175" i="25"/>
  <c r="AN175" i="25"/>
  <c r="AO175" i="25"/>
  <c r="AP175" i="25"/>
  <c r="AQ175" i="25"/>
  <c r="AB176" i="25"/>
  <c r="AC176" i="25"/>
  <c r="AD176" i="25"/>
  <c r="AE176" i="25"/>
  <c r="AF176" i="25"/>
  <c r="AG176" i="25"/>
  <c r="AH176" i="25"/>
  <c r="AI176" i="25"/>
  <c r="AJ176" i="25"/>
  <c r="AK176" i="25"/>
  <c r="AL176" i="25"/>
  <c r="AM176" i="25"/>
  <c r="AN176" i="25"/>
  <c r="AO176" i="25"/>
  <c r="AP176" i="25"/>
  <c r="AQ176" i="25"/>
  <c r="AB177" i="25"/>
  <c r="AC177" i="25"/>
  <c r="AD177" i="25"/>
  <c r="AE177" i="25"/>
  <c r="AF177" i="25"/>
  <c r="AG177" i="25"/>
  <c r="AH177" i="25"/>
  <c r="AI177" i="25"/>
  <c r="AJ177" i="25"/>
  <c r="AK177" i="25"/>
  <c r="AL177" i="25"/>
  <c r="AM177" i="25"/>
  <c r="AN177" i="25"/>
  <c r="AO177" i="25"/>
  <c r="AP177" i="25"/>
  <c r="AQ177" i="25"/>
  <c r="AB178" i="25"/>
  <c r="AC178" i="25"/>
  <c r="AD178" i="25"/>
  <c r="AE178" i="25"/>
  <c r="AF178" i="25"/>
  <c r="AG178" i="25"/>
  <c r="AH178" i="25"/>
  <c r="AI178" i="25"/>
  <c r="AJ178" i="25"/>
  <c r="AK178" i="25"/>
  <c r="AL178" i="25"/>
  <c r="AM178" i="25"/>
  <c r="AN178" i="25"/>
  <c r="AO178" i="25"/>
  <c r="AP178" i="25"/>
  <c r="AQ178" i="25"/>
  <c r="AB179" i="25"/>
  <c r="AC179" i="25"/>
  <c r="AD179" i="25"/>
  <c r="AE179" i="25"/>
  <c r="AF179" i="25"/>
  <c r="AG179" i="25"/>
  <c r="AH179" i="25"/>
  <c r="AI179" i="25"/>
  <c r="AJ179" i="25"/>
  <c r="AK179" i="25"/>
  <c r="AL179" i="25"/>
  <c r="AM179" i="25"/>
  <c r="AN179" i="25"/>
  <c r="AO179" i="25"/>
  <c r="AP179" i="25"/>
  <c r="AQ179" i="25"/>
  <c r="AB180" i="25"/>
  <c r="AC180" i="25"/>
  <c r="AD180" i="25"/>
  <c r="AE180" i="25"/>
  <c r="AF180" i="25"/>
  <c r="AG180" i="25"/>
  <c r="AH180" i="25"/>
  <c r="AI180" i="25"/>
  <c r="AJ180" i="25"/>
  <c r="AK180" i="25"/>
  <c r="AL180" i="25"/>
  <c r="AM180" i="25"/>
  <c r="AN180" i="25"/>
  <c r="AO180" i="25"/>
  <c r="AP180" i="25"/>
  <c r="AQ180" i="25"/>
  <c r="AB181" i="25"/>
  <c r="AC181" i="25"/>
  <c r="AD181" i="25"/>
  <c r="AE181" i="25"/>
  <c r="AF181" i="25"/>
  <c r="AG181" i="25"/>
  <c r="AH181" i="25"/>
  <c r="AI181" i="25"/>
  <c r="AJ181" i="25"/>
  <c r="AK181" i="25"/>
  <c r="AL181" i="25"/>
  <c r="AM181" i="25"/>
  <c r="AN181" i="25"/>
  <c r="AO181" i="25"/>
  <c r="AP181" i="25"/>
  <c r="AQ181" i="25"/>
  <c r="AB182" i="25"/>
  <c r="AC182" i="25"/>
  <c r="AD182" i="25"/>
  <c r="AE182" i="25"/>
  <c r="AF182" i="25"/>
  <c r="AG182" i="25"/>
  <c r="AH182" i="25"/>
  <c r="AI182" i="25"/>
  <c r="AJ182" i="25"/>
  <c r="AK182" i="25"/>
  <c r="AL182" i="25"/>
  <c r="AM182" i="25"/>
  <c r="AN182" i="25"/>
  <c r="AO182" i="25"/>
  <c r="AP182" i="25"/>
  <c r="AQ182" i="25"/>
  <c r="AB183" i="25"/>
  <c r="AC183" i="25"/>
  <c r="AD183" i="25"/>
  <c r="AE183" i="25"/>
  <c r="AF183" i="25"/>
  <c r="AG183" i="25"/>
  <c r="AH183" i="25"/>
  <c r="AI183" i="25"/>
  <c r="AJ183" i="25"/>
  <c r="AK183" i="25"/>
  <c r="AL183" i="25"/>
  <c r="AM183" i="25"/>
  <c r="AN183" i="25"/>
  <c r="AO183" i="25"/>
  <c r="AP183" i="25"/>
  <c r="AQ183" i="25"/>
  <c r="AB184" i="25"/>
  <c r="AC184" i="25"/>
  <c r="AD184" i="25"/>
  <c r="AE184" i="25"/>
  <c r="AF184" i="25"/>
  <c r="AG184" i="25"/>
  <c r="AH184" i="25"/>
  <c r="AI184" i="25"/>
  <c r="AJ184" i="25"/>
  <c r="AK184" i="25"/>
  <c r="AL184" i="25"/>
  <c r="AM184" i="25"/>
  <c r="AN184" i="25"/>
  <c r="AO184" i="25"/>
  <c r="AP184" i="25"/>
  <c r="AQ184" i="25"/>
  <c r="AB185" i="25"/>
  <c r="AC185" i="25"/>
  <c r="AD185" i="25"/>
  <c r="AE185" i="25"/>
  <c r="AF185" i="25"/>
  <c r="AG185" i="25"/>
  <c r="AH185" i="25"/>
  <c r="AI185" i="25"/>
  <c r="AJ185" i="25"/>
  <c r="AK185" i="25"/>
  <c r="AL185" i="25"/>
  <c r="AM185" i="25"/>
  <c r="AN185" i="25"/>
  <c r="AO185" i="25"/>
  <c r="AP185" i="25"/>
  <c r="AQ185" i="25"/>
  <c r="AB186" i="25"/>
  <c r="AC186" i="25"/>
  <c r="AD186" i="25"/>
  <c r="AE186" i="25"/>
  <c r="AF186" i="25"/>
  <c r="AG186" i="25"/>
  <c r="AH186" i="25"/>
  <c r="AI186" i="25"/>
  <c r="AJ186" i="25"/>
  <c r="AK186" i="25"/>
  <c r="AL186" i="25"/>
  <c r="AM186" i="25"/>
  <c r="AN186" i="25"/>
  <c r="AO186" i="25"/>
  <c r="AP186" i="25"/>
  <c r="AQ186" i="25"/>
  <c r="AB187" i="25"/>
  <c r="AC187" i="25"/>
  <c r="AD187" i="25"/>
  <c r="AE187" i="25"/>
  <c r="AF187" i="25"/>
  <c r="AG187" i="25"/>
  <c r="AH187" i="25"/>
  <c r="AI187" i="25"/>
  <c r="AJ187" i="25"/>
  <c r="AK187" i="25"/>
  <c r="AL187" i="25"/>
  <c r="AM187" i="25"/>
  <c r="AN187" i="25"/>
  <c r="AO187" i="25"/>
  <c r="AP187" i="25"/>
  <c r="AQ187" i="25"/>
  <c r="AB188" i="25"/>
  <c r="AC188" i="25"/>
  <c r="AD188" i="25"/>
  <c r="AE188" i="25"/>
  <c r="AF188" i="25"/>
  <c r="AG188" i="25"/>
  <c r="AH188" i="25"/>
  <c r="AI188" i="25"/>
  <c r="AJ188" i="25"/>
  <c r="AK188" i="25"/>
  <c r="AL188" i="25"/>
  <c r="AM188" i="25"/>
  <c r="AN188" i="25"/>
  <c r="AO188" i="25"/>
  <c r="AP188" i="25"/>
  <c r="AQ188" i="25"/>
  <c r="AB189" i="25"/>
  <c r="AC189" i="25"/>
  <c r="AD189" i="25"/>
  <c r="AE189" i="25"/>
  <c r="AF189" i="25"/>
  <c r="AG189" i="25"/>
  <c r="AH189" i="25"/>
  <c r="AI189" i="25"/>
  <c r="AJ189" i="25"/>
  <c r="AK189" i="25"/>
  <c r="AL189" i="25"/>
  <c r="AM189" i="25"/>
  <c r="AN189" i="25"/>
  <c r="AO189" i="25"/>
  <c r="AP189" i="25"/>
  <c r="AQ189" i="25"/>
  <c r="AB190" i="25"/>
  <c r="AC190" i="25"/>
  <c r="AD190" i="25"/>
  <c r="AE190" i="25"/>
  <c r="AF190" i="25"/>
  <c r="AG190" i="25"/>
  <c r="AH190" i="25"/>
  <c r="AI190" i="25"/>
  <c r="AJ190" i="25"/>
  <c r="AK190" i="25"/>
  <c r="AL190" i="25"/>
  <c r="AM190" i="25"/>
  <c r="AN190" i="25"/>
  <c r="AO190" i="25"/>
  <c r="AP190" i="25"/>
  <c r="AQ190" i="25"/>
  <c r="AB191" i="25"/>
  <c r="AC191" i="25"/>
  <c r="AD191" i="25"/>
  <c r="AE191" i="25"/>
  <c r="AF191" i="25"/>
  <c r="AG191" i="25"/>
  <c r="AH191" i="25"/>
  <c r="AI191" i="25"/>
  <c r="AJ191" i="25"/>
  <c r="AK191" i="25"/>
  <c r="AL191" i="25"/>
  <c r="AM191" i="25"/>
  <c r="AN191" i="25"/>
  <c r="AO191" i="25"/>
  <c r="AP191" i="25"/>
  <c r="AQ191" i="25"/>
  <c r="AB192" i="25"/>
  <c r="AC192" i="25"/>
  <c r="AD192" i="25"/>
  <c r="AE192" i="25"/>
  <c r="AF192" i="25"/>
  <c r="AG192" i="25"/>
  <c r="AH192" i="25"/>
  <c r="AI192" i="25"/>
  <c r="AJ192" i="25"/>
  <c r="AK192" i="25"/>
  <c r="AL192" i="25"/>
  <c r="AM192" i="25"/>
  <c r="AN192" i="25"/>
  <c r="AO192" i="25"/>
  <c r="AP192" i="25"/>
  <c r="AQ192" i="25"/>
  <c r="AB193" i="25"/>
  <c r="AC193" i="25"/>
  <c r="AD193" i="25"/>
  <c r="AE193" i="25"/>
  <c r="AF193" i="25"/>
  <c r="AG193" i="25"/>
  <c r="AH193" i="25"/>
  <c r="AI193" i="25"/>
  <c r="AJ193" i="25"/>
  <c r="AK193" i="25"/>
  <c r="AL193" i="25"/>
  <c r="AM193" i="25"/>
  <c r="AN193" i="25"/>
  <c r="AO193" i="25"/>
  <c r="AP193" i="25"/>
  <c r="AQ193" i="25"/>
  <c r="AB194" i="25"/>
  <c r="AC194" i="25"/>
  <c r="AD194" i="25"/>
  <c r="AE194" i="25"/>
  <c r="AF194" i="25"/>
  <c r="AG194" i="25"/>
  <c r="AH194" i="25"/>
  <c r="AI194" i="25"/>
  <c r="AJ194" i="25"/>
  <c r="AK194" i="25"/>
  <c r="AL194" i="25"/>
  <c r="AM194" i="25"/>
  <c r="AN194" i="25"/>
  <c r="AO194" i="25"/>
  <c r="AP194" i="25"/>
  <c r="AQ194" i="25"/>
  <c r="AB195" i="25"/>
  <c r="AC195" i="25"/>
  <c r="AD195" i="25"/>
  <c r="AE195" i="25"/>
  <c r="AF195" i="25"/>
  <c r="AG195" i="25"/>
  <c r="AH195" i="25"/>
  <c r="AI195" i="25"/>
  <c r="AJ195" i="25"/>
  <c r="AK195" i="25"/>
  <c r="AL195" i="25"/>
  <c r="AM195" i="25"/>
  <c r="AN195" i="25"/>
  <c r="AO195" i="25"/>
  <c r="AP195" i="25"/>
  <c r="AQ195" i="25"/>
  <c r="AB196" i="25"/>
  <c r="AC196" i="25"/>
  <c r="AD196" i="25"/>
  <c r="AE196" i="25"/>
  <c r="AF196" i="25"/>
  <c r="AG196" i="25"/>
  <c r="AH196" i="25"/>
  <c r="AI196" i="25"/>
  <c r="AJ196" i="25"/>
  <c r="AK196" i="25"/>
  <c r="AL196" i="25"/>
  <c r="AM196" i="25"/>
  <c r="AN196" i="25"/>
  <c r="AO196" i="25"/>
  <c r="AP196" i="25"/>
  <c r="AQ196" i="25"/>
  <c r="AB197" i="25"/>
  <c r="AC197" i="25"/>
  <c r="AD197" i="25"/>
  <c r="AE197" i="25"/>
  <c r="AF197" i="25"/>
  <c r="AG197" i="25"/>
  <c r="AH197" i="25"/>
  <c r="AI197" i="25"/>
  <c r="AJ197" i="25"/>
  <c r="AK197" i="25"/>
  <c r="AL197" i="25"/>
  <c r="AM197" i="25"/>
  <c r="AN197" i="25"/>
  <c r="AO197" i="25"/>
  <c r="AP197" i="25"/>
  <c r="AQ197" i="25"/>
  <c r="AB198" i="25"/>
  <c r="AC198" i="25"/>
  <c r="AD198" i="25"/>
  <c r="AE198" i="25"/>
  <c r="AF198" i="25"/>
  <c r="AG198" i="25"/>
  <c r="AH198" i="25"/>
  <c r="AI198" i="25"/>
  <c r="AJ198" i="25"/>
  <c r="AK198" i="25"/>
  <c r="AL198" i="25"/>
  <c r="AM198" i="25"/>
  <c r="AN198" i="25"/>
  <c r="AO198" i="25"/>
  <c r="AP198" i="25"/>
  <c r="AQ198" i="25"/>
  <c r="AB199" i="25"/>
  <c r="AC199" i="25"/>
  <c r="AD199" i="25"/>
  <c r="AE199" i="25"/>
  <c r="AF199" i="25"/>
  <c r="AG199" i="25"/>
  <c r="AH199" i="25"/>
  <c r="AI199" i="25"/>
  <c r="AJ199" i="25"/>
  <c r="AK199" i="25"/>
  <c r="AL199" i="25"/>
  <c r="AM199" i="25"/>
  <c r="AN199" i="25"/>
  <c r="AO199" i="25"/>
  <c r="AP199" i="25"/>
  <c r="AQ199" i="25"/>
  <c r="AB200" i="25"/>
  <c r="AC200" i="25"/>
  <c r="AD200" i="25"/>
  <c r="AE200" i="25"/>
  <c r="AF200" i="25"/>
  <c r="AG200" i="25"/>
  <c r="AH200" i="25"/>
  <c r="AI200" i="25"/>
  <c r="AJ200" i="25"/>
  <c r="AK200" i="25"/>
  <c r="AL200" i="25"/>
  <c r="AM200" i="25"/>
  <c r="AN200" i="25"/>
  <c r="AO200" i="25"/>
  <c r="AP200" i="25"/>
  <c r="AQ200" i="25"/>
  <c r="AB201" i="25"/>
  <c r="AC201" i="25"/>
  <c r="AD201" i="25"/>
  <c r="AE201" i="25"/>
  <c r="AF201" i="25"/>
  <c r="AG201" i="25"/>
  <c r="AH201" i="25"/>
  <c r="AI201" i="25"/>
  <c r="AJ201" i="25"/>
  <c r="AK201" i="25"/>
  <c r="AL201" i="25"/>
  <c r="AM201" i="25"/>
  <c r="AN201" i="25"/>
  <c r="AO201" i="25"/>
  <c r="AP201" i="25"/>
  <c r="AQ201" i="25"/>
  <c r="AB202" i="25"/>
  <c r="AC202" i="25"/>
  <c r="AD202" i="25"/>
  <c r="AE202" i="25"/>
  <c r="AF202" i="25"/>
  <c r="AG202" i="25"/>
  <c r="AH202" i="25"/>
  <c r="AI202" i="25"/>
  <c r="AJ202" i="25"/>
  <c r="AK202" i="25"/>
  <c r="AL202" i="25"/>
  <c r="AM202" i="25"/>
  <c r="AN202" i="25"/>
  <c r="AO202" i="25"/>
  <c r="AP202" i="25"/>
  <c r="AQ202" i="25"/>
  <c r="AB203" i="25"/>
  <c r="AC203" i="25"/>
  <c r="AD203" i="25"/>
  <c r="AE203" i="25"/>
  <c r="AF203" i="25"/>
  <c r="AG203" i="25"/>
  <c r="AH203" i="25"/>
  <c r="AI203" i="25"/>
  <c r="AJ203" i="25"/>
  <c r="AK203" i="25"/>
  <c r="AL203" i="25"/>
  <c r="AM203" i="25"/>
  <c r="AN203" i="25"/>
  <c r="AO203" i="25"/>
  <c r="AP203" i="25"/>
  <c r="AQ203" i="25"/>
  <c r="AB204" i="25"/>
  <c r="AC204" i="25"/>
  <c r="AD204" i="25"/>
  <c r="AE204" i="25"/>
  <c r="AF204" i="25"/>
  <c r="AG204" i="25"/>
  <c r="AH204" i="25"/>
  <c r="AI204" i="25"/>
  <c r="AJ204" i="25"/>
  <c r="AK204" i="25"/>
  <c r="AL204" i="25"/>
  <c r="AM204" i="25"/>
  <c r="AN204" i="25"/>
  <c r="AO204" i="25"/>
  <c r="AP204" i="25"/>
  <c r="AQ204" i="25"/>
  <c r="AB205" i="25"/>
  <c r="AC205" i="25"/>
  <c r="AD205" i="25"/>
  <c r="AE205" i="25"/>
  <c r="AF205" i="25"/>
  <c r="AG205" i="25"/>
  <c r="AH205" i="25"/>
  <c r="AI205" i="25"/>
  <c r="AJ205" i="25"/>
  <c r="AK205" i="25"/>
  <c r="AL205" i="25"/>
  <c r="AM205" i="25"/>
  <c r="AN205" i="25"/>
  <c r="AO205" i="25"/>
  <c r="AP205" i="25"/>
  <c r="AQ205" i="25"/>
  <c r="AB206" i="25"/>
  <c r="AC206" i="25"/>
  <c r="AD206" i="25"/>
  <c r="AE206" i="25"/>
  <c r="AF206" i="25"/>
  <c r="AG206" i="25"/>
  <c r="AH206" i="25"/>
  <c r="AI206" i="25"/>
  <c r="AJ206" i="25"/>
  <c r="AK206" i="25"/>
  <c r="AL206" i="25"/>
  <c r="AM206" i="25"/>
  <c r="AN206" i="25"/>
  <c r="AO206" i="25"/>
  <c r="AP206" i="25"/>
  <c r="AQ206" i="25"/>
  <c r="AB207" i="25"/>
  <c r="AC207" i="25"/>
  <c r="AD207" i="25"/>
  <c r="AE207" i="25"/>
  <c r="AF207" i="25"/>
  <c r="AG207" i="25"/>
  <c r="AH207" i="25"/>
  <c r="AI207" i="25"/>
  <c r="AJ207" i="25"/>
  <c r="AK207" i="25"/>
  <c r="AL207" i="25"/>
  <c r="AM207" i="25"/>
  <c r="AN207" i="25"/>
  <c r="AO207" i="25"/>
  <c r="AP207" i="25"/>
  <c r="AQ207" i="25"/>
  <c r="AB208" i="25"/>
  <c r="AC208" i="25"/>
  <c r="AD208" i="25"/>
  <c r="AE208" i="25"/>
  <c r="AF208" i="25"/>
  <c r="AG208" i="25"/>
  <c r="AH208" i="25"/>
  <c r="AI208" i="25"/>
  <c r="AJ208" i="25"/>
  <c r="AK208" i="25"/>
  <c r="AL208" i="25"/>
  <c r="AM208" i="25"/>
  <c r="AN208" i="25"/>
  <c r="AO208" i="25"/>
  <c r="AP208" i="25"/>
  <c r="AQ208" i="25"/>
  <c r="AB209" i="25"/>
  <c r="AC209" i="25"/>
  <c r="AD209" i="25"/>
  <c r="AE209" i="25"/>
  <c r="AF209" i="25"/>
  <c r="AG209" i="25"/>
  <c r="AH209" i="25"/>
  <c r="AI209" i="25"/>
  <c r="AJ209" i="25"/>
  <c r="AK209" i="25"/>
  <c r="AL209" i="25"/>
  <c r="AM209" i="25"/>
  <c r="AN209" i="25"/>
  <c r="AO209" i="25"/>
  <c r="AP209" i="25"/>
  <c r="AQ209" i="25"/>
  <c r="AB210" i="25"/>
  <c r="AC210" i="25"/>
  <c r="AD210" i="25"/>
  <c r="AE210" i="25"/>
  <c r="AF210" i="25"/>
  <c r="AG210" i="25"/>
  <c r="AH210" i="25"/>
  <c r="AI210" i="25"/>
  <c r="AJ210" i="25"/>
  <c r="AK210" i="25"/>
  <c r="AL210" i="25"/>
  <c r="AM210" i="25"/>
  <c r="AN210" i="25"/>
  <c r="AO210" i="25"/>
  <c r="AP210" i="25"/>
  <c r="AQ210" i="25"/>
  <c r="AB211" i="25"/>
  <c r="AC211" i="25"/>
  <c r="AD211" i="25"/>
  <c r="AE211" i="25"/>
  <c r="AF211" i="25"/>
  <c r="AG211" i="25"/>
  <c r="AH211" i="25"/>
  <c r="AI211" i="25"/>
  <c r="AJ211" i="25"/>
  <c r="AK211" i="25"/>
  <c r="AL211" i="25"/>
  <c r="AM211" i="25"/>
  <c r="AN211" i="25"/>
  <c r="AO211" i="25"/>
  <c r="AP211" i="25"/>
  <c r="AQ211" i="25"/>
  <c r="AB212" i="25"/>
  <c r="AC212" i="25"/>
  <c r="AD212" i="25"/>
  <c r="AE212" i="25"/>
  <c r="AF212" i="25"/>
  <c r="AG212" i="25"/>
  <c r="AH212" i="25"/>
  <c r="AI212" i="25"/>
  <c r="AJ212" i="25"/>
  <c r="AK212" i="25"/>
  <c r="AL212" i="25"/>
  <c r="AM212" i="25"/>
  <c r="AN212" i="25"/>
  <c r="AO212" i="25"/>
  <c r="AP212" i="25"/>
  <c r="AQ212" i="25"/>
  <c r="AB213" i="25"/>
  <c r="AC213" i="25"/>
  <c r="AD213" i="25"/>
  <c r="AE213" i="25"/>
  <c r="AF213" i="25"/>
  <c r="AG213" i="25"/>
  <c r="AH213" i="25"/>
  <c r="AI213" i="25"/>
  <c r="AJ213" i="25"/>
  <c r="AK213" i="25"/>
  <c r="AL213" i="25"/>
  <c r="AM213" i="25"/>
  <c r="AN213" i="25"/>
  <c r="AO213" i="25"/>
  <c r="AP213" i="25"/>
  <c r="AQ213" i="25"/>
  <c r="AB214" i="25"/>
  <c r="AC214" i="25"/>
  <c r="AD214" i="25"/>
  <c r="AE214" i="25"/>
  <c r="AF214" i="25"/>
  <c r="AG214" i="25"/>
  <c r="AH214" i="25"/>
  <c r="AI214" i="25"/>
  <c r="AJ214" i="25"/>
  <c r="AK214" i="25"/>
  <c r="AL214" i="25"/>
  <c r="AM214" i="25"/>
  <c r="AN214" i="25"/>
  <c r="AO214" i="25"/>
  <c r="AP214" i="25"/>
  <c r="AQ214" i="25"/>
  <c r="AB215" i="25"/>
  <c r="AC215" i="25"/>
  <c r="AD215" i="25"/>
  <c r="AE215" i="25"/>
  <c r="AF215" i="25"/>
  <c r="AG215" i="25"/>
  <c r="AH215" i="25"/>
  <c r="AI215" i="25"/>
  <c r="AJ215" i="25"/>
  <c r="AK215" i="25"/>
  <c r="AL215" i="25"/>
  <c r="AM215" i="25"/>
  <c r="AN215" i="25"/>
  <c r="AO215" i="25"/>
  <c r="AP215" i="25"/>
  <c r="AQ215" i="25"/>
  <c r="AB216" i="25"/>
  <c r="AC216" i="25"/>
  <c r="AD216" i="25"/>
  <c r="AE216" i="25"/>
  <c r="AF216" i="25"/>
  <c r="AG216" i="25"/>
  <c r="AH216" i="25"/>
  <c r="AI216" i="25"/>
  <c r="AJ216" i="25"/>
  <c r="AK216" i="25"/>
  <c r="AL216" i="25"/>
  <c r="AM216" i="25"/>
  <c r="AN216" i="25"/>
  <c r="AO216" i="25"/>
  <c r="AP216" i="25"/>
  <c r="AQ216" i="25"/>
  <c r="AB217" i="25"/>
  <c r="AC217" i="25"/>
  <c r="AD217" i="25"/>
  <c r="AE217" i="25"/>
  <c r="AF217" i="25"/>
  <c r="AG217" i="25"/>
  <c r="AH217" i="25"/>
  <c r="AI217" i="25"/>
  <c r="AJ217" i="25"/>
  <c r="AK217" i="25"/>
  <c r="AL217" i="25"/>
  <c r="AM217" i="25"/>
  <c r="AN217" i="25"/>
  <c r="AO217" i="25"/>
  <c r="AP217" i="25"/>
  <c r="AQ217" i="25"/>
  <c r="AB218" i="25"/>
  <c r="AC218" i="25"/>
  <c r="AD218" i="25"/>
  <c r="AE218" i="25"/>
  <c r="AF218" i="25"/>
  <c r="AG218" i="25"/>
  <c r="AH218" i="25"/>
  <c r="AI218" i="25"/>
  <c r="AJ218" i="25"/>
  <c r="AK218" i="25"/>
  <c r="AL218" i="25"/>
  <c r="AM218" i="25"/>
  <c r="AN218" i="25"/>
  <c r="AO218" i="25"/>
  <c r="AP218" i="25"/>
  <c r="AQ218" i="25"/>
  <c r="AB219" i="25"/>
  <c r="AC219" i="25"/>
  <c r="AD219" i="25"/>
  <c r="AE219" i="25"/>
  <c r="AF219" i="25"/>
  <c r="AG219" i="25"/>
  <c r="AH219" i="25"/>
  <c r="AI219" i="25"/>
  <c r="AJ219" i="25"/>
  <c r="AK219" i="25"/>
  <c r="AL219" i="25"/>
  <c r="AM219" i="25"/>
  <c r="AN219" i="25"/>
  <c r="AO219" i="25"/>
  <c r="AP219" i="25"/>
  <c r="AQ219" i="25"/>
  <c r="AB220" i="25"/>
  <c r="AC220" i="25"/>
  <c r="AD220" i="25"/>
  <c r="AE220" i="25"/>
  <c r="AF220" i="25"/>
  <c r="AG220" i="25"/>
  <c r="AH220" i="25"/>
  <c r="AI220" i="25"/>
  <c r="AJ220" i="25"/>
  <c r="AK220" i="25"/>
  <c r="AL220" i="25"/>
  <c r="AM220" i="25"/>
  <c r="AN220" i="25"/>
  <c r="AO220" i="25"/>
  <c r="AP220" i="25"/>
  <c r="AQ220" i="25"/>
  <c r="AB221" i="25"/>
  <c r="AC221" i="25"/>
  <c r="AD221" i="25"/>
  <c r="AE221" i="25"/>
  <c r="AF221" i="25"/>
  <c r="AG221" i="25"/>
  <c r="AH221" i="25"/>
  <c r="AI221" i="25"/>
  <c r="AJ221" i="25"/>
  <c r="AK221" i="25"/>
  <c r="AL221" i="25"/>
  <c r="AM221" i="25"/>
  <c r="AN221" i="25"/>
  <c r="AO221" i="25"/>
  <c r="AP221" i="25"/>
  <c r="AQ221" i="25"/>
  <c r="AB222" i="25"/>
  <c r="AC222" i="25"/>
  <c r="AD222" i="25"/>
  <c r="AE222" i="25"/>
  <c r="AF222" i="25"/>
  <c r="AG222" i="25"/>
  <c r="AH222" i="25"/>
  <c r="AI222" i="25"/>
  <c r="AJ222" i="25"/>
  <c r="AK222" i="25"/>
  <c r="AL222" i="25"/>
  <c r="AM222" i="25"/>
  <c r="AN222" i="25"/>
  <c r="AO222" i="25"/>
  <c r="AP222" i="25"/>
  <c r="AQ222" i="25"/>
  <c r="AB223" i="25"/>
  <c r="AC223" i="25"/>
  <c r="AD223" i="25"/>
  <c r="AE223" i="25"/>
  <c r="AF223" i="25"/>
  <c r="AG223" i="25"/>
  <c r="AH223" i="25"/>
  <c r="AI223" i="25"/>
  <c r="AJ223" i="25"/>
  <c r="AK223" i="25"/>
  <c r="AL223" i="25"/>
  <c r="AM223" i="25"/>
  <c r="AN223" i="25"/>
  <c r="AO223" i="25"/>
  <c r="AP223" i="25"/>
  <c r="AQ223" i="25"/>
  <c r="AB224" i="25"/>
  <c r="AC224" i="25"/>
  <c r="AD224" i="25"/>
  <c r="AE224" i="25"/>
  <c r="AF224" i="25"/>
  <c r="AG224" i="25"/>
  <c r="AH224" i="25"/>
  <c r="AI224" i="25"/>
  <c r="AJ224" i="25"/>
  <c r="AK224" i="25"/>
  <c r="AL224" i="25"/>
  <c r="AM224" i="25"/>
  <c r="AN224" i="25"/>
  <c r="AO224" i="25"/>
  <c r="AP224" i="25"/>
  <c r="AQ224" i="25"/>
  <c r="AB225" i="25"/>
  <c r="AC225" i="25"/>
  <c r="AD225" i="25"/>
  <c r="AE225" i="25"/>
  <c r="AF225" i="25"/>
  <c r="AG225" i="25"/>
  <c r="AH225" i="25"/>
  <c r="AI225" i="25"/>
  <c r="AJ225" i="25"/>
  <c r="AK225" i="25"/>
  <c r="AL225" i="25"/>
  <c r="AM225" i="25"/>
  <c r="AN225" i="25"/>
  <c r="AO225" i="25"/>
  <c r="AP225" i="25"/>
  <c r="AQ225" i="25"/>
  <c r="AB226" i="25"/>
  <c r="AC226" i="25"/>
  <c r="AD226" i="25"/>
  <c r="AE226" i="25"/>
  <c r="AF226" i="25"/>
  <c r="AG226" i="25"/>
  <c r="AH226" i="25"/>
  <c r="AI226" i="25"/>
  <c r="AJ226" i="25"/>
  <c r="AK226" i="25"/>
  <c r="AL226" i="25"/>
  <c r="AM226" i="25"/>
  <c r="AN226" i="25"/>
  <c r="AO226" i="25"/>
  <c r="AP226" i="25"/>
  <c r="AQ226" i="25"/>
  <c r="AB227" i="25"/>
  <c r="AC227" i="25"/>
  <c r="AD227" i="25"/>
  <c r="AE227" i="25"/>
  <c r="AF227" i="25"/>
  <c r="AG227" i="25"/>
  <c r="AH227" i="25"/>
  <c r="AI227" i="25"/>
  <c r="AJ227" i="25"/>
  <c r="AK227" i="25"/>
  <c r="AL227" i="25"/>
  <c r="AM227" i="25"/>
  <c r="AN227" i="25"/>
  <c r="AO227" i="25"/>
  <c r="AP227" i="25"/>
  <c r="AQ227" i="25"/>
  <c r="AB228" i="25"/>
  <c r="AC228" i="25"/>
  <c r="AD228" i="25"/>
  <c r="AE228" i="25"/>
  <c r="AF228" i="25"/>
  <c r="AG228" i="25"/>
  <c r="AH228" i="25"/>
  <c r="AI228" i="25"/>
  <c r="AJ228" i="25"/>
  <c r="AK228" i="25"/>
  <c r="AL228" i="25"/>
  <c r="AM228" i="25"/>
  <c r="AN228" i="25"/>
  <c r="AO228" i="25"/>
  <c r="AP228" i="25"/>
  <c r="AQ228" i="25"/>
  <c r="AB229" i="25"/>
  <c r="AC229" i="25"/>
  <c r="AD229" i="25"/>
  <c r="AE229" i="25"/>
  <c r="AF229" i="25"/>
  <c r="AG229" i="25"/>
  <c r="AH229" i="25"/>
  <c r="AI229" i="25"/>
  <c r="AJ229" i="25"/>
  <c r="AK229" i="25"/>
  <c r="AL229" i="25"/>
  <c r="AM229" i="25"/>
  <c r="AN229" i="25"/>
  <c r="AO229" i="25"/>
  <c r="AP229" i="25"/>
  <c r="AQ229" i="25"/>
  <c r="AB230" i="25"/>
  <c r="AC230" i="25"/>
  <c r="AD230" i="25"/>
  <c r="AE230" i="25"/>
  <c r="AF230" i="25"/>
  <c r="AG230" i="25"/>
  <c r="AH230" i="25"/>
  <c r="AI230" i="25"/>
  <c r="AJ230" i="25"/>
  <c r="AK230" i="25"/>
  <c r="AL230" i="25"/>
  <c r="AM230" i="25"/>
  <c r="AN230" i="25"/>
  <c r="AO230" i="25"/>
  <c r="AP230" i="25"/>
  <c r="AQ230" i="25"/>
  <c r="AB231" i="25"/>
  <c r="AC231" i="25"/>
  <c r="AD231" i="25"/>
  <c r="AE231" i="25"/>
  <c r="AF231" i="25"/>
  <c r="AG231" i="25"/>
  <c r="AH231" i="25"/>
  <c r="AI231" i="25"/>
  <c r="AJ231" i="25"/>
  <c r="AK231" i="25"/>
  <c r="AL231" i="25"/>
  <c r="AM231" i="25"/>
  <c r="AN231" i="25"/>
  <c r="AO231" i="25"/>
  <c r="AP231" i="25"/>
  <c r="AQ231" i="25"/>
  <c r="AB232" i="25"/>
  <c r="AC232" i="25"/>
  <c r="AD232" i="25"/>
  <c r="AE232" i="25"/>
  <c r="AF232" i="25"/>
  <c r="AG232" i="25"/>
  <c r="AH232" i="25"/>
  <c r="AI232" i="25"/>
  <c r="AJ232" i="25"/>
  <c r="AK232" i="25"/>
  <c r="AL232" i="25"/>
  <c r="AM232" i="25"/>
  <c r="AN232" i="25"/>
  <c r="AO232" i="25"/>
  <c r="AP232" i="25"/>
  <c r="AQ232" i="25"/>
  <c r="AB233" i="25"/>
  <c r="AC233" i="25"/>
  <c r="AD233" i="25"/>
  <c r="AE233" i="25"/>
  <c r="AF233" i="25"/>
  <c r="AG233" i="25"/>
  <c r="AH233" i="25"/>
  <c r="AI233" i="25"/>
  <c r="AJ233" i="25"/>
  <c r="AK233" i="25"/>
  <c r="AL233" i="25"/>
  <c r="AM233" i="25"/>
  <c r="AN233" i="25"/>
  <c r="AO233" i="25"/>
  <c r="AP233" i="25"/>
  <c r="AQ233" i="25"/>
  <c r="AB234" i="25"/>
  <c r="AC234" i="25"/>
  <c r="AD234" i="25"/>
  <c r="AE234" i="25"/>
  <c r="AF234" i="25"/>
  <c r="AG234" i="25"/>
  <c r="AH234" i="25"/>
  <c r="AI234" i="25"/>
  <c r="AJ234" i="25"/>
  <c r="AK234" i="25"/>
  <c r="AL234" i="25"/>
  <c r="AM234" i="25"/>
  <c r="AN234" i="25"/>
  <c r="AO234" i="25"/>
  <c r="AP234" i="25"/>
  <c r="AQ234" i="25"/>
  <c r="AB235" i="25"/>
  <c r="AC235" i="25"/>
  <c r="AD235" i="25"/>
  <c r="AE235" i="25"/>
  <c r="AF235" i="25"/>
  <c r="AG235" i="25"/>
  <c r="AH235" i="25"/>
  <c r="AI235" i="25"/>
  <c r="AJ235" i="25"/>
  <c r="AK235" i="25"/>
  <c r="AL235" i="25"/>
  <c r="AM235" i="25"/>
  <c r="AN235" i="25"/>
  <c r="AO235" i="25"/>
  <c r="AP235" i="25"/>
  <c r="AQ235" i="25"/>
  <c r="AB236" i="25"/>
  <c r="AC236" i="25"/>
  <c r="AD236" i="25"/>
  <c r="AE236" i="25"/>
  <c r="AF236" i="25"/>
  <c r="AG236" i="25"/>
  <c r="AH236" i="25"/>
  <c r="AI236" i="25"/>
  <c r="AJ236" i="25"/>
  <c r="AK236" i="25"/>
  <c r="AL236" i="25"/>
  <c r="AM236" i="25"/>
  <c r="AN236" i="25"/>
  <c r="AO236" i="25"/>
  <c r="AP236" i="25"/>
  <c r="AQ236" i="25"/>
  <c r="AB237" i="25"/>
  <c r="AC237" i="25"/>
  <c r="AD237" i="25"/>
  <c r="AE237" i="25"/>
  <c r="AF237" i="25"/>
  <c r="AG237" i="25"/>
  <c r="AH237" i="25"/>
  <c r="AI237" i="25"/>
  <c r="AJ237" i="25"/>
  <c r="AK237" i="25"/>
  <c r="AL237" i="25"/>
  <c r="AM237" i="25"/>
  <c r="AN237" i="25"/>
  <c r="AO237" i="25"/>
  <c r="AP237" i="25"/>
  <c r="AQ237" i="25"/>
  <c r="AB238" i="25"/>
  <c r="AC238" i="25"/>
  <c r="AD238" i="25"/>
  <c r="AE238" i="25"/>
  <c r="AF238" i="25"/>
  <c r="AG238" i="25"/>
  <c r="AH238" i="25"/>
  <c r="AI238" i="25"/>
  <c r="AJ238" i="25"/>
  <c r="AK238" i="25"/>
  <c r="AL238" i="25"/>
  <c r="AM238" i="25"/>
  <c r="AN238" i="25"/>
  <c r="AO238" i="25"/>
  <c r="AP238" i="25"/>
  <c r="AQ238" i="25"/>
  <c r="AB239" i="25"/>
  <c r="AC239" i="25"/>
  <c r="AD239" i="25"/>
  <c r="AE239" i="25"/>
  <c r="AF239" i="25"/>
  <c r="AG239" i="25"/>
  <c r="AH239" i="25"/>
  <c r="AI239" i="25"/>
  <c r="AJ239" i="25"/>
  <c r="AK239" i="25"/>
  <c r="AL239" i="25"/>
  <c r="AM239" i="25"/>
  <c r="AN239" i="25"/>
  <c r="AO239" i="25"/>
  <c r="AP239" i="25"/>
  <c r="AQ239" i="25"/>
  <c r="AB240" i="25"/>
  <c r="AC240" i="25"/>
  <c r="AD240" i="25"/>
  <c r="AE240" i="25"/>
  <c r="AF240" i="25"/>
  <c r="AG240" i="25"/>
  <c r="AH240" i="25"/>
  <c r="AI240" i="25"/>
  <c r="AJ240" i="25"/>
  <c r="AK240" i="25"/>
  <c r="AL240" i="25"/>
  <c r="AM240" i="25"/>
  <c r="AN240" i="25"/>
  <c r="AO240" i="25"/>
  <c r="AP240" i="25"/>
  <c r="AQ240" i="25"/>
  <c r="AB241" i="25"/>
  <c r="AC241" i="25"/>
  <c r="AD241" i="25"/>
  <c r="AE241" i="25"/>
  <c r="AF241" i="25"/>
  <c r="AG241" i="25"/>
  <c r="AH241" i="25"/>
  <c r="AI241" i="25"/>
  <c r="AJ241" i="25"/>
  <c r="AK241" i="25"/>
  <c r="AL241" i="25"/>
  <c r="AM241" i="25"/>
  <c r="AN241" i="25"/>
  <c r="AO241" i="25"/>
  <c r="AP241" i="25"/>
  <c r="AQ241" i="25"/>
  <c r="AB242" i="25"/>
  <c r="AC242" i="25"/>
  <c r="AD242" i="25"/>
  <c r="AE242" i="25"/>
  <c r="AF242" i="25"/>
  <c r="AG242" i="25"/>
  <c r="AH242" i="25"/>
  <c r="AI242" i="25"/>
  <c r="AJ242" i="25"/>
  <c r="AK242" i="25"/>
  <c r="AL242" i="25"/>
  <c r="AM242" i="25"/>
  <c r="AN242" i="25"/>
  <c r="AO242" i="25"/>
  <c r="AP242" i="25"/>
  <c r="AQ242" i="25"/>
  <c r="AB243" i="25"/>
  <c r="AC243" i="25"/>
  <c r="AD243" i="25"/>
  <c r="AE243" i="25"/>
  <c r="AF243" i="25"/>
  <c r="AG243" i="25"/>
  <c r="AH243" i="25"/>
  <c r="AI243" i="25"/>
  <c r="AJ243" i="25"/>
  <c r="AK243" i="25"/>
  <c r="AL243" i="25"/>
  <c r="AM243" i="25"/>
  <c r="AN243" i="25"/>
  <c r="AO243" i="25"/>
  <c r="AP243" i="25"/>
  <c r="AQ243" i="25"/>
  <c r="AB244" i="25"/>
  <c r="AC244" i="25"/>
  <c r="AD244" i="25"/>
  <c r="AE244" i="25"/>
  <c r="AF244" i="25"/>
  <c r="AG244" i="25"/>
  <c r="AH244" i="25"/>
  <c r="AI244" i="25"/>
  <c r="AJ244" i="25"/>
  <c r="AK244" i="25"/>
  <c r="AL244" i="25"/>
  <c r="AM244" i="25"/>
  <c r="AN244" i="25"/>
  <c r="AO244" i="25"/>
  <c r="AP244" i="25"/>
  <c r="AQ244" i="25"/>
  <c r="AB245" i="25"/>
  <c r="AC245" i="25"/>
  <c r="AD245" i="25"/>
  <c r="AE245" i="25"/>
  <c r="AF245" i="25"/>
  <c r="AG245" i="25"/>
  <c r="AH245" i="25"/>
  <c r="AI245" i="25"/>
  <c r="AJ245" i="25"/>
  <c r="AK245" i="25"/>
  <c r="AL245" i="25"/>
  <c r="AM245" i="25"/>
  <c r="AN245" i="25"/>
  <c r="AO245" i="25"/>
  <c r="AP245" i="25"/>
  <c r="AQ245" i="25"/>
  <c r="AB246" i="25"/>
  <c r="AC246" i="25"/>
  <c r="AD246" i="25"/>
  <c r="AE246" i="25"/>
  <c r="AF246" i="25"/>
  <c r="AG246" i="25"/>
  <c r="AH246" i="25"/>
  <c r="AI246" i="25"/>
  <c r="AJ246" i="25"/>
  <c r="AK246" i="25"/>
  <c r="AL246" i="25"/>
  <c r="AM246" i="25"/>
  <c r="AN246" i="25"/>
  <c r="AO246" i="25"/>
  <c r="AP246" i="25"/>
  <c r="AQ246" i="25"/>
  <c r="AB247" i="25"/>
  <c r="AC247" i="25"/>
  <c r="AD247" i="25"/>
  <c r="AE247" i="25"/>
  <c r="AF247" i="25"/>
  <c r="AG247" i="25"/>
  <c r="AH247" i="25"/>
  <c r="AI247" i="25"/>
  <c r="AJ247" i="25"/>
  <c r="AK247" i="25"/>
  <c r="AL247" i="25"/>
  <c r="AM247" i="25"/>
  <c r="AN247" i="25"/>
  <c r="AO247" i="25"/>
  <c r="AP247" i="25"/>
  <c r="AQ247" i="25"/>
  <c r="AB248" i="25"/>
  <c r="AC248" i="25"/>
  <c r="AD248" i="25"/>
  <c r="AE248" i="25"/>
  <c r="AF248" i="25"/>
  <c r="AG248" i="25"/>
  <c r="AH248" i="25"/>
  <c r="AI248" i="25"/>
  <c r="AJ248" i="25"/>
  <c r="AK248" i="25"/>
  <c r="AL248" i="25"/>
  <c r="AM248" i="25"/>
  <c r="AN248" i="25"/>
  <c r="AO248" i="25"/>
  <c r="AP248" i="25"/>
  <c r="AQ248" i="25"/>
  <c r="AB249" i="25"/>
  <c r="AC249" i="25"/>
  <c r="AD249" i="25"/>
  <c r="AE249" i="25"/>
  <c r="AF249" i="25"/>
  <c r="AG249" i="25"/>
  <c r="AH249" i="25"/>
  <c r="AI249" i="25"/>
  <c r="AJ249" i="25"/>
  <c r="AK249" i="25"/>
  <c r="AL249" i="25"/>
  <c r="AM249" i="25"/>
  <c r="AN249" i="25"/>
  <c r="AO249" i="25"/>
  <c r="AP249" i="25"/>
  <c r="AQ249" i="25"/>
  <c r="AB250" i="25"/>
  <c r="AC250" i="25"/>
  <c r="AD250" i="25"/>
  <c r="AE250" i="25"/>
  <c r="AF250" i="25"/>
  <c r="AG250" i="25"/>
  <c r="AH250" i="25"/>
  <c r="AI250" i="25"/>
  <c r="AJ250" i="25"/>
  <c r="AK250" i="25"/>
  <c r="AL250" i="25"/>
  <c r="AM250" i="25"/>
  <c r="AN250" i="25"/>
  <c r="AO250" i="25"/>
  <c r="AP250" i="25"/>
  <c r="AQ250" i="25"/>
  <c r="AB251" i="25"/>
  <c r="AC251" i="25"/>
  <c r="AD251" i="25"/>
  <c r="AE251" i="25"/>
  <c r="AF251" i="25"/>
  <c r="AG251" i="25"/>
  <c r="AH251" i="25"/>
  <c r="AI251" i="25"/>
  <c r="AJ251" i="25"/>
  <c r="AK251" i="25"/>
  <c r="AL251" i="25"/>
  <c r="AM251" i="25"/>
  <c r="AN251" i="25"/>
  <c r="AO251" i="25"/>
  <c r="AP251" i="25"/>
  <c r="AQ251" i="25"/>
  <c r="AB252" i="25"/>
  <c r="AC252" i="25"/>
  <c r="AD252" i="25"/>
  <c r="AE252" i="25"/>
  <c r="AF252" i="25"/>
  <c r="AG252" i="25"/>
  <c r="AH252" i="25"/>
  <c r="AI252" i="25"/>
  <c r="AJ252" i="25"/>
  <c r="AK252" i="25"/>
  <c r="AL252" i="25"/>
  <c r="AM252" i="25"/>
  <c r="AN252" i="25"/>
  <c r="AO252" i="25"/>
  <c r="AP252" i="25"/>
  <c r="AQ252" i="25"/>
  <c r="AB253" i="25"/>
  <c r="AC253" i="25"/>
  <c r="AD253" i="25"/>
  <c r="AE253" i="25"/>
  <c r="AF253" i="25"/>
  <c r="AG253" i="25"/>
  <c r="AH253" i="25"/>
  <c r="AI253" i="25"/>
  <c r="AJ253" i="25"/>
  <c r="AK253" i="25"/>
  <c r="AL253" i="25"/>
  <c r="AM253" i="25"/>
  <c r="AN253" i="25"/>
  <c r="AO253" i="25"/>
  <c r="AP253" i="25"/>
  <c r="AQ253" i="25"/>
  <c r="AB254" i="25"/>
  <c r="AC254" i="25"/>
  <c r="AD254" i="25"/>
  <c r="AE254" i="25"/>
  <c r="AF254" i="25"/>
  <c r="AG254" i="25"/>
  <c r="AH254" i="25"/>
  <c r="AI254" i="25"/>
  <c r="AJ254" i="25"/>
  <c r="AK254" i="25"/>
  <c r="AL254" i="25"/>
  <c r="AM254" i="25"/>
  <c r="AN254" i="25"/>
  <c r="AO254" i="25"/>
  <c r="AP254" i="25"/>
  <c r="AQ254" i="25"/>
  <c r="AB255" i="25"/>
  <c r="AC255" i="25"/>
  <c r="AD255" i="25"/>
  <c r="AE255" i="25"/>
  <c r="AF255" i="25"/>
  <c r="AG255" i="25"/>
  <c r="AH255" i="25"/>
  <c r="AI255" i="25"/>
  <c r="AJ255" i="25"/>
  <c r="AK255" i="25"/>
  <c r="AL255" i="25"/>
  <c r="AM255" i="25"/>
  <c r="AN255" i="25"/>
  <c r="AO255" i="25"/>
  <c r="AP255" i="25"/>
  <c r="AQ255" i="25"/>
  <c r="AB256" i="25"/>
  <c r="AC256" i="25"/>
  <c r="AD256" i="25"/>
  <c r="AE256" i="25"/>
  <c r="AF256" i="25"/>
  <c r="AG256" i="25"/>
  <c r="AH256" i="25"/>
  <c r="AI256" i="25"/>
  <c r="AJ256" i="25"/>
  <c r="AK256" i="25"/>
  <c r="AL256" i="25"/>
  <c r="AM256" i="25"/>
  <c r="AN256" i="25"/>
  <c r="AO256" i="25"/>
  <c r="AP256" i="25"/>
  <c r="AQ256" i="25"/>
  <c r="AB257" i="25"/>
  <c r="AC257" i="25"/>
  <c r="AD257" i="25"/>
  <c r="AE257" i="25"/>
  <c r="AF257" i="25"/>
  <c r="AG257" i="25"/>
  <c r="AH257" i="25"/>
  <c r="AI257" i="25"/>
  <c r="AJ257" i="25"/>
  <c r="AK257" i="25"/>
  <c r="AL257" i="25"/>
  <c r="AM257" i="25"/>
  <c r="AN257" i="25"/>
  <c r="AO257" i="25"/>
  <c r="AP257" i="25"/>
  <c r="AQ257" i="25"/>
  <c r="AB258" i="25"/>
  <c r="AC258" i="25"/>
  <c r="AD258" i="25"/>
  <c r="AE258" i="25"/>
  <c r="AF258" i="25"/>
  <c r="AG258" i="25"/>
  <c r="AH258" i="25"/>
  <c r="AI258" i="25"/>
  <c r="AJ258" i="25"/>
  <c r="AK258" i="25"/>
  <c r="AL258" i="25"/>
  <c r="AM258" i="25"/>
  <c r="AN258" i="25"/>
  <c r="AO258" i="25"/>
  <c r="AP258" i="25"/>
  <c r="AQ258" i="25"/>
  <c r="AB259" i="25"/>
  <c r="AC259" i="25"/>
  <c r="AD259" i="25"/>
  <c r="AE259" i="25"/>
  <c r="AF259" i="25"/>
  <c r="AG259" i="25"/>
  <c r="AH259" i="25"/>
  <c r="AI259" i="25"/>
  <c r="AJ259" i="25"/>
  <c r="AK259" i="25"/>
  <c r="AL259" i="25"/>
  <c r="AM259" i="25"/>
  <c r="AN259" i="25"/>
  <c r="AO259" i="25"/>
  <c r="AP259" i="25"/>
  <c r="AQ259" i="25"/>
  <c r="AB260" i="25"/>
  <c r="AC260" i="25"/>
  <c r="AD260" i="25"/>
  <c r="AE260" i="25"/>
  <c r="AF260" i="25"/>
  <c r="AG260" i="25"/>
  <c r="AH260" i="25"/>
  <c r="AI260" i="25"/>
  <c r="AJ260" i="25"/>
  <c r="AK260" i="25"/>
  <c r="AL260" i="25"/>
  <c r="AM260" i="25"/>
  <c r="AN260" i="25"/>
  <c r="AO260" i="25"/>
  <c r="AP260" i="25"/>
  <c r="AQ260" i="25"/>
  <c r="AB261" i="25"/>
  <c r="AC261" i="25"/>
  <c r="AD261" i="25"/>
  <c r="AE261" i="25"/>
  <c r="AF261" i="25"/>
  <c r="AG261" i="25"/>
  <c r="AH261" i="25"/>
  <c r="AI261" i="25"/>
  <c r="AJ261" i="25"/>
  <c r="AK261" i="25"/>
  <c r="AL261" i="25"/>
  <c r="AM261" i="25"/>
  <c r="AN261" i="25"/>
  <c r="AO261" i="25"/>
  <c r="AP261" i="25"/>
  <c r="AQ261" i="25"/>
  <c r="AB262" i="25"/>
  <c r="AC262" i="25"/>
  <c r="AD262" i="25"/>
  <c r="AE262" i="25"/>
  <c r="AF262" i="25"/>
  <c r="AG262" i="25"/>
  <c r="AH262" i="25"/>
  <c r="AI262" i="25"/>
  <c r="AJ262" i="25"/>
  <c r="AK262" i="25"/>
  <c r="AL262" i="25"/>
  <c r="AM262" i="25"/>
  <c r="AN262" i="25"/>
  <c r="AO262" i="25"/>
  <c r="AP262" i="25"/>
  <c r="AQ262" i="25"/>
  <c r="AB263" i="25"/>
  <c r="AC263" i="25"/>
  <c r="AD263" i="25"/>
  <c r="AE263" i="25"/>
  <c r="AF263" i="25"/>
  <c r="AG263" i="25"/>
  <c r="AH263" i="25"/>
  <c r="AI263" i="25"/>
  <c r="AJ263" i="25"/>
  <c r="AK263" i="25"/>
  <c r="AL263" i="25"/>
  <c r="AM263" i="25"/>
  <c r="AN263" i="25"/>
  <c r="AO263" i="25"/>
  <c r="AP263" i="25"/>
  <c r="AQ263" i="25"/>
  <c r="AB264" i="25"/>
  <c r="AC264" i="25"/>
  <c r="AD264" i="25"/>
  <c r="AE264" i="25"/>
  <c r="AF264" i="25"/>
  <c r="AG264" i="25"/>
  <c r="AH264" i="25"/>
  <c r="AI264" i="25"/>
  <c r="AJ264" i="25"/>
  <c r="AK264" i="25"/>
  <c r="AL264" i="25"/>
  <c r="AM264" i="25"/>
  <c r="AN264" i="25"/>
  <c r="AO264" i="25"/>
  <c r="AP264" i="25"/>
  <c r="AQ264" i="25"/>
  <c r="AB265" i="25"/>
  <c r="AC265" i="25"/>
  <c r="AD265" i="25"/>
  <c r="AE265" i="25"/>
  <c r="AF265" i="25"/>
  <c r="AG265" i="25"/>
  <c r="AH265" i="25"/>
  <c r="AI265" i="25"/>
  <c r="AJ265" i="25"/>
  <c r="AK265" i="25"/>
  <c r="AL265" i="25"/>
  <c r="AM265" i="25"/>
  <c r="AN265" i="25"/>
  <c r="AO265" i="25"/>
  <c r="AP265" i="25"/>
  <c r="AQ265" i="25"/>
  <c r="AB266" i="25"/>
  <c r="AC266" i="25"/>
  <c r="AD266" i="25"/>
  <c r="AE266" i="25"/>
  <c r="AF266" i="25"/>
  <c r="AG266" i="25"/>
  <c r="AH266" i="25"/>
  <c r="AI266" i="25"/>
  <c r="AJ266" i="25"/>
  <c r="AK266" i="25"/>
  <c r="AL266" i="25"/>
  <c r="AM266" i="25"/>
  <c r="AN266" i="25"/>
  <c r="AO266" i="25"/>
  <c r="AP266" i="25"/>
  <c r="AQ266" i="25"/>
  <c r="AB267" i="25"/>
  <c r="AC267" i="25"/>
  <c r="AD267" i="25"/>
  <c r="AE267" i="25"/>
  <c r="AF267" i="25"/>
  <c r="AG267" i="25"/>
  <c r="AH267" i="25"/>
  <c r="AI267" i="25"/>
  <c r="AJ267" i="25"/>
  <c r="AK267" i="25"/>
  <c r="AL267" i="25"/>
  <c r="AM267" i="25"/>
  <c r="AN267" i="25"/>
  <c r="AO267" i="25"/>
  <c r="AP267" i="25"/>
  <c r="AQ267" i="25"/>
  <c r="AB268" i="25"/>
  <c r="AC268" i="25"/>
  <c r="AD268" i="25"/>
  <c r="AE268" i="25"/>
  <c r="AF268" i="25"/>
  <c r="AG268" i="25"/>
  <c r="AH268" i="25"/>
  <c r="AI268" i="25"/>
  <c r="AJ268" i="25"/>
  <c r="AK268" i="25"/>
  <c r="AL268" i="25"/>
  <c r="AM268" i="25"/>
  <c r="AN268" i="25"/>
  <c r="AO268" i="25"/>
  <c r="AP268" i="25"/>
  <c r="AQ268" i="25"/>
  <c r="AB269" i="25"/>
  <c r="AC269" i="25"/>
  <c r="AD269" i="25"/>
  <c r="AE269" i="25"/>
  <c r="AF269" i="25"/>
  <c r="AG269" i="25"/>
  <c r="AH269" i="25"/>
  <c r="AI269" i="25"/>
  <c r="AJ269" i="25"/>
  <c r="AK269" i="25"/>
  <c r="AL269" i="25"/>
  <c r="AM269" i="25"/>
  <c r="AN269" i="25"/>
  <c r="AO269" i="25"/>
  <c r="AP269" i="25"/>
  <c r="AQ269" i="25"/>
  <c r="AB270" i="25"/>
  <c r="AC270" i="25"/>
  <c r="AD270" i="25"/>
  <c r="AE270" i="25"/>
  <c r="AF270" i="25"/>
  <c r="AG270" i="25"/>
  <c r="AH270" i="25"/>
  <c r="AI270" i="25"/>
  <c r="AJ270" i="25"/>
  <c r="AK270" i="25"/>
  <c r="AL270" i="25"/>
  <c r="AM270" i="25"/>
  <c r="AN270" i="25"/>
  <c r="AO270" i="25"/>
  <c r="AP270" i="25"/>
  <c r="AQ270" i="25"/>
  <c r="AB271" i="25"/>
  <c r="AC271" i="25"/>
  <c r="AD271" i="25"/>
  <c r="AE271" i="25"/>
  <c r="AF271" i="25"/>
  <c r="AG271" i="25"/>
  <c r="AH271" i="25"/>
  <c r="AI271" i="25"/>
  <c r="AJ271" i="25"/>
  <c r="AK271" i="25"/>
  <c r="AL271" i="25"/>
  <c r="AM271" i="25"/>
  <c r="AN271" i="25"/>
  <c r="AO271" i="25"/>
  <c r="AP271" i="25"/>
  <c r="AQ271" i="25"/>
  <c r="AB272" i="25"/>
  <c r="AC272" i="25"/>
  <c r="AD272" i="25"/>
  <c r="AE272" i="25"/>
  <c r="AF272" i="25"/>
  <c r="AG272" i="25"/>
  <c r="AH272" i="25"/>
  <c r="AI272" i="25"/>
  <c r="AJ272" i="25"/>
  <c r="AK272" i="25"/>
  <c r="AL272" i="25"/>
  <c r="AM272" i="25"/>
  <c r="AN272" i="25"/>
  <c r="AO272" i="25"/>
  <c r="AP272" i="25"/>
  <c r="AQ272" i="25"/>
  <c r="AB273" i="25"/>
  <c r="AC273" i="25"/>
  <c r="AD273" i="25"/>
  <c r="AE273" i="25"/>
  <c r="AF273" i="25"/>
  <c r="AG273" i="25"/>
  <c r="AH273" i="25"/>
  <c r="AI273" i="25"/>
  <c r="AJ273" i="25"/>
  <c r="AK273" i="25"/>
  <c r="AL273" i="25"/>
  <c r="AM273" i="25"/>
  <c r="AN273" i="25"/>
  <c r="AO273" i="25"/>
  <c r="AP273" i="25"/>
  <c r="AQ273" i="25"/>
  <c r="AB274" i="25"/>
  <c r="AC274" i="25"/>
  <c r="AD274" i="25"/>
  <c r="AE274" i="25"/>
  <c r="AF274" i="25"/>
  <c r="AG274" i="25"/>
  <c r="AH274" i="25"/>
  <c r="AI274" i="25"/>
  <c r="AJ274" i="25"/>
  <c r="AK274" i="25"/>
  <c r="AL274" i="25"/>
  <c r="AM274" i="25"/>
  <c r="AN274" i="25"/>
  <c r="AO274" i="25"/>
  <c r="AP274" i="25"/>
  <c r="AQ274" i="25"/>
  <c r="AB275" i="25"/>
  <c r="AC275" i="25"/>
  <c r="AD275" i="25"/>
  <c r="AE275" i="25"/>
  <c r="AF275" i="25"/>
  <c r="AG275" i="25"/>
  <c r="AH275" i="25"/>
  <c r="AI275" i="25"/>
  <c r="AJ275" i="25"/>
  <c r="AK275" i="25"/>
  <c r="AL275" i="25"/>
  <c r="AM275" i="25"/>
  <c r="AN275" i="25"/>
  <c r="AO275" i="25"/>
  <c r="AP275" i="25"/>
  <c r="AQ275" i="25"/>
  <c r="AB276" i="25"/>
  <c r="AC276" i="25"/>
  <c r="AD276" i="25"/>
  <c r="AE276" i="25"/>
  <c r="AF276" i="25"/>
  <c r="AG276" i="25"/>
  <c r="AH276" i="25"/>
  <c r="AI276" i="25"/>
  <c r="AJ276" i="25"/>
  <c r="AK276" i="25"/>
  <c r="AL276" i="25"/>
  <c r="AM276" i="25"/>
  <c r="AN276" i="25"/>
  <c r="AO276" i="25"/>
  <c r="AP276" i="25"/>
  <c r="AQ276" i="25"/>
  <c r="AB277" i="25"/>
  <c r="AC277" i="25"/>
  <c r="AD277" i="25"/>
  <c r="AE277" i="25"/>
  <c r="AF277" i="25"/>
  <c r="AG277" i="25"/>
  <c r="AH277" i="25"/>
  <c r="AI277" i="25"/>
  <c r="AJ277" i="25"/>
  <c r="AK277" i="25"/>
  <c r="AL277" i="25"/>
  <c r="AM277" i="25"/>
  <c r="AN277" i="25"/>
  <c r="AO277" i="25"/>
  <c r="AP277" i="25"/>
  <c r="AQ277" i="25"/>
  <c r="AB278" i="25"/>
  <c r="AC278" i="25"/>
  <c r="AD278" i="25"/>
  <c r="AE278" i="25"/>
  <c r="AF278" i="25"/>
  <c r="AG278" i="25"/>
  <c r="AH278" i="25"/>
  <c r="AI278" i="25"/>
  <c r="AJ278" i="25"/>
  <c r="AK278" i="25"/>
  <c r="AL278" i="25"/>
  <c r="AM278" i="25"/>
  <c r="AN278" i="25"/>
  <c r="AO278" i="25"/>
  <c r="AP278" i="25"/>
  <c r="AQ278" i="25"/>
  <c r="AB279" i="25"/>
  <c r="AC279" i="25"/>
  <c r="AD279" i="25"/>
  <c r="AE279" i="25"/>
  <c r="AF279" i="25"/>
  <c r="AG279" i="25"/>
  <c r="AH279" i="25"/>
  <c r="AI279" i="25"/>
  <c r="AJ279" i="25"/>
  <c r="AK279" i="25"/>
  <c r="AL279" i="25"/>
  <c r="AM279" i="25"/>
  <c r="AN279" i="25"/>
  <c r="AO279" i="25"/>
  <c r="AP279" i="25"/>
  <c r="AQ279" i="25"/>
  <c r="AB280" i="25"/>
  <c r="AC280" i="25"/>
  <c r="AD280" i="25"/>
  <c r="AE280" i="25"/>
  <c r="AF280" i="25"/>
  <c r="AG280" i="25"/>
  <c r="AH280" i="25"/>
  <c r="AI280" i="25"/>
  <c r="AJ280" i="25"/>
  <c r="AK280" i="25"/>
  <c r="AL280" i="25"/>
  <c r="AM280" i="25"/>
  <c r="AN280" i="25"/>
  <c r="AO280" i="25"/>
  <c r="AP280" i="25"/>
  <c r="AQ280" i="25"/>
  <c r="AB281" i="25"/>
  <c r="AC281" i="25"/>
  <c r="AD281" i="25"/>
  <c r="AE281" i="25"/>
  <c r="AF281" i="25"/>
  <c r="AG281" i="25"/>
  <c r="AH281" i="25"/>
  <c r="AI281" i="25"/>
  <c r="AJ281" i="25"/>
  <c r="AK281" i="25"/>
  <c r="AL281" i="25"/>
  <c r="AM281" i="25"/>
  <c r="AN281" i="25"/>
  <c r="AO281" i="25"/>
  <c r="AP281" i="25"/>
  <c r="AQ281" i="25"/>
  <c r="AB282" i="25"/>
  <c r="AC282" i="25"/>
  <c r="AD282" i="25"/>
  <c r="AE282" i="25"/>
  <c r="AF282" i="25"/>
  <c r="AG282" i="25"/>
  <c r="AH282" i="25"/>
  <c r="AI282" i="25"/>
  <c r="AJ282" i="25"/>
  <c r="AK282" i="25"/>
  <c r="AL282" i="25"/>
  <c r="AM282" i="25"/>
  <c r="AN282" i="25"/>
  <c r="AO282" i="25"/>
  <c r="AP282" i="25"/>
  <c r="AQ282" i="25"/>
  <c r="AB283" i="25"/>
  <c r="AC283" i="25"/>
  <c r="AD283" i="25"/>
  <c r="AE283" i="25"/>
  <c r="AF283" i="25"/>
  <c r="AG283" i="25"/>
  <c r="AH283" i="25"/>
  <c r="AI283" i="25"/>
  <c r="AJ283" i="25"/>
  <c r="AK283" i="25"/>
  <c r="AL283" i="25"/>
  <c r="AM283" i="25"/>
  <c r="AN283" i="25"/>
  <c r="AO283" i="25"/>
  <c r="AP283" i="25"/>
  <c r="AQ283" i="25"/>
  <c r="AB284" i="25"/>
  <c r="AC284" i="25"/>
  <c r="AD284" i="25"/>
  <c r="AE284" i="25"/>
  <c r="AF284" i="25"/>
  <c r="AG284" i="25"/>
  <c r="AH284" i="25"/>
  <c r="AI284" i="25"/>
  <c r="AJ284" i="25"/>
  <c r="AK284" i="25"/>
  <c r="AL284" i="25"/>
  <c r="AM284" i="25"/>
  <c r="AN284" i="25"/>
  <c r="AO284" i="25"/>
  <c r="AP284" i="25"/>
  <c r="AQ284" i="25"/>
  <c r="AB285" i="25"/>
  <c r="AC285" i="25"/>
  <c r="AD285" i="25"/>
  <c r="AE285" i="25"/>
  <c r="AF285" i="25"/>
  <c r="AG285" i="25"/>
  <c r="AH285" i="25"/>
  <c r="AI285" i="25"/>
  <c r="AJ285" i="25"/>
  <c r="AK285" i="25"/>
  <c r="AL285" i="25"/>
  <c r="AM285" i="25"/>
  <c r="AN285" i="25"/>
  <c r="AO285" i="25"/>
  <c r="AP285" i="25"/>
  <c r="AQ285" i="25"/>
  <c r="AB286" i="25"/>
  <c r="AC286" i="25"/>
  <c r="AD286" i="25"/>
  <c r="AE286" i="25"/>
  <c r="AF286" i="25"/>
  <c r="AG286" i="25"/>
  <c r="AH286" i="25"/>
  <c r="AI286" i="25"/>
  <c r="AJ286" i="25"/>
  <c r="AK286" i="25"/>
  <c r="AL286" i="25"/>
  <c r="AM286" i="25"/>
  <c r="AN286" i="25"/>
  <c r="AO286" i="25"/>
  <c r="AP286" i="25"/>
  <c r="AQ286" i="25"/>
  <c r="AB287" i="25"/>
  <c r="AC287" i="25"/>
  <c r="AD287" i="25"/>
  <c r="AE287" i="25"/>
  <c r="AF287" i="25"/>
  <c r="AG287" i="25"/>
  <c r="AH287" i="25"/>
  <c r="AI287" i="25"/>
  <c r="AJ287" i="25"/>
  <c r="AK287" i="25"/>
  <c r="AL287" i="25"/>
  <c r="AM287" i="25"/>
  <c r="AN287" i="25"/>
  <c r="AO287" i="25"/>
  <c r="AP287" i="25"/>
  <c r="AQ287" i="25"/>
  <c r="AB288" i="25"/>
  <c r="AC288" i="25"/>
  <c r="AD288" i="25"/>
  <c r="AE288" i="25"/>
  <c r="AF288" i="25"/>
  <c r="AG288" i="25"/>
  <c r="AH288" i="25"/>
  <c r="AI288" i="25"/>
  <c r="AJ288" i="25"/>
  <c r="AK288" i="25"/>
  <c r="AL288" i="25"/>
  <c r="AM288" i="25"/>
  <c r="AN288" i="25"/>
  <c r="AO288" i="25"/>
  <c r="AP288" i="25"/>
  <c r="AQ288" i="25"/>
  <c r="AB289" i="25"/>
  <c r="AC289" i="25"/>
  <c r="AD289" i="25"/>
  <c r="AE289" i="25"/>
  <c r="AF289" i="25"/>
  <c r="AG289" i="25"/>
  <c r="AH289" i="25"/>
  <c r="AI289" i="25"/>
  <c r="AJ289" i="25"/>
  <c r="AK289" i="25"/>
  <c r="AL289" i="25"/>
  <c r="AM289" i="25"/>
  <c r="AN289" i="25"/>
  <c r="AO289" i="25"/>
  <c r="AP289" i="25"/>
  <c r="AQ289" i="25"/>
  <c r="AB290" i="25"/>
  <c r="AC290" i="25"/>
  <c r="AD290" i="25"/>
  <c r="AE290" i="25"/>
  <c r="AF290" i="25"/>
  <c r="AG290" i="25"/>
  <c r="AH290" i="25"/>
  <c r="AI290" i="25"/>
  <c r="AJ290" i="25"/>
  <c r="AK290" i="25"/>
  <c r="AL290" i="25"/>
  <c r="AM290" i="25"/>
  <c r="AN290" i="25"/>
  <c r="AO290" i="25"/>
  <c r="AP290" i="25"/>
  <c r="AQ290" i="25"/>
  <c r="AB291" i="25"/>
  <c r="AC291" i="25"/>
  <c r="AD291" i="25"/>
  <c r="AE291" i="25"/>
  <c r="AF291" i="25"/>
  <c r="AG291" i="25"/>
  <c r="AH291" i="25"/>
  <c r="AI291" i="25"/>
  <c r="AJ291" i="25"/>
  <c r="AK291" i="25"/>
  <c r="AL291" i="25"/>
  <c r="AM291" i="25"/>
  <c r="AN291" i="25"/>
  <c r="AO291" i="25"/>
  <c r="AP291" i="25"/>
  <c r="AQ291" i="25"/>
  <c r="AB292" i="25"/>
  <c r="AC292" i="25"/>
  <c r="AD292" i="25"/>
  <c r="AE292" i="25"/>
  <c r="AF292" i="25"/>
  <c r="AG292" i="25"/>
  <c r="AH292" i="25"/>
  <c r="AI292" i="25"/>
  <c r="AJ292" i="25"/>
  <c r="AK292" i="25"/>
  <c r="AL292" i="25"/>
  <c r="AM292" i="25"/>
  <c r="AN292" i="25"/>
  <c r="AO292" i="25"/>
  <c r="AP292" i="25"/>
  <c r="AQ292" i="25"/>
  <c r="AB293" i="25"/>
  <c r="AC293" i="25"/>
  <c r="AD293" i="25"/>
  <c r="AE293" i="25"/>
  <c r="AF293" i="25"/>
  <c r="AG293" i="25"/>
  <c r="AH293" i="25"/>
  <c r="AI293" i="25"/>
  <c r="AJ293" i="25"/>
  <c r="AK293" i="25"/>
  <c r="AL293" i="25"/>
  <c r="AM293" i="25"/>
  <c r="AN293" i="25"/>
  <c r="AO293" i="25"/>
  <c r="AP293" i="25"/>
  <c r="AQ293" i="25"/>
  <c r="AB294" i="25"/>
  <c r="AC294" i="25"/>
  <c r="AD294" i="25"/>
  <c r="AE294" i="25"/>
  <c r="AF294" i="25"/>
  <c r="AG294" i="25"/>
  <c r="AH294" i="25"/>
  <c r="AI294" i="25"/>
  <c r="AJ294" i="25"/>
  <c r="AK294" i="25"/>
  <c r="AL294" i="25"/>
  <c r="AM294" i="25"/>
  <c r="AN294" i="25"/>
  <c r="AO294" i="25"/>
  <c r="AP294" i="25"/>
  <c r="AQ294" i="25"/>
  <c r="AB295" i="25"/>
  <c r="AC295" i="25"/>
  <c r="AD295" i="25"/>
  <c r="AE295" i="25"/>
  <c r="AF295" i="25"/>
  <c r="AG295" i="25"/>
  <c r="AH295" i="25"/>
  <c r="AI295" i="25"/>
  <c r="AJ295" i="25"/>
  <c r="AK295" i="25"/>
  <c r="AL295" i="25"/>
  <c r="AM295" i="25"/>
  <c r="AN295" i="25"/>
  <c r="AO295" i="25"/>
  <c r="AP295" i="25"/>
  <c r="AQ295" i="25"/>
  <c r="AB296" i="25"/>
  <c r="AC296" i="25"/>
  <c r="AD296" i="25"/>
  <c r="AE296" i="25"/>
  <c r="AF296" i="25"/>
  <c r="AG296" i="25"/>
  <c r="AH296" i="25"/>
  <c r="AI296" i="25"/>
  <c r="AJ296" i="25"/>
  <c r="AK296" i="25"/>
  <c r="AL296" i="25"/>
  <c r="AM296" i="25"/>
  <c r="AN296" i="25"/>
  <c r="AO296" i="25"/>
  <c r="AP296" i="25"/>
  <c r="AQ296" i="25"/>
  <c r="AB297" i="25"/>
  <c r="AC297" i="25"/>
  <c r="AD297" i="25"/>
  <c r="AE297" i="25"/>
  <c r="AF297" i="25"/>
  <c r="AG297" i="25"/>
  <c r="AH297" i="25"/>
  <c r="AI297" i="25"/>
  <c r="AJ297" i="25"/>
  <c r="AK297" i="25"/>
  <c r="AL297" i="25"/>
  <c r="AM297" i="25"/>
  <c r="AN297" i="25"/>
  <c r="AO297" i="25"/>
  <c r="AP297" i="25"/>
  <c r="AQ297" i="25"/>
  <c r="AB298" i="25"/>
  <c r="AC298" i="25"/>
  <c r="AD298" i="25"/>
  <c r="AE298" i="25"/>
  <c r="AF298" i="25"/>
  <c r="AG298" i="25"/>
  <c r="AH298" i="25"/>
  <c r="AI298" i="25"/>
  <c r="AJ298" i="25"/>
  <c r="AK298" i="25"/>
  <c r="AL298" i="25"/>
  <c r="AM298" i="25"/>
  <c r="AN298" i="25"/>
  <c r="AO298" i="25"/>
  <c r="AP298" i="25"/>
  <c r="AQ298" i="25"/>
  <c r="AB299" i="25"/>
  <c r="AC299" i="25"/>
  <c r="AD299" i="25"/>
  <c r="AE299" i="25"/>
  <c r="AF299" i="25"/>
  <c r="AG299" i="25"/>
  <c r="AH299" i="25"/>
  <c r="AI299" i="25"/>
  <c r="AJ299" i="25"/>
  <c r="AK299" i="25"/>
  <c r="AL299" i="25"/>
  <c r="AM299" i="25"/>
  <c r="AN299" i="25"/>
  <c r="AO299" i="25"/>
  <c r="AP299" i="25"/>
  <c r="AQ299" i="25"/>
  <c r="AB300" i="25"/>
  <c r="AC300" i="25"/>
  <c r="AD300" i="25"/>
  <c r="AE300" i="25"/>
  <c r="AF300" i="25"/>
  <c r="AG300" i="25"/>
  <c r="AH300" i="25"/>
  <c r="AI300" i="25"/>
  <c r="AJ300" i="25"/>
  <c r="AK300" i="25"/>
  <c r="AL300" i="25"/>
  <c r="AM300" i="25"/>
  <c r="AN300" i="25"/>
  <c r="AO300" i="25"/>
  <c r="AP300" i="25"/>
  <c r="AQ300" i="25"/>
  <c r="AB301" i="25"/>
  <c r="AC301" i="25"/>
  <c r="AD301" i="25"/>
  <c r="AE301" i="25"/>
  <c r="AF301" i="25"/>
  <c r="AG301" i="25"/>
  <c r="AH301" i="25"/>
  <c r="AI301" i="25"/>
  <c r="AJ301" i="25"/>
  <c r="AK301" i="25"/>
  <c r="AL301" i="25"/>
  <c r="AM301" i="25"/>
  <c r="AN301" i="25"/>
  <c r="AO301" i="25"/>
  <c r="AP301" i="25"/>
  <c r="AQ301" i="25"/>
  <c r="AB302" i="25"/>
  <c r="AC302" i="25"/>
  <c r="AD302" i="25"/>
  <c r="AE302" i="25"/>
  <c r="AF302" i="25"/>
  <c r="AG302" i="25"/>
  <c r="AH302" i="25"/>
  <c r="AI302" i="25"/>
  <c r="AJ302" i="25"/>
  <c r="AK302" i="25"/>
  <c r="AL302" i="25"/>
  <c r="AM302" i="25"/>
  <c r="AN302" i="25"/>
  <c r="AO302" i="25"/>
  <c r="AP302" i="25"/>
  <c r="AQ302" i="25"/>
  <c r="AB303" i="25"/>
  <c r="AC303" i="25"/>
  <c r="AD303" i="25"/>
  <c r="AE303" i="25"/>
  <c r="AF303" i="25"/>
  <c r="AG303" i="25"/>
  <c r="AH303" i="25"/>
  <c r="AI303" i="25"/>
  <c r="AJ303" i="25"/>
  <c r="AK303" i="25"/>
  <c r="AL303" i="25"/>
  <c r="AM303" i="25"/>
  <c r="AN303" i="25"/>
  <c r="AO303" i="25"/>
  <c r="AP303" i="25"/>
  <c r="AQ303" i="25"/>
  <c r="AB304" i="25"/>
  <c r="AC304" i="25"/>
  <c r="AD304" i="25"/>
  <c r="AE304" i="25"/>
  <c r="AF304" i="25"/>
  <c r="AG304" i="25"/>
  <c r="AH304" i="25"/>
  <c r="AI304" i="25"/>
  <c r="AJ304" i="25"/>
  <c r="AK304" i="25"/>
  <c r="AL304" i="25"/>
  <c r="AM304" i="25"/>
  <c r="AN304" i="25"/>
  <c r="AO304" i="25"/>
  <c r="AP304" i="25"/>
  <c r="AQ304" i="25"/>
  <c r="AB305" i="25"/>
  <c r="AC305" i="25"/>
  <c r="AD305" i="25"/>
  <c r="AE305" i="25"/>
  <c r="AF305" i="25"/>
  <c r="AG305" i="25"/>
  <c r="AH305" i="25"/>
  <c r="AI305" i="25"/>
  <c r="AJ305" i="25"/>
  <c r="AK305" i="25"/>
  <c r="AL305" i="25"/>
  <c r="AM305" i="25"/>
  <c r="AN305" i="25"/>
  <c r="AO305" i="25"/>
  <c r="AP305" i="25"/>
  <c r="AQ305" i="25"/>
  <c r="AB306" i="25"/>
  <c r="AC306" i="25"/>
  <c r="AD306" i="25"/>
  <c r="AE306" i="25"/>
  <c r="AF306" i="25"/>
  <c r="AG306" i="25"/>
  <c r="AH306" i="25"/>
  <c r="AI306" i="25"/>
  <c r="AJ306" i="25"/>
  <c r="AK306" i="25"/>
  <c r="AL306" i="25"/>
  <c r="AM306" i="25"/>
  <c r="AN306" i="25"/>
  <c r="AO306" i="25"/>
  <c r="AP306" i="25"/>
  <c r="AQ306" i="25"/>
  <c r="AB307" i="25"/>
  <c r="AC307" i="25"/>
  <c r="AD307" i="25"/>
  <c r="AE307" i="25"/>
  <c r="AF307" i="25"/>
  <c r="AG307" i="25"/>
  <c r="AH307" i="25"/>
  <c r="AI307" i="25"/>
  <c r="AJ307" i="25"/>
  <c r="AK307" i="25"/>
  <c r="AL307" i="25"/>
  <c r="AM307" i="25"/>
  <c r="AN307" i="25"/>
  <c r="AO307" i="25"/>
  <c r="AP307" i="25"/>
  <c r="AQ307" i="25"/>
  <c r="AB308" i="25"/>
  <c r="AC308" i="25"/>
  <c r="AD308" i="25"/>
  <c r="AE308" i="25"/>
  <c r="AF308" i="25"/>
  <c r="AG308" i="25"/>
  <c r="AH308" i="25"/>
  <c r="AI308" i="25"/>
  <c r="AJ308" i="25"/>
  <c r="AK308" i="25"/>
  <c r="AL308" i="25"/>
  <c r="AM308" i="25"/>
  <c r="AN308" i="25"/>
  <c r="AO308" i="25"/>
  <c r="AP308" i="25"/>
  <c r="AQ308" i="25"/>
  <c r="AB309" i="25"/>
  <c r="AC309" i="25"/>
  <c r="AD309" i="25"/>
  <c r="AE309" i="25"/>
  <c r="AF309" i="25"/>
  <c r="AG309" i="25"/>
  <c r="AH309" i="25"/>
  <c r="AI309" i="25"/>
  <c r="AJ309" i="25"/>
  <c r="AK309" i="25"/>
  <c r="AL309" i="25"/>
  <c r="AM309" i="25"/>
  <c r="AN309" i="25"/>
  <c r="AO309" i="25"/>
  <c r="AP309" i="25"/>
  <c r="AQ309" i="25"/>
  <c r="AB310" i="25"/>
  <c r="AC310" i="25"/>
  <c r="AD310" i="25"/>
  <c r="AE310" i="25"/>
  <c r="AF310" i="25"/>
  <c r="AG310" i="25"/>
  <c r="AH310" i="25"/>
  <c r="AI310" i="25"/>
  <c r="AJ310" i="25"/>
  <c r="AK310" i="25"/>
  <c r="AL310" i="25"/>
  <c r="AM310" i="25"/>
  <c r="AN310" i="25"/>
  <c r="AO310" i="25"/>
  <c r="AP310" i="25"/>
  <c r="AQ310" i="25"/>
  <c r="AB311" i="25"/>
  <c r="AC311" i="25"/>
  <c r="AD311" i="25"/>
  <c r="AE311" i="25"/>
  <c r="AF311" i="25"/>
  <c r="AG311" i="25"/>
  <c r="AH311" i="25"/>
  <c r="AI311" i="25"/>
  <c r="AJ311" i="25"/>
  <c r="AK311" i="25"/>
  <c r="AL311" i="25"/>
  <c r="AM311" i="25"/>
  <c r="AN311" i="25"/>
  <c r="AO311" i="25"/>
  <c r="AP311" i="25"/>
  <c r="AQ311" i="25"/>
  <c r="AB312" i="25"/>
  <c r="AC312" i="25"/>
  <c r="AD312" i="25"/>
  <c r="AE312" i="25"/>
  <c r="AF312" i="25"/>
  <c r="AG312" i="25"/>
  <c r="AH312" i="25"/>
  <c r="AI312" i="25"/>
  <c r="AJ312" i="25"/>
  <c r="AK312" i="25"/>
  <c r="AL312" i="25"/>
  <c r="AM312" i="25"/>
  <c r="AN312" i="25"/>
  <c r="AO312" i="25"/>
  <c r="AP312" i="25"/>
  <c r="AQ312" i="25"/>
  <c r="AB313" i="25"/>
  <c r="AC313" i="25"/>
  <c r="AD313" i="25"/>
  <c r="AE313" i="25"/>
  <c r="AF313" i="25"/>
  <c r="AG313" i="25"/>
  <c r="AH313" i="25"/>
  <c r="AI313" i="25"/>
  <c r="AJ313" i="25"/>
  <c r="AK313" i="25"/>
  <c r="AL313" i="25"/>
  <c r="AM313" i="25"/>
  <c r="AN313" i="25"/>
  <c r="AO313" i="25"/>
  <c r="AP313" i="25"/>
  <c r="AQ313" i="25"/>
  <c r="AB314" i="25"/>
  <c r="AC314" i="25"/>
  <c r="AD314" i="25"/>
  <c r="AE314" i="25"/>
  <c r="AF314" i="25"/>
  <c r="AG314" i="25"/>
  <c r="AH314" i="25"/>
  <c r="AI314" i="25"/>
  <c r="AJ314" i="25"/>
  <c r="AK314" i="25"/>
  <c r="AL314" i="25"/>
  <c r="AM314" i="25"/>
  <c r="AN314" i="25"/>
  <c r="AO314" i="25"/>
  <c r="AP314" i="25"/>
  <c r="AQ314" i="25"/>
  <c r="AB315" i="25"/>
  <c r="AC315" i="25"/>
  <c r="AD315" i="25"/>
  <c r="AE315" i="25"/>
  <c r="AF315" i="25"/>
  <c r="AG315" i="25"/>
  <c r="AH315" i="25"/>
  <c r="AI315" i="25"/>
  <c r="AJ315" i="25"/>
  <c r="AK315" i="25"/>
  <c r="AL315" i="25"/>
  <c r="AM315" i="25"/>
  <c r="AN315" i="25"/>
  <c r="AO315" i="25"/>
  <c r="AP315" i="25"/>
  <c r="AQ315" i="25"/>
  <c r="AB316" i="25"/>
  <c r="AC316" i="25"/>
  <c r="AD316" i="25"/>
  <c r="AE316" i="25"/>
  <c r="AF316" i="25"/>
  <c r="AG316" i="25"/>
  <c r="AH316" i="25"/>
  <c r="AI316" i="25"/>
  <c r="AJ316" i="25"/>
  <c r="AK316" i="25"/>
  <c r="AL316" i="25"/>
  <c r="AM316" i="25"/>
  <c r="AN316" i="25"/>
  <c r="AO316" i="25"/>
  <c r="AP316" i="25"/>
  <c r="AQ316" i="25"/>
  <c r="AB317" i="25"/>
  <c r="AC317" i="25"/>
  <c r="AD317" i="25"/>
  <c r="AE317" i="25"/>
  <c r="AF317" i="25"/>
  <c r="AG317" i="25"/>
  <c r="AH317" i="25"/>
  <c r="AI317" i="25"/>
  <c r="AJ317" i="25"/>
  <c r="AK317" i="25"/>
  <c r="AL317" i="25"/>
  <c r="AM317" i="25"/>
  <c r="AN317" i="25"/>
  <c r="AO317" i="25"/>
  <c r="AP317" i="25"/>
  <c r="AQ317" i="25"/>
  <c r="AB318" i="25"/>
  <c r="AC318" i="25"/>
  <c r="AD318" i="25"/>
  <c r="AE318" i="25"/>
  <c r="AF318" i="25"/>
  <c r="AG318" i="25"/>
  <c r="AH318" i="25"/>
  <c r="AI318" i="25"/>
  <c r="AJ318" i="25"/>
  <c r="AK318" i="25"/>
  <c r="AL318" i="25"/>
  <c r="AM318" i="25"/>
  <c r="AN318" i="25"/>
  <c r="AO318" i="25"/>
  <c r="AP318" i="25"/>
  <c r="AQ318" i="25"/>
  <c r="AB319" i="25"/>
  <c r="AC319" i="25"/>
  <c r="AD319" i="25"/>
  <c r="AE319" i="25"/>
  <c r="AF319" i="25"/>
  <c r="AG319" i="25"/>
  <c r="AH319" i="25"/>
  <c r="AI319" i="25"/>
  <c r="AJ319" i="25"/>
  <c r="AK319" i="25"/>
  <c r="AL319" i="25"/>
  <c r="AM319" i="25"/>
  <c r="AN319" i="25"/>
  <c r="AO319" i="25"/>
  <c r="AP319" i="25"/>
  <c r="AQ319" i="25"/>
  <c r="AB320" i="25"/>
  <c r="AC320" i="25"/>
  <c r="AD320" i="25"/>
  <c r="AE320" i="25"/>
  <c r="AF320" i="25"/>
  <c r="AG320" i="25"/>
  <c r="AH320" i="25"/>
  <c r="AI320" i="25"/>
  <c r="AJ320" i="25"/>
  <c r="AK320" i="25"/>
  <c r="AL320" i="25"/>
  <c r="AM320" i="25"/>
  <c r="AN320" i="25"/>
  <c r="AO320" i="25"/>
  <c r="AP320" i="25"/>
  <c r="AQ320" i="25"/>
  <c r="AB321" i="25"/>
  <c r="AC321" i="25"/>
  <c r="AD321" i="25"/>
  <c r="AE321" i="25"/>
  <c r="AF321" i="25"/>
  <c r="AG321" i="25"/>
  <c r="AH321" i="25"/>
  <c r="AI321" i="25"/>
  <c r="AJ321" i="25"/>
  <c r="AK321" i="25"/>
  <c r="AL321" i="25"/>
  <c r="AM321" i="25"/>
  <c r="AN321" i="25"/>
  <c r="AO321" i="25"/>
  <c r="AP321" i="25"/>
  <c r="AQ321" i="25"/>
  <c r="AB322" i="25"/>
  <c r="AC322" i="25"/>
  <c r="AD322" i="25"/>
  <c r="AE322" i="25"/>
  <c r="AF322" i="25"/>
  <c r="AG322" i="25"/>
  <c r="AH322" i="25"/>
  <c r="AI322" i="25"/>
  <c r="AJ322" i="25"/>
  <c r="AK322" i="25"/>
  <c r="AL322" i="25"/>
  <c r="AM322" i="25"/>
  <c r="AN322" i="25"/>
  <c r="AO322" i="25"/>
  <c r="AP322" i="25"/>
  <c r="AQ322" i="25"/>
  <c r="AB323" i="25"/>
  <c r="AC323" i="25"/>
  <c r="AD323" i="25"/>
  <c r="AE323" i="25"/>
  <c r="AF323" i="25"/>
  <c r="AG323" i="25"/>
  <c r="AH323" i="25"/>
  <c r="AI323" i="25"/>
  <c r="AJ323" i="25"/>
  <c r="AK323" i="25"/>
  <c r="AL323" i="25"/>
  <c r="AM323" i="25"/>
  <c r="AN323" i="25"/>
  <c r="AO323" i="25"/>
  <c r="AP323" i="25"/>
  <c r="AQ323" i="25"/>
  <c r="AB324" i="25"/>
  <c r="AC324" i="25"/>
  <c r="AD324" i="25"/>
  <c r="AE324" i="25"/>
  <c r="AF324" i="25"/>
  <c r="AG324" i="25"/>
  <c r="AH324" i="25"/>
  <c r="AI324" i="25"/>
  <c r="AJ324" i="25"/>
  <c r="AK324" i="25"/>
  <c r="AL324" i="25"/>
  <c r="AM324" i="25"/>
  <c r="AN324" i="25"/>
  <c r="AO324" i="25"/>
  <c r="AP324" i="25"/>
  <c r="AQ324" i="25"/>
  <c r="AB325" i="25"/>
  <c r="AC325" i="25"/>
  <c r="AD325" i="25"/>
  <c r="AE325" i="25"/>
  <c r="AF325" i="25"/>
  <c r="AG325" i="25"/>
  <c r="AH325" i="25"/>
  <c r="AI325" i="25"/>
  <c r="AJ325" i="25"/>
  <c r="AK325" i="25"/>
  <c r="AL325" i="25"/>
  <c r="AM325" i="25"/>
  <c r="AN325" i="25"/>
  <c r="AO325" i="25"/>
  <c r="AP325" i="25"/>
  <c r="AQ325" i="25"/>
  <c r="AB326" i="25"/>
  <c r="AC326" i="25"/>
  <c r="AD326" i="25"/>
  <c r="AE326" i="25"/>
  <c r="AF326" i="25"/>
  <c r="AG326" i="25"/>
  <c r="AH326" i="25"/>
  <c r="AI326" i="25"/>
  <c r="AJ326" i="25"/>
  <c r="AK326" i="25"/>
  <c r="AL326" i="25"/>
  <c r="AM326" i="25"/>
  <c r="AN326" i="25"/>
  <c r="AO326" i="25"/>
  <c r="AP326" i="25"/>
  <c r="AQ326" i="25"/>
  <c r="AB327" i="25"/>
  <c r="AC327" i="25"/>
  <c r="AD327" i="25"/>
  <c r="AE327" i="25"/>
  <c r="AF327" i="25"/>
  <c r="AG327" i="25"/>
  <c r="AH327" i="25"/>
  <c r="AI327" i="25"/>
  <c r="AJ327" i="25"/>
  <c r="AK327" i="25"/>
  <c r="AL327" i="25"/>
  <c r="AM327" i="25"/>
  <c r="AN327" i="25"/>
  <c r="AO327" i="25"/>
  <c r="AP327" i="25"/>
  <c r="AQ327" i="25"/>
  <c r="AB328" i="25"/>
  <c r="AC328" i="25"/>
  <c r="AD328" i="25"/>
  <c r="AE328" i="25"/>
  <c r="AF328" i="25"/>
  <c r="AG328" i="25"/>
  <c r="AH328" i="25"/>
  <c r="AI328" i="25"/>
  <c r="AJ328" i="25"/>
  <c r="AK328" i="25"/>
  <c r="AL328" i="25"/>
  <c r="AM328" i="25"/>
  <c r="AN328" i="25"/>
  <c r="AO328" i="25"/>
  <c r="AP328" i="25"/>
  <c r="AQ328" i="25"/>
  <c r="AB329" i="25"/>
  <c r="AC329" i="25"/>
  <c r="AD329" i="25"/>
  <c r="AE329" i="25"/>
  <c r="AF329" i="25"/>
  <c r="AG329" i="25"/>
  <c r="AH329" i="25"/>
  <c r="AI329" i="25"/>
  <c r="AJ329" i="25"/>
  <c r="AK329" i="25"/>
  <c r="AL329" i="25"/>
  <c r="AM329" i="25"/>
  <c r="AN329" i="25"/>
  <c r="AO329" i="25"/>
  <c r="AP329" i="25"/>
  <c r="AQ329" i="25"/>
  <c r="AB330" i="25"/>
  <c r="AC330" i="25"/>
  <c r="AD330" i="25"/>
  <c r="AE330" i="25"/>
  <c r="AF330" i="25"/>
  <c r="AG330" i="25"/>
  <c r="AH330" i="25"/>
  <c r="AI330" i="25"/>
  <c r="AJ330" i="25"/>
  <c r="AK330" i="25"/>
  <c r="AL330" i="25"/>
  <c r="AM330" i="25"/>
  <c r="AN330" i="25"/>
  <c r="AO330" i="25"/>
  <c r="AP330" i="25"/>
  <c r="AQ330" i="25"/>
  <c r="AB331" i="25"/>
  <c r="AC331" i="25"/>
  <c r="AD331" i="25"/>
  <c r="AE331" i="25"/>
  <c r="AF331" i="25"/>
  <c r="AG331" i="25"/>
  <c r="AH331" i="25"/>
  <c r="AI331" i="25"/>
  <c r="AJ331" i="25"/>
  <c r="AK331" i="25"/>
  <c r="AL331" i="25"/>
  <c r="AM331" i="25"/>
  <c r="AN331" i="25"/>
  <c r="AO331" i="25"/>
  <c r="AP331" i="25"/>
  <c r="AQ331" i="25"/>
  <c r="AB332" i="25"/>
  <c r="AC332" i="25"/>
  <c r="AD332" i="25"/>
  <c r="AE332" i="25"/>
  <c r="AF332" i="25"/>
  <c r="AG332" i="25"/>
  <c r="AH332" i="25"/>
  <c r="AI332" i="25"/>
  <c r="AJ332" i="25"/>
  <c r="AK332" i="25"/>
  <c r="AL332" i="25"/>
  <c r="AM332" i="25"/>
  <c r="AN332" i="25"/>
  <c r="AO332" i="25"/>
  <c r="AP332" i="25"/>
  <c r="AQ332" i="25"/>
  <c r="AB333" i="25"/>
  <c r="AC333" i="25"/>
  <c r="AD333" i="25"/>
  <c r="AE333" i="25"/>
  <c r="AF333" i="25"/>
  <c r="AG333" i="25"/>
  <c r="AH333" i="25"/>
  <c r="AI333" i="25"/>
  <c r="AJ333" i="25"/>
  <c r="AK333" i="25"/>
  <c r="AL333" i="25"/>
  <c r="AM333" i="25"/>
  <c r="AN333" i="25"/>
  <c r="AO333" i="25"/>
  <c r="AP333" i="25"/>
  <c r="AQ333" i="25"/>
  <c r="AB334" i="25"/>
  <c r="AC334" i="25"/>
  <c r="AD334" i="25"/>
  <c r="AE334" i="25"/>
  <c r="AF334" i="25"/>
  <c r="AG334" i="25"/>
  <c r="AH334" i="25"/>
  <c r="AI334" i="25"/>
  <c r="AJ334" i="25"/>
  <c r="AK334" i="25"/>
  <c r="AL334" i="25"/>
  <c r="AM334" i="25"/>
  <c r="AN334" i="25"/>
  <c r="AO334" i="25"/>
  <c r="AP334" i="25"/>
  <c r="AQ334" i="25"/>
  <c r="AB335" i="25"/>
  <c r="AC335" i="25"/>
  <c r="AD335" i="25"/>
  <c r="AE335" i="25"/>
  <c r="AF335" i="25"/>
  <c r="AG335" i="25"/>
  <c r="AH335" i="25"/>
  <c r="AI335" i="25"/>
  <c r="AJ335" i="25"/>
  <c r="AK335" i="25"/>
  <c r="AL335" i="25"/>
  <c r="AM335" i="25"/>
  <c r="AN335" i="25"/>
  <c r="AO335" i="25"/>
  <c r="AP335" i="25"/>
  <c r="AQ335" i="25"/>
  <c r="AB336" i="25"/>
  <c r="AC336" i="25"/>
  <c r="AD336" i="25"/>
  <c r="AE336" i="25"/>
  <c r="AF336" i="25"/>
  <c r="AG336" i="25"/>
  <c r="AH336" i="25"/>
  <c r="AI336" i="25"/>
  <c r="AJ336" i="25"/>
  <c r="AK336" i="25"/>
  <c r="AL336" i="25"/>
  <c r="AM336" i="25"/>
  <c r="AN336" i="25"/>
  <c r="AO336" i="25"/>
  <c r="AP336" i="25"/>
  <c r="AQ336" i="25"/>
  <c r="AB337" i="25"/>
  <c r="AC337" i="25"/>
  <c r="AD337" i="25"/>
  <c r="AE337" i="25"/>
  <c r="AF337" i="25"/>
  <c r="AG337" i="25"/>
  <c r="AH337" i="25"/>
  <c r="AI337" i="25"/>
  <c r="AJ337" i="25"/>
  <c r="AK337" i="25"/>
  <c r="AL337" i="25"/>
  <c r="AM337" i="25"/>
  <c r="AN337" i="25"/>
  <c r="AO337" i="25"/>
  <c r="AP337" i="25"/>
  <c r="AQ337" i="25"/>
  <c r="AB338" i="25"/>
  <c r="AC338" i="25"/>
  <c r="AD338" i="25"/>
  <c r="AE338" i="25"/>
  <c r="AF338" i="25"/>
  <c r="AG338" i="25"/>
  <c r="AH338" i="25"/>
  <c r="AI338" i="25"/>
  <c r="AJ338" i="25"/>
  <c r="AK338" i="25"/>
  <c r="AL338" i="25"/>
  <c r="AM338" i="25"/>
  <c r="AN338" i="25"/>
  <c r="AO338" i="25"/>
  <c r="AP338" i="25"/>
  <c r="AQ338" i="25"/>
  <c r="AB339" i="25"/>
  <c r="AC339" i="25"/>
  <c r="AD339" i="25"/>
  <c r="AE339" i="25"/>
  <c r="AF339" i="25"/>
  <c r="AG339" i="25"/>
  <c r="AH339" i="25"/>
  <c r="AI339" i="25"/>
  <c r="AJ339" i="25"/>
  <c r="AK339" i="25"/>
  <c r="AL339" i="25"/>
  <c r="AM339" i="25"/>
  <c r="AN339" i="25"/>
  <c r="AO339" i="25"/>
  <c r="AP339" i="25"/>
  <c r="AQ339" i="25"/>
  <c r="AB340" i="25"/>
  <c r="AC340" i="25"/>
  <c r="AD340" i="25"/>
  <c r="AE340" i="25"/>
  <c r="AF340" i="25"/>
  <c r="AG340" i="25"/>
  <c r="AH340" i="25"/>
  <c r="AI340" i="25"/>
  <c r="AJ340" i="25"/>
  <c r="AK340" i="25"/>
  <c r="AL340" i="25"/>
  <c r="AM340" i="25"/>
  <c r="AN340" i="25"/>
  <c r="AO340" i="25"/>
  <c r="AP340" i="25"/>
  <c r="AQ340" i="25"/>
  <c r="AB341" i="25"/>
  <c r="AC341" i="25"/>
  <c r="AD341" i="25"/>
  <c r="AE341" i="25"/>
  <c r="AF341" i="25"/>
  <c r="AG341" i="25"/>
  <c r="AH341" i="25"/>
  <c r="AI341" i="25"/>
  <c r="AJ341" i="25"/>
  <c r="AK341" i="25"/>
  <c r="AL341" i="25"/>
  <c r="AM341" i="25"/>
  <c r="AN341" i="25"/>
  <c r="AO341" i="25"/>
  <c r="AP341" i="25"/>
  <c r="AQ341" i="25"/>
  <c r="AB342" i="25"/>
  <c r="AC342" i="25"/>
  <c r="AD342" i="25"/>
  <c r="AE342" i="25"/>
  <c r="AF342" i="25"/>
  <c r="AG342" i="25"/>
  <c r="AH342" i="25"/>
  <c r="AI342" i="25"/>
  <c r="AJ342" i="25"/>
  <c r="AK342" i="25"/>
  <c r="AL342" i="25"/>
  <c r="AM342" i="25"/>
  <c r="AN342" i="25"/>
  <c r="AO342" i="25"/>
  <c r="AP342" i="25"/>
  <c r="AQ342" i="25"/>
  <c r="AB343" i="25"/>
  <c r="AC343" i="25"/>
  <c r="AD343" i="25"/>
  <c r="AE343" i="25"/>
  <c r="AF343" i="25"/>
  <c r="AG343" i="25"/>
  <c r="AH343" i="25"/>
  <c r="AI343" i="25"/>
  <c r="AJ343" i="25"/>
  <c r="AK343" i="25"/>
  <c r="AL343" i="25"/>
  <c r="AM343" i="25"/>
  <c r="AN343" i="25"/>
  <c r="AO343" i="25"/>
  <c r="AP343" i="25"/>
  <c r="AQ343" i="25"/>
  <c r="AB344" i="25"/>
  <c r="AC344" i="25"/>
  <c r="AD344" i="25"/>
  <c r="AE344" i="25"/>
  <c r="AF344" i="25"/>
  <c r="AG344" i="25"/>
  <c r="AH344" i="25"/>
  <c r="AI344" i="25"/>
  <c r="AJ344" i="25"/>
  <c r="AK344" i="25"/>
  <c r="AL344" i="25"/>
  <c r="AM344" i="25"/>
  <c r="AN344" i="25"/>
  <c r="AO344" i="25"/>
  <c r="AP344" i="25"/>
  <c r="AQ344" i="25"/>
  <c r="AB345" i="25"/>
  <c r="AC345" i="25"/>
  <c r="AD345" i="25"/>
  <c r="AE345" i="25"/>
  <c r="AF345" i="25"/>
  <c r="AG345" i="25"/>
  <c r="AH345" i="25"/>
  <c r="AI345" i="25"/>
  <c r="AJ345" i="25"/>
  <c r="AK345" i="25"/>
  <c r="AL345" i="25"/>
  <c r="AM345" i="25"/>
  <c r="AN345" i="25"/>
  <c r="AO345" i="25"/>
  <c r="AP345" i="25"/>
  <c r="AQ345" i="25"/>
  <c r="AB346" i="25"/>
  <c r="AC346" i="25"/>
  <c r="AD346" i="25"/>
  <c r="AE346" i="25"/>
  <c r="AF346" i="25"/>
  <c r="AG346" i="25"/>
  <c r="AH346" i="25"/>
  <c r="AI346" i="25"/>
  <c r="AJ346" i="25"/>
  <c r="AK346" i="25"/>
  <c r="AL346" i="25"/>
  <c r="AM346" i="25"/>
  <c r="AN346" i="25"/>
  <c r="AO346" i="25"/>
  <c r="AP346" i="25"/>
  <c r="AQ346" i="25"/>
  <c r="AB347" i="25"/>
  <c r="AC347" i="25"/>
  <c r="AD347" i="25"/>
  <c r="AE347" i="25"/>
  <c r="AF347" i="25"/>
  <c r="AG347" i="25"/>
  <c r="AH347" i="25"/>
  <c r="AI347" i="25"/>
  <c r="AJ347" i="25"/>
  <c r="AK347" i="25"/>
  <c r="AL347" i="25"/>
  <c r="AM347" i="25"/>
  <c r="AN347" i="25"/>
  <c r="AO347" i="25"/>
  <c r="AP347" i="25"/>
  <c r="AQ347" i="25"/>
  <c r="AB348" i="25"/>
  <c r="AC348" i="25"/>
  <c r="AD348" i="25"/>
  <c r="AE348" i="25"/>
  <c r="AF348" i="25"/>
  <c r="AG348" i="25"/>
  <c r="AH348" i="25"/>
  <c r="AI348" i="25"/>
  <c r="AJ348" i="25"/>
  <c r="AK348" i="25"/>
  <c r="AL348" i="25"/>
  <c r="AM348" i="25"/>
  <c r="AN348" i="25"/>
  <c r="AO348" i="25"/>
  <c r="AP348" i="25"/>
  <c r="AQ348" i="25"/>
  <c r="AB349" i="25"/>
  <c r="AC349" i="25"/>
  <c r="AD349" i="25"/>
  <c r="AE349" i="25"/>
  <c r="AF349" i="25"/>
  <c r="AG349" i="25"/>
  <c r="AH349" i="25"/>
  <c r="AI349" i="25"/>
  <c r="AJ349" i="25"/>
  <c r="AK349" i="25"/>
  <c r="AL349" i="25"/>
  <c r="AM349" i="25"/>
  <c r="AN349" i="25"/>
  <c r="AO349" i="25"/>
  <c r="AP349" i="25"/>
  <c r="AQ349" i="25"/>
  <c r="AB350" i="25"/>
  <c r="AC350" i="25"/>
  <c r="AD350" i="25"/>
  <c r="AE350" i="25"/>
  <c r="AF350" i="25"/>
  <c r="AG350" i="25"/>
  <c r="AH350" i="25"/>
  <c r="AI350" i="25"/>
  <c r="AJ350" i="25"/>
  <c r="AK350" i="25"/>
  <c r="AL350" i="25"/>
  <c r="AM350" i="25"/>
  <c r="AN350" i="25"/>
  <c r="AO350" i="25"/>
  <c r="AP350" i="25"/>
  <c r="AQ350" i="25"/>
  <c r="AB351" i="25"/>
  <c r="AC351" i="25"/>
  <c r="AD351" i="25"/>
  <c r="AE351" i="25"/>
  <c r="AF351" i="25"/>
  <c r="AG351" i="25"/>
  <c r="AH351" i="25"/>
  <c r="AI351" i="25"/>
  <c r="AJ351" i="25"/>
  <c r="AK351" i="25"/>
  <c r="AL351" i="25"/>
  <c r="AM351" i="25"/>
  <c r="AN351" i="25"/>
  <c r="AO351" i="25"/>
  <c r="AP351" i="25"/>
  <c r="AQ351" i="25"/>
  <c r="AB352" i="25"/>
  <c r="AC352" i="25"/>
  <c r="AD352" i="25"/>
  <c r="AE352" i="25"/>
  <c r="AF352" i="25"/>
  <c r="AG352" i="25"/>
  <c r="AH352" i="25"/>
  <c r="AI352" i="25"/>
  <c r="AJ352" i="25"/>
  <c r="AK352" i="25"/>
  <c r="AL352" i="25"/>
  <c r="AM352" i="25"/>
  <c r="AN352" i="25"/>
  <c r="AO352" i="25"/>
  <c r="AP352" i="25"/>
  <c r="AQ352" i="25"/>
  <c r="AB353" i="25"/>
  <c r="AC353" i="25"/>
  <c r="AD353" i="25"/>
  <c r="AE353" i="25"/>
  <c r="AF353" i="25"/>
  <c r="AG353" i="25"/>
  <c r="AH353" i="25"/>
  <c r="AI353" i="25"/>
  <c r="AJ353" i="25"/>
  <c r="AK353" i="25"/>
  <c r="AL353" i="25"/>
  <c r="AM353" i="25"/>
  <c r="AN353" i="25"/>
  <c r="AO353" i="25"/>
  <c r="AP353" i="25"/>
  <c r="AQ353" i="25"/>
  <c r="AB354" i="25"/>
  <c r="AC354" i="25"/>
  <c r="AD354" i="25"/>
  <c r="AE354" i="25"/>
  <c r="AF354" i="25"/>
  <c r="AG354" i="25"/>
  <c r="AH354" i="25"/>
  <c r="AI354" i="25"/>
  <c r="AJ354" i="25"/>
  <c r="AK354" i="25"/>
  <c r="AL354" i="25"/>
  <c r="AM354" i="25"/>
  <c r="AN354" i="25"/>
  <c r="AO354" i="25"/>
  <c r="AP354" i="25"/>
  <c r="AQ354" i="25"/>
  <c r="AB355" i="25"/>
  <c r="AC355" i="25"/>
  <c r="AD355" i="25"/>
  <c r="AE355" i="25"/>
  <c r="AF355" i="25"/>
  <c r="AG355" i="25"/>
  <c r="AH355" i="25"/>
  <c r="AI355" i="25"/>
  <c r="AJ355" i="25"/>
  <c r="AK355" i="25"/>
  <c r="AL355" i="25"/>
  <c r="AM355" i="25"/>
  <c r="AN355" i="25"/>
  <c r="AO355" i="25"/>
  <c r="AP355" i="25"/>
  <c r="AQ355" i="25"/>
  <c r="AB356" i="25"/>
  <c r="AC356" i="25"/>
  <c r="AD356" i="25"/>
  <c r="AE356" i="25"/>
  <c r="AF356" i="25"/>
  <c r="AG356" i="25"/>
  <c r="AH356" i="25"/>
  <c r="AI356" i="25"/>
  <c r="AJ356" i="25"/>
  <c r="AK356" i="25"/>
  <c r="AL356" i="25"/>
  <c r="AM356" i="25"/>
  <c r="AN356" i="25"/>
  <c r="AO356" i="25"/>
  <c r="AP356" i="25"/>
  <c r="AQ356" i="25"/>
  <c r="AB357" i="25"/>
  <c r="AC357" i="25"/>
  <c r="AD357" i="25"/>
  <c r="AE357" i="25"/>
  <c r="AF357" i="25"/>
  <c r="AG357" i="25"/>
  <c r="AH357" i="25"/>
  <c r="AI357" i="25"/>
  <c r="AJ357" i="25"/>
  <c r="AK357" i="25"/>
  <c r="AL357" i="25"/>
  <c r="AM357" i="25"/>
  <c r="AN357" i="25"/>
  <c r="AO357" i="25"/>
  <c r="AP357" i="25"/>
  <c r="AQ357" i="25"/>
  <c r="AB358" i="25"/>
  <c r="AC358" i="25"/>
  <c r="AD358" i="25"/>
  <c r="AE358" i="25"/>
  <c r="AF358" i="25"/>
  <c r="AG358" i="25"/>
  <c r="AH358" i="25"/>
  <c r="AI358" i="25"/>
  <c r="AJ358" i="25"/>
  <c r="AK358" i="25"/>
  <c r="AL358" i="25"/>
  <c r="AM358" i="25"/>
  <c r="AN358" i="25"/>
  <c r="AO358" i="25"/>
  <c r="AP358" i="25"/>
  <c r="AQ358" i="25"/>
  <c r="AB359" i="25"/>
  <c r="AC359" i="25"/>
  <c r="AD359" i="25"/>
  <c r="AE359" i="25"/>
  <c r="AF359" i="25"/>
  <c r="AG359" i="25"/>
  <c r="AH359" i="25"/>
  <c r="AI359" i="25"/>
  <c r="AJ359" i="25"/>
  <c r="AK359" i="25"/>
  <c r="AL359" i="25"/>
  <c r="AM359" i="25"/>
  <c r="AN359" i="25"/>
  <c r="AO359" i="25"/>
  <c r="AP359" i="25"/>
  <c r="AQ359" i="25"/>
  <c r="AB360" i="25"/>
  <c r="AC360" i="25"/>
  <c r="AD360" i="25"/>
  <c r="AE360" i="25"/>
  <c r="AF360" i="25"/>
  <c r="AG360" i="25"/>
  <c r="AH360" i="25"/>
  <c r="AI360" i="25"/>
  <c r="AJ360" i="25"/>
  <c r="AK360" i="25"/>
  <c r="AL360" i="25"/>
  <c r="AM360" i="25"/>
  <c r="AN360" i="25"/>
  <c r="AO360" i="25"/>
  <c r="AP360" i="25"/>
  <c r="AQ360" i="25"/>
  <c r="AB361" i="25"/>
  <c r="AC361" i="25"/>
  <c r="AD361" i="25"/>
  <c r="AE361" i="25"/>
  <c r="AF361" i="25"/>
  <c r="AG361" i="25"/>
  <c r="AH361" i="25"/>
  <c r="AI361" i="25"/>
  <c r="AJ361" i="25"/>
  <c r="AK361" i="25"/>
  <c r="AL361" i="25"/>
  <c r="AM361" i="25"/>
  <c r="AN361" i="25"/>
  <c r="AO361" i="25"/>
  <c r="AP361" i="25"/>
  <c r="AQ361" i="25"/>
  <c r="AB362" i="25"/>
  <c r="AC362" i="25"/>
  <c r="AD362" i="25"/>
  <c r="AE362" i="25"/>
  <c r="AF362" i="25"/>
  <c r="AG362" i="25"/>
  <c r="AH362" i="25"/>
  <c r="AI362" i="25"/>
  <c r="AJ362" i="25"/>
  <c r="AK362" i="25"/>
  <c r="AL362" i="25"/>
  <c r="AM362" i="25"/>
  <c r="AN362" i="25"/>
  <c r="AO362" i="25"/>
  <c r="AP362" i="25"/>
  <c r="AQ362" i="25"/>
  <c r="AB363" i="25"/>
  <c r="AC363" i="25"/>
  <c r="AD363" i="25"/>
  <c r="AE363" i="25"/>
  <c r="AF363" i="25"/>
  <c r="AG363" i="25"/>
  <c r="AH363" i="25"/>
  <c r="AI363" i="25"/>
  <c r="AJ363" i="25"/>
  <c r="AK363" i="25"/>
  <c r="AL363" i="25"/>
  <c r="AM363" i="25"/>
  <c r="AN363" i="25"/>
  <c r="AO363" i="25"/>
  <c r="AP363" i="25"/>
  <c r="AQ363" i="25"/>
  <c r="AB364" i="25"/>
  <c r="AC364" i="25"/>
  <c r="AD364" i="25"/>
  <c r="AE364" i="25"/>
  <c r="AF364" i="25"/>
  <c r="AG364" i="25"/>
  <c r="AH364" i="25"/>
  <c r="AI364" i="25"/>
  <c r="AJ364" i="25"/>
  <c r="AK364" i="25"/>
  <c r="AL364" i="25"/>
  <c r="AM364" i="25"/>
  <c r="AN364" i="25"/>
  <c r="AO364" i="25"/>
  <c r="AP364" i="25"/>
  <c r="AQ364" i="25"/>
  <c r="AB365" i="25"/>
  <c r="AC365" i="25"/>
  <c r="AD365" i="25"/>
  <c r="AE365" i="25"/>
  <c r="AF365" i="25"/>
  <c r="AG365" i="25"/>
  <c r="AH365" i="25"/>
  <c r="AI365" i="25"/>
  <c r="AJ365" i="25"/>
  <c r="AK365" i="25"/>
  <c r="AL365" i="25"/>
  <c r="AM365" i="25"/>
  <c r="AN365" i="25"/>
  <c r="AO365" i="25"/>
  <c r="AP365" i="25"/>
  <c r="AQ365" i="25"/>
  <c r="AB366" i="25"/>
  <c r="AC366" i="25"/>
  <c r="AD366" i="25"/>
  <c r="AE366" i="25"/>
  <c r="AF366" i="25"/>
  <c r="AG366" i="25"/>
  <c r="AH366" i="25"/>
  <c r="AI366" i="25"/>
  <c r="AJ366" i="25"/>
  <c r="AK366" i="25"/>
  <c r="AL366" i="25"/>
  <c r="AM366" i="25"/>
  <c r="AN366" i="25"/>
  <c r="AO366" i="25"/>
  <c r="AP366" i="25"/>
  <c r="AQ366" i="25"/>
  <c r="AB367" i="25"/>
  <c r="AC367" i="25"/>
  <c r="AD367" i="25"/>
  <c r="AE367" i="25"/>
  <c r="AF367" i="25"/>
  <c r="AG367" i="25"/>
  <c r="AH367" i="25"/>
  <c r="AI367" i="25"/>
  <c r="AJ367" i="25"/>
  <c r="AK367" i="25"/>
  <c r="AL367" i="25"/>
  <c r="AM367" i="25"/>
  <c r="AN367" i="25"/>
  <c r="AO367" i="25"/>
  <c r="AP367" i="25"/>
  <c r="AQ367" i="25"/>
  <c r="AB368" i="25"/>
  <c r="AC368" i="25"/>
  <c r="AD368" i="25"/>
  <c r="AE368" i="25"/>
  <c r="AF368" i="25"/>
  <c r="AG368" i="25"/>
  <c r="AH368" i="25"/>
  <c r="AI368" i="25"/>
  <c r="AJ368" i="25"/>
  <c r="AK368" i="25"/>
  <c r="AL368" i="25"/>
  <c r="AM368" i="25"/>
  <c r="AN368" i="25"/>
  <c r="AO368" i="25"/>
  <c r="AP368" i="25"/>
  <c r="AQ368" i="25"/>
  <c r="AB369" i="25"/>
  <c r="AC369" i="25"/>
  <c r="AD369" i="25"/>
  <c r="AE369" i="25"/>
  <c r="AF369" i="25"/>
  <c r="AG369" i="25"/>
  <c r="AH369" i="25"/>
  <c r="AI369" i="25"/>
  <c r="AJ369" i="25"/>
  <c r="AK369" i="25"/>
  <c r="AL369" i="25"/>
  <c r="AM369" i="25"/>
  <c r="AN369" i="25"/>
  <c r="AO369" i="25"/>
  <c r="AP369" i="25"/>
  <c r="AQ369" i="25"/>
  <c r="AB370" i="25"/>
  <c r="AC370" i="25"/>
  <c r="AD370" i="25"/>
  <c r="AE370" i="25"/>
  <c r="AF370" i="25"/>
  <c r="AG370" i="25"/>
  <c r="AH370" i="25"/>
  <c r="AI370" i="25"/>
  <c r="AJ370" i="25"/>
  <c r="AK370" i="25"/>
  <c r="AL370" i="25"/>
  <c r="AM370" i="25"/>
  <c r="AN370" i="25"/>
  <c r="AO370" i="25"/>
  <c r="AP370" i="25"/>
  <c r="AQ370" i="25"/>
  <c r="AB371" i="25"/>
  <c r="AC371" i="25"/>
  <c r="AD371" i="25"/>
  <c r="AE371" i="25"/>
  <c r="AF371" i="25"/>
  <c r="AG371" i="25"/>
  <c r="AH371" i="25"/>
  <c r="AI371" i="25"/>
  <c r="AJ371" i="25"/>
  <c r="AK371" i="25"/>
  <c r="AL371" i="25"/>
  <c r="AM371" i="25"/>
  <c r="AN371" i="25"/>
  <c r="AO371" i="25"/>
  <c r="AP371" i="25"/>
  <c r="AQ371" i="25"/>
  <c r="AB372" i="25"/>
  <c r="AC372" i="25"/>
  <c r="AD372" i="25"/>
  <c r="AE372" i="25"/>
  <c r="AF372" i="25"/>
  <c r="AG372" i="25"/>
  <c r="AH372" i="25"/>
  <c r="AI372" i="25"/>
  <c r="AJ372" i="25"/>
  <c r="AK372" i="25"/>
  <c r="AL372" i="25"/>
  <c r="AM372" i="25"/>
  <c r="AN372" i="25"/>
  <c r="AO372" i="25"/>
  <c r="AP372" i="25"/>
  <c r="AQ372" i="25"/>
  <c r="AB373" i="25"/>
  <c r="AC373" i="25"/>
  <c r="AD373" i="25"/>
  <c r="AE373" i="25"/>
  <c r="AF373" i="25"/>
  <c r="AG373" i="25"/>
  <c r="AH373" i="25"/>
  <c r="AI373" i="25"/>
  <c r="AJ373" i="25"/>
  <c r="AK373" i="25"/>
  <c r="AL373" i="25"/>
  <c r="AM373" i="25"/>
  <c r="AN373" i="25"/>
  <c r="AO373" i="25"/>
  <c r="AP373" i="25"/>
  <c r="AQ373" i="25"/>
  <c r="AB374" i="25"/>
  <c r="AC374" i="25"/>
  <c r="AD374" i="25"/>
  <c r="AE374" i="25"/>
  <c r="AF374" i="25"/>
  <c r="AG374" i="25"/>
  <c r="AH374" i="25"/>
  <c r="AI374" i="25"/>
  <c r="AJ374" i="25"/>
  <c r="AK374" i="25"/>
  <c r="AL374" i="25"/>
  <c r="AM374" i="25"/>
  <c r="AN374" i="25"/>
  <c r="AO374" i="25"/>
  <c r="AP374" i="25"/>
  <c r="AQ374" i="25"/>
  <c r="AB375" i="25"/>
  <c r="AC375" i="25"/>
  <c r="AD375" i="25"/>
  <c r="AE375" i="25"/>
  <c r="AF375" i="25"/>
  <c r="AG375" i="25"/>
  <c r="AH375" i="25"/>
  <c r="AI375" i="25"/>
  <c r="AJ375" i="25"/>
  <c r="AK375" i="25"/>
  <c r="AL375" i="25"/>
  <c r="AM375" i="25"/>
  <c r="AN375" i="25"/>
  <c r="AO375" i="25"/>
  <c r="AP375" i="25"/>
  <c r="AQ375" i="25"/>
  <c r="AB376" i="25"/>
  <c r="AC376" i="25"/>
  <c r="AD376" i="25"/>
  <c r="AE376" i="25"/>
  <c r="AF376" i="25"/>
  <c r="AG376" i="25"/>
  <c r="AH376" i="25"/>
  <c r="AI376" i="25"/>
  <c r="AJ376" i="25"/>
  <c r="AK376" i="25"/>
  <c r="AL376" i="25"/>
  <c r="AM376" i="25"/>
  <c r="AN376" i="25"/>
  <c r="AO376" i="25"/>
  <c r="AP376" i="25"/>
  <c r="AQ376" i="25"/>
  <c r="AB377" i="25"/>
  <c r="AC377" i="25"/>
  <c r="AD377" i="25"/>
  <c r="AE377" i="25"/>
  <c r="AF377" i="25"/>
  <c r="AG377" i="25"/>
  <c r="AH377" i="25"/>
  <c r="AI377" i="25"/>
  <c r="AJ377" i="25"/>
  <c r="AK377" i="25"/>
  <c r="AL377" i="25"/>
  <c r="AM377" i="25"/>
  <c r="AN377" i="25"/>
  <c r="AO377" i="25"/>
  <c r="AP377" i="25"/>
  <c r="AQ377" i="25"/>
  <c r="AB378" i="25"/>
  <c r="AC378" i="25"/>
  <c r="AD378" i="25"/>
  <c r="AE378" i="25"/>
  <c r="AF378" i="25"/>
  <c r="AG378" i="25"/>
  <c r="AH378" i="25"/>
  <c r="AI378" i="25"/>
  <c r="AJ378" i="25"/>
  <c r="AK378" i="25"/>
  <c r="AL378" i="25"/>
  <c r="AM378" i="25"/>
  <c r="AN378" i="25"/>
  <c r="AO378" i="25"/>
  <c r="AP378" i="25"/>
  <c r="AQ378" i="25"/>
  <c r="AB379" i="25"/>
  <c r="AC379" i="25"/>
  <c r="AD379" i="25"/>
  <c r="AE379" i="25"/>
  <c r="AF379" i="25"/>
  <c r="AG379" i="25"/>
  <c r="AH379" i="25"/>
  <c r="AI379" i="25"/>
  <c r="AJ379" i="25"/>
  <c r="AK379" i="25"/>
  <c r="AL379" i="25"/>
  <c r="AM379" i="25"/>
  <c r="AN379" i="25"/>
  <c r="AO379" i="25"/>
  <c r="AP379" i="25"/>
  <c r="AQ379" i="25"/>
  <c r="AB380" i="25"/>
  <c r="AC380" i="25"/>
  <c r="AD380" i="25"/>
  <c r="AE380" i="25"/>
  <c r="AF380" i="25"/>
  <c r="AG380" i="25"/>
  <c r="AH380" i="25"/>
  <c r="AI380" i="25"/>
  <c r="AJ380" i="25"/>
  <c r="AK380" i="25"/>
  <c r="AL380" i="25"/>
  <c r="AM380" i="25"/>
  <c r="AN380" i="25"/>
  <c r="AO380" i="25"/>
  <c r="AP380" i="25"/>
  <c r="AQ380" i="25"/>
  <c r="AB381" i="25"/>
  <c r="AC381" i="25"/>
  <c r="AD381" i="25"/>
  <c r="AE381" i="25"/>
  <c r="AF381" i="25"/>
  <c r="AG381" i="25"/>
  <c r="AH381" i="25"/>
  <c r="AI381" i="25"/>
  <c r="AJ381" i="25"/>
  <c r="AK381" i="25"/>
  <c r="AL381" i="25"/>
  <c r="AM381" i="25"/>
  <c r="AN381" i="25"/>
  <c r="AO381" i="25"/>
  <c r="AP381" i="25"/>
  <c r="AQ381" i="25"/>
  <c r="AB382" i="25"/>
  <c r="AC382" i="25"/>
  <c r="AD382" i="25"/>
  <c r="AE382" i="25"/>
  <c r="AF382" i="25"/>
  <c r="AG382" i="25"/>
  <c r="AH382" i="25"/>
  <c r="AI382" i="25"/>
  <c r="AJ382" i="25"/>
  <c r="AK382" i="25"/>
  <c r="AL382" i="25"/>
  <c r="AM382" i="25"/>
  <c r="AN382" i="25"/>
  <c r="AO382" i="25"/>
  <c r="AP382" i="25"/>
  <c r="AQ382" i="25"/>
  <c r="AB383" i="25"/>
  <c r="AC383" i="25"/>
  <c r="AD383" i="25"/>
  <c r="AE383" i="25"/>
  <c r="AF383" i="25"/>
  <c r="AG383" i="25"/>
  <c r="AH383" i="25"/>
  <c r="AI383" i="25"/>
  <c r="AJ383" i="25"/>
  <c r="AK383" i="25"/>
  <c r="AL383" i="25"/>
  <c r="AM383" i="25"/>
  <c r="AN383" i="25"/>
  <c r="AO383" i="25"/>
  <c r="AP383" i="25"/>
  <c r="AQ383" i="25"/>
  <c r="AB384" i="25"/>
  <c r="AC384" i="25"/>
  <c r="AD384" i="25"/>
  <c r="AE384" i="25"/>
  <c r="AF384" i="25"/>
  <c r="AG384" i="25"/>
  <c r="AH384" i="25"/>
  <c r="AI384" i="25"/>
  <c r="AJ384" i="25"/>
  <c r="AK384" i="25"/>
  <c r="AL384" i="25"/>
  <c r="AM384" i="25"/>
  <c r="AN384" i="25"/>
  <c r="AO384" i="25"/>
  <c r="AP384" i="25"/>
  <c r="AQ384" i="25"/>
  <c r="AB385" i="25"/>
  <c r="AC385" i="25"/>
  <c r="AD385" i="25"/>
  <c r="AE385" i="25"/>
  <c r="AF385" i="25"/>
  <c r="AG385" i="25"/>
  <c r="AH385" i="25"/>
  <c r="AI385" i="25"/>
  <c r="AJ385" i="25"/>
  <c r="AK385" i="25"/>
  <c r="AL385" i="25"/>
  <c r="AM385" i="25"/>
  <c r="AN385" i="25"/>
  <c r="AO385" i="25"/>
  <c r="AP385" i="25"/>
  <c r="AQ385" i="25"/>
  <c r="AB386" i="25"/>
  <c r="AC386" i="25"/>
  <c r="AD386" i="25"/>
  <c r="AE386" i="25"/>
  <c r="AF386" i="25"/>
  <c r="AG386" i="25"/>
  <c r="AH386" i="25"/>
  <c r="AI386" i="25"/>
  <c r="AJ386" i="25"/>
  <c r="AK386" i="25"/>
  <c r="AL386" i="25"/>
  <c r="AM386" i="25"/>
  <c r="AN386" i="25"/>
  <c r="AO386" i="25"/>
  <c r="AP386" i="25"/>
  <c r="AQ386" i="25"/>
  <c r="AB387" i="25"/>
  <c r="AC387" i="25"/>
  <c r="AD387" i="25"/>
  <c r="AE387" i="25"/>
  <c r="AF387" i="25"/>
  <c r="AG387" i="25"/>
  <c r="AH387" i="25"/>
  <c r="AI387" i="25"/>
  <c r="AJ387" i="25"/>
  <c r="AK387" i="25"/>
  <c r="AL387" i="25"/>
  <c r="AM387" i="25"/>
  <c r="AN387" i="25"/>
  <c r="AO387" i="25"/>
  <c r="AP387" i="25"/>
  <c r="AQ387" i="25"/>
  <c r="AB388" i="25"/>
  <c r="AC388" i="25"/>
  <c r="AD388" i="25"/>
  <c r="AE388" i="25"/>
  <c r="AF388" i="25"/>
  <c r="AG388" i="25"/>
  <c r="AH388" i="25"/>
  <c r="AI388" i="25"/>
  <c r="AJ388" i="25"/>
  <c r="AK388" i="25"/>
  <c r="AL388" i="25"/>
  <c r="AM388" i="25"/>
  <c r="AN388" i="25"/>
  <c r="AO388" i="25"/>
  <c r="AP388" i="25"/>
  <c r="AQ388" i="25"/>
  <c r="AB389" i="25"/>
  <c r="AC389" i="25"/>
  <c r="AD389" i="25"/>
  <c r="AE389" i="25"/>
  <c r="AF389" i="25"/>
  <c r="AG389" i="25"/>
  <c r="AH389" i="25"/>
  <c r="AI389" i="25"/>
  <c r="AJ389" i="25"/>
  <c r="AK389" i="25"/>
  <c r="AL389" i="25"/>
  <c r="AM389" i="25"/>
  <c r="AN389" i="25"/>
  <c r="AO389" i="25"/>
  <c r="AP389" i="25"/>
  <c r="AQ389" i="25"/>
  <c r="AB390" i="25"/>
  <c r="AC390" i="25"/>
  <c r="AD390" i="25"/>
  <c r="AE390" i="25"/>
  <c r="AF390" i="25"/>
  <c r="AG390" i="25"/>
  <c r="AH390" i="25"/>
  <c r="AI390" i="25"/>
  <c r="AJ390" i="25"/>
  <c r="AK390" i="25"/>
  <c r="AL390" i="25"/>
  <c r="AM390" i="25"/>
  <c r="AN390" i="25"/>
  <c r="AO390" i="25"/>
  <c r="AP390" i="25"/>
  <c r="AQ390" i="25"/>
  <c r="AB391" i="25"/>
  <c r="AC391" i="25"/>
  <c r="AD391" i="25"/>
  <c r="AE391" i="25"/>
  <c r="AF391" i="25"/>
  <c r="AG391" i="25"/>
  <c r="AH391" i="25"/>
  <c r="AI391" i="25"/>
  <c r="AJ391" i="25"/>
  <c r="AK391" i="25"/>
  <c r="AL391" i="25"/>
  <c r="AM391" i="25"/>
  <c r="AN391" i="25"/>
  <c r="AO391" i="25"/>
  <c r="AP391" i="25"/>
  <c r="AQ391" i="25"/>
  <c r="AB392" i="25"/>
  <c r="AC392" i="25"/>
  <c r="AD392" i="25"/>
  <c r="AE392" i="25"/>
  <c r="AF392" i="25"/>
  <c r="AG392" i="25"/>
  <c r="AH392" i="25"/>
  <c r="AI392" i="25"/>
  <c r="AJ392" i="25"/>
  <c r="AK392" i="25"/>
  <c r="AL392" i="25"/>
  <c r="AM392" i="25"/>
  <c r="AN392" i="25"/>
  <c r="AO392" i="25"/>
  <c r="AP392" i="25"/>
  <c r="AQ392" i="25"/>
  <c r="AB393" i="25"/>
  <c r="AC393" i="25"/>
  <c r="AD393" i="25"/>
  <c r="AE393" i="25"/>
  <c r="AF393" i="25"/>
  <c r="AG393" i="25"/>
  <c r="AH393" i="25"/>
  <c r="AI393" i="25"/>
  <c r="AJ393" i="25"/>
  <c r="AK393" i="25"/>
  <c r="AL393" i="25"/>
  <c r="AM393" i="25"/>
  <c r="AN393" i="25"/>
  <c r="AO393" i="25"/>
  <c r="AP393" i="25"/>
  <c r="AQ393" i="25"/>
  <c r="AB394" i="25"/>
  <c r="AC394" i="25"/>
  <c r="AD394" i="25"/>
  <c r="AE394" i="25"/>
  <c r="AF394" i="25"/>
  <c r="AG394" i="25"/>
  <c r="AH394" i="25"/>
  <c r="AI394" i="25"/>
  <c r="AJ394" i="25"/>
  <c r="AK394" i="25"/>
  <c r="AL394" i="25"/>
  <c r="AM394" i="25"/>
  <c r="AN394" i="25"/>
  <c r="AO394" i="25"/>
  <c r="AP394" i="25"/>
  <c r="AQ394" i="25"/>
  <c r="AB395" i="25"/>
  <c r="AC395" i="25"/>
  <c r="AD395" i="25"/>
  <c r="AE395" i="25"/>
  <c r="AF395" i="25"/>
  <c r="AG395" i="25"/>
  <c r="AH395" i="25"/>
  <c r="AI395" i="25"/>
  <c r="AJ395" i="25"/>
  <c r="AK395" i="25"/>
  <c r="AL395" i="25"/>
  <c r="AM395" i="25"/>
  <c r="AN395" i="25"/>
  <c r="AO395" i="25"/>
  <c r="AP395" i="25"/>
  <c r="AQ395" i="25"/>
  <c r="AB396" i="25"/>
  <c r="AC396" i="25"/>
  <c r="AD396" i="25"/>
  <c r="AE396" i="25"/>
  <c r="AF396" i="25"/>
  <c r="AG396" i="25"/>
  <c r="AH396" i="25"/>
  <c r="AI396" i="25"/>
  <c r="AJ396" i="25"/>
  <c r="AK396" i="25"/>
  <c r="AL396" i="25"/>
  <c r="AM396" i="25"/>
  <c r="AN396" i="25"/>
  <c r="AO396" i="25"/>
  <c r="AP396" i="25"/>
  <c r="AQ396" i="25"/>
  <c r="AB397" i="25"/>
  <c r="AC397" i="25"/>
  <c r="AD397" i="25"/>
  <c r="AE397" i="25"/>
  <c r="AF397" i="25"/>
  <c r="AG397" i="25"/>
  <c r="AH397" i="25"/>
  <c r="AI397" i="25"/>
  <c r="AJ397" i="25"/>
  <c r="AK397" i="25"/>
  <c r="AL397" i="25"/>
  <c r="AM397" i="25"/>
  <c r="AN397" i="25"/>
  <c r="AO397" i="25"/>
  <c r="AP397" i="25"/>
  <c r="AQ397" i="25"/>
  <c r="AB398" i="25"/>
  <c r="AC398" i="25"/>
  <c r="AD398" i="25"/>
  <c r="AE398" i="25"/>
  <c r="AF398" i="25"/>
  <c r="AG398" i="25"/>
  <c r="AH398" i="25"/>
  <c r="AI398" i="25"/>
  <c r="AJ398" i="25"/>
  <c r="AK398" i="25"/>
  <c r="AL398" i="25"/>
  <c r="AM398" i="25"/>
  <c r="AN398" i="25"/>
  <c r="AO398" i="25"/>
  <c r="AP398" i="25"/>
  <c r="AQ398" i="25"/>
  <c r="AB399" i="25"/>
  <c r="AC399" i="25"/>
  <c r="AD399" i="25"/>
  <c r="AE399" i="25"/>
  <c r="AF399" i="25"/>
  <c r="AG399" i="25"/>
  <c r="AH399" i="25"/>
  <c r="AI399" i="25"/>
  <c r="AJ399" i="25"/>
  <c r="AK399" i="25"/>
  <c r="AL399" i="25"/>
  <c r="AM399" i="25"/>
  <c r="AN399" i="25"/>
  <c r="AO399" i="25"/>
  <c r="AP399" i="25"/>
  <c r="AQ399" i="25"/>
  <c r="AB400" i="25"/>
  <c r="AC400" i="25"/>
  <c r="AD400" i="25"/>
  <c r="AE400" i="25"/>
  <c r="AF400" i="25"/>
  <c r="AG400" i="25"/>
  <c r="AH400" i="25"/>
  <c r="AI400" i="25"/>
  <c r="AJ400" i="25"/>
  <c r="AK400" i="25"/>
  <c r="AL400" i="25"/>
  <c r="AM400" i="25"/>
  <c r="AN400" i="25"/>
  <c r="AO400" i="25"/>
  <c r="AP400" i="25"/>
  <c r="AQ400" i="25"/>
  <c r="AB401" i="25"/>
  <c r="AC401" i="25"/>
  <c r="AD401" i="25"/>
  <c r="AE401" i="25"/>
  <c r="AF401" i="25"/>
  <c r="AG401" i="25"/>
  <c r="AH401" i="25"/>
  <c r="AI401" i="25"/>
  <c r="AJ401" i="25"/>
  <c r="AK401" i="25"/>
  <c r="AL401" i="25"/>
  <c r="AM401" i="25"/>
  <c r="AN401" i="25"/>
  <c r="AO401" i="25"/>
  <c r="AP401" i="25"/>
  <c r="AQ401" i="25"/>
  <c r="AB402" i="25"/>
  <c r="AC402" i="25"/>
  <c r="AD402" i="25"/>
  <c r="AE402" i="25"/>
  <c r="AF402" i="25"/>
  <c r="AG402" i="25"/>
  <c r="AH402" i="25"/>
  <c r="AI402" i="25"/>
  <c r="AJ402" i="25"/>
  <c r="AK402" i="25"/>
  <c r="AL402" i="25"/>
  <c r="AM402" i="25"/>
  <c r="AN402" i="25"/>
  <c r="AO402" i="25"/>
  <c r="AP402" i="25"/>
  <c r="AQ402" i="25"/>
  <c r="AB403" i="25"/>
  <c r="AC403" i="25"/>
  <c r="AD403" i="25"/>
  <c r="AE403" i="25"/>
  <c r="AF403" i="25"/>
  <c r="AG403" i="25"/>
  <c r="AH403" i="25"/>
  <c r="AI403" i="25"/>
  <c r="AJ403" i="25"/>
  <c r="AK403" i="25"/>
  <c r="AL403" i="25"/>
  <c r="AM403" i="25"/>
  <c r="AN403" i="25"/>
  <c r="AO403" i="25"/>
  <c r="AP403" i="25"/>
  <c r="AQ403" i="25"/>
  <c r="AB404" i="25"/>
  <c r="AC404" i="25"/>
  <c r="AD404" i="25"/>
  <c r="AE404" i="25"/>
  <c r="AF404" i="25"/>
  <c r="AG404" i="25"/>
  <c r="AH404" i="25"/>
  <c r="AI404" i="25"/>
  <c r="AJ404" i="25"/>
  <c r="AK404" i="25"/>
  <c r="AL404" i="25"/>
  <c r="AM404" i="25"/>
  <c r="AN404" i="25"/>
  <c r="AO404" i="25"/>
  <c r="AP404" i="25"/>
  <c r="AQ404" i="25"/>
  <c r="AB405" i="25"/>
  <c r="AC405" i="25"/>
  <c r="AD405" i="25"/>
  <c r="AE405" i="25"/>
  <c r="AF405" i="25"/>
  <c r="AG405" i="25"/>
  <c r="AH405" i="25"/>
  <c r="AI405" i="25"/>
  <c r="AJ405" i="25"/>
  <c r="AK405" i="25"/>
  <c r="AL405" i="25"/>
  <c r="AM405" i="25"/>
  <c r="AN405" i="25"/>
  <c r="AO405" i="25"/>
  <c r="AP405" i="25"/>
  <c r="AQ405" i="25"/>
  <c r="AB406" i="25"/>
  <c r="AC406" i="25"/>
  <c r="AD406" i="25"/>
  <c r="AE406" i="25"/>
  <c r="AF406" i="25"/>
  <c r="AG406" i="25"/>
  <c r="AH406" i="25"/>
  <c r="AI406" i="25"/>
  <c r="AJ406" i="25"/>
  <c r="AK406" i="25"/>
  <c r="AL406" i="25"/>
  <c r="AM406" i="25"/>
  <c r="AN406" i="25"/>
  <c r="AO406" i="25"/>
  <c r="AP406" i="25"/>
  <c r="AQ406" i="25"/>
  <c r="AB407" i="25"/>
  <c r="AC407" i="25"/>
  <c r="AD407" i="25"/>
  <c r="AE407" i="25"/>
  <c r="AF407" i="25"/>
  <c r="AG407" i="25"/>
  <c r="AH407" i="25"/>
  <c r="AI407" i="25"/>
  <c r="AJ407" i="25"/>
  <c r="AK407" i="25"/>
  <c r="AL407" i="25"/>
  <c r="AM407" i="25"/>
  <c r="AN407" i="25"/>
  <c r="AO407" i="25"/>
  <c r="AP407" i="25"/>
  <c r="AQ407" i="25"/>
  <c r="AB408" i="25"/>
  <c r="AC408" i="25"/>
  <c r="AD408" i="25"/>
  <c r="AE408" i="25"/>
  <c r="AF408" i="25"/>
  <c r="AG408" i="25"/>
  <c r="AH408" i="25"/>
  <c r="AI408" i="25"/>
  <c r="AJ408" i="25"/>
  <c r="AK408" i="25"/>
  <c r="AL408" i="25"/>
  <c r="AM408" i="25"/>
  <c r="AN408" i="25"/>
  <c r="AO408" i="25"/>
  <c r="AP408" i="25"/>
  <c r="AQ408" i="25"/>
  <c r="AB409" i="25"/>
  <c r="AC409" i="25"/>
  <c r="AD409" i="25"/>
  <c r="AE409" i="25"/>
  <c r="AF409" i="25"/>
  <c r="AG409" i="25"/>
  <c r="AH409" i="25"/>
  <c r="AI409" i="25"/>
  <c r="AJ409" i="25"/>
  <c r="AK409" i="25"/>
  <c r="AL409" i="25"/>
  <c r="AM409" i="25"/>
  <c r="AN409" i="25"/>
  <c r="AO409" i="25"/>
  <c r="AP409" i="25"/>
  <c r="AQ409" i="25"/>
  <c r="AB410" i="25"/>
  <c r="AC410" i="25"/>
  <c r="AD410" i="25"/>
  <c r="AE410" i="25"/>
  <c r="AF410" i="25"/>
  <c r="AG410" i="25"/>
  <c r="AH410" i="25"/>
  <c r="AI410" i="25"/>
  <c r="AJ410" i="25"/>
  <c r="AK410" i="25"/>
  <c r="AL410" i="25"/>
  <c r="AM410" i="25"/>
  <c r="AN410" i="25"/>
  <c r="AO410" i="25"/>
  <c r="AP410" i="25"/>
  <c r="AQ410" i="25"/>
  <c r="AB411" i="25"/>
  <c r="AC411" i="25"/>
  <c r="AD411" i="25"/>
  <c r="AE411" i="25"/>
  <c r="AF411" i="25"/>
  <c r="AG411" i="25"/>
  <c r="AH411" i="25"/>
  <c r="AI411" i="25"/>
  <c r="AJ411" i="25"/>
  <c r="AK411" i="25"/>
  <c r="AL411" i="25"/>
  <c r="AM411" i="25"/>
  <c r="AN411" i="25"/>
  <c r="AO411" i="25"/>
  <c r="AP411" i="25"/>
  <c r="AQ411" i="25"/>
  <c r="AB412" i="25"/>
  <c r="AC412" i="25"/>
  <c r="AD412" i="25"/>
  <c r="AE412" i="25"/>
  <c r="AF412" i="25"/>
  <c r="AG412" i="25"/>
  <c r="AH412" i="25"/>
  <c r="AI412" i="25"/>
  <c r="AJ412" i="25"/>
  <c r="AK412" i="25"/>
  <c r="AL412" i="25"/>
  <c r="AM412" i="25"/>
  <c r="AN412" i="25"/>
  <c r="AO412" i="25"/>
  <c r="AP412" i="25"/>
  <c r="AQ412" i="25"/>
  <c r="AB413" i="25"/>
  <c r="AC413" i="25"/>
  <c r="AD413" i="25"/>
  <c r="AE413" i="25"/>
  <c r="AF413" i="25"/>
  <c r="AG413" i="25"/>
  <c r="AH413" i="25"/>
  <c r="AI413" i="25"/>
  <c r="AJ413" i="25"/>
  <c r="AK413" i="25"/>
  <c r="AL413" i="25"/>
  <c r="AM413" i="25"/>
  <c r="AN413" i="25"/>
  <c r="AO413" i="25"/>
  <c r="AP413" i="25"/>
  <c r="AQ413" i="25"/>
  <c r="AB414" i="25"/>
  <c r="AC414" i="25"/>
  <c r="AD414" i="25"/>
  <c r="AE414" i="25"/>
  <c r="AF414" i="25"/>
  <c r="AG414" i="25"/>
  <c r="AH414" i="25"/>
  <c r="AI414" i="25"/>
  <c r="AJ414" i="25"/>
  <c r="AK414" i="25"/>
  <c r="AL414" i="25"/>
  <c r="AM414" i="25"/>
  <c r="AN414" i="25"/>
  <c r="AO414" i="25"/>
  <c r="AP414" i="25"/>
  <c r="AQ414" i="25"/>
  <c r="AB415" i="25"/>
  <c r="AC415" i="25"/>
  <c r="AD415" i="25"/>
  <c r="AE415" i="25"/>
  <c r="AF415" i="25"/>
  <c r="AG415" i="25"/>
  <c r="AH415" i="25"/>
  <c r="AI415" i="25"/>
  <c r="AJ415" i="25"/>
  <c r="AK415" i="25"/>
  <c r="AL415" i="25"/>
  <c r="AM415" i="25"/>
  <c r="AN415" i="25"/>
  <c r="AO415" i="25"/>
  <c r="AP415" i="25"/>
  <c r="AQ415" i="25"/>
  <c r="AB416" i="25"/>
  <c r="AC416" i="25"/>
  <c r="AD416" i="25"/>
  <c r="AE416" i="25"/>
  <c r="AF416" i="25"/>
  <c r="AG416" i="25"/>
  <c r="AH416" i="25"/>
  <c r="AI416" i="25"/>
  <c r="AJ416" i="25"/>
  <c r="AK416" i="25"/>
  <c r="AL416" i="25"/>
  <c r="AM416" i="25"/>
  <c r="AN416" i="25"/>
  <c r="AO416" i="25"/>
  <c r="AP416" i="25"/>
  <c r="AQ416" i="25"/>
  <c r="AB417" i="25"/>
  <c r="AC417" i="25"/>
  <c r="AD417" i="25"/>
  <c r="AE417" i="25"/>
  <c r="AF417" i="25"/>
  <c r="AG417" i="25"/>
  <c r="AH417" i="25"/>
  <c r="AI417" i="25"/>
  <c r="AJ417" i="25"/>
  <c r="AK417" i="25"/>
  <c r="AL417" i="25"/>
  <c r="AM417" i="25"/>
  <c r="AN417" i="25"/>
  <c r="AO417" i="25"/>
  <c r="AP417" i="25"/>
  <c r="AQ417" i="25"/>
  <c r="AB418" i="25"/>
  <c r="AC418" i="25"/>
  <c r="AD418" i="25"/>
  <c r="AE418" i="25"/>
  <c r="AF418" i="25"/>
  <c r="AG418" i="25"/>
  <c r="AH418" i="25"/>
  <c r="AI418" i="25"/>
  <c r="AJ418" i="25"/>
  <c r="AK418" i="25"/>
  <c r="AL418" i="25"/>
  <c r="AM418" i="25"/>
  <c r="AN418" i="25"/>
  <c r="AO418" i="25"/>
  <c r="AP418" i="25"/>
  <c r="AQ418" i="25"/>
  <c r="AB419" i="25"/>
  <c r="AC419" i="25"/>
  <c r="AD419" i="25"/>
  <c r="AE419" i="25"/>
  <c r="AF419" i="25"/>
  <c r="AG419" i="25"/>
  <c r="AH419" i="25"/>
  <c r="AI419" i="25"/>
  <c r="AJ419" i="25"/>
  <c r="AK419" i="25"/>
  <c r="AL419" i="25"/>
  <c r="AM419" i="25"/>
  <c r="AN419" i="25"/>
  <c r="AO419" i="25"/>
  <c r="AP419" i="25"/>
  <c r="AQ419" i="25"/>
  <c r="AB420" i="25"/>
  <c r="AC420" i="25"/>
  <c r="AD420" i="25"/>
  <c r="AE420" i="25"/>
  <c r="AF420" i="25"/>
  <c r="AG420" i="25"/>
  <c r="AH420" i="25"/>
  <c r="AI420" i="25"/>
  <c r="AJ420" i="25"/>
  <c r="AK420" i="25"/>
  <c r="AL420" i="25"/>
  <c r="AM420" i="25"/>
  <c r="AN420" i="25"/>
  <c r="AO420" i="25"/>
  <c r="AP420" i="25"/>
  <c r="AQ420" i="25"/>
  <c r="AB421" i="25"/>
  <c r="AC421" i="25"/>
  <c r="AD421" i="25"/>
  <c r="AE421" i="25"/>
  <c r="AF421" i="25"/>
  <c r="AG421" i="25"/>
  <c r="AH421" i="25"/>
  <c r="AI421" i="25"/>
  <c r="AJ421" i="25"/>
  <c r="AK421" i="25"/>
  <c r="AL421" i="25"/>
  <c r="AM421" i="25"/>
  <c r="AN421" i="25"/>
  <c r="AO421" i="25"/>
  <c r="AP421" i="25"/>
  <c r="AQ421" i="25"/>
  <c r="AB422" i="25"/>
  <c r="AC422" i="25"/>
  <c r="AD422" i="25"/>
  <c r="AE422" i="25"/>
  <c r="AF422" i="25"/>
  <c r="AG422" i="25"/>
  <c r="AH422" i="25"/>
  <c r="AI422" i="25"/>
  <c r="AJ422" i="25"/>
  <c r="AK422" i="25"/>
  <c r="AL422" i="25"/>
  <c r="AM422" i="25"/>
  <c r="AN422" i="25"/>
  <c r="AO422" i="25"/>
  <c r="AP422" i="25"/>
  <c r="AQ422" i="25"/>
  <c r="AB423" i="25"/>
  <c r="AC423" i="25"/>
  <c r="AD423" i="25"/>
  <c r="AE423" i="25"/>
  <c r="AF423" i="25"/>
  <c r="AG423" i="25"/>
  <c r="AH423" i="25"/>
  <c r="AI423" i="25"/>
  <c r="AJ423" i="25"/>
  <c r="AK423" i="25"/>
  <c r="AL423" i="25"/>
  <c r="AM423" i="25"/>
  <c r="AN423" i="25"/>
  <c r="AO423" i="25"/>
  <c r="AP423" i="25"/>
  <c r="AQ423" i="25"/>
  <c r="AB424" i="25"/>
  <c r="AC424" i="25"/>
  <c r="AD424" i="25"/>
  <c r="AE424" i="25"/>
  <c r="AF424" i="25"/>
  <c r="AG424" i="25"/>
  <c r="AH424" i="25"/>
  <c r="AI424" i="25"/>
  <c r="AJ424" i="25"/>
  <c r="AK424" i="25"/>
  <c r="AL424" i="25"/>
  <c r="AM424" i="25"/>
  <c r="AN424" i="25"/>
  <c r="AO424" i="25"/>
  <c r="AP424" i="25"/>
  <c r="AQ424" i="25"/>
  <c r="AB425" i="25"/>
  <c r="AC425" i="25"/>
  <c r="AD425" i="25"/>
  <c r="AE425" i="25"/>
  <c r="AF425" i="25"/>
  <c r="AG425" i="25"/>
  <c r="AH425" i="25"/>
  <c r="AI425" i="25"/>
  <c r="AJ425" i="25"/>
  <c r="AK425" i="25"/>
  <c r="AL425" i="25"/>
  <c r="AM425" i="25"/>
  <c r="AN425" i="25"/>
  <c r="AO425" i="25"/>
  <c r="AP425" i="25"/>
  <c r="AQ425" i="25"/>
  <c r="AB426" i="25"/>
  <c r="AC426" i="25"/>
  <c r="AD426" i="25"/>
  <c r="AE426" i="25"/>
  <c r="AF426" i="25"/>
  <c r="AG426" i="25"/>
  <c r="AH426" i="25"/>
  <c r="AI426" i="25"/>
  <c r="AJ426" i="25"/>
  <c r="AK426" i="25"/>
  <c r="AL426" i="25"/>
  <c r="AM426" i="25"/>
  <c r="AN426" i="25"/>
  <c r="AO426" i="25"/>
  <c r="AP426" i="25"/>
  <c r="AQ426" i="25"/>
  <c r="AB427" i="25"/>
  <c r="AC427" i="25"/>
  <c r="AD427" i="25"/>
  <c r="AE427" i="25"/>
  <c r="AF427" i="25"/>
  <c r="AG427" i="25"/>
  <c r="AH427" i="25"/>
  <c r="AI427" i="25"/>
  <c r="AJ427" i="25"/>
  <c r="AK427" i="25"/>
  <c r="AL427" i="25"/>
  <c r="AM427" i="25"/>
  <c r="AN427" i="25"/>
  <c r="AO427" i="25"/>
  <c r="AP427" i="25"/>
  <c r="AQ427" i="25"/>
  <c r="AB428" i="25"/>
  <c r="AC428" i="25"/>
  <c r="AD428" i="25"/>
  <c r="AE428" i="25"/>
  <c r="AF428" i="25"/>
  <c r="AG428" i="25"/>
  <c r="AH428" i="25"/>
  <c r="AI428" i="25"/>
  <c r="AJ428" i="25"/>
  <c r="AK428" i="25"/>
  <c r="AL428" i="25"/>
  <c r="AM428" i="25"/>
  <c r="AN428" i="25"/>
  <c r="AO428" i="25"/>
  <c r="AP428" i="25"/>
  <c r="AQ428" i="25"/>
  <c r="AB429" i="25"/>
  <c r="AC429" i="25"/>
  <c r="AD429" i="25"/>
  <c r="AE429" i="25"/>
  <c r="AF429" i="25"/>
  <c r="AG429" i="25"/>
  <c r="AH429" i="25"/>
  <c r="AI429" i="25"/>
  <c r="AJ429" i="25"/>
  <c r="AK429" i="25"/>
  <c r="AL429" i="25"/>
  <c r="AM429" i="25"/>
  <c r="AN429" i="25"/>
  <c r="AO429" i="25"/>
  <c r="AP429" i="25"/>
  <c r="AQ429" i="25"/>
  <c r="AB430" i="25"/>
  <c r="AC430" i="25"/>
  <c r="AD430" i="25"/>
  <c r="AE430" i="25"/>
  <c r="AF430" i="25"/>
  <c r="AG430" i="25"/>
  <c r="AH430" i="25"/>
  <c r="AI430" i="25"/>
  <c r="AJ430" i="25"/>
  <c r="AK430" i="25"/>
  <c r="AL430" i="25"/>
  <c r="AM430" i="25"/>
  <c r="AN430" i="25"/>
  <c r="AO430" i="25"/>
  <c r="AP430" i="25"/>
  <c r="AQ430" i="25"/>
  <c r="AB431" i="25"/>
  <c r="AC431" i="25"/>
  <c r="AD431" i="25"/>
  <c r="AE431" i="25"/>
  <c r="AF431" i="25"/>
  <c r="AG431" i="25"/>
  <c r="AH431" i="25"/>
  <c r="AI431" i="25"/>
  <c r="AJ431" i="25"/>
  <c r="AK431" i="25"/>
  <c r="AL431" i="25"/>
  <c r="AM431" i="25"/>
  <c r="AN431" i="25"/>
  <c r="AO431" i="25"/>
  <c r="AP431" i="25"/>
  <c r="AQ431" i="25"/>
  <c r="AB432" i="25"/>
  <c r="AC432" i="25"/>
  <c r="AD432" i="25"/>
  <c r="AE432" i="25"/>
  <c r="AF432" i="25"/>
  <c r="AG432" i="25"/>
  <c r="AH432" i="25"/>
  <c r="AI432" i="25"/>
  <c r="AJ432" i="25"/>
  <c r="AK432" i="25"/>
  <c r="AL432" i="25"/>
  <c r="AM432" i="25"/>
  <c r="AN432" i="25"/>
  <c r="AO432" i="25"/>
  <c r="AP432" i="25"/>
  <c r="AQ432" i="25"/>
  <c r="AB433" i="25"/>
  <c r="AC433" i="25"/>
  <c r="AD433" i="25"/>
  <c r="AE433" i="25"/>
  <c r="AF433" i="25"/>
  <c r="AG433" i="25"/>
  <c r="AH433" i="25"/>
  <c r="AI433" i="25"/>
  <c r="AJ433" i="25"/>
  <c r="AK433" i="25"/>
  <c r="AL433" i="25"/>
  <c r="AM433" i="25"/>
  <c r="AN433" i="25"/>
  <c r="AO433" i="25"/>
  <c r="AP433" i="25"/>
  <c r="AQ433" i="25"/>
  <c r="AB434" i="25"/>
  <c r="AC434" i="25"/>
  <c r="AD434" i="25"/>
  <c r="AE434" i="25"/>
  <c r="AF434" i="25"/>
  <c r="AG434" i="25"/>
  <c r="AH434" i="25"/>
  <c r="AI434" i="25"/>
  <c r="AJ434" i="25"/>
  <c r="AK434" i="25"/>
  <c r="AL434" i="25"/>
  <c r="AM434" i="25"/>
  <c r="AN434" i="25"/>
  <c r="AO434" i="25"/>
  <c r="AP434" i="25"/>
  <c r="AQ434" i="25"/>
  <c r="AB435" i="25"/>
  <c r="AC435" i="25"/>
  <c r="AD435" i="25"/>
  <c r="AE435" i="25"/>
  <c r="AF435" i="25"/>
  <c r="AG435" i="25"/>
  <c r="AH435" i="25"/>
  <c r="AI435" i="25"/>
  <c r="AJ435" i="25"/>
  <c r="AK435" i="25"/>
  <c r="AL435" i="25"/>
  <c r="AM435" i="25"/>
  <c r="AN435" i="25"/>
  <c r="AO435" i="25"/>
  <c r="AP435" i="25"/>
  <c r="AQ435" i="25"/>
  <c r="AB436" i="25"/>
  <c r="AC436" i="25"/>
  <c r="AD436" i="25"/>
  <c r="AE436" i="25"/>
  <c r="AF436" i="25"/>
  <c r="AG436" i="25"/>
  <c r="AH436" i="25"/>
  <c r="AI436" i="25"/>
  <c r="AJ436" i="25"/>
  <c r="AK436" i="25"/>
  <c r="AL436" i="25"/>
  <c r="AM436" i="25"/>
  <c r="AN436" i="25"/>
  <c r="AO436" i="25"/>
  <c r="AP436" i="25"/>
  <c r="AQ436" i="25"/>
  <c r="AB437" i="25"/>
  <c r="AC437" i="25"/>
  <c r="AD437" i="25"/>
  <c r="AE437" i="25"/>
  <c r="AF437" i="25"/>
  <c r="AG437" i="25"/>
  <c r="AH437" i="25"/>
  <c r="AI437" i="25"/>
  <c r="AJ437" i="25"/>
  <c r="AK437" i="25"/>
  <c r="AL437" i="25"/>
  <c r="AM437" i="25"/>
  <c r="AN437" i="25"/>
  <c r="AO437" i="25"/>
  <c r="AP437" i="25"/>
  <c r="AQ437" i="25"/>
  <c r="AB438" i="25"/>
  <c r="AC438" i="25"/>
  <c r="AD438" i="25"/>
  <c r="AE438" i="25"/>
  <c r="AF438" i="25"/>
  <c r="AG438" i="25"/>
  <c r="AH438" i="25"/>
  <c r="AI438" i="25"/>
  <c r="AJ438" i="25"/>
  <c r="AK438" i="25"/>
  <c r="AL438" i="25"/>
  <c r="AM438" i="25"/>
  <c r="AN438" i="25"/>
  <c r="AO438" i="25"/>
  <c r="AP438" i="25"/>
  <c r="AQ438" i="25"/>
  <c r="AB439" i="25"/>
  <c r="AC439" i="25"/>
  <c r="AD439" i="25"/>
  <c r="AE439" i="25"/>
  <c r="AF439" i="25"/>
  <c r="AG439" i="25"/>
  <c r="AH439" i="25"/>
  <c r="AI439" i="25"/>
  <c r="AJ439" i="25"/>
  <c r="AK439" i="25"/>
  <c r="AL439" i="25"/>
  <c r="AM439" i="25"/>
  <c r="AN439" i="25"/>
  <c r="AO439" i="25"/>
  <c r="AP439" i="25"/>
  <c r="AQ439" i="25"/>
  <c r="AB440" i="25"/>
  <c r="AC440" i="25"/>
  <c r="AD440" i="25"/>
  <c r="AE440" i="25"/>
  <c r="AF440" i="25"/>
  <c r="AG440" i="25"/>
  <c r="AH440" i="25"/>
  <c r="AI440" i="25"/>
  <c r="AJ440" i="25"/>
  <c r="AK440" i="25"/>
  <c r="AL440" i="25"/>
  <c r="AM440" i="25"/>
  <c r="AN440" i="25"/>
  <c r="AO440" i="25"/>
  <c r="AP440" i="25"/>
  <c r="AQ440" i="25"/>
  <c r="AB441" i="25"/>
  <c r="AC441" i="25"/>
  <c r="AD441" i="25"/>
  <c r="AE441" i="25"/>
  <c r="AF441" i="25"/>
  <c r="AG441" i="25"/>
  <c r="AH441" i="25"/>
  <c r="AI441" i="25"/>
  <c r="AJ441" i="25"/>
  <c r="AK441" i="25"/>
  <c r="AL441" i="25"/>
  <c r="AM441" i="25"/>
  <c r="AN441" i="25"/>
  <c r="AO441" i="25"/>
  <c r="AP441" i="25"/>
  <c r="AQ441" i="25"/>
  <c r="AB442" i="25"/>
  <c r="AC442" i="25"/>
  <c r="AD442" i="25"/>
  <c r="AE442" i="25"/>
  <c r="AF442" i="25"/>
  <c r="AG442" i="25"/>
  <c r="AH442" i="25"/>
  <c r="AI442" i="25"/>
  <c r="AJ442" i="25"/>
  <c r="AK442" i="25"/>
  <c r="AL442" i="25"/>
  <c r="AM442" i="25"/>
  <c r="AN442" i="25"/>
  <c r="AO442" i="25"/>
  <c r="AP442" i="25"/>
  <c r="AQ442" i="25"/>
  <c r="AB443" i="25"/>
  <c r="AC443" i="25"/>
  <c r="AD443" i="25"/>
  <c r="AE443" i="25"/>
  <c r="AF443" i="25"/>
  <c r="AG443" i="25"/>
  <c r="AH443" i="25"/>
  <c r="AI443" i="25"/>
  <c r="AJ443" i="25"/>
  <c r="AK443" i="25"/>
  <c r="AL443" i="25"/>
  <c r="AM443" i="25"/>
  <c r="AN443" i="25"/>
  <c r="AO443" i="25"/>
  <c r="AP443" i="25"/>
  <c r="AQ443" i="25"/>
  <c r="AB444" i="25"/>
  <c r="AC444" i="25"/>
  <c r="AD444" i="25"/>
  <c r="AE444" i="25"/>
  <c r="AF444" i="25"/>
  <c r="AG444" i="25"/>
  <c r="AH444" i="25"/>
  <c r="AI444" i="25"/>
  <c r="AJ444" i="25"/>
  <c r="AK444" i="25"/>
  <c r="AL444" i="25"/>
  <c r="AM444" i="25"/>
  <c r="AN444" i="25"/>
  <c r="AO444" i="25"/>
  <c r="AP444" i="25"/>
  <c r="AQ444" i="25"/>
  <c r="AB445" i="25"/>
  <c r="AC445" i="25"/>
  <c r="AD445" i="25"/>
  <c r="AE445" i="25"/>
  <c r="AF445" i="25"/>
  <c r="AG445" i="25"/>
  <c r="AH445" i="25"/>
  <c r="AI445" i="25"/>
  <c r="AJ445" i="25"/>
  <c r="AK445" i="25"/>
  <c r="AL445" i="25"/>
  <c r="AM445" i="25"/>
  <c r="AN445" i="25"/>
  <c r="AO445" i="25"/>
  <c r="AP445" i="25"/>
  <c r="AQ445" i="25"/>
  <c r="AB446" i="25"/>
  <c r="AC446" i="25"/>
  <c r="AD446" i="25"/>
  <c r="AE446" i="25"/>
  <c r="AF446" i="25"/>
  <c r="AG446" i="25"/>
  <c r="AH446" i="25"/>
  <c r="AI446" i="25"/>
  <c r="AJ446" i="25"/>
  <c r="AK446" i="25"/>
  <c r="AL446" i="25"/>
  <c r="AM446" i="25"/>
  <c r="AN446" i="25"/>
  <c r="AO446" i="25"/>
  <c r="AP446" i="25"/>
  <c r="AQ446" i="25"/>
  <c r="AB447" i="25"/>
  <c r="AC447" i="25"/>
  <c r="AD447" i="25"/>
  <c r="AE447" i="25"/>
  <c r="AF447" i="25"/>
  <c r="AG447" i="25"/>
  <c r="AH447" i="25"/>
  <c r="AI447" i="25"/>
  <c r="AJ447" i="25"/>
  <c r="AK447" i="25"/>
  <c r="AL447" i="25"/>
  <c r="AM447" i="25"/>
  <c r="AN447" i="25"/>
  <c r="AO447" i="25"/>
  <c r="AP447" i="25"/>
  <c r="AQ447" i="25"/>
  <c r="AB448" i="25"/>
  <c r="AC448" i="25"/>
  <c r="AD448" i="25"/>
  <c r="AE448" i="25"/>
  <c r="AF448" i="25"/>
  <c r="AG448" i="25"/>
  <c r="AH448" i="25"/>
  <c r="AI448" i="25"/>
  <c r="AJ448" i="25"/>
  <c r="AK448" i="25"/>
  <c r="AL448" i="25"/>
  <c r="AM448" i="25"/>
  <c r="AN448" i="25"/>
  <c r="AO448" i="25"/>
  <c r="AP448" i="25"/>
  <c r="AQ448" i="25"/>
  <c r="AB449" i="25"/>
  <c r="AC449" i="25"/>
  <c r="AD449" i="25"/>
  <c r="AE449" i="25"/>
  <c r="AF449" i="25"/>
  <c r="AG449" i="25"/>
  <c r="AH449" i="25"/>
  <c r="AI449" i="25"/>
  <c r="AJ449" i="25"/>
  <c r="AK449" i="25"/>
  <c r="AL449" i="25"/>
  <c r="AM449" i="25"/>
  <c r="AN449" i="25"/>
  <c r="AO449" i="25"/>
  <c r="AP449" i="25"/>
  <c r="AQ449" i="25"/>
  <c r="AB450" i="25"/>
  <c r="AC450" i="25"/>
  <c r="AD450" i="25"/>
  <c r="AE450" i="25"/>
  <c r="AF450" i="25"/>
  <c r="AG450" i="25"/>
  <c r="AH450" i="25"/>
  <c r="AI450" i="25"/>
  <c r="AJ450" i="25"/>
  <c r="AK450" i="25"/>
  <c r="AL450" i="25"/>
  <c r="AM450" i="25"/>
  <c r="AN450" i="25"/>
  <c r="AO450" i="25"/>
  <c r="AP450" i="25"/>
  <c r="AQ450" i="25"/>
  <c r="AB451" i="25"/>
  <c r="AC451" i="25"/>
  <c r="AD451" i="25"/>
  <c r="AE451" i="25"/>
  <c r="AF451" i="25"/>
  <c r="AG451" i="25"/>
  <c r="AH451" i="25"/>
  <c r="AI451" i="25"/>
  <c r="AJ451" i="25"/>
  <c r="AK451" i="25"/>
  <c r="AL451" i="25"/>
  <c r="AM451" i="25"/>
  <c r="AN451" i="25"/>
  <c r="AO451" i="25"/>
  <c r="AP451" i="25"/>
  <c r="AQ451" i="25"/>
  <c r="AB452" i="25"/>
  <c r="AC452" i="25"/>
  <c r="AD452" i="25"/>
  <c r="AE452" i="25"/>
  <c r="AF452" i="25"/>
  <c r="AG452" i="25"/>
  <c r="AH452" i="25"/>
  <c r="AI452" i="25"/>
  <c r="AJ452" i="25"/>
  <c r="AK452" i="25"/>
  <c r="AL452" i="25"/>
  <c r="AM452" i="25"/>
  <c r="AN452" i="25"/>
  <c r="AO452" i="25"/>
  <c r="AP452" i="25"/>
  <c r="AQ452" i="25"/>
  <c r="AB453" i="25"/>
  <c r="AC453" i="25"/>
  <c r="AD453" i="25"/>
  <c r="AE453" i="25"/>
  <c r="AF453" i="25"/>
  <c r="AG453" i="25"/>
  <c r="AH453" i="25"/>
  <c r="AI453" i="25"/>
  <c r="AJ453" i="25"/>
  <c r="AK453" i="25"/>
  <c r="AL453" i="25"/>
  <c r="AM453" i="25"/>
  <c r="AN453" i="25"/>
  <c r="AO453" i="25"/>
  <c r="AP453" i="25"/>
  <c r="AQ453" i="25"/>
  <c r="AB454" i="25"/>
  <c r="AC454" i="25"/>
  <c r="AD454" i="25"/>
  <c r="AE454" i="25"/>
  <c r="AF454" i="25"/>
  <c r="AG454" i="25"/>
  <c r="AH454" i="25"/>
  <c r="AI454" i="25"/>
  <c r="AJ454" i="25"/>
  <c r="AK454" i="25"/>
  <c r="AL454" i="25"/>
  <c r="AM454" i="25"/>
  <c r="AN454" i="25"/>
  <c r="AO454" i="25"/>
  <c r="AP454" i="25"/>
  <c r="AQ454" i="25"/>
  <c r="AB455" i="25"/>
  <c r="AC455" i="25"/>
  <c r="AD455" i="25"/>
  <c r="AE455" i="25"/>
  <c r="AF455" i="25"/>
  <c r="AG455" i="25"/>
  <c r="AH455" i="25"/>
  <c r="AI455" i="25"/>
  <c r="AJ455" i="25"/>
  <c r="AK455" i="25"/>
  <c r="AL455" i="25"/>
  <c r="AM455" i="25"/>
  <c r="AN455" i="25"/>
  <c r="AO455" i="25"/>
  <c r="AP455" i="25"/>
  <c r="AQ455" i="25"/>
  <c r="AB456" i="25"/>
  <c r="AC456" i="25"/>
  <c r="AD456" i="25"/>
  <c r="AE456" i="25"/>
  <c r="AF456" i="25"/>
  <c r="AG456" i="25"/>
  <c r="AH456" i="25"/>
  <c r="AI456" i="25"/>
  <c r="AJ456" i="25"/>
  <c r="AK456" i="25"/>
  <c r="AL456" i="25"/>
  <c r="AM456" i="25"/>
  <c r="AN456" i="25"/>
  <c r="AO456" i="25"/>
  <c r="AP456" i="25"/>
  <c r="AQ456" i="25"/>
  <c r="AB457" i="25"/>
  <c r="AC457" i="25"/>
  <c r="AD457" i="25"/>
  <c r="AE457" i="25"/>
  <c r="AF457" i="25"/>
  <c r="AG457" i="25"/>
  <c r="AH457" i="25"/>
  <c r="AI457" i="25"/>
  <c r="AJ457" i="25"/>
  <c r="AK457" i="25"/>
  <c r="AL457" i="25"/>
  <c r="AM457" i="25"/>
  <c r="AN457" i="25"/>
  <c r="AO457" i="25"/>
  <c r="AP457" i="25"/>
  <c r="AQ457" i="25"/>
  <c r="AB458" i="25"/>
  <c r="AC458" i="25"/>
  <c r="AD458" i="25"/>
  <c r="AE458" i="25"/>
  <c r="AF458" i="25"/>
  <c r="AG458" i="25"/>
  <c r="AH458" i="25"/>
  <c r="AI458" i="25"/>
  <c r="AJ458" i="25"/>
  <c r="AK458" i="25"/>
  <c r="AL458" i="25"/>
  <c r="AM458" i="25"/>
  <c r="AN458" i="25"/>
  <c r="AO458" i="25"/>
  <c r="AP458" i="25"/>
  <c r="AQ458" i="25"/>
  <c r="AB459" i="25"/>
  <c r="AC459" i="25"/>
  <c r="AD459" i="25"/>
  <c r="AE459" i="25"/>
  <c r="AF459" i="25"/>
  <c r="AG459" i="25"/>
  <c r="AH459" i="25"/>
  <c r="AI459" i="25"/>
  <c r="AJ459" i="25"/>
  <c r="AK459" i="25"/>
  <c r="AL459" i="25"/>
  <c r="AM459" i="25"/>
  <c r="AN459" i="25"/>
  <c r="AO459" i="25"/>
  <c r="AP459" i="25"/>
  <c r="AQ459" i="25"/>
  <c r="AB460" i="25"/>
  <c r="AC460" i="25"/>
  <c r="AD460" i="25"/>
  <c r="AE460" i="25"/>
  <c r="AF460" i="25"/>
  <c r="AG460" i="25"/>
  <c r="AH460" i="25"/>
  <c r="AI460" i="25"/>
  <c r="AJ460" i="25"/>
  <c r="AK460" i="25"/>
  <c r="AL460" i="25"/>
  <c r="AM460" i="25"/>
  <c r="AN460" i="25"/>
  <c r="AO460" i="25"/>
  <c r="AP460" i="25"/>
  <c r="AQ460" i="25"/>
  <c r="AB461" i="25"/>
  <c r="AC461" i="25"/>
  <c r="AD461" i="25"/>
  <c r="AE461" i="25"/>
  <c r="AF461" i="25"/>
  <c r="AG461" i="25"/>
  <c r="AH461" i="25"/>
  <c r="AI461" i="25"/>
  <c r="AJ461" i="25"/>
  <c r="AK461" i="25"/>
  <c r="AL461" i="25"/>
  <c r="AM461" i="25"/>
  <c r="AN461" i="25"/>
  <c r="AO461" i="25"/>
  <c r="AP461" i="25"/>
  <c r="AQ461" i="25"/>
  <c r="AB462" i="25"/>
  <c r="AC462" i="25"/>
  <c r="AD462" i="25"/>
  <c r="AE462" i="25"/>
  <c r="AF462" i="25"/>
  <c r="AG462" i="25"/>
  <c r="AH462" i="25"/>
  <c r="AI462" i="25"/>
  <c r="AJ462" i="25"/>
  <c r="AK462" i="25"/>
  <c r="AL462" i="25"/>
  <c r="AM462" i="25"/>
  <c r="AN462" i="25"/>
  <c r="AO462" i="25"/>
  <c r="AP462" i="25"/>
  <c r="AQ462" i="25"/>
  <c r="AB463" i="25"/>
  <c r="AC463" i="25"/>
  <c r="AD463" i="25"/>
  <c r="AE463" i="25"/>
  <c r="AF463" i="25"/>
  <c r="AG463" i="25"/>
  <c r="AH463" i="25"/>
  <c r="AI463" i="25"/>
  <c r="AJ463" i="25"/>
  <c r="AK463" i="25"/>
  <c r="AL463" i="25"/>
  <c r="AM463" i="25"/>
  <c r="AN463" i="25"/>
  <c r="AO463" i="25"/>
  <c r="AP463" i="25"/>
  <c r="AQ463" i="25"/>
  <c r="AB464" i="25"/>
  <c r="AC464" i="25"/>
  <c r="AD464" i="25"/>
  <c r="AE464" i="25"/>
  <c r="AF464" i="25"/>
  <c r="AG464" i="25"/>
  <c r="AH464" i="25"/>
  <c r="AI464" i="25"/>
  <c r="AJ464" i="25"/>
  <c r="AK464" i="25"/>
  <c r="AL464" i="25"/>
  <c r="AM464" i="25"/>
  <c r="AN464" i="25"/>
  <c r="AO464" i="25"/>
  <c r="AP464" i="25"/>
  <c r="AQ464" i="25"/>
  <c r="AB465" i="25"/>
  <c r="AC465" i="25"/>
  <c r="AD465" i="25"/>
  <c r="AE465" i="25"/>
  <c r="AF465" i="25"/>
  <c r="AG465" i="25"/>
  <c r="AH465" i="25"/>
  <c r="AI465" i="25"/>
  <c r="AJ465" i="25"/>
  <c r="AK465" i="25"/>
  <c r="AL465" i="25"/>
  <c r="AM465" i="25"/>
  <c r="AN465" i="25"/>
  <c r="AO465" i="25"/>
  <c r="AP465" i="25"/>
  <c r="AQ465" i="25"/>
  <c r="AB466" i="25"/>
  <c r="AC466" i="25"/>
  <c r="AD466" i="25"/>
  <c r="AE466" i="25"/>
  <c r="AF466" i="25"/>
  <c r="AG466" i="25"/>
  <c r="AH466" i="25"/>
  <c r="AI466" i="25"/>
  <c r="AJ466" i="25"/>
  <c r="AK466" i="25"/>
  <c r="AL466" i="25"/>
  <c r="AM466" i="25"/>
  <c r="AN466" i="25"/>
  <c r="AO466" i="25"/>
  <c r="AP466" i="25"/>
  <c r="AQ466" i="25"/>
  <c r="AB467" i="25"/>
  <c r="AC467" i="25"/>
  <c r="AD467" i="25"/>
  <c r="AE467" i="25"/>
  <c r="AF467" i="25"/>
  <c r="AG467" i="25"/>
  <c r="AH467" i="25"/>
  <c r="AI467" i="25"/>
  <c r="AJ467" i="25"/>
  <c r="AK467" i="25"/>
  <c r="AL467" i="25"/>
  <c r="AM467" i="25"/>
  <c r="AN467" i="25"/>
  <c r="AO467" i="25"/>
  <c r="AP467" i="25"/>
  <c r="AQ467" i="25"/>
  <c r="AB468" i="25"/>
  <c r="AC468" i="25"/>
  <c r="AD468" i="25"/>
  <c r="AE468" i="25"/>
  <c r="AF468" i="25"/>
  <c r="AG468" i="25"/>
  <c r="AH468" i="25"/>
  <c r="AI468" i="25"/>
  <c r="AJ468" i="25"/>
  <c r="AK468" i="25"/>
  <c r="AL468" i="25"/>
  <c r="AM468" i="25"/>
  <c r="AN468" i="25"/>
  <c r="AO468" i="25"/>
  <c r="AP468" i="25"/>
  <c r="AQ468" i="25"/>
  <c r="AB469" i="25"/>
  <c r="AC469" i="25"/>
  <c r="AD469" i="25"/>
  <c r="AE469" i="25"/>
  <c r="AF469" i="25"/>
  <c r="AG469" i="25"/>
  <c r="AH469" i="25"/>
  <c r="AI469" i="25"/>
  <c r="AJ469" i="25"/>
  <c r="AK469" i="25"/>
  <c r="AL469" i="25"/>
  <c r="AM469" i="25"/>
  <c r="AN469" i="25"/>
  <c r="AO469" i="25"/>
  <c r="AP469" i="25"/>
  <c r="AQ469" i="25"/>
  <c r="AB470" i="25"/>
  <c r="AC470" i="25"/>
  <c r="AD470" i="25"/>
  <c r="AE470" i="25"/>
  <c r="AF470" i="25"/>
  <c r="AG470" i="25"/>
  <c r="AH470" i="25"/>
  <c r="AI470" i="25"/>
  <c r="AJ470" i="25"/>
  <c r="AK470" i="25"/>
  <c r="AL470" i="25"/>
  <c r="AM470" i="25"/>
  <c r="AN470" i="25"/>
  <c r="AO470" i="25"/>
  <c r="AP470" i="25"/>
  <c r="AQ470" i="25"/>
  <c r="AB471" i="25"/>
  <c r="AC471" i="25"/>
  <c r="AD471" i="25"/>
  <c r="AE471" i="25"/>
  <c r="AF471" i="25"/>
  <c r="AG471" i="25"/>
  <c r="AH471" i="25"/>
  <c r="AI471" i="25"/>
  <c r="AJ471" i="25"/>
  <c r="AK471" i="25"/>
  <c r="AL471" i="25"/>
  <c r="AM471" i="25"/>
  <c r="AN471" i="25"/>
  <c r="AO471" i="25"/>
  <c r="AP471" i="25"/>
  <c r="AQ471" i="25"/>
  <c r="AB472" i="25"/>
  <c r="AC472" i="25"/>
  <c r="AD472" i="25"/>
  <c r="AE472" i="25"/>
  <c r="AF472" i="25"/>
  <c r="AG472" i="25"/>
  <c r="AH472" i="25"/>
  <c r="AI472" i="25"/>
  <c r="AJ472" i="25"/>
  <c r="AK472" i="25"/>
  <c r="AL472" i="25"/>
  <c r="AM472" i="25"/>
  <c r="AN472" i="25"/>
  <c r="AO472" i="25"/>
  <c r="AP472" i="25"/>
  <c r="AQ472" i="25"/>
  <c r="AB473" i="25"/>
  <c r="AC473" i="25"/>
  <c r="AD473" i="25"/>
  <c r="AE473" i="25"/>
  <c r="AF473" i="25"/>
  <c r="AG473" i="25"/>
  <c r="AH473" i="25"/>
  <c r="AI473" i="25"/>
  <c r="AJ473" i="25"/>
  <c r="AK473" i="25"/>
  <c r="AL473" i="25"/>
  <c r="AM473" i="25"/>
  <c r="AN473" i="25"/>
  <c r="AO473" i="25"/>
  <c r="AP473" i="25"/>
  <c r="AQ473" i="25"/>
  <c r="AB474" i="25"/>
  <c r="AC474" i="25"/>
  <c r="AD474" i="25"/>
  <c r="AE474" i="25"/>
  <c r="AF474" i="25"/>
  <c r="AG474" i="25"/>
  <c r="AH474" i="25"/>
  <c r="AI474" i="25"/>
  <c r="AJ474" i="25"/>
  <c r="AK474" i="25"/>
  <c r="AL474" i="25"/>
  <c r="AM474" i="25"/>
  <c r="AN474" i="25"/>
  <c r="AO474" i="25"/>
  <c r="AP474" i="25"/>
  <c r="AQ474" i="25"/>
  <c r="AB475" i="25"/>
  <c r="AC475" i="25"/>
  <c r="AD475" i="25"/>
  <c r="AE475" i="25"/>
  <c r="AF475" i="25"/>
  <c r="AG475" i="25"/>
  <c r="AH475" i="25"/>
  <c r="AI475" i="25"/>
  <c r="AJ475" i="25"/>
  <c r="AK475" i="25"/>
  <c r="AL475" i="25"/>
  <c r="AM475" i="25"/>
  <c r="AN475" i="25"/>
  <c r="AO475" i="25"/>
  <c r="AP475" i="25"/>
  <c r="AQ475" i="25"/>
  <c r="AB476" i="25"/>
  <c r="AC476" i="25"/>
  <c r="AD476" i="25"/>
  <c r="AE476" i="25"/>
  <c r="AF476" i="25"/>
  <c r="AG476" i="25"/>
  <c r="AH476" i="25"/>
  <c r="AI476" i="25"/>
  <c r="AJ476" i="25"/>
  <c r="AK476" i="25"/>
  <c r="AL476" i="25"/>
  <c r="AM476" i="25"/>
  <c r="AN476" i="25"/>
  <c r="AO476" i="25"/>
  <c r="AP476" i="25"/>
  <c r="AQ476" i="25"/>
  <c r="AB477" i="25"/>
  <c r="AC477" i="25"/>
  <c r="AD477" i="25"/>
  <c r="AE477" i="25"/>
  <c r="AF477" i="25"/>
  <c r="AG477" i="25"/>
  <c r="AH477" i="25"/>
  <c r="AI477" i="25"/>
  <c r="AJ477" i="25"/>
  <c r="AK477" i="25"/>
  <c r="AL477" i="25"/>
  <c r="AM477" i="25"/>
  <c r="AN477" i="25"/>
  <c r="AO477" i="25"/>
  <c r="AP477" i="25"/>
  <c r="AQ477" i="25"/>
  <c r="AB478" i="25"/>
  <c r="AC478" i="25"/>
  <c r="AD478" i="25"/>
  <c r="AE478" i="25"/>
  <c r="AF478" i="25"/>
  <c r="AG478" i="25"/>
  <c r="AH478" i="25"/>
  <c r="AI478" i="25"/>
  <c r="AJ478" i="25"/>
  <c r="AK478" i="25"/>
  <c r="AL478" i="25"/>
  <c r="AM478" i="25"/>
  <c r="AN478" i="25"/>
  <c r="AO478" i="25"/>
  <c r="AP478" i="25"/>
  <c r="AQ478" i="25"/>
  <c r="AB479" i="25"/>
  <c r="AC479" i="25"/>
  <c r="AD479" i="25"/>
  <c r="AE479" i="25"/>
  <c r="AF479" i="25"/>
  <c r="AG479" i="25"/>
  <c r="AH479" i="25"/>
  <c r="AI479" i="25"/>
  <c r="AJ479" i="25"/>
  <c r="AK479" i="25"/>
  <c r="AL479" i="25"/>
  <c r="AM479" i="25"/>
  <c r="AN479" i="25"/>
  <c r="AO479" i="25"/>
  <c r="AP479" i="25"/>
  <c r="AQ479" i="25"/>
  <c r="AB480" i="25"/>
  <c r="AC480" i="25"/>
  <c r="AD480" i="25"/>
  <c r="AE480" i="25"/>
  <c r="AF480" i="25"/>
  <c r="AG480" i="25"/>
  <c r="AH480" i="25"/>
  <c r="AI480" i="25"/>
  <c r="AJ480" i="25"/>
  <c r="AK480" i="25"/>
  <c r="AL480" i="25"/>
  <c r="AM480" i="25"/>
  <c r="AN480" i="25"/>
  <c r="AO480" i="25"/>
  <c r="AP480" i="25"/>
  <c r="AQ480" i="25"/>
  <c r="AB481" i="25"/>
  <c r="AC481" i="25"/>
  <c r="AD481" i="25"/>
  <c r="AE481" i="25"/>
  <c r="AF481" i="25"/>
  <c r="AG481" i="25"/>
  <c r="AH481" i="25"/>
  <c r="AI481" i="25"/>
  <c r="AJ481" i="25"/>
  <c r="AK481" i="25"/>
  <c r="AL481" i="25"/>
  <c r="AM481" i="25"/>
  <c r="AN481" i="25"/>
  <c r="AO481" i="25"/>
  <c r="AP481" i="25"/>
  <c r="AQ481" i="25"/>
  <c r="AB482" i="25"/>
  <c r="AC482" i="25"/>
  <c r="AD482" i="25"/>
  <c r="AE482" i="25"/>
  <c r="AF482" i="25"/>
  <c r="AG482" i="25"/>
  <c r="AH482" i="25"/>
  <c r="AI482" i="25"/>
  <c r="AJ482" i="25"/>
  <c r="AK482" i="25"/>
  <c r="AL482" i="25"/>
  <c r="AM482" i="25"/>
  <c r="AN482" i="25"/>
  <c r="AO482" i="25"/>
  <c r="AP482" i="25"/>
  <c r="AQ482" i="25"/>
  <c r="AB483" i="25"/>
  <c r="AC483" i="25"/>
  <c r="AD483" i="25"/>
  <c r="AE483" i="25"/>
  <c r="AF483" i="25"/>
  <c r="AG483" i="25"/>
  <c r="AH483" i="25"/>
  <c r="AI483" i="25"/>
  <c r="AJ483" i="25"/>
  <c r="AK483" i="25"/>
  <c r="AL483" i="25"/>
  <c r="AM483" i="25"/>
  <c r="AN483" i="25"/>
  <c r="AO483" i="25"/>
  <c r="AP483" i="25"/>
  <c r="AQ483" i="25"/>
  <c r="AB484" i="25"/>
  <c r="AC484" i="25"/>
  <c r="AD484" i="25"/>
  <c r="AE484" i="25"/>
  <c r="AF484" i="25"/>
  <c r="AG484" i="25"/>
  <c r="AH484" i="25"/>
  <c r="AI484" i="25"/>
  <c r="AJ484" i="25"/>
  <c r="AK484" i="25"/>
  <c r="AL484" i="25"/>
  <c r="AM484" i="25"/>
  <c r="AN484" i="25"/>
  <c r="AO484" i="25"/>
  <c r="AP484" i="25"/>
  <c r="AQ484" i="25"/>
  <c r="AB485" i="25"/>
  <c r="AC485" i="25"/>
  <c r="AD485" i="25"/>
  <c r="AE485" i="25"/>
  <c r="AF485" i="25"/>
  <c r="AG485" i="25"/>
  <c r="AH485" i="25"/>
  <c r="AI485" i="25"/>
  <c r="AJ485" i="25"/>
  <c r="AK485" i="25"/>
  <c r="AL485" i="25"/>
  <c r="AM485" i="25"/>
  <c r="AN485" i="25"/>
  <c r="AO485" i="25"/>
  <c r="AP485" i="25"/>
  <c r="AQ485" i="25"/>
  <c r="AB486" i="25"/>
  <c r="AC486" i="25"/>
  <c r="AD486" i="25"/>
  <c r="AE486" i="25"/>
  <c r="AF486" i="25"/>
  <c r="AG486" i="25"/>
  <c r="AH486" i="25"/>
  <c r="AI486" i="25"/>
  <c r="AJ486" i="25"/>
  <c r="AK486" i="25"/>
  <c r="AL486" i="25"/>
  <c r="AM486" i="25"/>
  <c r="AN486" i="25"/>
  <c r="AO486" i="25"/>
  <c r="AP486" i="25"/>
  <c r="AQ486" i="25"/>
  <c r="AB487" i="25"/>
  <c r="AC487" i="25"/>
  <c r="AD487" i="25"/>
  <c r="AE487" i="25"/>
  <c r="AF487" i="25"/>
  <c r="AG487" i="25"/>
  <c r="AH487" i="25"/>
  <c r="AI487" i="25"/>
  <c r="AJ487" i="25"/>
  <c r="AK487" i="25"/>
  <c r="AL487" i="25"/>
  <c r="AM487" i="25"/>
  <c r="AN487" i="25"/>
  <c r="AO487" i="25"/>
  <c r="AP487" i="25"/>
  <c r="AQ487" i="25"/>
  <c r="AB488" i="25"/>
  <c r="AC488" i="25"/>
  <c r="AD488" i="25"/>
  <c r="AE488" i="25"/>
  <c r="AF488" i="25"/>
  <c r="AG488" i="25"/>
  <c r="AH488" i="25"/>
  <c r="AI488" i="25"/>
  <c r="AJ488" i="25"/>
  <c r="AK488" i="25"/>
  <c r="AL488" i="25"/>
  <c r="AM488" i="25"/>
  <c r="AN488" i="25"/>
  <c r="AO488" i="25"/>
  <c r="AP488" i="25"/>
  <c r="AQ488" i="25"/>
  <c r="AB489" i="25"/>
  <c r="AC489" i="25"/>
  <c r="AD489" i="25"/>
  <c r="AE489" i="25"/>
  <c r="AF489" i="25"/>
  <c r="AG489" i="25"/>
  <c r="AH489" i="25"/>
  <c r="AI489" i="25"/>
  <c r="AJ489" i="25"/>
  <c r="AK489" i="25"/>
  <c r="AL489" i="25"/>
  <c r="AM489" i="25"/>
  <c r="AN489" i="25"/>
  <c r="AO489" i="25"/>
  <c r="AP489" i="25"/>
  <c r="AQ489" i="25"/>
  <c r="AB490" i="25"/>
  <c r="AC490" i="25"/>
  <c r="AD490" i="25"/>
  <c r="AE490" i="25"/>
  <c r="AF490" i="25"/>
  <c r="AG490" i="25"/>
  <c r="AH490" i="25"/>
  <c r="AI490" i="25"/>
  <c r="AJ490" i="25"/>
  <c r="AK490" i="25"/>
  <c r="AL490" i="25"/>
  <c r="AM490" i="25"/>
  <c r="AN490" i="25"/>
  <c r="AO490" i="25"/>
  <c r="AP490" i="25"/>
  <c r="AQ490" i="25"/>
  <c r="AB491" i="25"/>
  <c r="AC491" i="25"/>
  <c r="AD491" i="25"/>
  <c r="AE491" i="25"/>
  <c r="AF491" i="25"/>
  <c r="AG491" i="25"/>
  <c r="AH491" i="25"/>
  <c r="AI491" i="25"/>
  <c r="AJ491" i="25"/>
  <c r="AK491" i="25"/>
  <c r="AL491" i="25"/>
  <c r="AM491" i="25"/>
  <c r="AN491" i="25"/>
  <c r="AO491" i="25"/>
  <c r="AP491" i="25"/>
  <c r="AQ491" i="25"/>
  <c r="AB492" i="25"/>
  <c r="AC492" i="25"/>
  <c r="AD492" i="25"/>
  <c r="AE492" i="25"/>
  <c r="AF492" i="25"/>
  <c r="AG492" i="25"/>
  <c r="AH492" i="25"/>
  <c r="AI492" i="25"/>
  <c r="AJ492" i="25"/>
  <c r="AK492" i="25"/>
  <c r="AL492" i="25"/>
  <c r="AM492" i="25"/>
  <c r="AN492" i="25"/>
  <c r="AO492" i="25"/>
  <c r="AP492" i="25"/>
  <c r="AQ492" i="25"/>
  <c r="AB493" i="25"/>
  <c r="AC493" i="25"/>
  <c r="AD493" i="25"/>
  <c r="AE493" i="25"/>
  <c r="AF493" i="25"/>
  <c r="AG493" i="25"/>
  <c r="AH493" i="25"/>
  <c r="AI493" i="25"/>
  <c r="AJ493" i="25"/>
  <c r="AK493" i="25"/>
  <c r="AL493" i="25"/>
  <c r="AM493" i="25"/>
  <c r="AN493" i="25"/>
  <c r="AO493" i="25"/>
  <c r="AP493" i="25"/>
  <c r="AQ493" i="25"/>
  <c r="AB494" i="25"/>
  <c r="AC494" i="25"/>
  <c r="AD494" i="25"/>
  <c r="AE494" i="25"/>
  <c r="AF494" i="25"/>
  <c r="AG494" i="25"/>
  <c r="AH494" i="25"/>
  <c r="AI494" i="25"/>
  <c r="AJ494" i="25"/>
  <c r="AK494" i="25"/>
  <c r="AL494" i="25"/>
  <c r="AM494" i="25"/>
  <c r="AN494" i="25"/>
  <c r="AO494" i="25"/>
  <c r="AP494" i="25"/>
  <c r="AQ494" i="25"/>
  <c r="AB495" i="25"/>
  <c r="AC495" i="25"/>
  <c r="AD495" i="25"/>
  <c r="AE495" i="25"/>
  <c r="AF495" i="25"/>
  <c r="AG495" i="25"/>
  <c r="AH495" i="25"/>
  <c r="AI495" i="25"/>
  <c r="AJ495" i="25"/>
  <c r="AK495" i="25"/>
  <c r="AL495" i="25"/>
  <c r="AM495" i="25"/>
  <c r="AN495" i="25"/>
  <c r="AO495" i="25"/>
  <c r="AP495" i="25"/>
  <c r="AQ495" i="25"/>
  <c r="AB496" i="25"/>
  <c r="AC496" i="25"/>
  <c r="AD496" i="25"/>
  <c r="AE496" i="25"/>
  <c r="AF496" i="25"/>
  <c r="AG496" i="25"/>
  <c r="AH496" i="25"/>
  <c r="AI496" i="25"/>
  <c r="AJ496" i="25"/>
  <c r="AK496" i="25"/>
  <c r="AL496" i="25"/>
  <c r="AM496" i="25"/>
  <c r="AN496" i="25"/>
  <c r="AO496" i="25"/>
  <c r="AP496" i="25"/>
  <c r="AQ496" i="25"/>
  <c r="AB497" i="25"/>
  <c r="AC497" i="25"/>
  <c r="AD497" i="25"/>
  <c r="AE497" i="25"/>
  <c r="AF497" i="25"/>
  <c r="AG497" i="25"/>
  <c r="AH497" i="25"/>
  <c r="AI497" i="25"/>
  <c r="AJ497" i="25"/>
  <c r="AK497" i="25"/>
  <c r="AL497" i="25"/>
  <c r="AM497" i="25"/>
  <c r="AN497" i="25"/>
  <c r="AO497" i="25"/>
  <c r="AP497" i="25"/>
  <c r="AQ497" i="25"/>
  <c r="AB498" i="25"/>
  <c r="AC498" i="25"/>
  <c r="AD498" i="25"/>
  <c r="AE498" i="25"/>
  <c r="AF498" i="25"/>
  <c r="AG498" i="25"/>
  <c r="AH498" i="25"/>
  <c r="AI498" i="25"/>
  <c r="AJ498" i="25"/>
  <c r="AK498" i="25"/>
  <c r="AL498" i="25"/>
  <c r="AM498" i="25"/>
  <c r="AN498" i="25"/>
  <c r="AO498" i="25"/>
  <c r="AP498" i="25"/>
  <c r="AQ498" i="25"/>
  <c r="AB499" i="25"/>
  <c r="AC499" i="25"/>
  <c r="AD499" i="25"/>
  <c r="AE499" i="25"/>
  <c r="AF499" i="25"/>
  <c r="AG499" i="25"/>
  <c r="AH499" i="25"/>
  <c r="AI499" i="25"/>
  <c r="AJ499" i="25"/>
  <c r="AK499" i="25"/>
  <c r="AL499" i="25"/>
  <c r="AM499" i="25"/>
  <c r="AN499" i="25"/>
  <c r="AO499" i="25"/>
  <c r="AP499" i="25"/>
  <c r="AQ499" i="25"/>
  <c r="AB500" i="25"/>
  <c r="AC500" i="25"/>
  <c r="AD500" i="25"/>
  <c r="AE500" i="25"/>
  <c r="AF500" i="25"/>
  <c r="AG500" i="25"/>
  <c r="AH500" i="25"/>
  <c r="AI500" i="25"/>
  <c r="AJ500" i="25"/>
  <c r="AK500" i="25"/>
  <c r="AL500" i="25"/>
  <c r="AM500" i="25"/>
  <c r="AN500" i="25"/>
  <c r="AO500" i="25"/>
  <c r="AP500" i="25"/>
  <c r="AQ500" i="25"/>
  <c r="AB501" i="25"/>
  <c r="AC501" i="25"/>
  <c r="AD501" i="25"/>
  <c r="AE501" i="25"/>
  <c r="AF501" i="25"/>
  <c r="AG501" i="25"/>
  <c r="AH501" i="25"/>
  <c r="AI501" i="25"/>
  <c r="AJ501" i="25"/>
  <c r="AK501" i="25"/>
  <c r="AL501" i="25"/>
  <c r="AM501" i="25"/>
  <c r="AN501" i="25"/>
  <c r="AO501" i="25"/>
  <c r="AP501" i="25"/>
  <c r="AQ501" i="25"/>
  <c r="AB502" i="25"/>
  <c r="AC502" i="25"/>
  <c r="AD502" i="25"/>
  <c r="AE502" i="25"/>
  <c r="AF502" i="25"/>
  <c r="AG502" i="25"/>
  <c r="AH502" i="25"/>
  <c r="AI502" i="25"/>
  <c r="AJ502" i="25"/>
  <c r="AK502" i="25"/>
  <c r="AL502" i="25"/>
  <c r="AM502" i="25"/>
  <c r="AN502" i="25"/>
  <c r="AO502" i="25"/>
  <c r="AP502" i="25"/>
  <c r="AQ502" i="25"/>
  <c r="AB503" i="25"/>
  <c r="AC503" i="25"/>
  <c r="AD503" i="25"/>
  <c r="AE503" i="25"/>
  <c r="AF503" i="25"/>
  <c r="AG503" i="25"/>
  <c r="AH503" i="25"/>
  <c r="AI503" i="25"/>
  <c r="AJ503" i="25"/>
  <c r="AK503" i="25"/>
  <c r="AL503" i="25"/>
  <c r="AM503" i="25"/>
  <c r="AN503" i="25"/>
  <c r="AO503" i="25"/>
  <c r="AP503" i="25"/>
  <c r="AQ503" i="25"/>
  <c r="AB504" i="25"/>
  <c r="AC504" i="25"/>
  <c r="AD504" i="25"/>
  <c r="AE504" i="25"/>
  <c r="AF504" i="25"/>
  <c r="AG504" i="25"/>
  <c r="AH504" i="25"/>
  <c r="AI504" i="25"/>
  <c r="AJ504" i="25"/>
  <c r="AK504" i="25"/>
  <c r="AL504" i="25"/>
  <c r="AM504" i="25"/>
  <c r="AN504" i="25"/>
  <c r="AO504" i="25"/>
  <c r="AP504" i="25"/>
  <c r="AQ504" i="25"/>
  <c r="AB505" i="25"/>
  <c r="AC505" i="25"/>
  <c r="AD505" i="25"/>
  <c r="AE505" i="25"/>
  <c r="AF505" i="25"/>
  <c r="AG505" i="25"/>
  <c r="AH505" i="25"/>
  <c r="AI505" i="25"/>
  <c r="AJ505" i="25"/>
  <c r="AK505" i="25"/>
  <c r="AL505" i="25"/>
  <c r="AM505" i="25"/>
  <c r="AN505" i="25"/>
  <c r="AO505" i="25"/>
  <c r="AP505" i="25"/>
  <c r="AQ505" i="25"/>
  <c r="AB506" i="25"/>
  <c r="AC506" i="25"/>
  <c r="AD506" i="25"/>
  <c r="AE506" i="25"/>
  <c r="AF506" i="25"/>
  <c r="AG506" i="25"/>
  <c r="AH506" i="25"/>
  <c r="AI506" i="25"/>
  <c r="AJ506" i="25"/>
  <c r="AK506" i="25"/>
  <c r="AL506" i="25"/>
  <c r="AM506" i="25"/>
  <c r="AN506" i="25"/>
  <c r="AO506" i="25"/>
  <c r="AP506" i="25"/>
  <c r="AQ506" i="25"/>
  <c r="AB507" i="25"/>
  <c r="AC507" i="25"/>
  <c r="AD507" i="25"/>
  <c r="AE507" i="25"/>
  <c r="AF507" i="25"/>
  <c r="AG507" i="25"/>
  <c r="AH507" i="25"/>
  <c r="AI507" i="25"/>
  <c r="AJ507" i="25"/>
  <c r="AK507" i="25"/>
  <c r="AL507" i="25"/>
  <c r="AM507" i="25"/>
  <c r="AN507" i="25"/>
  <c r="AO507" i="25"/>
  <c r="AP507" i="25"/>
  <c r="AQ507" i="25"/>
  <c r="AB508" i="25"/>
  <c r="AC508" i="25"/>
  <c r="AD508" i="25"/>
  <c r="AE508" i="25"/>
  <c r="AF508" i="25"/>
  <c r="AG508" i="25"/>
  <c r="AH508" i="25"/>
  <c r="AI508" i="25"/>
  <c r="AJ508" i="25"/>
  <c r="AK508" i="25"/>
  <c r="AL508" i="25"/>
  <c r="AM508" i="25"/>
  <c r="AN508" i="25"/>
  <c r="AO508" i="25"/>
  <c r="AP508" i="25"/>
  <c r="AQ508" i="25"/>
  <c r="AB509" i="25"/>
  <c r="AC509" i="25"/>
  <c r="AD509" i="25"/>
  <c r="AE509" i="25"/>
  <c r="AF509" i="25"/>
  <c r="AG509" i="25"/>
  <c r="AH509" i="25"/>
  <c r="AI509" i="25"/>
  <c r="AJ509" i="25"/>
  <c r="AK509" i="25"/>
  <c r="AL509" i="25"/>
  <c r="AM509" i="25"/>
  <c r="AN509" i="25"/>
  <c r="AO509" i="25"/>
  <c r="AP509" i="25"/>
  <c r="AQ509" i="25"/>
  <c r="AB510" i="25"/>
  <c r="AC510" i="25"/>
  <c r="AD510" i="25"/>
  <c r="AE510" i="25"/>
  <c r="AF510" i="25"/>
  <c r="AG510" i="25"/>
  <c r="AH510" i="25"/>
  <c r="AI510" i="25"/>
  <c r="AJ510" i="25"/>
  <c r="AK510" i="25"/>
  <c r="AL510" i="25"/>
  <c r="AM510" i="25"/>
  <c r="AN510" i="25"/>
  <c r="AO510" i="25"/>
  <c r="AP510" i="25"/>
  <c r="AQ510" i="25"/>
  <c r="AB511" i="25"/>
  <c r="AC511" i="25"/>
  <c r="AD511" i="25"/>
  <c r="AE511" i="25"/>
  <c r="AF511" i="25"/>
  <c r="AG511" i="25"/>
  <c r="AH511" i="25"/>
  <c r="AI511" i="25"/>
  <c r="AJ511" i="25"/>
  <c r="AK511" i="25"/>
  <c r="AL511" i="25"/>
  <c r="AM511" i="25"/>
  <c r="AN511" i="25"/>
  <c r="AO511" i="25"/>
  <c r="AP511" i="25"/>
  <c r="AQ511" i="25"/>
  <c r="AB512" i="25"/>
  <c r="AC512" i="25"/>
  <c r="AD512" i="25"/>
  <c r="AE512" i="25"/>
  <c r="AF512" i="25"/>
  <c r="AG512" i="25"/>
  <c r="AH512" i="25"/>
  <c r="AI512" i="25"/>
  <c r="AJ512" i="25"/>
  <c r="AK512" i="25"/>
  <c r="AL512" i="25"/>
  <c r="AM512" i="25"/>
  <c r="AN512" i="25"/>
  <c r="AO512" i="25"/>
  <c r="AP512" i="25"/>
  <c r="AQ512" i="25"/>
  <c r="AB513" i="25"/>
  <c r="AC513" i="25"/>
  <c r="AD513" i="25"/>
  <c r="AE513" i="25"/>
  <c r="AF513" i="25"/>
  <c r="AG513" i="25"/>
  <c r="AH513" i="25"/>
  <c r="AI513" i="25"/>
  <c r="AJ513" i="25"/>
  <c r="AK513" i="25"/>
  <c r="AL513" i="25"/>
  <c r="AM513" i="25"/>
  <c r="AN513" i="25"/>
  <c r="AO513" i="25"/>
  <c r="AP513" i="25"/>
  <c r="AQ513" i="25"/>
  <c r="AB514" i="25"/>
  <c r="AC514" i="25"/>
  <c r="AD514" i="25"/>
  <c r="AE514" i="25"/>
  <c r="AF514" i="25"/>
  <c r="AG514" i="25"/>
  <c r="AH514" i="25"/>
  <c r="AI514" i="25"/>
  <c r="AJ514" i="25"/>
  <c r="AK514" i="25"/>
  <c r="AL514" i="25"/>
  <c r="AM514" i="25"/>
  <c r="AN514" i="25"/>
  <c r="AO514" i="25"/>
  <c r="AP514" i="25"/>
  <c r="AQ514" i="25"/>
  <c r="AB515" i="25"/>
  <c r="AC515" i="25"/>
  <c r="AD515" i="25"/>
  <c r="AE515" i="25"/>
  <c r="AF515" i="25"/>
  <c r="AG515" i="25"/>
  <c r="AH515" i="25"/>
  <c r="AI515" i="25"/>
  <c r="AJ515" i="25"/>
  <c r="AK515" i="25"/>
  <c r="AL515" i="25"/>
  <c r="AM515" i="25"/>
  <c r="AN515" i="25"/>
  <c r="AO515" i="25"/>
  <c r="AP515" i="25"/>
  <c r="AQ515" i="25"/>
  <c r="AB516" i="25"/>
  <c r="AC516" i="25"/>
  <c r="AD516" i="25"/>
  <c r="AE516" i="25"/>
  <c r="AF516" i="25"/>
  <c r="AG516" i="25"/>
  <c r="AH516" i="25"/>
  <c r="AI516" i="25"/>
  <c r="AJ516" i="25"/>
  <c r="AK516" i="25"/>
  <c r="AL516" i="25"/>
  <c r="AM516" i="25"/>
  <c r="AN516" i="25"/>
  <c r="AO516" i="25"/>
  <c r="AP516" i="25"/>
  <c r="AQ516" i="25"/>
  <c r="AB517" i="25"/>
  <c r="AC517" i="25"/>
  <c r="AD517" i="25"/>
  <c r="AE517" i="25"/>
  <c r="AF517" i="25"/>
  <c r="AG517" i="25"/>
  <c r="AH517" i="25"/>
  <c r="AI517" i="25"/>
  <c r="AJ517" i="25"/>
  <c r="AK517" i="25"/>
  <c r="AL517" i="25"/>
  <c r="AM517" i="25"/>
  <c r="AN517" i="25"/>
  <c r="AO517" i="25"/>
  <c r="AP517" i="25"/>
  <c r="AQ517" i="25"/>
  <c r="AB518" i="25"/>
  <c r="AC518" i="25"/>
  <c r="AD518" i="25"/>
  <c r="AE518" i="25"/>
  <c r="AF518" i="25"/>
  <c r="AG518" i="25"/>
  <c r="AH518" i="25"/>
  <c r="AI518" i="25"/>
  <c r="AJ518" i="25"/>
  <c r="AK518" i="25"/>
  <c r="AL518" i="25"/>
  <c r="AM518" i="25"/>
  <c r="AN518" i="25"/>
  <c r="AO518" i="25"/>
  <c r="AP518" i="25"/>
  <c r="AQ518" i="25"/>
  <c r="AB519" i="25"/>
  <c r="AC519" i="25"/>
  <c r="AD519" i="25"/>
  <c r="AE519" i="25"/>
  <c r="AF519" i="25"/>
  <c r="AG519" i="25"/>
  <c r="AH519" i="25"/>
  <c r="AI519" i="25"/>
  <c r="AJ519" i="25"/>
  <c r="AK519" i="25"/>
  <c r="AL519" i="25"/>
  <c r="AM519" i="25"/>
  <c r="AN519" i="25"/>
  <c r="AO519" i="25"/>
  <c r="AP519" i="25"/>
  <c r="AQ519" i="25"/>
  <c r="AB520" i="25"/>
  <c r="AC520" i="25"/>
  <c r="AD520" i="25"/>
  <c r="AE520" i="25"/>
  <c r="AF520" i="25"/>
  <c r="AG520" i="25"/>
  <c r="AH520" i="25"/>
  <c r="AI520" i="25"/>
  <c r="AJ520" i="25"/>
  <c r="AK520" i="25"/>
  <c r="AL520" i="25"/>
  <c r="AM520" i="25"/>
  <c r="AN520" i="25"/>
  <c r="AO520" i="25"/>
  <c r="AP520" i="25"/>
  <c r="AQ520" i="25"/>
  <c r="AB521" i="25"/>
  <c r="AC521" i="25"/>
  <c r="AD521" i="25"/>
  <c r="AE521" i="25"/>
  <c r="AF521" i="25"/>
  <c r="AG521" i="25"/>
  <c r="AH521" i="25"/>
  <c r="AI521" i="25"/>
  <c r="AJ521" i="25"/>
  <c r="AK521" i="25"/>
  <c r="AL521" i="25"/>
  <c r="AM521" i="25"/>
  <c r="AN521" i="25"/>
  <c r="AO521" i="25"/>
  <c r="AP521" i="25"/>
  <c r="AQ521" i="25"/>
  <c r="AB522" i="25"/>
  <c r="AC522" i="25"/>
  <c r="AD522" i="25"/>
  <c r="AE522" i="25"/>
  <c r="AF522" i="25"/>
  <c r="AG522" i="25"/>
  <c r="AH522" i="25"/>
  <c r="AI522" i="25"/>
  <c r="AJ522" i="25"/>
  <c r="AK522" i="25"/>
  <c r="AL522" i="25"/>
  <c r="AM522" i="25"/>
  <c r="AN522" i="25"/>
  <c r="AO522" i="25"/>
  <c r="AP522" i="25"/>
  <c r="AQ522" i="25"/>
  <c r="AB523" i="25"/>
  <c r="AC523" i="25"/>
  <c r="AD523" i="25"/>
  <c r="AE523" i="25"/>
  <c r="AF523" i="25"/>
  <c r="AG523" i="25"/>
  <c r="AH523" i="25"/>
  <c r="AI523" i="25"/>
  <c r="AJ523" i="25"/>
  <c r="AK523" i="25"/>
  <c r="AL523" i="25"/>
  <c r="AM523" i="25"/>
  <c r="AN523" i="25"/>
  <c r="AO523" i="25"/>
  <c r="AP523" i="25"/>
  <c r="AQ523" i="25"/>
  <c r="AB524" i="25"/>
  <c r="AC524" i="25"/>
  <c r="AD524" i="25"/>
  <c r="AE524" i="25"/>
  <c r="AF524" i="25"/>
  <c r="AG524" i="25"/>
  <c r="AH524" i="25"/>
  <c r="AI524" i="25"/>
  <c r="AJ524" i="25"/>
  <c r="AK524" i="25"/>
  <c r="AL524" i="25"/>
  <c r="AM524" i="25"/>
  <c r="AN524" i="25"/>
  <c r="AO524" i="25"/>
  <c r="AP524" i="25"/>
  <c r="AQ524" i="25"/>
  <c r="AB525" i="25"/>
  <c r="AC525" i="25"/>
  <c r="AD525" i="25"/>
  <c r="AE525" i="25"/>
  <c r="AF525" i="25"/>
  <c r="AG525" i="25"/>
  <c r="AH525" i="25"/>
  <c r="AI525" i="25"/>
  <c r="AJ525" i="25"/>
  <c r="AK525" i="25"/>
  <c r="AL525" i="25"/>
  <c r="AM525" i="25"/>
  <c r="AN525" i="25"/>
  <c r="AO525" i="25"/>
  <c r="AP525" i="25"/>
  <c r="AQ525" i="25"/>
  <c r="AB526" i="25"/>
  <c r="AC526" i="25"/>
  <c r="AD526" i="25"/>
  <c r="AE526" i="25"/>
  <c r="AF526" i="25"/>
  <c r="AG526" i="25"/>
  <c r="AH526" i="25"/>
  <c r="AI526" i="25"/>
  <c r="AJ526" i="25"/>
  <c r="AK526" i="25"/>
  <c r="AL526" i="25"/>
  <c r="AM526" i="25"/>
  <c r="AN526" i="25"/>
  <c r="AO526" i="25"/>
  <c r="AP526" i="25"/>
  <c r="AQ526" i="25"/>
  <c r="AB527" i="25"/>
  <c r="AC527" i="25"/>
  <c r="AD527" i="25"/>
  <c r="AE527" i="25"/>
  <c r="AF527" i="25"/>
  <c r="AG527" i="25"/>
  <c r="AH527" i="25"/>
  <c r="AI527" i="25"/>
  <c r="AJ527" i="25"/>
  <c r="AK527" i="25"/>
  <c r="AL527" i="25"/>
  <c r="AM527" i="25"/>
  <c r="AN527" i="25"/>
  <c r="AO527" i="25"/>
  <c r="AP527" i="25"/>
  <c r="AQ527" i="25"/>
  <c r="AB528" i="25"/>
  <c r="AC528" i="25"/>
  <c r="AD528" i="25"/>
  <c r="AE528" i="25"/>
  <c r="AF528" i="25"/>
  <c r="AG528" i="25"/>
  <c r="AH528" i="25"/>
  <c r="AI528" i="25"/>
  <c r="AJ528" i="25"/>
  <c r="AK528" i="25"/>
  <c r="AL528" i="25"/>
  <c r="AM528" i="25"/>
  <c r="AN528" i="25"/>
  <c r="AO528" i="25"/>
  <c r="AP528" i="25"/>
  <c r="AQ528" i="25"/>
  <c r="AB529" i="25"/>
  <c r="AC529" i="25"/>
  <c r="AD529" i="25"/>
  <c r="AE529" i="25"/>
  <c r="AF529" i="25"/>
  <c r="AG529" i="25"/>
  <c r="AH529" i="25"/>
  <c r="AI529" i="25"/>
  <c r="AJ529" i="25"/>
  <c r="AK529" i="25"/>
  <c r="AL529" i="25"/>
  <c r="AM529" i="25"/>
  <c r="AN529" i="25"/>
  <c r="AO529" i="25"/>
  <c r="AP529" i="25"/>
  <c r="AQ529" i="25"/>
  <c r="AB530" i="25"/>
  <c r="AC530" i="25"/>
  <c r="AD530" i="25"/>
  <c r="AE530" i="25"/>
  <c r="AF530" i="25"/>
  <c r="AG530" i="25"/>
  <c r="AH530" i="25"/>
  <c r="AI530" i="25"/>
  <c r="AJ530" i="25"/>
  <c r="AK530" i="25"/>
  <c r="AL530" i="25"/>
  <c r="AM530" i="25"/>
  <c r="AN530" i="25"/>
  <c r="AO530" i="25"/>
  <c r="AP530" i="25"/>
  <c r="AQ530" i="25"/>
  <c r="AB531" i="25"/>
  <c r="AC531" i="25"/>
  <c r="AD531" i="25"/>
  <c r="AE531" i="25"/>
  <c r="AF531" i="25"/>
  <c r="AG531" i="25"/>
  <c r="AH531" i="25"/>
  <c r="AI531" i="25"/>
  <c r="AJ531" i="25"/>
  <c r="AK531" i="25"/>
  <c r="AL531" i="25"/>
  <c r="AM531" i="25"/>
  <c r="AN531" i="25"/>
  <c r="AO531" i="25"/>
  <c r="AP531" i="25"/>
  <c r="AQ531" i="25"/>
  <c r="AB532" i="25"/>
  <c r="AC532" i="25"/>
  <c r="AD532" i="25"/>
  <c r="AE532" i="25"/>
  <c r="AF532" i="25"/>
  <c r="AG532" i="25"/>
  <c r="AH532" i="25"/>
  <c r="AI532" i="25"/>
  <c r="AJ532" i="25"/>
  <c r="AK532" i="25"/>
  <c r="AL532" i="25"/>
  <c r="AM532" i="25"/>
  <c r="AN532" i="25"/>
  <c r="AO532" i="25"/>
  <c r="AP532" i="25"/>
  <c r="AQ532" i="25"/>
  <c r="AB533" i="25"/>
  <c r="AC533" i="25"/>
  <c r="AD533" i="25"/>
  <c r="AE533" i="25"/>
  <c r="AF533" i="25"/>
  <c r="AG533" i="25"/>
  <c r="AH533" i="25"/>
  <c r="AI533" i="25"/>
  <c r="AJ533" i="25"/>
  <c r="AK533" i="25"/>
  <c r="AL533" i="25"/>
  <c r="AM533" i="25"/>
  <c r="AN533" i="25"/>
  <c r="AO533" i="25"/>
  <c r="AP533" i="25"/>
  <c r="AQ533" i="25"/>
  <c r="AB534" i="25"/>
  <c r="AC534" i="25"/>
  <c r="AD534" i="25"/>
  <c r="AE534" i="25"/>
  <c r="AF534" i="25"/>
  <c r="AG534" i="25"/>
  <c r="AH534" i="25"/>
  <c r="AI534" i="25"/>
  <c r="AJ534" i="25"/>
  <c r="AK534" i="25"/>
  <c r="AL534" i="25"/>
  <c r="AM534" i="25"/>
  <c r="AN534" i="25"/>
  <c r="AO534" i="25"/>
  <c r="AP534" i="25"/>
  <c r="AQ534" i="25"/>
  <c r="AB535" i="25"/>
  <c r="AC535" i="25"/>
  <c r="AD535" i="25"/>
  <c r="AE535" i="25"/>
  <c r="AF535" i="25"/>
  <c r="AG535" i="25"/>
  <c r="AH535" i="25"/>
  <c r="AI535" i="25"/>
  <c r="AJ535" i="25"/>
  <c r="AK535" i="25"/>
  <c r="AL535" i="25"/>
  <c r="AM535" i="25"/>
  <c r="AN535" i="25"/>
  <c r="AO535" i="25"/>
  <c r="AP535" i="25"/>
  <c r="AQ535" i="25"/>
  <c r="AB536" i="25"/>
  <c r="AC536" i="25"/>
  <c r="AD536" i="25"/>
  <c r="AE536" i="25"/>
  <c r="AF536" i="25"/>
  <c r="AG536" i="25"/>
  <c r="AH536" i="25"/>
  <c r="AI536" i="25"/>
  <c r="AJ536" i="25"/>
  <c r="AK536" i="25"/>
  <c r="AL536" i="25"/>
  <c r="AM536" i="25"/>
  <c r="AN536" i="25"/>
  <c r="AO536" i="25"/>
  <c r="AP536" i="25"/>
  <c r="AQ536" i="25"/>
  <c r="AB537" i="25"/>
  <c r="AC537" i="25"/>
  <c r="AD537" i="25"/>
  <c r="AE537" i="25"/>
  <c r="AF537" i="25"/>
  <c r="AG537" i="25"/>
  <c r="AH537" i="25"/>
  <c r="AI537" i="25"/>
  <c r="AJ537" i="25"/>
  <c r="AK537" i="25"/>
  <c r="AL537" i="25"/>
  <c r="AM537" i="25"/>
  <c r="AN537" i="25"/>
  <c r="AO537" i="25"/>
  <c r="AP537" i="25"/>
  <c r="AQ537" i="25"/>
  <c r="AB538" i="25"/>
  <c r="AC538" i="25"/>
  <c r="AD538" i="25"/>
  <c r="AE538" i="25"/>
  <c r="AF538" i="25"/>
  <c r="AG538" i="25"/>
  <c r="AH538" i="25"/>
  <c r="AI538" i="25"/>
  <c r="AJ538" i="25"/>
  <c r="AK538" i="25"/>
  <c r="AL538" i="25"/>
  <c r="AM538" i="25"/>
  <c r="AN538" i="25"/>
  <c r="AO538" i="25"/>
  <c r="AP538" i="25"/>
  <c r="AQ538" i="25"/>
  <c r="AB539" i="25"/>
  <c r="AC539" i="25"/>
  <c r="AD539" i="25"/>
  <c r="AE539" i="25"/>
  <c r="AF539" i="25"/>
  <c r="AG539" i="25"/>
  <c r="AH539" i="25"/>
  <c r="AI539" i="25"/>
  <c r="AJ539" i="25"/>
  <c r="AK539" i="25"/>
  <c r="AL539" i="25"/>
  <c r="AM539" i="25"/>
  <c r="AN539" i="25"/>
  <c r="AO539" i="25"/>
  <c r="AP539" i="25"/>
  <c r="AQ539" i="25"/>
  <c r="AB540" i="25"/>
  <c r="AC540" i="25"/>
  <c r="AD540" i="25"/>
  <c r="AE540" i="25"/>
  <c r="AF540" i="25"/>
  <c r="AG540" i="25"/>
  <c r="AH540" i="25"/>
  <c r="AI540" i="25"/>
  <c r="AJ540" i="25"/>
  <c r="AK540" i="25"/>
  <c r="AL540" i="25"/>
  <c r="AM540" i="25"/>
  <c r="AN540" i="25"/>
  <c r="AO540" i="25"/>
  <c r="AP540" i="25"/>
  <c r="AQ540" i="25"/>
  <c r="AB541" i="25"/>
  <c r="AC541" i="25"/>
  <c r="AD541" i="25"/>
  <c r="AE541" i="25"/>
  <c r="AF541" i="25"/>
  <c r="AG541" i="25"/>
  <c r="AH541" i="25"/>
  <c r="AI541" i="25"/>
  <c r="AJ541" i="25"/>
  <c r="AK541" i="25"/>
  <c r="AL541" i="25"/>
  <c r="AM541" i="25"/>
  <c r="AN541" i="25"/>
  <c r="AO541" i="25"/>
  <c r="AP541" i="25"/>
  <c r="AQ541" i="25"/>
  <c r="AB542" i="25"/>
  <c r="AC542" i="25"/>
  <c r="AD542" i="25"/>
  <c r="AE542" i="25"/>
  <c r="AF542" i="25"/>
  <c r="AG542" i="25"/>
  <c r="AH542" i="25"/>
  <c r="AI542" i="25"/>
  <c r="AJ542" i="25"/>
  <c r="AK542" i="25"/>
  <c r="AL542" i="25"/>
  <c r="AM542" i="25"/>
  <c r="AN542" i="25"/>
  <c r="AO542" i="25"/>
  <c r="AP542" i="25"/>
  <c r="AQ542" i="25"/>
  <c r="AB543" i="25"/>
  <c r="AC543" i="25"/>
  <c r="AD543" i="25"/>
  <c r="AE543" i="25"/>
  <c r="AF543" i="25"/>
  <c r="AG543" i="25"/>
  <c r="AH543" i="25"/>
  <c r="AI543" i="25"/>
  <c r="AJ543" i="25"/>
  <c r="AK543" i="25"/>
  <c r="AL543" i="25"/>
  <c r="AM543" i="25"/>
  <c r="AN543" i="25"/>
  <c r="AO543" i="25"/>
  <c r="AP543" i="25"/>
  <c r="AQ543" i="25"/>
  <c r="AB544" i="25"/>
  <c r="AC544" i="25"/>
  <c r="AD544" i="25"/>
  <c r="AE544" i="25"/>
  <c r="AF544" i="25"/>
  <c r="AG544" i="25"/>
  <c r="AH544" i="25"/>
  <c r="AI544" i="25"/>
  <c r="AJ544" i="25"/>
  <c r="AK544" i="25"/>
  <c r="AL544" i="25"/>
  <c r="AM544" i="25"/>
  <c r="AN544" i="25"/>
  <c r="AO544" i="25"/>
  <c r="AP544" i="25"/>
  <c r="AQ544" i="25"/>
  <c r="AB545" i="25"/>
  <c r="AC545" i="25"/>
  <c r="AD545" i="25"/>
  <c r="AE545" i="25"/>
  <c r="AF545" i="25"/>
  <c r="AG545" i="25"/>
  <c r="AH545" i="25"/>
  <c r="AI545" i="25"/>
  <c r="AJ545" i="25"/>
  <c r="AK545" i="25"/>
  <c r="AL545" i="25"/>
  <c r="AM545" i="25"/>
  <c r="AN545" i="25"/>
  <c r="AO545" i="25"/>
  <c r="AP545" i="25"/>
  <c r="AQ545" i="25"/>
  <c r="AB546" i="25"/>
  <c r="AC546" i="25"/>
  <c r="AD546" i="25"/>
  <c r="AE546" i="25"/>
  <c r="AF546" i="25"/>
  <c r="AG546" i="25"/>
  <c r="AH546" i="25"/>
  <c r="AI546" i="25"/>
  <c r="AJ546" i="25"/>
  <c r="AK546" i="25"/>
  <c r="AL546" i="25"/>
  <c r="AM546" i="25"/>
  <c r="AN546" i="25"/>
  <c r="AO546" i="25"/>
  <c r="AP546" i="25"/>
  <c r="AQ546" i="25"/>
  <c r="AB547" i="25"/>
  <c r="AC547" i="25"/>
  <c r="AD547" i="25"/>
  <c r="AE547" i="25"/>
  <c r="AF547" i="25"/>
  <c r="AG547" i="25"/>
  <c r="AH547" i="25"/>
  <c r="AI547" i="25"/>
  <c r="AJ547" i="25"/>
  <c r="AK547" i="25"/>
  <c r="AL547" i="25"/>
  <c r="AM547" i="25"/>
  <c r="AN547" i="25"/>
  <c r="AO547" i="25"/>
  <c r="AP547" i="25"/>
  <c r="AQ547" i="25"/>
  <c r="AB548" i="25"/>
  <c r="AC548" i="25"/>
  <c r="AD548" i="25"/>
  <c r="AE548" i="25"/>
  <c r="AF548" i="25"/>
  <c r="AG548" i="25"/>
  <c r="AH548" i="25"/>
  <c r="AI548" i="25"/>
  <c r="AJ548" i="25"/>
  <c r="AK548" i="25"/>
  <c r="AL548" i="25"/>
  <c r="AM548" i="25"/>
  <c r="AN548" i="25"/>
  <c r="AO548" i="25"/>
  <c r="AP548" i="25"/>
  <c r="AQ548" i="25"/>
  <c r="AB549" i="25"/>
  <c r="AC549" i="25"/>
  <c r="AD549" i="25"/>
  <c r="AE549" i="25"/>
  <c r="AF549" i="25"/>
  <c r="AG549" i="25"/>
  <c r="AH549" i="25"/>
  <c r="AI549" i="25"/>
  <c r="AJ549" i="25"/>
  <c r="AK549" i="25"/>
  <c r="AL549" i="25"/>
  <c r="AM549" i="25"/>
  <c r="AN549" i="25"/>
  <c r="AO549" i="25"/>
  <c r="AP549" i="25"/>
  <c r="AQ549" i="25"/>
  <c r="AB550" i="25"/>
  <c r="AC550" i="25"/>
  <c r="AD550" i="25"/>
  <c r="AE550" i="25"/>
  <c r="AF550" i="25"/>
  <c r="AG550" i="25"/>
  <c r="AH550" i="25"/>
  <c r="AI550" i="25"/>
  <c r="AJ550" i="25"/>
  <c r="AK550" i="25"/>
  <c r="AL550" i="25"/>
  <c r="AM550" i="25"/>
  <c r="AN550" i="25"/>
  <c r="AO550" i="25"/>
  <c r="AP550" i="25"/>
  <c r="AQ550" i="25"/>
  <c r="AB551" i="25"/>
  <c r="AC551" i="25"/>
  <c r="AD551" i="25"/>
  <c r="AE551" i="25"/>
  <c r="AF551" i="25"/>
  <c r="AG551" i="25"/>
  <c r="AH551" i="25"/>
  <c r="AI551" i="25"/>
  <c r="AJ551" i="25"/>
  <c r="AK551" i="25"/>
  <c r="AL551" i="25"/>
  <c r="AM551" i="25"/>
  <c r="AN551" i="25"/>
  <c r="AO551" i="25"/>
  <c r="AP551" i="25"/>
  <c r="AQ551" i="25"/>
  <c r="AB552" i="25"/>
  <c r="AC552" i="25"/>
  <c r="AD552" i="25"/>
  <c r="AE552" i="25"/>
  <c r="AF552" i="25"/>
  <c r="AG552" i="25"/>
  <c r="AH552" i="25"/>
  <c r="AI552" i="25"/>
  <c r="AJ552" i="25"/>
  <c r="AK552" i="25"/>
  <c r="AL552" i="25"/>
  <c r="AM552" i="25"/>
  <c r="AN552" i="25"/>
  <c r="AO552" i="25"/>
  <c r="AP552" i="25"/>
  <c r="AQ552" i="25"/>
  <c r="AB553" i="25"/>
  <c r="AC553" i="25"/>
  <c r="AD553" i="25"/>
  <c r="AE553" i="25"/>
  <c r="AF553" i="25"/>
  <c r="AG553" i="25"/>
  <c r="AH553" i="25"/>
  <c r="AI553" i="25"/>
  <c r="AJ553" i="25"/>
  <c r="AK553" i="25"/>
  <c r="AL553" i="25"/>
  <c r="AM553" i="25"/>
  <c r="AN553" i="25"/>
  <c r="AO553" i="25"/>
  <c r="AP553" i="25"/>
  <c r="AQ553" i="25"/>
  <c r="AB554" i="25"/>
  <c r="AC554" i="25"/>
  <c r="AD554" i="25"/>
  <c r="AE554" i="25"/>
  <c r="AF554" i="25"/>
  <c r="AG554" i="25"/>
  <c r="AH554" i="25"/>
  <c r="AI554" i="25"/>
  <c r="AJ554" i="25"/>
  <c r="AK554" i="25"/>
  <c r="AL554" i="25"/>
  <c r="AM554" i="25"/>
  <c r="AN554" i="25"/>
  <c r="AO554" i="25"/>
  <c r="AP554" i="25"/>
  <c r="AQ554" i="25"/>
  <c r="AB555" i="25"/>
  <c r="AC555" i="25"/>
  <c r="AD555" i="25"/>
  <c r="AE555" i="25"/>
  <c r="AF555" i="25"/>
  <c r="AG555" i="25"/>
  <c r="AH555" i="25"/>
  <c r="AI555" i="25"/>
  <c r="AJ555" i="25"/>
  <c r="AK555" i="25"/>
  <c r="AL555" i="25"/>
  <c r="AM555" i="25"/>
  <c r="AN555" i="25"/>
  <c r="AO555" i="25"/>
  <c r="AP555" i="25"/>
  <c r="AQ555" i="25"/>
  <c r="AB556" i="25"/>
  <c r="AC556" i="25"/>
  <c r="AD556" i="25"/>
  <c r="AE556" i="25"/>
  <c r="AF556" i="25"/>
  <c r="AG556" i="25"/>
  <c r="AH556" i="25"/>
  <c r="AI556" i="25"/>
  <c r="AJ556" i="25"/>
  <c r="AK556" i="25"/>
  <c r="AL556" i="25"/>
  <c r="AM556" i="25"/>
  <c r="AN556" i="25"/>
  <c r="AO556" i="25"/>
  <c r="AP556" i="25"/>
  <c r="AQ556" i="25"/>
  <c r="AB557" i="25"/>
  <c r="AC557" i="25"/>
  <c r="AD557" i="25"/>
  <c r="AE557" i="25"/>
  <c r="AF557" i="25"/>
  <c r="AG557" i="25"/>
  <c r="AH557" i="25"/>
  <c r="AI557" i="25"/>
  <c r="AJ557" i="25"/>
  <c r="AK557" i="25"/>
  <c r="AL557" i="25"/>
  <c r="AM557" i="25"/>
  <c r="AN557" i="25"/>
  <c r="AO557" i="25"/>
  <c r="AP557" i="25"/>
  <c r="AQ557" i="25"/>
  <c r="AB558" i="25"/>
  <c r="AC558" i="25"/>
  <c r="AD558" i="25"/>
  <c r="AE558" i="25"/>
  <c r="AF558" i="25"/>
  <c r="AG558" i="25"/>
  <c r="AH558" i="25"/>
  <c r="AI558" i="25"/>
  <c r="AJ558" i="25"/>
  <c r="AK558" i="25"/>
  <c r="AL558" i="25"/>
  <c r="AM558" i="25"/>
  <c r="AN558" i="25"/>
  <c r="AO558" i="25"/>
  <c r="AP558" i="25"/>
  <c r="AQ558" i="25"/>
  <c r="AB559" i="25"/>
  <c r="AC559" i="25"/>
  <c r="AD559" i="25"/>
  <c r="AE559" i="25"/>
  <c r="AF559" i="25"/>
  <c r="AG559" i="25"/>
  <c r="AH559" i="25"/>
  <c r="AI559" i="25"/>
  <c r="AJ559" i="25"/>
  <c r="AK559" i="25"/>
  <c r="AL559" i="25"/>
  <c r="AM559" i="25"/>
  <c r="AN559" i="25"/>
  <c r="AO559" i="25"/>
  <c r="AP559" i="25"/>
  <c r="AQ559" i="25"/>
  <c r="AB560" i="25"/>
  <c r="AC560" i="25"/>
  <c r="AD560" i="25"/>
  <c r="AE560" i="25"/>
  <c r="AF560" i="25"/>
  <c r="AG560" i="25"/>
  <c r="AH560" i="25"/>
  <c r="AI560" i="25"/>
  <c r="AJ560" i="25"/>
  <c r="AK560" i="25"/>
  <c r="AL560" i="25"/>
  <c r="AM560" i="25"/>
  <c r="AN560" i="25"/>
  <c r="AO560" i="25"/>
  <c r="AP560" i="25"/>
  <c r="AQ560" i="25"/>
  <c r="AB561" i="25"/>
  <c r="AC561" i="25"/>
  <c r="AD561" i="25"/>
  <c r="AE561" i="25"/>
  <c r="AF561" i="25"/>
  <c r="AG561" i="25"/>
  <c r="AH561" i="25"/>
  <c r="AI561" i="25"/>
  <c r="AJ561" i="25"/>
  <c r="AK561" i="25"/>
  <c r="AL561" i="25"/>
  <c r="AM561" i="25"/>
  <c r="AN561" i="25"/>
  <c r="AO561" i="25"/>
  <c r="AP561" i="25"/>
  <c r="AQ561" i="25"/>
  <c r="AB562" i="25"/>
  <c r="AC562" i="25"/>
  <c r="AD562" i="25"/>
  <c r="AE562" i="25"/>
  <c r="AF562" i="25"/>
  <c r="AG562" i="25"/>
  <c r="AH562" i="25"/>
  <c r="AI562" i="25"/>
  <c r="AJ562" i="25"/>
  <c r="AK562" i="25"/>
  <c r="AL562" i="25"/>
  <c r="AM562" i="25"/>
  <c r="AN562" i="25"/>
  <c r="AO562" i="25"/>
  <c r="AP562" i="25"/>
  <c r="AQ562" i="25"/>
  <c r="AB563" i="25"/>
  <c r="AC563" i="25"/>
  <c r="AD563" i="25"/>
  <c r="AE563" i="25"/>
  <c r="AF563" i="25"/>
  <c r="AG563" i="25"/>
  <c r="AH563" i="25"/>
  <c r="AI563" i="25"/>
  <c r="AJ563" i="25"/>
  <c r="AK563" i="25"/>
  <c r="AL563" i="25"/>
  <c r="AM563" i="25"/>
  <c r="AN563" i="25"/>
  <c r="AO563" i="25"/>
  <c r="AP563" i="25"/>
  <c r="AQ563" i="25"/>
  <c r="AB564" i="25"/>
  <c r="AC564" i="25"/>
  <c r="AD564" i="25"/>
  <c r="AE564" i="25"/>
  <c r="AF564" i="25"/>
  <c r="AG564" i="25"/>
  <c r="AH564" i="25"/>
  <c r="AI564" i="25"/>
  <c r="AJ564" i="25"/>
  <c r="AK564" i="25"/>
  <c r="AL564" i="25"/>
  <c r="AM564" i="25"/>
  <c r="AN564" i="25"/>
  <c r="AO564" i="25"/>
  <c r="AP564" i="25"/>
  <c r="AQ564" i="25"/>
  <c r="AB565" i="25"/>
  <c r="AC565" i="25"/>
  <c r="AD565" i="25"/>
  <c r="AE565" i="25"/>
  <c r="AF565" i="25"/>
  <c r="AG565" i="25"/>
  <c r="AH565" i="25"/>
  <c r="AI565" i="25"/>
  <c r="AJ565" i="25"/>
  <c r="AK565" i="25"/>
  <c r="AL565" i="25"/>
  <c r="AM565" i="25"/>
  <c r="AN565" i="25"/>
  <c r="AO565" i="25"/>
  <c r="AP565" i="25"/>
  <c r="AQ565" i="25"/>
  <c r="AB566" i="25"/>
  <c r="AC566" i="25"/>
  <c r="AD566" i="25"/>
  <c r="AE566" i="25"/>
  <c r="AF566" i="25"/>
  <c r="AG566" i="25"/>
  <c r="AH566" i="25"/>
  <c r="AI566" i="25"/>
  <c r="AJ566" i="25"/>
  <c r="AK566" i="25"/>
  <c r="AL566" i="25"/>
  <c r="AM566" i="25"/>
  <c r="AN566" i="25"/>
  <c r="AO566" i="25"/>
  <c r="AP566" i="25"/>
  <c r="AQ566" i="25"/>
  <c r="AB567" i="25"/>
  <c r="AC567" i="25"/>
  <c r="AD567" i="25"/>
  <c r="AE567" i="25"/>
  <c r="AF567" i="25"/>
  <c r="AG567" i="25"/>
  <c r="AH567" i="25"/>
  <c r="AI567" i="25"/>
  <c r="AJ567" i="25"/>
  <c r="AK567" i="25"/>
  <c r="AL567" i="25"/>
  <c r="AM567" i="25"/>
  <c r="AN567" i="25"/>
  <c r="AO567" i="25"/>
  <c r="AP567" i="25"/>
  <c r="AQ567" i="25"/>
  <c r="AB568" i="25"/>
  <c r="AC568" i="25"/>
  <c r="AD568" i="25"/>
  <c r="AE568" i="25"/>
  <c r="AF568" i="25"/>
  <c r="AG568" i="25"/>
  <c r="AH568" i="25"/>
  <c r="AI568" i="25"/>
  <c r="AJ568" i="25"/>
  <c r="AK568" i="25"/>
  <c r="AL568" i="25"/>
  <c r="AM568" i="25"/>
  <c r="AN568" i="25"/>
  <c r="AO568" i="25"/>
  <c r="AP568" i="25"/>
  <c r="AQ568" i="25"/>
  <c r="AB569" i="25"/>
  <c r="AC569" i="25"/>
  <c r="AD569" i="25"/>
  <c r="AE569" i="25"/>
  <c r="AF569" i="25"/>
  <c r="AG569" i="25"/>
  <c r="AH569" i="25"/>
  <c r="AI569" i="25"/>
  <c r="AJ569" i="25"/>
  <c r="AK569" i="25"/>
  <c r="AL569" i="25"/>
  <c r="AM569" i="25"/>
  <c r="AN569" i="25"/>
  <c r="AO569" i="25"/>
  <c r="AP569" i="25"/>
  <c r="AQ569" i="25"/>
  <c r="AB570" i="25"/>
  <c r="AC570" i="25"/>
  <c r="AD570" i="25"/>
  <c r="AE570" i="25"/>
  <c r="AF570" i="25"/>
  <c r="AG570" i="25"/>
  <c r="AH570" i="25"/>
  <c r="AI570" i="25"/>
  <c r="AJ570" i="25"/>
  <c r="AK570" i="25"/>
  <c r="AL570" i="25"/>
  <c r="AM570" i="25"/>
  <c r="AN570" i="25"/>
  <c r="AO570" i="25"/>
  <c r="AP570" i="25"/>
  <c r="AQ570" i="25"/>
  <c r="AB571" i="25"/>
  <c r="AC571" i="25"/>
  <c r="AD571" i="25"/>
  <c r="AE571" i="25"/>
  <c r="AF571" i="25"/>
  <c r="AG571" i="25"/>
  <c r="AH571" i="25"/>
  <c r="AI571" i="25"/>
  <c r="AJ571" i="25"/>
  <c r="AK571" i="25"/>
  <c r="AL571" i="25"/>
  <c r="AM571" i="25"/>
  <c r="AN571" i="25"/>
  <c r="AO571" i="25"/>
  <c r="AP571" i="25"/>
  <c r="AQ571" i="25"/>
  <c r="AB572" i="25"/>
  <c r="AC572" i="25"/>
  <c r="AD572" i="25"/>
  <c r="AE572" i="25"/>
  <c r="AF572" i="25"/>
  <c r="AG572" i="25"/>
  <c r="AH572" i="25"/>
  <c r="AI572" i="25"/>
  <c r="AJ572" i="25"/>
  <c r="AK572" i="25"/>
  <c r="AL572" i="25"/>
  <c r="AM572" i="25"/>
  <c r="AN572" i="25"/>
  <c r="AO572" i="25"/>
  <c r="AP572" i="25"/>
  <c r="AQ572" i="25"/>
  <c r="AB573" i="25"/>
  <c r="AC573" i="25"/>
  <c r="AD573" i="25"/>
  <c r="AE573" i="25"/>
  <c r="AF573" i="25"/>
  <c r="AG573" i="25"/>
  <c r="AH573" i="25"/>
  <c r="AI573" i="25"/>
  <c r="AJ573" i="25"/>
  <c r="AK573" i="25"/>
  <c r="AL573" i="25"/>
  <c r="AM573" i="25"/>
  <c r="AN573" i="25"/>
  <c r="AO573" i="25"/>
  <c r="AP573" i="25"/>
  <c r="AQ573" i="25"/>
  <c r="AB574" i="25"/>
  <c r="AC574" i="25"/>
  <c r="AD574" i="25"/>
  <c r="AE574" i="25"/>
  <c r="AF574" i="25"/>
  <c r="AG574" i="25"/>
  <c r="AH574" i="25"/>
  <c r="AI574" i="25"/>
  <c r="AJ574" i="25"/>
  <c r="AK574" i="25"/>
  <c r="AL574" i="25"/>
  <c r="AM574" i="25"/>
  <c r="AN574" i="25"/>
  <c r="AO574" i="25"/>
  <c r="AP574" i="25"/>
  <c r="AQ574" i="25"/>
  <c r="AB575" i="25"/>
  <c r="AC575" i="25"/>
  <c r="AD575" i="25"/>
  <c r="AE575" i="25"/>
  <c r="AF575" i="25"/>
  <c r="AG575" i="25"/>
  <c r="AH575" i="25"/>
  <c r="AI575" i="25"/>
  <c r="AJ575" i="25"/>
  <c r="AK575" i="25"/>
  <c r="AL575" i="25"/>
  <c r="AM575" i="25"/>
  <c r="AN575" i="25"/>
  <c r="AO575" i="25"/>
  <c r="AP575" i="25"/>
  <c r="AQ575" i="25"/>
  <c r="AB576" i="25"/>
  <c r="AC576" i="25"/>
  <c r="AD576" i="25"/>
  <c r="AE576" i="25"/>
  <c r="AF576" i="25"/>
  <c r="AG576" i="25"/>
  <c r="AH576" i="25"/>
  <c r="AI576" i="25"/>
  <c r="AJ576" i="25"/>
  <c r="AK576" i="25"/>
  <c r="AL576" i="25"/>
  <c r="AM576" i="25"/>
  <c r="AN576" i="25"/>
  <c r="AO576" i="25"/>
  <c r="AP576" i="25"/>
  <c r="AQ576" i="25"/>
  <c r="AB577" i="25"/>
  <c r="AC577" i="25"/>
  <c r="AD577" i="25"/>
  <c r="AE577" i="25"/>
  <c r="AF577" i="25"/>
  <c r="AG577" i="25"/>
  <c r="AH577" i="25"/>
  <c r="AI577" i="25"/>
  <c r="AJ577" i="25"/>
  <c r="AK577" i="25"/>
  <c r="AL577" i="25"/>
  <c r="AM577" i="25"/>
  <c r="AN577" i="25"/>
  <c r="AO577" i="25"/>
  <c r="AP577" i="25"/>
  <c r="AQ577" i="25"/>
  <c r="AB578" i="25"/>
  <c r="AC578" i="25"/>
  <c r="AD578" i="25"/>
  <c r="AE578" i="25"/>
  <c r="AF578" i="25"/>
  <c r="AG578" i="25"/>
  <c r="AH578" i="25"/>
  <c r="AI578" i="25"/>
  <c r="AJ578" i="25"/>
  <c r="AK578" i="25"/>
  <c r="AL578" i="25"/>
  <c r="AM578" i="25"/>
  <c r="AN578" i="25"/>
  <c r="AO578" i="25"/>
  <c r="AP578" i="25"/>
  <c r="AQ578" i="25"/>
  <c r="AB579" i="25"/>
  <c r="AC579" i="25"/>
  <c r="AD579" i="25"/>
  <c r="AE579" i="25"/>
  <c r="AF579" i="25"/>
  <c r="AG579" i="25"/>
  <c r="AH579" i="25"/>
  <c r="AI579" i="25"/>
  <c r="AJ579" i="25"/>
  <c r="AK579" i="25"/>
  <c r="AL579" i="25"/>
  <c r="AM579" i="25"/>
  <c r="AN579" i="25"/>
  <c r="AO579" i="25"/>
  <c r="AP579" i="25"/>
  <c r="AQ579" i="25"/>
  <c r="AB580" i="25"/>
  <c r="AC580" i="25"/>
  <c r="AD580" i="25"/>
  <c r="AE580" i="25"/>
  <c r="AF580" i="25"/>
  <c r="AG580" i="25"/>
  <c r="AH580" i="25"/>
  <c r="AI580" i="25"/>
  <c r="AJ580" i="25"/>
  <c r="AK580" i="25"/>
  <c r="AL580" i="25"/>
  <c r="AM580" i="25"/>
  <c r="AN580" i="25"/>
  <c r="AO580" i="25"/>
  <c r="AP580" i="25"/>
  <c r="AQ580" i="25"/>
  <c r="AB581" i="25"/>
  <c r="AC581" i="25"/>
  <c r="AD581" i="25"/>
  <c r="AE581" i="25"/>
  <c r="AF581" i="25"/>
  <c r="AG581" i="25"/>
  <c r="AH581" i="25"/>
  <c r="AI581" i="25"/>
  <c r="AJ581" i="25"/>
  <c r="AK581" i="25"/>
  <c r="AL581" i="25"/>
  <c r="AM581" i="25"/>
  <c r="AN581" i="25"/>
  <c r="AO581" i="25"/>
  <c r="AP581" i="25"/>
  <c r="AQ581" i="25"/>
  <c r="AB582" i="25"/>
  <c r="AC582" i="25"/>
  <c r="AD582" i="25"/>
  <c r="AE582" i="25"/>
  <c r="AF582" i="25"/>
  <c r="AG582" i="25"/>
  <c r="AH582" i="25"/>
  <c r="AI582" i="25"/>
  <c r="AJ582" i="25"/>
  <c r="AK582" i="25"/>
  <c r="AL582" i="25"/>
  <c r="AM582" i="25"/>
  <c r="AN582" i="25"/>
  <c r="AO582" i="25"/>
  <c r="AP582" i="25"/>
  <c r="AQ582" i="25"/>
  <c r="AB583" i="25"/>
  <c r="AC583" i="25"/>
  <c r="AD583" i="25"/>
  <c r="AE583" i="25"/>
  <c r="AF583" i="25"/>
  <c r="AG583" i="25"/>
  <c r="AH583" i="25"/>
  <c r="AI583" i="25"/>
  <c r="AJ583" i="25"/>
  <c r="AK583" i="25"/>
  <c r="AL583" i="25"/>
  <c r="AM583" i="25"/>
  <c r="AN583" i="25"/>
  <c r="AO583" i="25"/>
  <c r="AP583" i="25"/>
  <c r="AQ583" i="25"/>
  <c r="AB584" i="25"/>
  <c r="AC584" i="25"/>
  <c r="AD584" i="25"/>
  <c r="AE584" i="25"/>
  <c r="AF584" i="25"/>
  <c r="AG584" i="25"/>
  <c r="AH584" i="25"/>
  <c r="AI584" i="25"/>
  <c r="AJ584" i="25"/>
  <c r="AK584" i="25"/>
  <c r="AL584" i="25"/>
  <c r="AM584" i="25"/>
  <c r="AN584" i="25"/>
  <c r="AO584" i="25"/>
  <c r="AP584" i="25"/>
  <c r="AQ584" i="25"/>
  <c r="AB585" i="25"/>
  <c r="AC585" i="25"/>
  <c r="AD585" i="25"/>
  <c r="AE585" i="25"/>
  <c r="AF585" i="25"/>
  <c r="AG585" i="25"/>
  <c r="AH585" i="25"/>
  <c r="AI585" i="25"/>
  <c r="AJ585" i="25"/>
  <c r="AK585" i="25"/>
  <c r="AL585" i="25"/>
  <c r="AM585" i="25"/>
  <c r="AN585" i="25"/>
  <c r="AO585" i="25"/>
  <c r="AP585" i="25"/>
  <c r="AQ585" i="25"/>
  <c r="AB586" i="25"/>
  <c r="AC586" i="25"/>
  <c r="AD586" i="25"/>
  <c r="AE586" i="25"/>
  <c r="AF586" i="25"/>
  <c r="AG586" i="25"/>
  <c r="AH586" i="25"/>
  <c r="AI586" i="25"/>
  <c r="AJ586" i="25"/>
  <c r="AK586" i="25"/>
  <c r="AL586" i="25"/>
  <c r="AM586" i="25"/>
  <c r="AN586" i="25"/>
  <c r="AO586" i="25"/>
  <c r="AP586" i="25"/>
  <c r="AQ586" i="25"/>
  <c r="AB587" i="25"/>
  <c r="AC587" i="25"/>
  <c r="AD587" i="25"/>
  <c r="AE587" i="25"/>
  <c r="AF587" i="25"/>
  <c r="AG587" i="25"/>
  <c r="AH587" i="25"/>
  <c r="AI587" i="25"/>
  <c r="AJ587" i="25"/>
  <c r="AK587" i="25"/>
  <c r="AL587" i="25"/>
  <c r="AM587" i="25"/>
  <c r="AN587" i="25"/>
  <c r="AO587" i="25"/>
  <c r="AP587" i="25"/>
  <c r="AQ587" i="25"/>
  <c r="AB588" i="25"/>
  <c r="AC588" i="25"/>
  <c r="AD588" i="25"/>
  <c r="AE588" i="25"/>
  <c r="AF588" i="25"/>
  <c r="AG588" i="25"/>
  <c r="AH588" i="25"/>
  <c r="AI588" i="25"/>
  <c r="AJ588" i="25"/>
  <c r="AK588" i="25"/>
  <c r="AL588" i="25"/>
  <c r="AM588" i="25"/>
  <c r="AN588" i="25"/>
  <c r="AO588" i="25"/>
  <c r="AP588" i="25"/>
  <c r="AQ588" i="25"/>
  <c r="AB589" i="25"/>
  <c r="AC589" i="25"/>
  <c r="AD589" i="25"/>
  <c r="AE589" i="25"/>
  <c r="AF589" i="25"/>
  <c r="AG589" i="25"/>
  <c r="AH589" i="25"/>
  <c r="AI589" i="25"/>
  <c r="AJ589" i="25"/>
  <c r="AK589" i="25"/>
  <c r="AL589" i="25"/>
  <c r="AM589" i="25"/>
  <c r="AN589" i="25"/>
  <c r="AO589" i="25"/>
  <c r="AP589" i="25"/>
  <c r="AQ589" i="25"/>
  <c r="AB590" i="25"/>
  <c r="AC590" i="25"/>
  <c r="AD590" i="25"/>
  <c r="AE590" i="25"/>
  <c r="AF590" i="25"/>
  <c r="AG590" i="25"/>
  <c r="AH590" i="25"/>
  <c r="AI590" i="25"/>
  <c r="AJ590" i="25"/>
  <c r="AK590" i="25"/>
  <c r="AL590" i="25"/>
  <c r="AM590" i="25"/>
  <c r="AN590" i="25"/>
  <c r="AO590" i="25"/>
  <c r="AP590" i="25"/>
  <c r="AQ590" i="25"/>
  <c r="AB591" i="25"/>
  <c r="AC591" i="25"/>
  <c r="AD591" i="25"/>
  <c r="AE591" i="25"/>
  <c r="AF591" i="25"/>
  <c r="AG591" i="25"/>
  <c r="AH591" i="25"/>
  <c r="AI591" i="25"/>
  <c r="AJ591" i="25"/>
  <c r="AK591" i="25"/>
  <c r="AL591" i="25"/>
  <c r="AM591" i="25"/>
  <c r="AN591" i="25"/>
  <c r="AO591" i="25"/>
  <c r="AP591" i="25"/>
  <c r="AQ591" i="25"/>
  <c r="AB592" i="25"/>
  <c r="AC592" i="25"/>
  <c r="AD592" i="25"/>
  <c r="AE592" i="25"/>
  <c r="AF592" i="25"/>
  <c r="AG592" i="25"/>
  <c r="AH592" i="25"/>
  <c r="AI592" i="25"/>
  <c r="AJ592" i="25"/>
  <c r="AK592" i="25"/>
  <c r="AL592" i="25"/>
  <c r="AM592" i="25"/>
  <c r="AN592" i="25"/>
  <c r="AO592" i="25"/>
  <c r="AP592" i="25"/>
  <c r="AQ592" i="25"/>
  <c r="AB593" i="25"/>
  <c r="AC593" i="25"/>
  <c r="AD593" i="25"/>
  <c r="AE593" i="25"/>
  <c r="AF593" i="25"/>
  <c r="AG593" i="25"/>
  <c r="AH593" i="25"/>
  <c r="AI593" i="25"/>
  <c r="AJ593" i="25"/>
  <c r="AK593" i="25"/>
  <c r="AL593" i="25"/>
  <c r="AM593" i="25"/>
  <c r="AN593" i="25"/>
  <c r="AO593" i="25"/>
  <c r="AP593" i="25"/>
  <c r="AQ593" i="25"/>
  <c r="AB594" i="25"/>
  <c r="AC594" i="25"/>
  <c r="AD594" i="25"/>
  <c r="AE594" i="25"/>
  <c r="AF594" i="25"/>
  <c r="AG594" i="25"/>
  <c r="AH594" i="25"/>
  <c r="AI594" i="25"/>
  <c r="AJ594" i="25"/>
  <c r="AK594" i="25"/>
  <c r="AL594" i="25"/>
  <c r="AM594" i="25"/>
  <c r="AN594" i="25"/>
  <c r="AO594" i="25"/>
  <c r="AP594" i="25"/>
  <c r="AQ594" i="25"/>
  <c r="AB595" i="25"/>
  <c r="AC595" i="25"/>
  <c r="AD595" i="25"/>
  <c r="AE595" i="25"/>
  <c r="AF595" i="25"/>
  <c r="AG595" i="25"/>
  <c r="AH595" i="25"/>
  <c r="AI595" i="25"/>
  <c r="AJ595" i="25"/>
  <c r="AK595" i="25"/>
  <c r="AL595" i="25"/>
  <c r="AM595" i="25"/>
  <c r="AN595" i="25"/>
  <c r="AO595" i="25"/>
  <c r="AP595" i="25"/>
  <c r="AQ595" i="25"/>
  <c r="AB596" i="25"/>
  <c r="AC596" i="25"/>
  <c r="AD596" i="25"/>
  <c r="AE596" i="25"/>
  <c r="AF596" i="25"/>
  <c r="AG596" i="25"/>
  <c r="AH596" i="25"/>
  <c r="AI596" i="25"/>
  <c r="AJ596" i="25"/>
  <c r="AK596" i="25"/>
  <c r="AL596" i="25"/>
  <c r="AM596" i="25"/>
  <c r="AN596" i="25"/>
  <c r="AO596" i="25"/>
  <c r="AP596" i="25"/>
  <c r="AQ596" i="25"/>
  <c r="AB597" i="25"/>
  <c r="AC597" i="25"/>
  <c r="AD597" i="25"/>
  <c r="AE597" i="25"/>
  <c r="AF597" i="25"/>
  <c r="AG597" i="25"/>
  <c r="AH597" i="25"/>
  <c r="AI597" i="25"/>
  <c r="AJ597" i="25"/>
  <c r="AK597" i="25"/>
  <c r="AL597" i="25"/>
  <c r="AM597" i="25"/>
  <c r="AN597" i="25"/>
  <c r="AO597" i="25"/>
  <c r="AP597" i="25"/>
  <c r="AQ597" i="25"/>
  <c r="AB598" i="25"/>
  <c r="AC598" i="25"/>
  <c r="AD598" i="25"/>
  <c r="AE598" i="25"/>
  <c r="AF598" i="25"/>
  <c r="AG598" i="25"/>
  <c r="AH598" i="25"/>
  <c r="AI598" i="25"/>
  <c r="AJ598" i="25"/>
  <c r="AK598" i="25"/>
  <c r="AL598" i="25"/>
  <c r="AM598" i="25"/>
  <c r="AN598" i="25"/>
  <c r="AO598" i="25"/>
  <c r="AP598" i="25"/>
  <c r="AQ598" i="25"/>
  <c r="AB599" i="25"/>
  <c r="AC599" i="25"/>
  <c r="AD599" i="25"/>
  <c r="AE599" i="25"/>
  <c r="AF599" i="25"/>
  <c r="AG599" i="25"/>
  <c r="AH599" i="25"/>
  <c r="AI599" i="25"/>
  <c r="AJ599" i="25"/>
  <c r="AK599" i="25"/>
  <c r="AL599" i="25"/>
  <c r="AM599" i="25"/>
  <c r="AN599" i="25"/>
  <c r="AO599" i="25"/>
  <c r="AP599" i="25"/>
  <c r="AQ599" i="25"/>
  <c r="AB600" i="25"/>
  <c r="AC600" i="25"/>
  <c r="AD600" i="25"/>
  <c r="AE600" i="25"/>
  <c r="AF600" i="25"/>
  <c r="AG600" i="25"/>
  <c r="AH600" i="25"/>
  <c r="AI600" i="25"/>
  <c r="AJ600" i="25"/>
  <c r="AK600" i="25"/>
  <c r="AL600" i="25"/>
  <c r="AM600" i="25"/>
  <c r="AN600" i="25"/>
  <c r="AO600" i="25"/>
  <c r="AP600" i="25"/>
  <c r="AQ600" i="25"/>
  <c r="AB601" i="25"/>
  <c r="AC601" i="25"/>
  <c r="AD601" i="25"/>
  <c r="AE601" i="25"/>
  <c r="AF601" i="25"/>
  <c r="AG601" i="25"/>
  <c r="AH601" i="25"/>
  <c r="AI601" i="25"/>
  <c r="AJ601" i="25"/>
  <c r="AK601" i="25"/>
  <c r="AL601" i="25"/>
  <c r="AM601" i="25"/>
  <c r="AN601" i="25"/>
  <c r="AO601" i="25"/>
  <c r="AP601" i="25"/>
  <c r="AQ601" i="25"/>
  <c r="AB602" i="25"/>
  <c r="AC602" i="25"/>
  <c r="AD602" i="25"/>
  <c r="AE602" i="25"/>
  <c r="AF602" i="25"/>
  <c r="AG602" i="25"/>
  <c r="AH602" i="25"/>
  <c r="AI602" i="25"/>
  <c r="AJ602" i="25"/>
  <c r="AK602" i="25"/>
  <c r="AL602" i="25"/>
  <c r="AM602" i="25"/>
  <c r="AN602" i="25"/>
  <c r="AO602" i="25"/>
  <c r="AP602" i="25"/>
  <c r="AQ602" i="25"/>
  <c r="AB603" i="25"/>
  <c r="AC603" i="25"/>
  <c r="AD603" i="25"/>
  <c r="AE603" i="25"/>
  <c r="AF603" i="25"/>
  <c r="AG603" i="25"/>
  <c r="AH603" i="25"/>
  <c r="AI603" i="25"/>
  <c r="AJ603" i="25"/>
  <c r="AK603" i="25"/>
  <c r="AL603" i="25"/>
  <c r="AM603" i="25"/>
  <c r="AN603" i="25"/>
  <c r="AO603" i="25"/>
  <c r="AP603" i="25"/>
  <c r="AQ603" i="25"/>
  <c r="AB604" i="25"/>
  <c r="AC604" i="25"/>
  <c r="AD604" i="25"/>
  <c r="AE604" i="25"/>
  <c r="AF604" i="25"/>
  <c r="AG604" i="25"/>
  <c r="AH604" i="25"/>
  <c r="AI604" i="25"/>
  <c r="AJ604" i="25"/>
  <c r="AK604" i="25"/>
  <c r="AL604" i="25"/>
  <c r="AM604" i="25"/>
  <c r="AN604" i="25"/>
  <c r="AO604" i="25"/>
  <c r="AP604" i="25"/>
  <c r="AQ604" i="25"/>
  <c r="AB605" i="25"/>
  <c r="AC605" i="25"/>
  <c r="AD605" i="25"/>
  <c r="AE605" i="25"/>
  <c r="AF605" i="25"/>
  <c r="AG605" i="25"/>
  <c r="AH605" i="25"/>
  <c r="AI605" i="25"/>
  <c r="AJ605" i="25"/>
  <c r="AK605" i="25"/>
  <c r="AL605" i="25"/>
  <c r="AM605" i="25"/>
  <c r="AN605" i="25"/>
  <c r="AO605" i="25"/>
  <c r="AP605" i="25"/>
  <c r="AQ605" i="25"/>
  <c r="AB606" i="25"/>
  <c r="AC606" i="25"/>
  <c r="AD606" i="25"/>
  <c r="AE606" i="25"/>
  <c r="AF606" i="25"/>
  <c r="AG606" i="25"/>
  <c r="AH606" i="25"/>
  <c r="AI606" i="25"/>
  <c r="AJ606" i="25"/>
  <c r="AK606" i="25"/>
  <c r="AL606" i="25"/>
  <c r="AM606" i="25"/>
  <c r="AN606" i="25"/>
  <c r="AO606" i="25"/>
  <c r="AP606" i="25"/>
  <c r="AQ606" i="25"/>
  <c r="AB607" i="25"/>
  <c r="AC607" i="25"/>
  <c r="AD607" i="25"/>
  <c r="AE607" i="25"/>
  <c r="AF607" i="25"/>
  <c r="AG607" i="25"/>
  <c r="AH607" i="25"/>
  <c r="AI607" i="25"/>
  <c r="AJ607" i="25"/>
  <c r="AK607" i="25"/>
  <c r="AL607" i="25"/>
  <c r="AM607" i="25"/>
  <c r="AN607" i="25"/>
  <c r="AO607" i="25"/>
  <c r="AP607" i="25"/>
  <c r="AQ607" i="25"/>
  <c r="AB608" i="25"/>
  <c r="AC608" i="25"/>
  <c r="AD608" i="25"/>
  <c r="AE608" i="25"/>
  <c r="AF608" i="25"/>
  <c r="AG608" i="25"/>
  <c r="AH608" i="25"/>
  <c r="AI608" i="25"/>
  <c r="AJ608" i="25"/>
  <c r="AK608" i="25"/>
  <c r="AL608" i="25"/>
  <c r="AM608" i="25"/>
  <c r="AN608" i="25"/>
  <c r="AO608" i="25"/>
  <c r="AP608" i="25"/>
  <c r="AQ608" i="25"/>
  <c r="AB609" i="25"/>
  <c r="AC609" i="25"/>
  <c r="AD609" i="25"/>
  <c r="AE609" i="25"/>
  <c r="AF609" i="25"/>
  <c r="AG609" i="25"/>
  <c r="AH609" i="25"/>
  <c r="AI609" i="25"/>
  <c r="AJ609" i="25"/>
  <c r="AK609" i="25"/>
  <c r="AL609" i="25"/>
  <c r="AM609" i="25"/>
  <c r="AN609" i="25"/>
  <c r="AO609" i="25"/>
  <c r="AP609" i="25"/>
  <c r="AQ609" i="25"/>
  <c r="AB610" i="25"/>
  <c r="AC610" i="25"/>
  <c r="AD610" i="25"/>
  <c r="AE610" i="25"/>
  <c r="AF610" i="25"/>
  <c r="AG610" i="25"/>
  <c r="AH610" i="25"/>
  <c r="AI610" i="25"/>
  <c r="AJ610" i="25"/>
  <c r="AK610" i="25"/>
  <c r="AL610" i="25"/>
  <c r="AM610" i="25"/>
  <c r="AN610" i="25"/>
  <c r="AO610" i="25"/>
  <c r="AP610" i="25"/>
  <c r="AQ610" i="25"/>
  <c r="AB611" i="25"/>
  <c r="AC611" i="25"/>
  <c r="AD611" i="25"/>
  <c r="AE611" i="25"/>
  <c r="AF611" i="25"/>
  <c r="AG611" i="25"/>
  <c r="AH611" i="25"/>
  <c r="AI611" i="25"/>
  <c r="AJ611" i="25"/>
  <c r="AK611" i="25"/>
  <c r="AL611" i="25"/>
  <c r="AM611" i="25"/>
  <c r="AN611" i="25"/>
  <c r="AO611" i="25"/>
  <c r="AP611" i="25"/>
  <c r="AQ611" i="25"/>
  <c r="AB612" i="25"/>
  <c r="AC612" i="25"/>
  <c r="AD612" i="25"/>
  <c r="AE612" i="25"/>
  <c r="AF612" i="25"/>
  <c r="AG612" i="25"/>
  <c r="AH612" i="25"/>
  <c r="AI612" i="25"/>
  <c r="AJ612" i="25"/>
  <c r="AK612" i="25"/>
  <c r="AL612" i="25"/>
  <c r="AM612" i="25"/>
  <c r="AN612" i="25"/>
  <c r="AO612" i="25"/>
  <c r="AP612" i="25"/>
  <c r="AQ612" i="25"/>
  <c r="AB613" i="25"/>
  <c r="AC613" i="25"/>
  <c r="AD613" i="25"/>
  <c r="AE613" i="25"/>
  <c r="AF613" i="25"/>
  <c r="AG613" i="25"/>
  <c r="AH613" i="25"/>
  <c r="AI613" i="25"/>
  <c r="AJ613" i="25"/>
  <c r="AK613" i="25"/>
  <c r="AL613" i="25"/>
  <c r="AM613" i="25"/>
  <c r="AN613" i="25"/>
  <c r="AO613" i="25"/>
  <c r="AP613" i="25"/>
  <c r="AQ613" i="25"/>
  <c r="AB614" i="25"/>
  <c r="AC614" i="25"/>
  <c r="AD614" i="25"/>
  <c r="AE614" i="25"/>
  <c r="AF614" i="25"/>
  <c r="AG614" i="25"/>
  <c r="AH614" i="25"/>
  <c r="AI614" i="25"/>
  <c r="AJ614" i="25"/>
  <c r="AK614" i="25"/>
  <c r="AL614" i="25"/>
  <c r="AM614" i="25"/>
  <c r="AN614" i="25"/>
  <c r="AO614" i="25"/>
  <c r="AP614" i="25"/>
  <c r="AQ614" i="25"/>
  <c r="AB615" i="25"/>
  <c r="AC615" i="25"/>
  <c r="AD615" i="25"/>
  <c r="AE615" i="25"/>
  <c r="AF615" i="25"/>
  <c r="AG615" i="25"/>
  <c r="AH615" i="25"/>
  <c r="AI615" i="25"/>
  <c r="AJ615" i="25"/>
  <c r="AK615" i="25"/>
  <c r="AL615" i="25"/>
  <c r="AM615" i="25"/>
  <c r="AN615" i="25"/>
  <c r="AO615" i="25"/>
  <c r="AP615" i="25"/>
  <c r="AQ615" i="25"/>
  <c r="AB616" i="25"/>
  <c r="AC616" i="25"/>
  <c r="AD616" i="25"/>
  <c r="AE616" i="25"/>
  <c r="AF616" i="25"/>
  <c r="AG616" i="25"/>
  <c r="AH616" i="25"/>
  <c r="AI616" i="25"/>
  <c r="AJ616" i="25"/>
  <c r="AK616" i="25"/>
  <c r="AL616" i="25"/>
  <c r="AM616" i="25"/>
  <c r="AN616" i="25"/>
  <c r="AO616" i="25"/>
  <c r="AP616" i="25"/>
  <c r="AQ616" i="25"/>
  <c r="AB617" i="25"/>
  <c r="AC617" i="25"/>
  <c r="AD617" i="25"/>
  <c r="AE617" i="25"/>
  <c r="AF617" i="25"/>
  <c r="AG617" i="25"/>
  <c r="AH617" i="25"/>
  <c r="AI617" i="25"/>
  <c r="AJ617" i="25"/>
  <c r="AK617" i="25"/>
  <c r="AL617" i="25"/>
  <c r="AM617" i="25"/>
  <c r="AN617" i="25"/>
  <c r="AO617" i="25"/>
  <c r="AP617" i="25"/>
  <c r="AQ617" i="25"/>
  <c r="AB618" i="25"/>
  <c r="AC618" i="25"/>
  <c r="AD618" i="25"/>
  <c r="AE618" i="25"/>
  <c r="AF618" i="25"/>
  <c r="AG618" i="25"/>
  <c r="AH618" i="25"/>
  <c r="AI618" i="25"/>
  <c r="AJ618" i="25"/>
  <c r="AK618" i="25"/>
  <c r="AL618" i="25"/>
  <c r="AM618" i="25"/>
  <c r="AN618" i="25"/>
  <c r="AO618" i="25"/>
  <c r="AP618" i="25"/>
  <c r="AQ618" i="25"/>
  <c r="AB619" i="25"/>
  <c r="AC619" i="25"/>
  <c r="AD619" i="25"/>
  <c r="AE619" i="25"/>
  <c r="AF619" i="25"/>
  <c r="AG619" i="25"/>
  <c r="AH619" i="25"/>
  <c r="AI619" i="25"/>
  <c r="AJ619" i="25"/>
  <c r="AK619" i="25"/>
  <c r="AL619" i="25"/>
  <c r="AM619" i="25"/>
  <c r="AN619" i="25"/>
  <c r="AO619" i="25"/>
  <c r="AP619" i="25"/>
  <c r="AQ619" i="25"/>
  <c r="AB620" i="25"/>
  <c r="AC620" i="25"/>
  <c r="AD620" i="25"/>
  <c r="AE620" i="25"/>
  <c r="AF620" i="25"/>
  <c r="AG620" i="25"/>
  <c r="AH620" i="25"/>
  <c r="AI620" i="25"/>
  <c r="AJ620" i="25"/>
  <c r="AK620" i="25"/>
  <c r="AL620" i="25"/>
  <c r="AM620" i="25"/>
  <c r="AN620" i="25"/>
  <c r="AO620" i="25"/>
  <c r="AP620" i="25"/>
  <c r="AQ620" i="25"/>
  <c r="AB621" i="25"/>
  <c r="AC621" i="25"/>
  <c r="AD621" i="25"/>
  <c r="AE621" i="25"/>
  <c r="AF621" i="25"/>
  <c r="AG621" i="25"/>
  <c r="AH621" i="25"/>
  <c r="AI621" i="25"/>
  <c r="AJ621" i="25"/>
  <c r="AK621" i="25"/>
  <c r="AL621" i="25"/>
  <c r="AM621" i="25"/>
  <c r="AN621" i="25"/>
  <c r="AO621" i="25"/>
  <c r="AP621" i="25"/>
  <c r="AQ621" i="25"/>
  <c r="AB622" i="25"/>
  <c r="AC622" i="25"/>
  <c r="AD622" i="25"/>
  <c r="AE622" i="25"/>
  <c r="AF622" i="25"/>
  <c r="AG622" i="25"/>
  <c r="AH622" i="25"/>
  <c r="AI622" i="25"/>
  <c r="AJ622" i="25"/>
  <c r="AK622" i="25"/>
  <c r="AL622" i="25"/>
  <c r="AM622" i="25"/>
  <c r="AN622" i="25"/>
  <c r="AO622" i="25"/>
  <c r="AP622" i="25"/>
  <c r="AQ622" i="25"/>
  <c r="AB623" i="25"/>
  <c r="AC623" i="25"/>
  <c r="AD623" i="25"/>
  <c r="AE623" i="25"/>
  <c r="AF623" i="25"/>
  <c r="AG623" i="25"/>
  <c r="AH623" i="25"/>
  <c r="AI623" i="25"/>
  <c r="AJ623" i="25"/>
  <c r="AK623" i="25"/>
  <c r="AL623" i="25"/>
  <c r="AM623" i="25"/>
  <c r="AN623" i="25"/>
  <c r="AO623" i="25"/>
  <c r="AP623" i="25"/>
  <c r="AQ623" i="25"/>
  <c r="AB624" i="25"/>
  <c r="AC624" i="25"/>
  <c r="AD624" i="25"/>
  <c r="AE624" i="25"/>
  <c r="AF624" i="25"/>
  <c r="AG624" i="25"/>
  <c r="AH624" i="25"/>
  <c r="AI624" i="25"/>
  <c r="AJ624" i="25"/>
  <c r="AK624" i="25"/>
  <c r="AL624" i="25"/>
  <c r="AM624" i="25"/>
  <c r="AN624" i="25"/>
  <c r="AO624" i="25"/>
  <c r="AP624" i="25"/>
  <c r="AQ624" i="25"/>
  <c r="AB625" i="25"/>
  <c r="AC625" i="25"/>
  <c r="AD625" i="25"/>
  <c r="AE625" i="25"/>
  <c r="AF625" i="25"/>
  <c r="AG625" i="25"/>
  <c r="AH625" i="25"/>
  <c r="AI625" i="25"/>
  <c r="AJ625" i="25"/>
  <c r="AK625" i="25"/>
  <c r="AL625" i="25"/>
  <c r="AM625" i="25"/>
  <c r="AN625" i="25"/>
  <c r="AO625" i="25"/>
  <c r="AP625" i="25"/>
  <c r="AQ625" i="25"/>
  <c r="AB626" i="25"/>
  <c r="AC626" i="25"/>
  <c r="AD626" i="25"/>
  <c r="AE626" i="25"/>
  <c r="AF626" i="25"/>
  <c r="AG626" i="25"/>
  <c r="AH626" i="25"/>
  <c r="AI626" i="25"/>
  <c r="AJ626" i="25"/>
  <c r="AK626" i="25"/>
  <c r="AL626" i="25"/>
  <c r="AM626" i="25"/>
  <c r="AN626" i="25"/>
  <c r="AO626" i="25"/>
  <c r="AP626" i="25"/>
  <c r="AQ626" i="25"/>
  <c r="AB627" i="25"/>
  <c r="AC627" i="25"/>
  <c r="AD627" i="25"/>
  <c r="AE627" i="25"/>
  <c r="AF627" i="25"/>
  <c r="AG627" i="25"/>
  <c r="AH627" i="25"/>
  <c r="AI627" i="25"/>
  <c r="AJ627" i="25"/>
  <c r="AK627" i="25"/>
  <c r="AL627" i="25"/>
  <c r="AM627" i="25"/>
  <c r="AN627" i="25"/>
  <c r="AO627" i="25"/>
  <c r="AP627" i="25"/>
  <c r="AQ627" i="25"/>
  <c r="AB628" i="25"/>
  <c r="AC628" i="25"/>
  <c r="AD628" i="25"/>
  <c r="AE628" i="25"/>
  <c r="AF628" i="25"/>
  <c r="AG628" i="25"/>
  <c r="AH628" i="25"/>
  <c r="AI628" i="25"/>
  <c r="AJ628" i="25"/>
  <c r="AK628" i="25"/>
  <c r="AL628" i="25"/>
  <c r="AM628" i="25"/>
  <c r="AN628" i="25"/>
  <c r="AO628" i="25"/>
  <c r="AP628" i="25"/>
  <c r="AQ628" i="25"/>
  <c r="AB629" i="25"/>
  <c r="AC629" i="25"/>
  <c r="AD629" i="25"/>
  <c r="AE629" i="25"/>
  <c r="AF629" i="25"/>
  <c r="AG629" i="25"/>
  <c r="AH629" i="25"/>
  <c r="AI629" i="25"/>
  <c r="AJ629" i="25"/>
  <c r="AK629" i="25"/>
  <c r="AL629" i="25"/>
  <c r="AM629" i="25"/>
  <c r="AN629" i="25"/>
  <c r="AO629" i="25"/>
  <c r="AP629" i="25"/>
  <c r="AQ629" i="25"/>
  <c r="AB630" i="25"/>
  <c r="AC630" i="25"/>
  <c r="AD630" i="25"/>
  <c r="AE630" i="25"/>
  <c r="AF630" i="25"/>
  <c r="AG630" i="25"/>
  <c r="AH630" i="25"/>
  <c r="AI630" i="25"/>
  <c r="AJ630" i="25"/>
  <c r="AK630" i="25"/>
  <c r="AL630" i="25"/>
  <c r="AM630" i="25"/>
  <c r="AN630" i="25"/>
  <c r="AO630" i="25"/>
  <c r="AP630" i="25"/>
  <c r="AQ630" i="25"/>
  <c r="AB631" i="25"/>
  <c r="AC631" i="25"/>
  <c r="AD631" i="25"/>
  <c r="AE631" i="25"/>
  <c r="AF631" i="25"/>
  <c r="AG631" i="25"/>
  <c r="AH631" i="25"/>
  <c r="AI631" i="25"/>
  <c r="AJ631" i="25"/>
  <c r="AK631" i="25"/>
  <c r="AL631" i="25"/>
  <c r="AM631" i="25"/>
  <c r="AN631" i="25"/>
  <c r="AO631" i="25"/>
  <c r="AP631" i="25"/>
  <c r="AQ631" i="25"/>
  <c r="AB632" i="25"/>
  <c r="AC632" i="25"/>
  <c r="AD632" i="25"/>
  <c r="AE632" i="25"/>
  <c r="AF632" i="25"/>
  <c r="AG632" i="25"/>
  <c r="AH632" i="25"/>
  <c r="AI632" i="25"/>
  <c r="AJ632" i="25"/>
  <c r="AK632" i="25"/>
  <c r="AL632" i="25"/>
  <c r="AM632" i="25"/>
  <c r="AN632" i="25"/>
  <c r="AO632" i="25"/>
  <c r="AP632" i="25"/>
  <c r="AQ632" i="25"/>
  <c r="AB633" i="25"/>
  <c r="AC633" i="25"/>
  <c r="AD633" i="25"/>
  <c r="AE633" i="25"/>
  <c r="AF633" i="25"/>
  <c r="AG633" i="25"/>
  <c r="AH633" i="25"/>
  <c r="AI633" i="25"/>
  <c r="AJ633" i="25"/>
  <c r="AK633" i="25"/>
  <c r="AL633" i="25"/>
  <c r="AM633" i="25"/>
  <c r="AN633" i="25"/>
  <c r="AO633" i="25"/>
  <c r="AP633" i="25"/>
  <c r="AQ633" i="25"/>
  <c r="AB634" i="25"/>
  <c r="AC634" i="25"/>
  <c r="AD634" i="25"/>
  <c r="AE634" i="25"/>
  <c r="AF634" i="25"/>
  <c r="AG634" i="25"/>
  <c r="AH634" i="25"/>
  <c r="AI634" i="25"/>
  <c r="AJ634" i="25"/>
  <c r="AK634" i="25"/>
  <c r="AL634" i="25"/>
  <c r="AM634" i="25"/>
  <c r="AN634" i="25"/>
  <c r="AO634" i="25"/>
  <c r="AP634" i="25"/>
  <c r="AQ634" i="25"/>
  <c r="AB635" i="25"/>
  <c r="AC635" i="25"/>
  <c r="AD635" i="25"/>
  <c r="AE635" i="25"/>
  <c r="AF635" i="25"/>
  <c r="AG635" i="25"/>
  <c r="AH635" i="25"/>
  <c r="AI635" i="25"/>
  <c r="AJ635" i="25"/>
  <c r="AK635" i="25"/>
  <c r="AL635" i="25"/>
  <c r="AM635" i="25"/>
  <c r="AN635" i="25"/>
  <c r="AO635" i="25"/>
  <c r="AP635" i="25"/>
  <c r="AQ635" i="25"/>
  <c r="AB636" i="25"/>
  <c r="AC636" i="25"/>
  <c r="AD636" i="25"/>
  <c r="AE636" i="25"/>
  <c r="AF636" i="25"/>
  <c r="AG636" i="25"/>
  <c r="AH636" i="25"/>
  <c r="AI636" i="25"/>
  <c r="AJ636" i="25"/>
  <c r="AK636" i="25"/>
  <c r="AL636" i="25"/>
  <c r="AM636" i="25"/>
  <c r="AN636" i="25"/>
  <c r="AO636" i="25"/>
  <c r="AP636" i="25"/>
  <c r="AQ636" i="25"/>
  <c r="AB637" i="25"/>
  <c r="AC637" i="25"/>
  <c r="AD637" i="25"/>
  <c r="AE637" i="25"/>
  <c r="AF637" i="25"/>
  <c r="AG637" i="25"/>
  <c r="AH637" i="25"/>
  <c r="AI637" i="25"/>
  <c r="AJ637" i="25"/>
  <c r="AK637" i="25"/>
  <c r="AL637" i="25"/>
  <c r="AM637" i="25"/>
  <c r="AN637" i="25"/>
  <c r="AO637" i="25"/>
  <c r="AP637" i="25"/>
  <c r="AQ637" i="25"/>
  <c r="AB638" i="25"/>
  <c r="AC638" i="25"/>
  <c r="AD638" i="25"/>
  <c r="AE638" i="25"/>
  <c r="AF638" i="25"/>
  <c r="AG638" i="25"/>
  <c r="AH638" i="25"/>
  <c r="AI638" i="25"/>
  <c r="AJ638" i="25"/>
  <c r="AK638" i="25"/>
  <c r="AL638" i="25"/>
  <c r="AM638" i="25"/>
  <c r="AN638" i="25"/>
  <c r="AO638" i="25"/>
  <c r="AP638" i="25"/>
  <c r="AQ638" i="25"/>
  <c r="AB639" i="25"/>
  <c r="AC639" i="25"/>
  <c r="AD639" i="25"/>
  <c r="AE639" i="25"/>
  <c r="AF639" i="25"/>
  <c r="AG639" i="25"/>
  <c r="AH639" i="25"/>
  <c r="AI639" i="25"/>
  <c r="AJ639" i="25"/>
  <c r="AK639" i="25"/>
  <c r="AL639" i="25"/>
  <c r="AM639" i="25"/>
  <c r="AN639" i="25"/>
  <c r="AO639" i="25"/>
  <c r="AP639" i="25"/>
  <c r="AQ639" i="25"/>
  <c r="AB640" i="25"/>
  <c r="AC640" i="25"/>
  <c r="AD640" i="25"/>
  <c r="AE640" i="25"/>
  <c r="AF640" i="25"/>
  <c r="AG640" i="25"/>
  <c r="AH640" i="25"/>
  <c r="AI640" i="25"/>
  <c r="AJ640" i="25"/>
  <c r="AK640" i="25"/>
  <c r="AL640" i="25"/>
  <c r="AM640" i="25"/>
  <c r="AN640" i="25"/>
  <c r="AO640" i="25"/>
  <c r="AP640" i="25"/>
  <c r="AQ640" i="25"/>
  <c r="AB641" i="25"/>
  <c r="AC641" i="25"/>
  <c r="AD641" i="25"/>
  <c r="AE641" i="25"/>
  <c r="AF641" i="25"/>
  <c r="AG641" i="25"/>
  <c r="AH641" i="25"/>
  <c r="AI641" i="25"/>
  <c r="AJ641" i="25"/>
  <c r="AK641" i="25"/>
  <c r="AL641" i="25"/>
  <c r="AM641" i="25"/>
  <c r="AN641" i="25"/>
  <c r="AO641" i="25"/>
  <c r="AP641" i="25"/>
  <c r="AQ641" i="25"/>
  <c r="AB642" i="25"/>
  <c r="AC642" i="25"/>
  <c r="AD642" i="25"/>
  <c r="AE642" i="25"/>
  <c r="AF642" i="25"/>
  <c r="AG642" i="25"/>
  <c r="AH642" i="25"/>
  <c r="AI642" i="25"/>
  <c r="AJ642" i="25"/>
  <c r="AK642" i="25"/>
  <c r="AL642" i="25"/>
  <c r="AM642" i="25"/>
  <c r="AN642" i="25"/>
  <c r="AO642" i="25"/>
  <c r="AP642" i="25"/>
  <c r="AQ642" i="25"/>
  <c r="AB643" i="25"/>
  <c r="AC643" i="25"/>
  <c r="AD643" i="25"/>
  <c r="AE643" i="25"/>
  <c r="AF643" i="25"/>
  <c r="AG643" i="25"/>
  <c r="AH643" i="25"/>
  <c r="AI643" i="25"/>
  <c r="AJ643" i="25"/>
  <c r="AK643" i="25"/>
  <c r="AL643" i="25"/>
  <c r="AM643" i="25"/>
  <c r="AN643" i="25"/>
  <c r="AO643" i="25"/>
  <c r="AP643" i="25"/>
  <c r="AQ643" i="25"/>
  <c r="AB644" i="25"/>
  <c r="AC644" i="25"/>
  <c r="AD644" i="25"/>
  <c r="AE644" i="25"/>
  <c r="AF644" i="25"/>
  <c r="AG644" i="25"/>
  <c r="AH644" i="25"/>
  <c r="AI644" i="25"/>
  <c r="AJ644" i="25"/>
  <c r="AK644" i="25"/>
  <c r="AL644" i="25"/>
  <c r="AM644" i="25"/>
  <c r="AN644" i="25"/>
  <c r="AO644" i="25"/>
  <c r="AP644" i="25"/>
  <c r="AQ644" i="25"/>
  <c r="AB645" i="25"/>
  <c r="AC645" i="25"/>
  <c r="AD645" i="25"/>
  <c r="AE645" i="25"/>
  <c r="AF645" i="25"/>
  <c r="AG645" i="25"/>
  <c r="AH645" i="25"/>
  <c r="AI645" i="25"/>
  <c r="AJ645" i="25"/>
  <c r="AK645" i="25"/>
  <c r="AL645" i="25"/>
  <c r="AM645" i="25"/>
  <c r="AN645" i="25"/>
  <c r="AO645" i="25"/>
  <c r="AP645" i="25"/>
  <c r="AQ645" i="25"/>
  <c r="AB646" i="25"/>
  <c r="AC646" i="25"/>
  <c r="AD646" i="25"/>
  <c r="AE646" i="25"/>
  <c r="AF646" i="25"/>
  <c r="AG646" i="25"/>
  <c r="AH646" i="25"/>
  <c r="AI646" i="25"/>
  <c r="AJ646" i="25"/>
  <c r="AK646" i="25"/>
  <c r="AL646" i="25"/>
  <c r="AM646" i="25"/>
  <c r="AN646" i="25"/>
  <c r="AO646" i="25"/>
  <c r="AP646" i="25"/>
  <c r="AQ646" i="25"/>
  <c r="AB647" i="25"/>
  <c r="AC647" i="25"/>
  <c r="AD647" i="25"/>
  <c r="AE647" i="25"/>
  <c r="AF647" i="25"/>
  <c r="AG647" i="25"/>
  <c r="AH647" i="25"/>
  <c r="AI647" i="25"/>
  <c r="AJ647" i="25"/>
  <c r="AK647" i="25"/>
  <c r="AL647" i="25"/>
  <c r="AM647" i="25"/>
  <c r="AN647" i="25"/>
  <c r="AO647" i="25"/>
  <c r="AP647" i="25"/>
  <c r="AQ647" i="25"/>
  <c r="AB648" i="25"/>
  <c r="AC648" i="25"/>
  <c r="AD648" i="25"/>
  <c r="AE648" i="25"/>
  <c r="AF648" i="25"/>
  <c r="AG648" i="25"/>
  <c r="AH648" i="25"/>
  <c r="AI648" i="25"/>
  <c r="AJ648" i="25"/>
  <c r="AK648" i="25"/>
  <c r="AL648" i="25"/>
  <c r="AM648" i="25"/>
  <c r="AN648" i="25"/>
  <c r="AO648" i="25"/>
  <c r="AP648" i="25"/>
  <c r="AQ648" i="25"/>
  <c r="AB649" i="25"/>
  <c r="AC649" i="25"/>
  <c r="AD649" i="25"/>
  <c r="AE649" i="25"/>
  <c r="AF649" i="25"/>
  <c r="AG649" i="25"/>
  <c r="AH649" i="25"/>
  <c r="AI649" i="25"/>
  <c r="AJ649" i="25"/>
  <c r="AK649" i="25"/>
  <c r="AL649" i="25"/>
  <c r="AM649" i="25"/>
  <c r="AN649" i="25"/>
  <c r="AO649" i="25"/>
  <c r="AP649" i="25"/>
  <c r="AQ649" i="25"/>
  <c r="AB650" i="25"/>
  <c r="AC650" i="25"/>
  <c r="AD650" i="25"/>
  <c r="AE650" i="25"/>
  <c r="AF650" i="25"/>
  <c r="AG650" i="25"/>
  <c r="AH650" i="25"/>
  <c r="AI650" i="25"/>
  <c r="AJ650" i="25"/>
  <c r="AK650" i="25"/>
  <c r="AL650" i="25"/>
  <c r="AM650" i="25"/>
  <c r="AN650" i="25"/>
  <c r="AO650" i="25"/>
  <c r="AP650" i="25"/>
  <c r="AQ650" i="25"/>
  <c r="AB651" i="25"/>
  <c r="AC651" i="25"/>
  <c r="AD651" i="25"/>
  <c r="AE651" i="25"/>
  <c r="AF651" i="25"/>
  <c r="AG651" i="25"/>
  <c r="AH651" i="25"/>
  <c r="AI651" i="25"/>
  <c r="AJ651" i="25"/>
  <c r="AK651" i="25"/>
  <c r="AL651" i="25"/>
  <c r="AM651" i="25"/>
  <c r="AN651" i="25"/>
  <c r="AO651" i="25"/>
  <c r="AP651" i="25"/>
  <c r="AQ651" i="25"/>
  <c r="AB652" i="25"/>
  <c r="AC652" i="25"/>
  <c r="AD652" i="25"/>
  <c r="AE652" i="25"/>
  <c r="AF652" i="25"/>
  <c r="AG652" i="25"/>
  <c r="AH652" i="25"/>
  <c r="AI652" i="25"/>
  <c r="AJ652" i="25"/>
  <c r="AK652" i="25"/>
  <c r="AL652" i="25"/>
  <c r="AM652" i="25"/>
  <c r="AN652" i="25"/>
  <c r="AO652" i="25"/>
  <c r="AP652" i="25"/>
  <c r="AQ652" i="25"/>
  <c r="AB653" i="25"/>
  <c r="AC653" i="25"/>
  <c r="AD653" i="25"/>
  <c r="AE653" i="25"/>
  <c r="AF653" i="25"/>
  <c r="AG653" i="25"/>
  <c r="AH653" i="25"/>
  <c r="AI653" i="25"/>
  <c r="AJ653" i="25"/>
  <c r="AK653" i="25"/>
  <c r="AL653" i="25"/>
  <c r="AM653" i="25"/>
  <c r="AN653" i="25"/>
  <c r="AO653" i="25"/>
  <c r="AP653" i="25"/>
  <c r="AQ653" i="25"/>
  <c r="AB654" i="25"/>
  <c r="AC654" i="25"/>
  <c r="AD654" i="25"/>
  <c r="AE654" i="25"/>
  <c r="AF654" i="25"/>
  <c r="AG654" i="25"/>
  <c r="AH654" i="25"/>
  <c r="AI654" i="25"/>
  <c r="AJ654" i="25"/>
  <c r="AK654" i="25"/>
  <c r="AL654" i="25"/>
  <c r="AM654" i="25"/>
  <c r="AN654" i="25"/>
  <c r="AO654" i="25"/>
  <c r="AP654" i="25"/>
  <c r="AQ654" i="25"/>
  <c r="AB655" i="25"/>
  <c r="AC655" i="25"/>
  <c r="AD655" i="25"/>
  <c r="AE655" i="25"/>
  <c r="AF655" i="25"/>
  <c r="AG655" i="25"/>
  <c r="AH655" i="25"/>
  <c r="AI655" i="25"/>
  <c r="AJ655" i="25"/>
  <c r="AK655" i="25"/>
  <c r="AL655" i="25"/>
  <c r="AM655" i="25"/>
  <c r="AN655" i="25"/>
  <c r="AO655" i="25"/>
  <c r="AP655" i="25"/>
  <c r="AQ655" i="25"/>
  <c r="AB656" i="25"/>
  <c r="AC656" i="25"/>
  <c r="AD656" i="25"/>
  <c r="AE656" i="25"/>
  <c r="AF656" i="25"/>
  <c r="AG656" i="25"/>
  <c r="AH656" i="25"/>
  <c r="AI656" i="25"/>
  <c r="AJ656" i="25"/>
  <c r="AK656" i="25"/>
  <c r="AL656" i="25"/>
  <c r="AM656" i="25"/>
  <c r="AN656" i="25"/>
  <c r="AO656" i="25"/>
  <c r="AP656" i="25"/>
  <c r="AQ656" i="25"/>
  <c r="AB657" i="25"/>
  <c r="AC657" i="25"/>
  <c r="AD657" i="25"/>
  <c r="AE657" i="25"/>
  <c r="AF657" i="25"/>
  <c r="AG657" i="25"/>
  <c r="AH657" i="25"/>
  <c r="AI657" i="25"/>
  <c r="AJ657" i="25"/>
  <c r="AK657" i="25"/>
  <c r="AL657" i="25"/>
  <c r="AM657" i="25"/>
  <c r="AN657" i="25"/>
  <c r="AO657" i="25"/>
  <c r="AP657" i="25"/>
  <c r="AQ657" i="25"/>
  <c r="AB658" i="25"/>
  <c r="AC658" i="25"/>
  <c r="AD658" i="25"/>
  <c r="AE658" i="25"/>
  <c r="AF658" i="25"/>
  <c r="AG658" i="25"/>
  <c r="AH658" i="25"/>
  <c r="AI658" i="25"/>
  <c r="AJ658" i="25"/>
  <c r="AK658" i="25"/>
  <c r="AL658" i="25"/>
  <c r="AM658" i="25"/>
  <c r="AN658" i="25"/>
  <c r="AO658" i="25"/>
  <c r="AP658" i="25"/>
  <c r="AQ658" i="25"/>
  <c r="AB659" i="25"/>
  <c r="AC659" i="25"/>
  <c r="AD659" i="25"/>
  <c r="AE659" i="25"/>
  <c r="AF659" i="25"/>
  <c r="AG659" i="25"/>
  <c r="AH659" i="25"/>
  <c r="AI659" i="25"/>
  <c r="AJ659" i="25"/>
  <c r="AK659" i="25"/>
  <c r="AL659" i="25"/>
  <c r="AM659" i="25"/>
  <c r="AN659" i="25"/>
  <c r="AO659" i="25"/>
  <c r="AP659" i="25"/>
  <c r="AQ659" i="25"/>
  <c r="AB660" i="25"/>
  <c r="AC660" i="25"/>
  <c r="AD660" i="25"/>
  <c r="AE660" i="25"/>
  <c r="AF660" i="25"/>
  <c r="AG660" i="25"/>
  <c r="AH660" i="25"/>
  <c r="AI660" i="25"/>
  <c r="AJ660" i="25"/>
  <c r="AK660" i="25"/>
  <c r="AL660" i="25"/>
  <c r="AM660" i="25"/>
  <c r="AN660" i="25"/>
  <c r="AO660" i="25"/>
  <c r="AP660" i="25"/>
  <c r="AQ660" i="25"/>
  <c r="AB661" i="25"/>
  <c r="AC661" i="25"/>
  <c r="AD661" i="25"/>
  <c r="AE661" i="25"/>
  <c r="AF661" i="25"/>
  <c r="AG661" i="25"/>
  <c r="AH661" i="25"/>
  <c r="AI661" i="25"/>
  <c r="AJ661" i="25"/>
  <c r="AK661" i="25"/>
  <c r="AL661" i="25"/>
  <c r="AM661" i="25"/>
  <c r="AN661" i="25"/>
  <c r="AO661" i="25"/>
  <c r="AP661" i="25"/>
  <c r="AQ661" i="25"/>
  <c r="AB662" i="25"/>
  <c r="AC662" i="25"/>
  <c r="AD662" i="25"/>
  <c r="AE662" i="25"/>
  <c r="AF662" i="25"/>
  <c r="AG662" i="25"/>
  <c r="AH662" i="25"/>
  <c r="AI662" i="25"/>
  <c r="AJ662" i="25"/>
  <c r="AK662" i="25"/>
  <c r="AL662" i="25"/>
  <c r="AM662" i="25"/>
  <c r="AN662" i="25"/>
  <c r="AO662" i="25"/>
  <c r="AP662" i="25"/>
  <c r="AQ662" i="25"/>
  <c r="AB663" i="25"/>
  <c r="AC663" i="25"/>
  <c r="AD663" i="25"/>
  <c r="AE663" i="25"/>
  <c r="AF663" i="25"/>
  <c r="AG663" i="25"/>
  <c r="AH663" i="25"/>
  <c r="AI663" i="25"/>
  <c r="AJ663" i="25"/>
  <c r="AK663" i="25"/>
  <c r="AL663" i="25"/>
  <c r="AM663" i="25"/>
  <c r="AN663" i="25"/>
  <c r="AO663" i="25"/>
  <c r="AP663" i="25"/>
  <c r="AQ663" i="25"/>
  <c r="AB664" i="25"/>
  <c r="AC664" i="25"/>
  <c r="AD664" i="25"/>
  <c r="AE664" i="25"/>
  <c r="AF664" i="25"/>
  <c r="AG664" i="25"/>
  <c r="AH664" i="25"/>
  <c r="AI664" i="25"/>
  <c r="AJ664" i="25"/>
  <c r="AK664" i="25"/>
  <c r="AL664" i="25"/>
  <c r="AM664" i="25"/>
  <c r="AN664" i="25"/>
  <c r="AO664" i="25"/>
  <c r="AP664" i="25"/>
  <c r="AQ664" i="25"/>
  <c r="AB665" i="25"/>
  <c r="AC665" i="25"/>
  <c r="AD665" i="25"/>
  <c r="AE665" i="25"/>
  <c r="AF665" i="25"/>
  <c r="AG665" i="25"/>
  <c r="AH665" i="25"/>
  <c r="AI665" i="25"/>
  <c r="AJ665" i="25"/>
  <c r="AK665" i="25"/>
  <c r="AL665" i="25"/>
  <c r="AM665" i="25"/>
  <c r="AN665" i="25"/>
  <c r="AO665" i="25"/>
  <c r="AP665" i="25"/>
  <c r="AQ665" i="25"/>
  <c r="AB666" i="25"/>
  <c r="AC666" i="25"/>
  <c r="AD666" i="25"/>
  <c r="AE666" i="25"/>
  <c r="AF666" i="25"/>
  <c r="AG666" i="25"/>
  <c r="AH666" i="25"/>
  <c r="AI666" i="25"/>
  <c r="AJ666" i="25"/>
  <c r="AK666" i="25"/>
  <c r="AL666" i="25"/>
  <c r="AM666" i="25"/>
  <c r="AN666" i="25"/>
  <c r="AO666" i="25"/>
  <c r="AP666" i="25"/>
  <c r="AQ666" i="25"/>
  <c r="AB667" i="25"/>
  <c r="AC667" i="25"/>
  <c r="AD667" i="25"/>
  <c r="AE667" i="25"/>
  <c r="AF667" i="25"/>
  <c r="AG667" i="25"/>
  <c r="AH667" i="25"/>
  <c r="AI667" i="25"/>
  <c r="AJ667" i="25"/>
  <c r="AK667" i="25"/>
  <c r="AL667" i="25"/>
  <c r="AM667" i="25"/>
  <c r="AN667" i="25"/>
  <c r="AO667" i="25"/>
  <c r="AP667" i="25"/>
  <c r="AQ667" i="25"/>
  <c r="AB668" i="25"/>
  <c r="AC668" i="25"/>
  <c r="AD668" i="25"/>
  <c r="AE668" i="25"/>
  <c r="AF668" i="25"/>
  <c r="AG668" i="25"/>
  <c r="AH668" i="25"/>
  <c r="AI668" i="25"/>
  <c r="AJ668" i="25"/>
  <c r="AK668" i="25"/>
  <c r="AL668" i="25"/>
  <c r="AM668" i="25"/>
  <c r="AN668" i="25"/>
  <c r="AO668" i="25"/>
  <c r="AP668" i="25"/>
  <c r="AQ668" i="25"/>
  <c r="AB669" i="25"/>
  <c r="AC669" i="25"/>
  <c r="AD669" i="25"/>
  <c r="AE669" i="25"/>
  <c r="AF669" i="25"/>
  <c r="AG669" i="25"/>
  <c r="AH669" i="25"/>
  <c r="AI669" i="25"/>
  <c r="AJ669" i="25"/>
  <c r="AK669" i="25"/>
  <c r="AL669" i="25"/>
  <c r="AM669" i="25"/>
  <c r="AN669" i="25"/>
  <c r="AO669" i="25"/>
  <c r="AP669" i="25"/>
  <c r="AQ669" i="25"/>
  <c r="AB670" i="25"/>
  <c r="AC670" i="25"/>
  <c r="AD670" i="25"/>
  <c r="AE670" i="25"/>
  <c r="AF670" i="25"/>
  <c r="AG670" i="25"/>
  <c r="AH670" i="25"/>
  <c r="AI670" i="25"/>
  <c r="AJ670" i="25"/>
  <c r="AK670" i="25"/>
  <c r="AL670" i="25"/>
  <c r="AM670" i="25"/>
  <c r="AN670" i="25"/>
  <c r="AO670" i="25"/>
  <c r="AP670" i="25"/>
  <c r="AQ670" i="25"/>
  <c r="AB671" i="25"/>
  <c r="AC671" i="25"/>
  <c r="AD671" i="25"/>
  <c r="AE671" i="25"/>
  <c r="AF671" i="25"/>
  <c r="AG671" i="25"/>
  <c r="AH671" i="25"/>
  <c r="AI671" i="25"/>
  <c r="AJ671" i="25"/>
  <c r="AK671" i="25"/>
  <c r="AL671" i="25"/>
  <c r="AM671" i="25"/>
  <c r="AN671" i="25"/>
  <c r="AO671" i="25"/>
  <c r="AP671" i="25"/>
  <c r="AQ671" i="25"/>
  <c r="AB672" i="25"/>
  <c r="AC672" i="25"/>
  <c r="AD672" i="25"/>
  <c r="AE672" i="25"/>
  <c r="AF672" i="25"/>
  <c r="AG672" i="25"/>
  <c r="AH672" i="25"/>
  <c r="AI672" i="25"/>
  <c r="AJ672" i="25"/>
  <c r="AK672" i="25"/>
  <c r="AL672" i="25"/>
  <c r="AM672" i="25"/>
  <c r="AN672" i="25"/>
  <c r="AO672" i="25"/>
  <c r="AP672" i="25"/>
  <c r="AQ672" i="25"/>
  <c r="AB673" i="25"/>
  <c r="AC673" i="25"/>
  <c r="AD673" i="25"/>
  <c r="AE673" i="25"/>
  <c r="AF673" i="25"/>
  <c r="AG673" i="25"/>
  <c r="AH673" i="25"/>
  <c r="AI673" i="25"/>
  <c r="AJ673" i="25"/>
  <c r="AK673" i="25"/>
  <c r="AL673" i="25"/>
  <c r="AM673" i="25"/>
  <c r="AN673" i="25"/>
  <c r="AO673" i="25"/>
  <c r="AP673" i="25"/>
  <c r="AQ673" i="25"/>
  <c r="AB674" i="25"/>
  <c r="AC674" i="25"/>
  <c r="AD674" i="25"/>
  <c r="AE674" i="25"/>
  <c r="AF674" i="25"/>
  <c r="AG674" i="25"/>
  <c r="AH674" i="25"/>
  <c r="AI674" i="25"/>
  <c r="AJ674" i="25"/>
  <c r="AK674" i="25"/>
  <c r="AL674" i="25"/>
  <c r="AM674" i="25"/>
  <c r="AN674" i="25"/>
  <c r="AO674" i="25"/>
  <c r="AP674" i="25"/>
  <c r="AQ674" i="25"/>
  <c r="AB675" i="25"/>
  <c r="AC675" i="25"/>
  <c r="AD675" i="25"/>
  <c r="AE675" i="25"/>
  <c r="AF675" i="25"/>
  <c r="AG675" i="25"/>
  <c r="AH675" i="25"/>
  <c r="AI675" i="25"/>
  <c r="AJ675" i="25"/>
  <c r="AK675" i="25"/>
  <c r="AL675" i="25"/>
  <c r="AM675" i="25"/>
  <c r="AN675" i="25"/>
  <c r="AO675" i="25"/>
  <c r="AP675" i="25"/>
  <c r="AQ675" i="25"/>
  <c r="AB676" i="25"/>
  <c r="AC676" i="25"/>
  <c r="AD676" i="25"/>
  <c r="AE676" i="25"/>
  <c r="AF676" i="25"/>
  <c r="AG676" i="25"/>
  <c r="AH676" i="25"/>
  <c r="AI676" i="25"/>
  <c r="AJ676" i="25"/>
  <c r="AK676" i="25"/>
  <c r="AL676" i="25"/>
  <c r="AM676" i="25"/>
  <c r="AN676" i="25"/>
  <c r="AO676" i="25"/>
  <c r="AP676" i="25"/>
  <c r="AQ676" i="25"/>
  <c r="AB677" i="25"/>
  <c r="AC677" i="25"/>
  <c r="AD677" i="25"/>
  <c r="AE677" i="25"/>
  <c r="AF677" i="25"/>
  <c r="AG677" i="25"/>
  <c r="AH677" i="25"/>
  <c r="AI677" i="25"/>
  <c r="AJ677" i="25"/>
  <c r="AK677" i="25"/>
  <c r="AL677" i="25"/>
  <c r="AM677" i="25"/>
  <c r="AN677" i="25"/>
  <c r="AO677" i="25"/>
  <c r="AP677" i="25"/>
  <c r="AQ677" i="25"/>
  <c r="AB678" i="25"/>
  <c r="AC678" i="25"/>
  <c r="AD678" i="25"/>
  <c r="AE678" i="25"/>
  <c r="AF678" i="25"/>
  <c r="AG678" i="25"/>
  <c r="AH678" i="25"/>
  <c r="AI678" i="25"/>
  <c r="AJ678" i="25"/>
  <c r="AK678" i="25"/>
  <c r="AL678" i="25"/>
  <c r="AM678" i="25"/>
  <c r="AN678" i="25"/>
  <c r="AO678" i="25"/>
  <c r="AP678" i="25"/>
  <c r="AQ678" i="25"/>
  <c r="AB679" i="25"/>
  <c r="AC679" i="25"/>
  <c r="AD679" i="25"/>
  <c r="AE679" i="25"/>
  <c r="AF679" i="25"/>
  <c r="AG679" i="25"/>
  <c r="AH679" i="25"/>
  <c r="AI679" i="25"/>
  <c r="AJ679" i="25"/>
  <c r="AK679" i="25"/>
  <c r="AL679" i="25"/>
  <c r="AM679" i="25"/>
  <c r="AN679" i="25"/>
  <c r="AO679" i="25"/>
  <c r="AP679" i="25"/>
  <c r="AQ679" i="25"/>
  <c r="AB680" i="25"/>
  <c r="AC680" i="25"/>
  <c r="AD680" i="25"/>
  <c r="AE680" i="25"/>
  <c r="AF680" i="25"/>
  <c r="AG680" i="25"/>
  <c r="AH680" i="25"/>
  <c r="AI680" i="25"/>
  <c r="AJ680" i="25"/>
  <c r="AK680" i="25"/>
  <c r="AL680" i="25"/>
  <c r="AM680" i="25"/>
  <c r="AN680" i="25"/>
  <c r="AO680" i="25"/>
  <c r="AP680" i="25"/>
  <c r="AQ680" i="25"/>
  <c r="AB681" i="25"/>
  <c r="AC681" i="25"/>
  <c r="AD681" i="25"/>
  <c r="AE681" i="25"/>
  <c r="AF681" i="25"/>
  <c r="AG681" i="25"/>
  <c r="AH681" i="25"/>
  <c r="AI681" i="25"/>
  <c r="AJ681" i="25"/>
  <c r="AK681" i="25"/>
  <c r="AL681" i="25"/>
  <c r="AM681" i="25"/>
  <c r="AN681" i="25"/>
  <c r="AO681" i="25"/>
  <c r="AP681" i="25"/>
  <c r="AQ681" i="25"/>
  <c r="AB682" i="25"/>
  <c r="AC682" i="25"/>
  <c r="AD682" i="25"/>
  <c r="AE682" i="25"/>
  <c r="AF682" i="25"/>
  <c r="AG682" i="25"/>
  <c r="AH682" i="25"/>
  <c r="AI682" i="25"/>
  <c r="AJ682" i="25"/>
  <c r="AK682" i="25"/>
  <c r="AL682" i="25"/>
  <c r="AM682" i="25"/>
  <c r="AN682" i="25"/>
  <c r="AO682" i="25"/>
  <c r="AP682" i="25"/>
  <c r="AQ682" i="25"/>
  <c r="AB683" i="25"/>
  <c r="AC683" i="25"/>
  <c r="AD683" i="25"/>
  <c r="AE683" i="25"/>
  <c r="AF683" i="25"/>
  <c r="AG683" i="25"/>
  <c r="AH683" i="25"/>
  <c r="AI683" i="25"/>
  <c r="AJ683" i="25"/>
  <c r="AK683" i="25"/>
  <c r="AL683" i="25"/>
  <c r="AM683" i="25"/>
  <c r="AN683" i="25"/>
  <c r="AO683" i="25"/>
  <c r="AP683" i="25"/>
  <c r="AQ683" i="25"/>
  <c r="AB684" i="25"/>
  <c r="AC684" i="25"/>
  <c r="AD684" i="25"/>
  <c r="AE684" i="25"/>
  <c r="AF684" i="25"/>
  <c r="AG684" i="25"/>
  <c r="AH684" i="25"/>
  <c r="AI684" i="25"/>
  <c r="AJ684" i="25"/>
  <c r="AK684" i="25"/>
  <c r="AL684" i="25"/>
  <c r="AM684" i="25"/>
  <c r="AN684" i="25"/>
  <c r="AO684" i="25"/>
  <c r="AP684" i="25"/>
  <c r="AQ684" i="25"/>
  <c r="AB685" i="25"/>
  <c r="AC685" i="25"/>
  <c r="AD685" i="25"/>
  <c r="AE685" i="25"/>
  <c r="AF685" i="25"/>
  <c r="AG685" i="25"/>
  <c r="AH685" i="25"/>
  <c r="AI685" i="25"/>
  <c r="AJ685" i="25"/>
  <c r="AK685" i="25"/>
  <c r="AL685" i="25"/>
  <c r="AM685" i="25"/>
  <c r="AN685" i="25"/>
  <c r="AO685" i="25"/>
  <c r="AP685" i="25"/>
  <c r="AQ685" i="25"/>
  <c r="AB686" i="25"/>
  <c r="AC686" i="25"/>
  <c r="AD686" i="25"/>
  <c r="AE686" i="25"/>
  <c r="AF686" i="25"/>
  <c r="AG686" i="25"/>
  <c r="AH686" i="25"/>
  <c r="AI686" i="25"/>
  <c r="AJ686" i="25"/>
  <c r="AK686" i="25"/>
  <c r="AL686" i="25"/>
  <c r="AM686" i="25"/>
  <c r="AN686" i="25"/>
  <c r="AO686" i="25"/>
  <c r="AP686" i="25"/>
  <c r="AQ686" i="25"/>
  <c r="AB687" i="25"/>
  <c r="AC687" i="25"/>
  <c r="AD687" i="25"/>
  <c r="AE687" i="25"/>
  <c r="AF687" i="25"/>
  <c r="AG687" i="25"/>
  <c r="AH687" i="25"/>
  <c r="AI687" i="25"/>
  <c r="AJ687" i="25"/>
  <c r="AK687" i="25"/>
  <c r="AL687" i="25"/>
  <c r="AM687" i="25"/>
  <c r="AN687" i="25"/>
  <c r="AO687" i="25"/>
  <c r="AP687" i="25"/>
  <c r="AQ687" i="25"/>
  <c r="AB688" i="25"/>
  <c r="AC688" i="25"/>
  <c r="AD688" i="25"/>
  <c r="AE688" i="25"/>
  <c r="AF688" i="25"/>
  <c r="AG688" i="25"/>
  <c r="AH688" i="25"/>
  <c r="AI688" i="25"/>
  <c r="AJ688" i="25"/>
  <c r="AK688" i="25"/>
  <c r="AL688" i="25"/>
  <c r="AM688" i="25"/>
  <c r="AN688" i="25"/>
  <c r="AO688" i="25"/>
  <c r="AP688" i="25"/>
  <c r="AQ688" i="25"/>
  <c r="AB689" i="25"/>
  <c r="AC689" i="25"/>
  <c r="AD689" i="25"/>
  <c r="AE689" i="25"/>
  <c r="AF689" i="25"/>
  <c r="AG689" i="25"/>
  <c r="AH689" i="25"/>
  <c r="AI689" i="25"/>
  <c r="AJ689" i="25"/>
  <c r="AK689" i="25"/>
  <c r="AL689" i="25"/>
  <c r="AM689" i="25"/>
  <c r="AN689" i="25"/>
  <c r="AO689" i="25"/>
  <c r="AP689" i="25"/>
  <c r="AQ689" i="25"/>
  <c r="AB690" i="25"/>
  <c r="AC690" i="25"/>
  <c r="AD690" i="25"/>
  <c r="AE690" i="25"/>
  <c r="AF690" i="25"/>
  <c r="AG690" i="25"/>
  <c r="AH690" i="25"/>
  <c r="AI690" i="25"/>
  <c r="AJ690" i="25"/>
  <c r="AK690" i="25"/>
  <c r="AL690" i="25"/>
  <c r="AM690" i="25"/>
  <c r="AN690" i="25"/>
  <c r="AO690" i="25"/>
  <c r="AP690" i="25"/>
  <c r="AQ690" i="25"/>
  <c r="AB691" i="25"/>
  <c r="AC691" i="25"/>
  <c r="AD691" i="25"/>
  <c r="AE691" i="25"/>
  <c r="AF691" i="25"/>
  <c r="AG691" i="25"/>
  <c r="AH691" i="25"/>
  <c r="AI691" i="25"/>
  <c r="AJ691" i="25"/>
  <c r="AK691" i="25"/>
  <c r="AL691" i="25"/>
  <c r="AM691" i="25"/>
  <c r="AN691" i="25"/>
  <c r="AO691" i="25"/>
  <c r="AP691" i="25"/>
  <c r="AQ691" i="25"/>
  <c r="AB692" i="25"/>
  <c r="AC692" i="25"/>
  <c r="AD692" i="25"/>
  <c r="AE692" i="25"/>
  <c r="AF692" i="25"/>
  <c r="AG692" i="25"/>
  <c r="AH692" i="25"/>
  <c r="AI692" i="25"/>
  <c r="AJ692" i="25"/>
  <c r="AK692" i="25"/>
  <c r="AL692" i="25"/>
  <c r="AM692" i="25"/>
  <c r="AN692" i="25"/>
  <c r="AO692" i="25"/>
  <c r="AP692" i="25"/>
  <c r="AQ692" i="25"/>
  <c r="AB693" i="25"/>
  <c r="AC693" i="25"/>
  <c r="AD693" i="25"/>
  <c r="AE693" i="25"/>
  <c r="AF693" i="25"/>
  <c r="AG693" i="25"/>
  <c r="AH693" i="25"/>
  <c r="AI693" i="25"/>
  <c r="AJ693" i="25"/>
  <c r="AK693" i="25"/>
  <c r="AL693" i="25"/>
  <c r="AM693" i="25"/>
  <c r="AN693" i="25"/>
  <c r="AO693" i="25"/>
  <c r="AP693" i="25"/>
  <c r="AQ693" i="25"/>
  <c r="AB694" i="25"/>
  <c r="AC694" i="25"/>
  <c r="AD694" i="25"/>
  <c r="AE694" i="25"/>
  <c r="AF694" i="25"/>
  <c r="AG694" i="25"/>
  <c r="AH694" i="25"/>
  <c r="AI694" i="25"/>
  <c r="AJ694" i="25"/>
  <c r="AK694" i="25"/>
  <c r="AL694" i="25"/>
  <c r="AM694" i="25"/>
  <c r="AN694" i="25"/>
  <c r="AO694" i="25"/>
  <c r="AP694" i="25"/>
  <c r="AQ694" i="25"/>
  <c r="AB695" i="25"/>
  <c r="AC695" i="25"/>
  <c r="AD695" i="25"/>
  <c r="AE695" i="25"/>
  <c r="AF695" i="25"/>
  <c r="AG695" i="25"/>
  <c r="AH695" i="25"/>
  <c r="AI695" i="25"/>
  <c r="AJ695" i="25"/>
  <c r="AK695" i="25"/>
  <c r="AL695" i="25"/>
  <c r="AM695" i="25"/>
  <c r="AN695" i="25"/>
  <c r="AO695" i="25"/>
  <c r="AP695" i="25"/>
  <c r="AQ695" i="25"/>
  <c r="AB696" i="25"/>
  <c r="AC696" i="25"/>
  <c r="AD696" i="25"/>
  <c r="AE696" i="25"/>
  <c r="AF696" i="25"/>
  <c r="AG696" i="25"/>
  <c r="AH696" i="25"/>
  <c r="AI696" i="25"/>
  <c r="AJ696" i="25"/>
  <c r="AK696" i="25"/>
  <c r="AL696" i="25"/>
  <c r="AM696" i="25"/>
  <c r="AN696" i="25"/>
  <c r="AO696" i="25"/>
  <c r="AP696" i="25"/>
  <c r="AQ696" i="25"/>
  <c r="AB697" i="25"/>
  <c r="AC697" i="25"/>
  <c r="AD697" i="25"/>
  <c r="AE697" i="25"/>
  <c r="AF697" i="25"/>
  <c r="AG697" i="25"/>
  <c r="AH697" i="25"/>
  <c r="AI697" i="25"/>
  <c r="AJ697" i="25"/>
  <c r="AK697" i="25"/>
  <c r="AL697" i="25"/>
  <c r="AM697" i="25"/>
  <c r="AN697" i="25"/>
  <c r="AO697" i="25"/>
  <c r="AP697" i="25"/>
  <c r="AQ697" i="25"/>
  <c r="AB698" i="25"/>
  <c r="AC698" i="25"/>
  <c r="AD698" i="25"/>
  <c r="AE698" i="25"/>
  <c r="AF698" i="25"/>
  <c r="AG698" i="25"/>
  <c r="AH698" i="25"/>
  <c r="AI698" i="25"/>
  <c r="AJ698" i="25"/>
  <c r="AK698" i="25"/>
  <c r="AL698" i="25"/>
  <c r="AM698" i="25"/>
  <c r="AN698" i="25"/>
  <c r="AO698" i="25"/>
  <c r="AP698" i="25"/>
  <c r="AQ698" i="25"/>
  <c r="AB699" i="25"/>
  <c r="AC699" i="25"/>
  <c r="AD699" i="25"/>
  <c r="AE699" i="25"/>
  <c r="AF699" i="25"/>
  <c r="AG699" i="25"/>
  <c r="AH699" i="25"/>
  <c r="AI699" i="25"/>
  <c r="AJ699" i="25"/>
  <c r="AK699" i="25"/>
  <c r="AL699" i="25"/>
  <c r="AM699" i="25"/>
  <c r="AN699" i="25"/>
  <c r="AO699" i="25"/>
  <c r="AP699" i="25"/>
  <c r="AQ699" i="25"/>
  <c r="AB700" i="25"/>
  <c r="AC700" i="25"/>
  <c r="AD700" i="25"/>
  <c r="AE700" i="25"/>
  <c r="AF700" i="25"/>
  <c r="AG700" i="25"/>
  <c r="AH700" i="25"/>
  <c r="AI700" i="25"/>
  <c r="AJ700" i="25"/>
  <c r="AK700" i="25"/>
  <c r="AL700" i="25"/>
  <c r="AM700" i="25"/>
  <c r="AN700" i="25"/>
  <c r="AO700" i="25"/>
  <c r="AP700" i="25"/>
  <c r="AQ700" i="25"/>
  <c r="AB701" i="25"/>
  <c r="AC701" i="25"/>
  <c r="AD701" i="25"/>
  <c r="AE701" i="25"/>
  <c r="AF701" i="25"/>
  <c r="AG701" i="25"/>
  <c r="AH701" i="25"/>
  <c r="AI701" i="25"/>
  <c r="AJ701" i="25"/>
  <c r="AK701" i="25"/>
  <c r="AL701" i="25"/>
  <c r="AM701" i="25"/>
  <c r="AN701" i="25"/>
  <c r="AO701" i="25"/>
  <c r="AP701" i="25"/>
  <c r="AQ701" i="25"/>
  <c r="AB702" i="25"/>
  <c r="AC702" i="25"/>
  <c r="AD702" i="25"/>
  <c r="AE702" i="25"/>
  <c r="AF702" i="25"/>
  <c r="AG702" i="25"/>
  <c r="AH702" i="25"/>
  <c r="AI702" i="25"/>
  <c r="AJ702" i="25"/>
  <c r="AK702" i="25"/>
  <c r="AL702" i="25"/>
  <c r="AM702" i="25"/>
  <c r="AN702" i="25"/>
  <c r="AO702" i="25"/>
  <c r="AP702" i="25"/>
  <c r="AQ702" i="25"/>
  <c r="AB703" i="25"/>
  <c r="AC703" i="25"/>
  <c r="AD703" i="25"/>
  <c r="AE703" i="25"/>
  <c r="AF703" i="25"/>
  <c r="AG703" i="25"/>
  <c r="AH703" i="25"/>
  <c r="AI703" i="25"/>
  <c r="AJ703" i="25"/>
  <c r="AK703" i="25"/>
  <c r="AL703" i="25"/>
  <c r="AM703" i="25"/>
  <c r="AN703" i="25"/>
  <c r="AO703" i="25"/>
  <c r="AP703" i="25"/>
  <c r="AQ703" i="25"/>
  <c r="AB704" i="25"/>
  <c r="AC704" i="25"/>
  <c r="AD704" i="25"/>
  <c r="AE704" i="25"/>
  <c r="AF704" i="25"/>
  <c r="AG704" i="25"/>
  <c r="AH704" i="25"/>
  <c r="AI704" i="25"/>
  <c r="AJ704" i="25"/>
  <c r="AK704" i="25"/>
  <c r="AL704" i="25"/>
  <c r="AM704" i="25"/>
  <c r="AN704" i="25"/>
  <c r="AO704" i="25"/>
  <c r="AP704" i="25"/>
  <c r="AQ704" i="25"/>
  <c r="AB705" i="25"/>
  <c r="AC705" i="25"/>
  <c r="AD705" i="25"/>
  <c r="AE705" i="25"/>
  <c r="AF705" i="25"/>
  <c r="AG705" i="25"/>
  <c r="AH705" i="25"/>
  <c r="AI705" i="25"/>
  <c r="AJ705" i="25"/>
  <c r="AK705" i="25"/>
  <c r="AL705" i="25"/>
  <c r="AM705" i="25"/>
  <c r="AN705" i="25"/>
  <c r="AO705" i="25"/>
  <c r="AP705" i="25"/>
  <c r="AQ705" i="25"/>
  <c r="AB706" i="25"/>
  <c r="AC706" i="25"/>
  <c r="AD706" i="25"/>
  <c r="AE706" i="25"/>
  <c r="AF706" i="25"/>
  <c r="AG706" i="25"/>
  <c r="AH706" i="25"/>
  <c r="AI706" i="25"/>
  <c r="AJ706" i="25"/>
  <c r="AK706" i="25"/>
  <c r="AL706" i="25"/>
  <c r="AM706" i="25"/>
  <c r="AN706" i="25"/>
  <c r="AO706" i="25"/>
  <c r="AP706" i="25"/>
  <c r="AQ706" i="25"/>
  <c r="AB707" i="25"/>
  <c r="AC707" i="25"/>
  <c r="AD707" i="25"/>
  <c r="AE707" i="25"/>
  <c r="AF707" i="25"/>
  <c r="AG707" i="25"/>
  <c r="AH707" i="25"/>
  <c r="AI707" i="25"/>
  <c r="AJ707" i="25"/>
  <c r="AK707" i="25"/>
  <c r="AL707" i="25"/>
  <c r="AM707" i="25"/>
  <c r="AN707" i="25"/>
  <c r="AO707" i="25"/>
  <c r="AP707" i="25"/>
  <c r="AQ707" i="25"/>
  <c r="AB708" i="25"/>
  <c r="AC708" i="25"/>
  <c r="AD708" i="25"/>
  <c r="AE708" i="25"/>
  <c r="AF708" i="25"/>
  <c r="AG708" i="25"/>
  <c r="AH708" i="25"/>
  <c r="AI708" i="25"/>
  <c r="AJ708" i="25"/>
  <c r="AK708" i="25"/>
  <c r="AL708" i="25"/>
  <c r="AM708" i="25"/>
  <c r="AN708" i="25"/>
  <c r="AO708" i="25"/>
  <c r="AP708" i="25"/>
  <c r="AQ708" i="25"/>
  <c r="AB709" i="25"/>
  <c r="AC709" i="25"/>
  <c r="AD709" i="25"/>
  <c r="AE709" i="25"/>
  <c r="AF709" i="25"/>
  <c r="AG709" i="25"/>
  <c r="AH709" i="25"/>
  <c r="AI709" i="25"/>
  <c r="AJ709" i="25"/>
  <c r="AK709" i="25"/>
  <c r="AL709" i="25"/>
  <c r="AM709" i="25"/>
  <c r="AN709" i="25"/>
  <c r="AO709" i="25"/>
  <c r="AP709" i="25"/>
  <c r="AQ709" i="25"/>
  <c r="AB710" i="25"/>
  <c r="AC710" i="25"/>
  <c r="AD710" i="25"/>
  <c r="AE710" i="25"/>
  <c r="AF710" i="25"/>
  <c r="AG710" i="25"/>
  <c r="AH710" i="25"/>
  <c r="AI710" i="25"/>
  <c r="AJ710" i="25"/>
  <c r="AK710" i="25"/>
  <c r="AL710" i="25"/>
  <c r="AM710" i="25"/>
  <c r="AN710" i="25"/>
  <c r="AO710" i="25"/>
  <c r="AP710" i="25"/>
  <c r="AQ710" i="25"/>
  <c r="AB711" i="25"/>
  <c r="AC711" i="25"/>
  <c r="AD711" i="25"/>
  <c r="AE711" i="25"/>
  <c r="AF711" i="25"/>
  <c r="AG711" i="25"/>
  <c r="AH711" i="25"/>
  <c r="AI711" i="25"/>
  <c r="AJ711" i="25"/>
  <c r="AK711" i="25"/>
  <c r="AL711" i="25"/>
  <c r="AM711" i="25"/>
  <c r="AN711" i="25"/>
  <c r="AO711" i="25"/>
  <c r="AP711" i="25"/>
  <c r="AQ711" i="25"/>
  <c r="AB712" i="25"/>
  <c r="AC712" i="25"/>
  <c r="AD712" i="25"/>
  <c r="AE712" i="25"/>
  <c r="AF712" i="25"/>
  <c r="AG712" i="25"/>
  <c r="AH712" i="25"/>
  <c r="AI712" i="25"/>
  <c r="AJ712" i="25"/>
  <c r="AK712" i="25"/>
  <c r="AL712" i="25"/>
  <c r="AM712" i="25"/>
  <c r="AN712" i="25"/>
  <c r="AO712" i="25"/>
  <c r="AP712" i="25"/>
  <c r="AQ712" i="25"/>
  <c r="AB713" i="25"/>
  <c r="AC713" i="25"/>
  <c r="AD713" i="25"/>
  <c r="AE713" i="25"/>
  <c r="AF713" i="25"/>
  <c r="AG713" i="25"/>
  <c r="AH713" i="25"/>
  <c r="AI713" i="25"/>
  <c r="AJ713" i="25"/>
  <c r="AK713" i="25"/>
  <c r="AL713" i="25"/>
  <c r="AM713" i="25"/>
  <c r="AN713" i="25"/>
  <c r="AO713" i="25"/>
  <c r="AP713" i="25"/>
  <c r="AQ713" i="25"/>
  <c r="AB714" i="25"/>
  <c r="AC714" i="25"/>
  <c r="AD714" i="25"/>
  <c r="AE714" i="25"/>
  <c r="AF714" i="25"/>
  <c r="AG714" i="25"/>
  <c r="AH714" i="25"/>
  <c r="AI714" i="25"/>
  <c r="AJ714" i="25"/>
  <c r="AK714" i="25"/>
  <c r="AL714" i="25"/>
  <c r="AM714" i="25"/>
  <c r="AN714" i="25"/>
  <c r="AO714" i="25"/>
  <c r="AP714" i="25"/>
  <c r="AQ714" i="25"/>
  <c r="AB715" i="25"/>
  <c r="AC715" i="25"/>
  <c r="AD715" i="25"/>
  <c r="AE715" i="25"/>
  <c r="AF715" i="25"/>
  <c r="AG715" i="25"/>
  <c r="AH715" i="25"/>
  <c r="AI715" i="25"/>
  <c r="AJ715" i="25"/>
  <c r="AK715" i="25"/>
  <c r="AL715" i="25"/>
  <c r="AM715" i="25"/>
  <c r="AN715" i="25"/>
  <c r="AO715" i="25"/>
  <c r="AP715" i="25"/>
  <c r="AQ715" i="25"/>
  <c r="AB716" i="25"/>
  <c r="AC716" i="25"/>
  <c r="AD716" i="25"/>
  <c r="AE716" i="25"/>
  <c r="AF716" i="25"/>
  <c r="AG716" i="25"/>
  <c r="AH716" i="25"/>
  <c r="AI716" i="25"/>
  <c r="AJ716" i="25"/>
  <c r="AK716" i="25"/>
  <c r="AL716" i="25"/>
  <c r="AM716" i="25"/>
  <c r="AN716" i="25"/>
  <c r="AO716" i="25"/>
  <c r="AP716" i="25"/>
  <c r="AQ716" i="25"/>
  <c r="AB717" i="25"/>
  <c r="AC717" i="25"/>
  <c r="AD717" i="25"/>
  <c r="AE717" i="25"/>
  <c r="AF717" i="25"/>
  <c r="AG717" i="25"/>
  <c r="AH717" i="25"/>
  <c r="AI717" i="25"/>
  <c r="AJ717" i="25"/>
  <c r="AK717" i="25"/>
  <c r="AL717" i="25"/>
  <c r="AM717" i="25"/>
  <c r="AN717" i="25"/>
  <c r="AO717" i="25"/>
  <c r="AP717" i="25"/>
  <c r="AQ717" i="25"/>
  <c r="AB718" i="25"/>
  <c r="AC718" i="25"/>
  <c r="AD718" i="25"/>
  <c r="AE718" i="25"/>
  <c r="AF718" i="25"/>
  <c r="AG718" i="25"/>
  <c r="AH718" i="25"/>
  <c r="AI718" i="25"/>
  <c r="AJ718" i="25"/>
  <c r="AK718" i="25"/>
  <c r="AL718" i="25"/>
  <c r="AM718" i="25"/>
  <c r="AN718" i="25"/>
  <c r="AO718" i="25"/>
  <c r="AP718" i="25"/>
  <c r="AQ718" i="25"/>
  <c r="AB719" i="25"/>
  <c r="AC719" i="25"/>
  <c r="AD719" i="25"/>
  <c r="AE719" i="25"/>
  <c r="AF719" i="25"/>
  <c r="AG719" i="25"/>
  <c r="AH719" i="25"/>
  <c r="AI719" i="25"/>
  <c r="AJ719" i="25"/>
  <c r="AK719" i="25"/>
  <c r="AL719" i="25"/>
  <c r="AM719" i="25"/>
  <c r="AN719" i="25"/>
  <c r="AO719" i="25"/>
  <c r="AP719" i="25"/>
  <c r="AQ719" i="25"/>
  <c r="AB720" i="25"/>
  <c r="AC720" i="25"/>
  <c r="AD720" i="25"/>
  <c r="AE720" i="25"/>
  <c r="AF720" i="25"/>
  <c r="AG720" i="25"/>
  <c r="AH720" i="25"/>
  <c r="AI720" i="25"/>
  <c r="AJ720" i="25"/>
  <c r="AK720" i="25"/>
  <c r="AL720" i="25"/>
  <c r="AM720" i="25"/>
  <c r="AN720" i="25"/>
  <c r="AO720" i="25"/>
  <c r="AP720" i="25"/>
  <c r="AQ720" i="25"/>
  <c r="AB721" i="25"/>
  <c r="AC721" i="25"/>
  <c r="AD721" i="25"/>
  <c r="AE721" i="25"/>
  <c r="AF721" i="25"/>
  <c r="AG721" i="25"/>
  <c r="AH721" i="25"/>
  <c r="AI721" i="25"/>
  <c r="AJ721" i="25"/>
  <c r="AK721" i="25"/>
  <c r="AL721" i="25"/>
  <c r="AM721" i="25"/>
  <c r="AN721" i="25"/>
  <c r="AO721" i="25"/>
  <c r="AP721" i="25"/>
  <c r="AQ721" i="25"/>
  <c r="AB722" i="25"/>
  <c r="AC722" i="25"/>
  <c r="AD722" i="25"/>
  <c r="AE722" i="25"/>
  <c r="AF722" i="25"/>
  <c r="AG722" i="25"/>
  <c r="AH722" i="25"/>
  <c r="AI722" i="25"/>
  <c r="AJ722" i="25"/>
  <c r="AK722" i="25"/>
  <c r="AL722" i="25"/>
  <c r="AM722" i="25"/>
  <c r="AN722" i="25"/>
  <c r="AO722" i="25"/>
  <c r="AP722" i="25"/>
  <c r="AQ722" i="25"/>
  <c r="AB723" i="25"/>
  <c r="AC723" i="25"/>
  <c r="AD723" i="25"/>
  <c r="AE723" i="25"/>
  <c r="AF723" i="25"/>
  <c r="AG723" i="25"/>
  <c r="AH723" i="25"/>
  <c r="AI723" i="25"/>
  <c r="AJ723" i="25"/>
  <c r="AK723" i="25"/>
  <c r="AL723" i="25"/>
  <c r="AM723" i="25"/>
  <c r="AN723" i="25"/>
  <c r="AO723" i="25"/>
  <c r="AP723" i="25"/>
  <c r="AQ723" i="25"/>
  <c r="AB724" i="25"/>
  <c r="AC724" i="25"/>
  <c r="AD724" i="25"/>
  <c r="AE724" i="25"/>
  <c r="AF724" i="25"/>
  <c r="AG724" i="25"/>
  <c r="AH724" i="25"/>
  <c r="AI724" i="25"/>
  <c r="AJ724" i="25"/>
  <c r="AK724" i="25"/>
  <c r="AL724" i="25"/>
  <c r="AM724" i="25"/>
  <c r="AN724" i="25"/>
  <c r="AO724" i="25"/>
  <c r="AP724" i="25"/>
  <c r="AQ724" i="25"/>
  <c r="AB725" i="25"/>
  <c r="AC725" i="25"/>
  <c r="AD725" i="25"/>
  <c r="AE725" i="25"/>
  <c r="AF725" i="25"/>
  <c r="AG725" i="25"/>
  <c r="AH725" i="25"/>
  <c r="AI725" i="25"/>
  <c r="AJ725" i="25"/>
  <c r="AK725" i="25"/>
  <c r="AL725" i="25"/>
  <c r="AM725" i="25"/>
  <c r="AN725" i="25"/>
  <c r="AO725" i="25"/>
  <c r="AP725" i="25"/>
  <c r="AQ725" i="25"/>
  <c r="AB726" i="25"/>
  <c r="AC726" i="25"/>
  <c r="AD726" i="25"/>
  <c r="AE726" i="25"/>
  <c r="AF726" i="25"/>
  <c r="AG726" i="25"/>
  <c r="AH726" i="25"/>
  <c r="AI726" i="25"/>
  <c r="AJ726" i="25"/>
  <c r="AK726" i="25"/>
  <c r="AL726" i="25"/>
  <c r="AM726" i="25"/>
  <c r="AN726" i="25"/>
  <c r="AO726" i="25"/>
  <c r="AP726" i="25"/>
  <c r="AQ726" i="25"/>
  <c r="AB727" i="25"/>
  <c r="AC727" i="25"/>
  <c r="AD727" i="25"/>
  <c r="AE727" i="25"/>
  <c r="AF727" i="25"/>
  <c r="AG727" i="25"/>
  <c r="AH727" i="25"/>
  <c r="AI727" i="25"/>
  <c r="AJ727" i="25"/>
  <c r="AK727" i="25"/>
  <c r="AL727" i="25"/>
  <c r="AM727" i="25"/>
  <c r="AN727" i="25"/>
  <c r="AO727" i="25"/>
  <c r="AP727" i="25"/>
  <c r="AQ727" i="25"/>
  <c r="AB728" i="25"/>
  <c r="AC728" i="25"/>
  <c r="AD728" i="25"/>
  <c r="AE728" i="25"/>
  <c r="AF728" i="25"/>
  <c r="AG728" i="25"/>
  <c r="AH728" i="25"/>
  <c r="AI728" i="25"/>
  <c r="AJ728" i="25"/>
  <c r="AK728" i="25"/>
  <c r="AL728" i="25"/>
  <c r="AM728" i="25"/>
  <c r="AN728" i="25"/>
  <c r="AO728" i="25"/>
  <c r="AP728" i="25"/>
  <c r="AQ728" i="25"/>
  <c r="AB729" i="25"/>
  <c r="AC729" i="25"/>
  <c r="AD729" i="25"/>
  <c r="AE729" i="25"/>
  <c r="AF729" i="25"/>
  <c r="AG729" i="25"/>
  <c r="AH729" i="25"/>
  <c r="AI729" i="25"/>
  <c r="AJ729" i="25"/>
  <c r="AK729" i="25"/>
  <c r="AL729" i="25"/>
  <c r="AM729" i="25"/>
  <c r="AN729" i="25"/>
  <c r="AO729" i="25"/>
  <c r="AP729" i="25"/>
  <c r="AQ729" i="25"/>
  <c r="AB730" i="25"/>
  <c r="AC730" i="25"/>
  <c r="AD730" i="25"/>
  <c r="AE730" i="25"/>
  <c r="AF730" i="25"/>
  <c r="AG730" i="25"/>
  <c r="AH730" i="25"/>
  <c r="AI730" i="25"/>
  <c r="AJ730" i="25"/>
  <c r="AK730" i="25"/>
  <c r="AL730" i="25"/>
  <c r="AM730" i="25"/>
  <c r="AN730" i="25"/>
  <c r="AO730" i="25"/>
  <c r="AP730" i="25"/>
  <c r="AQ730" i="25"/>
  <c r="AB731" i="25"/>
  <c r="AC731" i="25"/>
  <c r="AD731" i="25"/>
  <c r="AE731" i="25"/>
  <c r="AF731" i="25"/>
  <c r="AG731" i="25"/>
  <c r="AH731" i="25"/>
  <c r="AI731" i="25"/>
  <c r="AJ731" i="25"/>
  <c r="AK731" i="25"/>
  <c r="AL731" i="25"/>
  <c r="AM731" i="25"/>
  <c r="AN731" i="25"/>
  <c r="AO731" i="25"/>
  <c r="AP731" i="25"/>
  <c r="AQ731" i="25"/>
  <c r="AB732" i="25"/>
  <c r="AC732" i="25"/>
  <c r="AD732" i="25"/>
  <c r="AE732" i="25"/>
  <c r="AF732" i="25"/>
  <c r="AG732" i="25"/>
  <c r="AH732" i="25"/>
  <c r="AI732" i="25"/>
  <c r="AJ732" i="25"/>
  <c r="AK732" i="25"/>
  <c r="AL732" i="25"/>
  <c r="AM732" i="25"/>
  <c r="AN732" i="25"/>
  <c r="AO732" i="25"/>
  <c r="AP732" i="25"/>
  <c r="AQ732" i="25"/>
  <c r="AB733" i="25"/>
  <c r="AC733" i="25"/>
  <c r="AD733" i="25"/>
  <c r="AE733" i="25"/>
  <c r="AF733" i="25"/>
  <c r="AG733" i="25"/>
  <c r="AH733" i="25"/>
  <c r="AI733" i="25"/>
  <c r="AJ733" i="25"/>
  <c r="AK733" i="25"/>
  <c r="AL733" i="25"/>
  <c r="AM733" i="25"/>
  <c r="AN733" i="25"/>
  <c r="AO733" i="25"/>
  <c r="AP733" i="25"/>
  <c r="AQ733" i="25"/>
  <c r="AB734" i="25"/>
  <c r="AC734" i="25"/>
  <c r="AD734" i="25"/>
  <c r="AE734" i="25"/>
  <c r="AF734" i="25"/>
  <c r="AG734" i="25"/>
  <c r="AH734" i="25"/>
  <c r="AI734" i="25"/>
  <c r="AJ734" i="25"/>
  <c r="AK734" i="25"/>
  <c r="AL734" i="25"/>
  <c r="AM734" i="25"/>
  <c r="AN734" i="25"/>
  <c r="AO734" i="25"/>
  <c r="AP734" i="25"/>
  <c r="AQ734" i="25"/>
  <c r="AB735" i="25"/>
  <c r="AC735" i="25"/>
  <c r="AD735" i="25"/>
  <c r="AE735" i="25"/>
  <c r="AF735" i="25"/>
  <c r="AG735" i="25"/>
  <c r="AH735" i="25"/>
  <c r="AI735" i="25"/>
  <c r="AJ735" i="25"/>
  <c r="AK735" i="25"/>
  <c r="AL735" i="25"/>
  <c r="AM735" i="25"/>
  <c r="AN735" i="25"/>
  <c r="AO735" i="25"/>
  <c r="AP735" i="25"/>
  <c r="AQ735" i="25"/>
  <c r="AB736" i="25"/>
  <c r="AC736" i="25"/>
  <c r="AD736" i="25"/>
  <c r="AE736" i="25"/>
  <c r="AF736" i="25"/>
  <c r="AG736" i="25"/>
  <c r="AH736" i="25"/>
  <c r="AI736" i="25"/>
  <c r="AJ736" i="25"/>
  <c r="AK736" i="25"/>
  <c r="AL736" i="25"/>
  <c r="AM736" i="25"/>
  <c r="AN736" i="25"/>
  <c r="AO736" i="25"/>
  <c r="AP736" i="25"/>
  <c r="AQ736" i="25"/>
  <c r="AB737" i="25"/>
  <c r="AC737" i="25"/>
  <c r="AD737" i="25"/>
  <c r="AE737" i="25"/>
  <c r="AF737" i="25"/>
  <c r="AG737" i="25"/>
  <c r="AH737" i="25"/>
  <c r="AI737" i="25"/>
  <c r="AJ737" i="25"/>
  <c r="AK737" i="25"/>
  <c r="AL737" i="25"/>
  <c r="AM737" i="25"/>
  <c r="AN737" i="25"/>
  <c r="AO737" i="25"/>
  <c r="AP737" i="25"/>
  <c r="AQ737" i="25"/>
  <c r="AB738" i="25"/>
  <c r="AC738" i="25"/>
  <c r="AD738" i="25"/>
  <c r="AE738" i="25"/>
  <c r="AF738" i="25"/>
  <c r="AG738" i="25"/>
  <c r="AH738" i="25"/>
  <c r="AI738" i="25"/>
  <c r="AJ738" i="25"/>
  <c r="AK738" i="25"/>
  <c r="AL738" i="25"/>
  <c r="AM738" i="25"/>
  <c r="AN738" i="25"/>
  <c r="AO738" i="25"/>
  <c r="AP738" i="25"/>
  <c r="AQ738" i="25"/>
  <c r="AB739" i="25"/>
  <c r="AC739" i="25"/>
  <c r="AD739" i="25"/>
  <c r="AE739" i="25"/>
  <c r="AF739" i="25"/>
  <c r="AG739" i="25"/>
  <c r="AH739" i="25"/>
  <c r="AI739" i="25"/>
  <c r="AJ739" i="25"/>
  <c r="AK739" i="25"/>
  <c r="AL739" i="25"/>
  <c r="AM739" i="25"/>
  <c r="AN739" i="25"/>
  <c r="AO739" i="25"/>
  <c r="AP739" i="25"/>
  <c r="AQ739" i="25"/>
  <c r="AB740" i="25"/>
  <c r="AC740" i="25"/>
  <c r="AD740" i="25"/>
  <c r="AE740" i="25"/>
  <c r="AF740" i="25"/>
  <c r="AG740" i="25"/>
  <c r="AH740" i="25"/>
  <c r="AI740" i="25"/>
  <c r="AJ740" i="25"/>
  <c r="AK740" i="25"/>
  <c r="AL740" i="25"/>
  <c r="AM740" i="25"/>
  <c r="AN740" i="25"/>
  <c r="AO740" i="25"/>
  <c r="AP740" i="25"/>
  <c r="AQ740" i="25"/>
  <c r="AB741" i="25"/>
  <c r="AC741" i="25"/>
  <c r="AD741" i="25"/>
  <c r="AE741" i="25"/>
  <c r="AF741" i="25"/>
  <c r="AG741" i="25"/>
  <c r="AH741" i="25"/>
  <c r="AI741" i="25"/>
  <c r="AJ741" i="25"/>
  <c r="AK741" i="25"/>
  <c r="AL741" i="25"/>
  <c r="AM741" i="25"/>
  <c r="AN741" i="25"/>
  <c r="AO741" i="25"/>
  <c r="AP741" i="25"/>
  <c r="AQ741" i="25"/>
  <c r="AB742" i="25"/>
  <c r="AC742" i="25"/>
  <c r="AD742" i="25"/>
  <c r="AE742" i="25"/>
  <c r="AF742" i="25"/>
  <c r="AG742" i="25"/>
  <c r="AH742" i="25"/>
  <c r="AI742" i="25"/>
  <c r="AJ742" i="25"/>
  <c r="AK742" i="25"/>
  <c r="AL742" i="25"/>
  <c r="AM742" i="25"/>
  <c r="AN742" i="25"/>
  <c r="AO742" i="25"/>
  <c r="AP742" i="25"/>
  <c r="AQ742" i="25"/>
  <c r="AB743" i="25"/>
  <c r="AC743" i="25"/>
  <c r="AD743" i="25"/>
  <c r="AE743" i="25"/>
  <c r="AF743" i="25"/>
  <c r="AG743" i="25"/>
  <c r="AH743" i="25"/>
  <c r="AI743" i="25"/>
  <c r="AJ743" i="25"/>
  <c r="AK743" i="25"/>
  <c r="AL743" i="25"/>
  <c r="AM743" i="25"/>
  <c r="AN743" i="25"/>
  <c r="AO743" i="25"/>
  <c r="AP743" i="25"/>
  <c r="AQ743" i="25"/>
  <c r="AB744" i="25"/>
  <c r="AC744" i="25"/>
  <c r="AD744" i="25"/>
  <c r="AE744" i="25"/>
  <c r="AF744" i="25"/>
  <c r="AG744" i="25"/>
  <c r="AH744" i="25"/>
  <c r="AI744" i="25"/>
  <c r="AJ744" i="25"/>
  <c r="AK744" i="25"/>
  <c r="AL744" i="25"/>
  <c r="AM744" i="25"/>
  <c r="AN744" i="25"/>
  <c r="AO744" i="25"/>
  <c r="AP744" i="25"/>
  <c r="AQ744" i="25"/>
  <c r="AB745" i="25"/>
  <c r="AC745" i="25"/>
  <c r="AD745" i="25"/>
  <c r="AE745" i="25"/>
  <c r="AF745" i="25"/>
  <c r="AG745" i="25"/>
  <c r="AH745" i="25"/>
  <c r="AI745" i="25"/>
  <c r="AJ745" i="25"/>
  <c r="AK745" i="25"/>
  <c r="AL745" i="25"/>
  <c r="AM745" i="25"/>
  <c r="AN745" i="25"/>
  <c r="AO745" i="25"/>
  <c r="AP745" i="25"/>
  <c r="AQ745" i="25"/>
  <c r="AB746" i="25"/>
  <c r="AC746" i="25"/>
  <c r="AD746" i="25"/>
  <c r="AE746" i="25"/>
  <c r="AF746" i="25"/>
  <c r="AG746" i="25"/>
  <c r="AH746" i="25"/>
  <c r="AI746" i="25"/>
  <c r="AJ746" i="25"/>
  <c r="AK746" i="25"/>
  <c r="AL746" i="25"/>
  <c r="AM746" i="25"/>
  <c r="AN746" i="25"/>
  <c r="AO746" i="25"/>
  <c r="AP746" i="25"/>
  <c r="AQ746" i="25"/>
  <c r="AB747" i="25"/>
  <c r="AC747" i="25"/>
  <c r="AD747" i="25"/>
  <c r="AE747" i="25"/>
  <c r="AF747" i="25"/>
  <c r="AG747" i="25"/>
  <c r="AH747" i="25"/>
  <c r="AI747" i="25"/>
  <c r="AJ747" i="25"/>
  <c r="AK747" i="25"/>
  <c r="AL747" i="25"/>
  <c r="AM747" i="25"/>
  <c r="AN747" i="25"/>
  <c r="AO747" i="25"/>
  <c r="AP747" i="25"/>
  <c r="AQ747" i="25"/>
  <c r="AB748" i="25"/>
  <c r="AC748" i="25"/>
  <c r="AD748" i="25"/>
  <c r="AE748" i="25"/>
  <c r="AF748" i="25"/>
  <c r="AG748" i="25"/>
  <c r="AH748" i="25"/>
  <c r="AI748" i="25"/>
  <c r="AJ748" i="25"/>
  <c r="AK748" i="25"/>
  <c r="AL748" i="25"/>
  <c r="AM748" i="25"/>
  <c r="AN748" i="25"/>
  <c r="AO748" i="25"/>
  <c r="AP748" i="25"/>
  <c r="AQ748" i="25"/>
  <c r="AB749" i="25"/>
  <c r="AC749" i="25"/>
  <c r="AD749" i="25"/>
  <c r="AE749" i="25"/>
  <c r="AF749" i="25"/>
  <c r="AG749" i="25"/>
  <c r="AH749" i="25"/>
  <c r="AI749" i="25"/>
  <c r="AJ749" i="25"/>
  <c r="AK749" i="25"/>
  <c r="AL749" i="25"/>
  <c r="AM749" i="25"/>
  <c r="AN749" i="25"/>
  <c r="AO749" i="25"/>
  <c r="AP749" i="25"/>
  <c r="AQ749" i="25"/>
  <c r="AB750" i="25"/>
  <c r="AC750" i="25"/>
  <c r="AD750" i="25"/>
  <c r="AE750" i="25"/>
  <c r="AF750" i="25"/>
  <c r="AG750" i="25"/>
  <c r="AH750" i="25"/>
  <c r="AI750" i="25"/>
  <c r="AJ750" i="25"/>
  <c r="AK750" i="25"/>
  <c r="AL750" i="25"/>
  <c r="AM750" i="25"/>
  <c r="AN750" i="25"/>
  <c r="AO750" i="25"/>
  <c r="AP750" i="25"/>
  <c r="AQ750" i="25"/>
  <c r="AB751" i="25"/>
  <c r="AC751" i="25"/>
  <c r="AD751" i="25"/>
  <c r="AE751" i="25"/>
  <c r="AF751" i="25"/>
  <c r="AG751" i="25"/>
  <c r="AH751" i="25"/>
  <c r="AI751" i="25"/>
  <c r="AJ751" i="25"/>
  <c r="AK751" i="25"/>
  <c r="AL751" i="25"/>
  <c r="AM751" i="25"/>
  <c r="AN751" i="25"/>
  <c r="AO751" i="25"/>
  <c r="AP751" i="25"/>
  <c r="AQ751" i="25"/>
  <c r="AB752" i="25"/>
  <c r="AC752" i="25"/>
  <c r="AD752" i="25"/>
  <c r="AE752" i="25"/>
  <c r="AF752" i="25"/>
  <c r="AG752" i="25"/>
  <c r="AH752" i="25"/>
  <c r="AI752" i="25"/>
  <c r="AJ752" i="25"/>
  <c r="AK752" i="25"/>
  <c r="AL752" i="25"/>
  <c r="AM752" i="25"/>
  <c r="AN752" i="25"/>
  <c r="AO752" i="25"/>
  <c r="AP752" i="25"/>
  <c r="AQ752" i="25"/>
  <c r="AB753" i="25"/>
  <c r="AC753" i="25"/>
  <c r="AD753" i="25"/>
  <c r="AE753" i="25"/>
  <c r="AF753" i="25"/>
  <c r="AG753" i="25"/>
  <c r="AH753" i="25"/>
  <c r="AI753" i="25"/>
  <c r="AJ753" i="25"/>
  <c r="AK753" i="25"/>
  <c r="AL753" i="25"/>
  <c r="AM753" i="25"/>
  <c r="AN753" i="25"/>
  <c r="AO753" i="25"/>
  <c r="AP753" i="25"/>
  <c r="AQ753" i="25"/>
  <c r="AB754" i="25"/>
  <c r="AC754" i="25"/>
  <c r="AD754" i="25"/>
  <c r="AE754" i="25"/>
  <c r="AF754" i="25"/>
  <c r="AG754" i="25"/>
  <c r="AH754" i="25"/>
  <c r="AI754" i="25"/>
  <c r="AJ754" i="25"/>
  <c r="AK754" i="25"/>
  <c r="AL754" i="25"/>
  <c r="AM754" i="25"/>
  <c r="AN754" i="25"/>
  <c r="AO754" i="25"/>
  <c r="AP754" i="25"/>
  <c r="AQ754" i="25"/>
  <c r="AB755" i="25"/>
  <c r="AC755" i="25"/>
  <c r="AD755" i="25"/>
  <c r="AE755" i="25"/>
  <c r="AF755" i="25"/>
  <c r="AG755" i="25"/>
  <c r="AH755" i="25"/>
  <c r="AI755" i="25"/>
  <c r="AJ755" i="25"/>
  <c r="AK755" i="25"/>
  <c r="AL755" i="25"/>
  <c r="AM755" i="25"/>
  <c r="AN755" i="25"/>
  <c r="AO755" i="25"/>
  <c r="AP755" i="25"/>
  <c r="AQ755" i="25"/>
  <c r="AB756" i="25"/>
  <c r="AC756" i="25"/>
  <c r="AD756" i="25"/>
  <c r="AE756" i="25"/>
  <c r="AF756" i="25"/>
  <c r="AG756" i="25"/>
  <c r="AH756" i="25"/>
  <c r="AI756" i="25"/>
  <c r="AJ756" i="25"/>
  <c r="AK756" i="25"/>
  <c r="AL756" i="25"/>
  <c r="AM756" i="25"/>
  <c r="AN756" i="25"/>
  <c r="AO756" i="25"/>
  <c r="AP756" i="25"/>
  <c r="AQ756" i="25"/>
  <c r="AB757" i="25"/>
  <c r="AC757" i="25"/>
  <c r="AD757" i="25"/>
  <c r="AE757" i="25"/>
  <c r="AF757" i="25"/>
  <c r="AG757" i="25"/>
  <c r="AH757" i="25"/>
  <c r="AI757" i="25"/>
  <c r="AJ757" i="25"/>
  <c r="AK757" i="25"/>
  <c r="AL757" i="25"/>
  <c r="AM757" i="25"/>
  <c r="AN757" i="25"/>
  <c r="AO757" i="25"/>
  <c r="AP757" i="25"/>
  <c r="AQ757" i="25"/>
  <c r="AB758" i="25"/>
  <c r="AC758" i="25"/>
  <c r="AD758" i="25"/>
  <c r="AE758" i="25"/>
  <c r="AF758" i="25"/>
  <c r="AG758" i="25"/>
  <c r="AH758" i="25"/>
  <c r="AI758" i="25"/>
  <c r="AJ758" i="25"/>
  <c r="AK758" i="25"/>
  <c r="AL758" i="25"/>
  <c r="AM758" i="25"/>
  <c r="AN758" i="25"/>
  <c r="AO758" i="25"/>
  <c r="AP758" i="25"/>
  <c r="AQ758" i="25"/>
  <c r="AB759" i="25"/>
  <c r="AC759" i="25"/>
  <c r="AD759" i="25"/>
  <c r="AE759" i="25"/>
  <c r="AF759" i="25"/>
  <c r="AG759" i="25"/>
  <c r="AH759" i="25"/>
  <c r="AI759" i="25"/>
  <c r="AJ759" i="25"/>
  <c r="AK759" i="25"/>
  <c r="AL759" i="25"/>
  <c r="AM759" i="25"/>
  <c r="AN759" i="25"/>
  <c r="AO759" i="25"/>
  <c r="AP759" i="25"/>
  <c r="AQ759" i="25"/>
  <c r="AB760" i="25"/>
  <c r="AC760" i="25"/>
  <c r="AD760" i="25"/>
  <c r="AE760" i="25"/>
  <c r="AF760" i="25"/>
  <c r="AG760" i="25"/>
  <c r="AH760" i="25"/>
  <c r="AI760" i="25"/>
  <c r="AJ760" i="25"/>
  <c r="AK760" i="25"/>
  <c r="AL760" i="25"/>
  <c r="AM760" i="25"/>
  <c r="AN760" i="25"/>
  <c r="AO760" i="25"/>
  <c r="AP760" i="25"/>
  <c r="AQ760" i="25"/>
  <c r="AB761" i="25"/>
  <c r="AC761" i="25"/>
  <c r="AD761" i="25"/>
  <c r="AE761" i="25"/>
  <c r="AF761" i="25"/>
  <c r="AG761" i="25"/>
  <c r="AH761" i="25"/>
  <c r="AI761" i="25"/>
  <c r="AJ761" i="25"/>
  <c r="AK761" i="25"/>
  <c r="AL761" i="25"/>
  <c r="AM761" i="25"/>
  <c r="AN761" i="25"/>
  <c r="AO761" i="25"/>
  <c r="AP761" i="25"/>
  <c r="AQ761" i="25"/>
  <c r="AB762" i="25"/>
  <c r="AC762" i="25"/>
  <c r="AD762" i="25"/>
  <c r="AE762" i="25"/>
  <c r="AF762" i="25"/>
  <c r="AG762" i="25"/>
  <c r="AH762" i="25"/>
  <c r="AI762" i="25"/>
  <c r="AJ762" i="25"/>
  <c r="AK762" i="25"/>
  <c r="AL762" i="25"/>
  <c r="AM762" i="25"/>
  <c r="AN762" i="25"/>
  <c r="AO762" i="25"/>
  <c r="AP762" i="25"/>
  <c r="AQ762" i="25"/>
  <c r="AB763" i="25"/>
  <c r="AC763" i="25"/>
  <c r="AD763" i="25"/>
  <c r="AE763" i="25"/>
  <c r="AF763" i="25"/>
  <c r="AG763" i="25"/>
  <c r="AH763" i="25"/>
  <c r="AI763" i="25"/>
  <c r="AJ763" i="25"/>
  <c r="AK763" i="25"/>
  <c r="AL763" i="25"/>
  <c r="AM763" i="25"/>
  <c r="AN763" i="25"/>
  <c r="AO763" i="25"/>
  <c r="AP763" i="25"/>
  <c r="AQ763" i="25"/>
  <c r="AB764" i="25"/>
  <c r="AC764" i="25"/>
  <c r="AD764" i="25"/>
  <c r="AE764" i="25"/>
  <c r="AF764" i="25"/>
  <c r="AG764" i="25"/>
  <c r="AH764" i="25"/>
  <c r="AI764" i="25"/>
  <c r="AJ764" i="25"/>
  <c r="AK764" i="25"/>
  <c r="AL764" i="25"/>
  <c r="AM764" i="25"/>
  <c r="AN764" i="25"/>
  <c r="AO764" i="25"/>
  <c r="AP764" i="25"/>
  <c r="AQ764" i="25"/>
  <c r="AB765" i="25"/>
  <c r="AC765" i="25"/>
  <c r="AD765" i="25"/>
  <c r="AE765" i="25"/>
  <c r="AF765" i="25"/>
  <c r="AG765" i="25"/>
  <c r="AH765" i="25"/>
  <c r="AI765" i="25"/>
  <c r="AJ765" i="25"/>
  <c r="AK765" i="25"/>
  <c r="AL765" i="25"/>
  <c r="AM765" i="25"/>
  <c r="AN765" i="25"/>
  <c r="AO765" i="25"/>
  <c r="AP765" i="25"/>
  <c r="AQ765" i="25"/>
  <c r="AB766" i="25"/>
  <c r="AC766" i="25"/>
  <c r="AD766" i="25"/>
  <c r="AE766" i="25"/>
  <c r="AF766" i="25"/>
  <c r="AG766" i="25"/>
  <c r="AH766" i="25"/>
  <c r="AI766" i="25"/>
  <c r="AJ766" i="25"/>
  <c r="AK766" i="25"/>
  <c r="AL766" i="25"/>
  <c r="AM766" i="25"/>
  <c r="AN766" i="25"/>
  <c r="AO766" i="25"/>
  <c r="AP766" i="25"/>
  <c r="AQ766" i="25"/>
  <c r="AB767" i="25"/>
  <c r="AC767" i="25"/>
  <c r="AD767" i="25"/>
  <c r="AE767" i="25"/>
  <c r="AF767" i="25"/>
  <c r="AG767" i="25"/>
  <c r="AH767" i="25"/>
  <c r="AI767" i="25"/>
  <c r="AJ767" i="25"/>
  <c r="AK767" i="25"/>
  <c r="AL767" i="25"/>
  <c r="AM767" i="25"/>
  <c r="AN767" i="25"/>
  <c r="AO767" i="25"/>
  <c r="AP767" i="25"/>
  <c r="AQ767" i="25"/>
  <c r="AB768" i="25"/>
  <c r="AC768" i="25"/>
  <c r="AD768" i="25"/>
  <c r="AE768" i="25"/>
  <c r="AF768" i="25"/>
  <c r="AG768" i="25"/>
  <c r="AH768" i="25"/>
  <c r="AI768" i="25"/>
  <c r="AJ768" i="25"/>
  <c r="AK768" i="25"/>
  <c r="AL768" i="25"/>
  <c r="AM768" i="25"/>
  <c r="AN768" i="25"/>
  <c r="AO768" i="25"/>
  <c r="AP768" i="25"/>
  <c r="AQ768" i="25"/>
  <c r="AB769" i="25"/>
  <c r="AC769" i="25"/>
  <c r="AD769" i="25"/>
  <c r="AE769" i="25"/>
  <c r="AF769" i="25"/>
  <c r="AG769" i="25"/>
  <c r="AH769" i="25"/>
  <c r="AI769" i="25"/>
  <c r="AJ769" i="25"/>
  <c r="AK769" i="25"/>
  <c r="AL769" i="25"/>
  <c r="AM769" i="25"/>
  <c r="AN769" i="25"/>
  <c r="AO769" i="25"/>
  <c r="AP769" i="25"/>
  <c r="AQ769" i="25"/>
  <c r="AB770" i="25"/>
  <c r="AC770" i="25"/>
  <c r="AD770" i="25"/>
  <c r="AE770" i="25"/>
  <c r="AF770" i="25"/>
  <c r="AG770" i="25"/>
  <c r="AH770" i="25"/>
  <c r="AI770" i="25"/>
  <c r="AJ770" i="25"/>
  <c r="AK770" i="25"/>
  <c r="AL770" i="25"/>
  <c r="AM770" i="25"/>
  <c r="AN770" i="25"/>
  <c r="AO770" i="25"/>
  <c r="AP770" i="25"/>
  <c r="AQ770" i="25"/>
  <c r="AB771" i="25"/>
  <c r="AC771" i="25"/>
  <c r="AD771" i="25"/>
  <c r="AE771" i="25"/>
  <c r="AF771" i="25"/>
  <c r="AG771" i="25"/>
  <c r="AH771" i="25"/>
  <c r="AI771" i="25"/>
  <c r="AJ771" i="25"/>
  <c r="AK771" i="25"/>
  <c r="AL771" i="25"/>
  <c r="AM771" i="25"/>
  <c r="AN771" i="25"/>
  <c r="AO771" i="25"/>
  <c r="AP771" i="25"/>
  <c r="AQ771" i="25"/>
  <c r="AB772" i="25"/>
  <c r="AC772" i="25"/>
  <c r="AD772" i="25"/>
  <c r="AE772" i="25"/>
  <c r="AF772" i="25"/>
  <c r="AG772" i="25"/>
  <c r="AH772" i="25"/>
  <c r="AI772" i="25"/>
  <c r="AJ772" i="25"/>
  <c r="AK772" i="25"/>
  <c r="AL772" i="25"/>
  <c r="AM772" i="25"/>
  <c r="AN772" i="25"/>
  <c r="AO772" i="25"/>
  <c r="AP772" i="25"/>
  <c r="AQ772" i="25"/>
  <c r="AB773" i="25"/>
  <c r="AC773" i="25"/>
  <c r="AD773" i="25"/>
  <c r="AE773" i="25"/>
  <c r="AF773" i="25"/>
  <c r="AG773" i="25"/>
  <c r="AH773" i="25"/>
  <c r="AI773" i="25"/>
  <c r="AJ773" i="25"/>
  <c r="AK773" i="25"/>
  <c r="AL773" i="25"/>
  <c r="AM773" i="25"/>
  <c r="AN773" i="25"/>
  <c r="AO773" i="25"/>
  <c r="AP773" i="25"/>
  <c r="AQ773" i="25"/>
  <c r="AB774" i="25"/>
  <c r="AC774" i="25"/>
  <c r="AD774" i="25"/>
  <c r="AE774" i="25"/>
  <c r="AF774" i="25"/>
  <c r="AG774" i="25"/>
  <c r="AH774" i="25"/>
  <c r="AI774" i="25"/>
  <c r="AJ774" i="25"/>
  <c r="AK774" i="25"/>
  <c r="AL774" i="25"/>
  <c r="AM774" i="25"/>
  <c r="AN774" i="25"/>
  <c r="AO774" i="25"/>
  <c r="AP774" i="25"/>
  <c r="AQ774" i="25"/>
  <c r="AB775" i="25"/>
  <c r="AC775" i="25"/>
  <c r="AD775" i="25"/>
  <c r="AE775" i="25"/>
  <c r="AF775" i="25"/>
  <c r="AG775" i="25"/>
  <c r="AH775" i="25"/>
  <c r="AI775" i="25"/>
  <c r="AJ775" i="25"/>
  <c r="AK775" i="25"/>
  <c r="AL775" i="25"/>
  <c r="AM775" i="25"/>
  <c r="AN775" i="25"/>
  <c r="AO775" i="25"/>
  <c r="AP775" i="25"/>
  <c r="AQ775" i="25"/>
  <c r="AB776" i="25"/>
  <c r="AC776" i="25"/>
  <c r="AD776" i="25"/>
  <c r="AE776" i="25"/>
  <c r="AF776" i="25"/>
  <c r="AG776" i="25"/>
  <c r="AH776" i="25"/>
  <c r="AI776" i="25"/>
  <c r="AJ776" i="25"/>
  <c r="AK776" i="25"/>
  <c r="AL776" i="25"/>
  <c r="AM776" i="25"/>
  <c r="AN776" i="25"/>
  <c r="AO776" i="25"/>
  <c r="AP776" i="25"/>
  <c r="AQ776" i="25"/>
  <c r="AB777" i="25"/>
  <c r="AC777" i="25"/>
  <c r="AD777" i="25"/>
  <c r="AE777" i="25"/>
  <c r="AF777" i="25"/>
  <c r="AG777" i="25"/>
  <c r="AH777" i="25"/>
  <c r="AI777" i="25"/>
  <c r="AJ777" i="25"/>
  <c r="AK777" i="25"/>
  <c r="AL777" i="25"/>
  <c r="AM777" i="25"/>
  <c r="AN777" i="25"/>
  <c r="AO777" i="25"/>
  <c r="AP777" i="25"/>
  <c r="AQ777" i="25"/>
  <c r="AB778" i="25"/>
  <c r="AC778" i="25"/>
  <c r="AD778" i="25"/>
  <c r="AE778" i="25"/>
  <c r="AF778" i="25"/>
  <c r="AG778" i="25"/>
  <c r="AH778" i="25"/>
  <c r="AI778" i="25"/>
  <c r="AJ778" i="25"/>
  <c r="AK778" i="25"/>
  <c r="AL778" i="25"/>
  <c r="AM778" i="25"/>
  <c r="AN778" i="25"/>
  <c r="AO778" i="25"/>
  <c r="AP778" i="25"/>
  <c r="AQ778" i="25"/>
  <c r="AB779" i="25"/>
  <c r="AC779" i="25"/>
  <c r="AD779" i="25"/>
  <c r="AE779" i="25"/>
  <c r="AF779" i="25"/>
  <c r="AG779" i="25"/>
  <c r="AH779" i="25"/>
  <c r="AI779" i="25"/>
  <c r="AJ779" i="25"/>
  <c r="AK779" i="25"/>
  <c r="AL779" i="25"/>
  <c r="AM779" i="25"/>
  <c r="AN779" i="25"/>
  <c r="AO779" i="25"/>
  <c r="AP779" i="25"/>
  <c r="AQ779" i="25"/>
  <c r="AB780" i="25"/>
  <c r="AC780" i="25"/>
  <c r="AD780" i="25"/>
  <c r="AE780" i="25"/>
  <c r="AF780" i="25"/>
  <c r="AG780" i="25"/>
  <c r="AH780" i="25"/>
  <c r="AI780" i="25"/>
  <c r="AJ780" i="25"/>
  <c r="AK780" i="25"/>
  <c r="AL780" i="25"/>
  <c r="AM780" i="25"/>
  <c r="AN780" i="25"/>
  <c r="AO780" i="25"/>
  <c r="AP780" i="25"/>
  <c r="AQ780" i="25"/>
  <c r="AB781" i="25"/>
  <c r="AC781" i="25"/>
  <c r="AD781" i="25"/>
  <c r="AE781" i="25"/>
  <c r="AF781" i="25"/>
  <c r="AG781" i="25"/>
  <c r="AH781" i="25"/>
  <c r="AI781" i="25"/>
  <c r="AJ781" i="25"/>
  <c r="AK781" i="25"/>
  <c r="AL781" i="25"/>
  <c r="AM781" i="25"/>
  <c r="AN781" i="25"/>
  <c r="AO781" i="25"/>
  <c r="AP781" i="25"/>
  <c r="AQ781" i="25"/>
  <c r="AB782" i="25"/>
  <c r="AC782" i="25"/>
  <c r="AD782" i="25"/>
  <c r="AE782" i="25"/>
  <c r="AF782" i="25"/>
  <c r="AG782" i="25"/>
  <c r="AH782" i="25"/>
  <c r="AI782" i="25"/>
  <c r="AJ782" i="25"/>
  <c r="AK782" i="25"/>
  <c r="AL782" i="25"/>
  <c r="AM782" i="25"/>
  <c r="AN782" i="25"/>
  <c r="AO782" i="25"/>
  <c r="AP782" i="25"/>
  <c r="AQ782" i="25"/>
  <c r="AB783" i="25"/>
  <c r="AC783" i="25"/>
  <c r="AD783" i="25"/>
  <c r="AE783" i="25"/>
  <c r="AF783" i="25"/>
  <c r="AG783" i="25"/>
  <c r="AH783" i="25"/>
  <c r="AI783" i="25"/>
  <c r="AJ783" i="25"/>
  <c r="AK783" i="25"/>
  <c r="AL783" i="25"/>
  <c r="AM783" i="25"/>
  <c r="AN783" i="25"/>
  <c r="AO783" i="25"/>
  <c r="AP783" i="25"/>
  <c r="AQ783" i="25"/>
  <c r="AB784" i="25"/>
  <c r="AC784" i="25"/>
  <c r="AD784" i="25"/>
  <c r="AE784" i="25"/>
  <c r="AF784" i="25"/>
  <c r="AG784" i="25"/>
  <c r="AH784" i="25"/>
  <c r="AI784" i="25"/>
  <c r="AJ784" i="25"/>
  <c r="AK784" i="25"/>
  <c r="AL784" i="25"/>
  <c r="AM784" i="25"/>
  <c r="AN784" i="25"/>
  <c r="AO784" i="25"/>
  <c r="AP784" i="25"/>
  <c r="AQ784" i="25"/>
  <c r="AB785" i="25"/>
  <c r="AC785" i="25"/>
  <c r="AD785" i="25"/>
  <c r="AE785" i="25"/>
  <c r="AF785" i="25"/>
  <c r="AG785" i="25"/>
  <c r="AH785" i="25"/>
  <c r="AI785" i="25"/>
  <c r="AJ785" i="25"/>
  <c r="AK785" i="25"/>
  <c r="AL785" i="25"/>
  <c r="AM785" i="25"/>
  <c r="AN785" i="25"/>
  <c r="AO785" i="25"/>
  <c r="AP785" i="25"/>
  <c r="AQ785" i="25"/>
  <c r="AB786" i="25"/>
  <c r="AC786" i="25"/>
  <c r="AD786" i="25"/>
  <c r="AE786" i="25"/>
  <c r="AF786" i="25"/>
  <c r="AG786" i="25"/>
  <c r="AH786" i="25"/>
  <c r="AI786" i="25"/>
  <c r="AJ786" i="25"/>
  <c r="AK786" i="25"/>
  <c r="AL786" i="25"/>
  <c r="AM786" i="25"/>
  <c r="AN786" i="25"/>
  <c r="AO786" i="25"/>
  <c r="AP786" i="25"/>
  <c r="AQ786" i="25"/>
  <c r="AB787" i="25"/>
  <c r="AC787" i="25"/>
  <c r="AD787" i="25"/>
  <c r="AE787" i="25"/>
  <c r="AF787" i="25"/>
  <c r="AG787" i="25"/>
  <c r="AH787" i="25"/>
  <c r="AI787" i="25"/>
  <c r="AJ787" i="25"/>
  <c r="AK787" i="25"/>
  <c r="AL787" i="25"/>
  <c r="AM787" i="25"/>
  <c r="AN787" i="25"/>
  <c r="AO787" i="25"/>
  <c r="AP787" i="25"/>
  <c r="AQ787" i="25"/>
  <c r="AB788" i="25"/>
  <c r="AC788" i="25"/>
  <c r="AD788" i="25"/>
  <c r="AE788" i="25"/>
  <c r="AF788" i="25"/>
  <c r="AG788" i="25"/>
  <c r="AH788" i="25"/>
  <c r="AI788" i="25"/>
  <c r="AJ788" i="25"/>
  <c r="AK788" i="25"/>
  <c r="AL788" i="25"/>
  <c r="AM788" i="25"/>
  <c r="AN788" i="25"/>
  <c r="AO788" i="25"/>
  <c r="AP788" i="25"/>
  <c r="AQ788" i="25"/>
  <c r="AB789" i="25"/>
  <c r="AC789" i="25"/>
  <c r="AD789" i="25"/>
  <c r="AE789" i="25"/>
  <c r="AF789" i="25"/>
  <c r="AG789" i="25"/>
  <c r="AH789" i="25"/>
  <c r="AI789" i="25"/>
  <c r="AJ789" i="25"/>
  <c r="AK789" i="25"/>
  <c r="AL789" i="25"/>
  <c r="AM789" i="25"/>
  <c r="AN789" i="25"/>
  <c r="AO789" i="25"/>
  <c r="AP789" i="25"/>
  <c r="AQ789" i="25"/>
  <c r="AB790" i="25"/>
  <c r="AC790" i="25"/>
  <c r="AD790" i="25"/>
  <c r="AE790" i="25"/>
  <c r="AF790" i="25"/>
  <c r="AG790" i="25"/>
  <c r="AH790" i="25"/>
  <c r="AI790" i="25"/>
  <c r="AJ790" i="25"/>
  <c r="AK790" i="25"/>
  <c r="AL790" i="25"/>
  <c r="AM790" i="25"/>
  <c r="AN790" i="25"/>
  <c r="AO790" i="25"/>
  <c r="AP790" i="25"/>
  <c r="AQ790" i="25"/>
  <c r="AB791" i="25"/>
  <c r="AC791" i="25"/>
  <c r="AD791" i="25"/>
  <c r="AE791" i="25"/>
  <c r="AF791" i="25"/>
  <c r="AG791" i="25"/>
  <c r="AH791" i="25"/>
  <c r="AI791" i="25"/>
  <c r="AJ791" i="25"/>
  <c r="AK791" i="25"/>
  <c r="AL791" i="25"/>
  <c r="AM791" i="25"/>
  <c r="AN791" i="25"/>
  <c r="AO791" i="25"/>
  <c r="AP791" i="25"/>
  <c r="AQ791" i="25"/>
  <c r="AB792" i="25"/>
  <c r="AC792" i="25"/>
  <c r="AD792" i="25"/>
  <c r="AE792" i="25"/>
  <c r="AF792" i="25"/>
  <c r="AG792" i="25"/>
  <c r="AH792" i="25"/>
  <c r="AI792" i="25"/>
  <c r="AJ792" i="25"/>
  <c r="AK792" i="25"/>
  <c r="AL792" i="25"/>
  <c r="AM792" i="25"/>
  <c r="AN792" i="25"/>
  <c r="AO792" i="25"/>
  <c r="AP792" i="25"/>
  <c r="AQ792" i="25"/>
  <c r="AB793" i="25"/>
  <c r="AC793" i="25"/>
  <c r="AD793" i="25"/>
  <c r="AE793" i="25"/>
  <c r="AF793" i="25"/>
  <c r="AG793" i="25"/>
  <c r="AH793" i="25"/>
  <c r="AI793" i="25"/>
  <c r="AJ793" i="25"/>
  <c r="AK793" i="25"/>
  <c r="AL793" i="25"/>
  <c r="AM793" i="25"/>
  <c r="AN793" i="25"/>
  <c r="AO793" i="25"/>
  <c r="AP793" i="25"/>
  <c r="AQ793" i="25"/>
  <c r="AB794" i="25"/>
  <c r="AC794" i="25"/>
  <c r="AD794" i="25"/>
  <c r="AE794" i="25"/>
  <c r="AF794" i="25"/>
  <c r="AG794" i="25"/>
  <c r="AH794" i="25"/>
  <c r="AI794" i="25"/>
  <c r="AJ794" i="25"/>
  <c r="AK794" i="25"/>
  <c r="AL794" i="25"/>
  <c r="AM794" i="25"/>
  <c r="AN794" i="25"/>
  <c r="AO794" i="25"/>
  <c r="AP794" i="25"/>
  <c r="AQ794" i="25"/>
  <c r="AB795" i="25"/>
  <c r="AC795" i="25"/>
  <c r="AD795" i="25"/>
  <c r="AE795" i="25"/>
  <c r="AF795" i="25"/>
  <c r="AG795" i="25"/>
  <c r="AH795" i="25"/>
  <c r="AI795" i="25"/>
  <c r="AJ795" i="25"/>
  <c r="AK795" i="25"/>
  <c r="AL795" i="25"/>
  <c r="AM795" i="25"/>
  <c r="AN795" i="25"/>
  <c r="AO795" i="25"/>
  <c r="AP795" i="25"/>
  <c r="AQ795" i="25"/>
  <c r="AB796" i="25"/>
  <c r="AC796" i="25"/>
  <c r="AD796" i="25"/>
  <c r="AE796" i="25"/>
  <c r="AF796" i="25"/>
  <c r="AG796" i="25"/>
  <c r="AH796" i="25"/>
  <c r="AI796" i="25"/>
  <c r="AJ796" i="25"/>
  <c r="AK796" i="25"/>
  <c r="AL796" i="25"/>
  <c r="AM796" i="25"/>
  <c r="AN796" i="25"/>
  <c r="AO796" i="25"/>
  <c r="AP796" i="25"/>
  <c r="AQ796" i="25"/>
  <c r="AB797" i="25"/>
  <c r="AC797" i="25"/>
  <c r="AD797" i="25"/>
  <c r="AE797" i="25"/>
  <c r="AF797" i="25"/>
  <c r="AG797" i="25"/>
  <c r="AH797" i="25"/>
  <c r="AI797" i="25"/>
  <c r="AJ797" i="25"/>
  <c r="AK797" i="25"/>
  <c r="AL797" i="25"/>
  <c r="AM797" i="25"/>
  <c r="AN797" i="25"/>
  <c r="AO797" i="25"/>
  <c r="AP797" i="25"/>
  <c r="AQ797" i="25"/>
  <c r="AB798" i="25"/>
  <c r="AC798" i="25"/>
  <c r="AD798" i="25"/>
  <c r="AE798" i="25"/>
  <c r="AF798" i="25"/>
  <c r="AG798" i="25"/>
  <c r="AH798" i="25"/>
  <c r="AI798" i="25"/>
  <c r="AJ798" i="25"/>
  <c r="AK798" i="25"/>
  <c r="AL798" i="25"/>
  <c r="AM798" i="25"/>
  <c r="AN798" i="25"/>
  <c r="AO798" i="25"/>
  <c r="AP798" i="25"/>
  <c r="AQ798" i="25"/>
  <c r="AB799" i="25"/>
  <c r="AC799" i="25"/>
  <c r="AD799" i="25"/>
  <c r="AE799" i="25"/>
  <c r="AF799" i="25"/>
  <c r="AG799" i="25"/>
  <c r="AH799" i="25"/>
  <c r="AI799" i="25"/>
  <c r="AJ799" i="25"/>
  <c r="AK799" i="25"/>
  <c r="AL799" i="25"/>
  <c r="AM799" i="25"/>
  <c r="AN799" i="25"/>
  <c r="AO799" i="25"/>
  <c r="AP799" i="25"/>
  <c r="AQ799" i="25"/>
  <c r="AB800" i="25"/>
  <c r="AC800" i="25"/>
  <c r="AD800" i="25"/>
  <c r="AE800" i="25"/>
  <c r="AF800" i="25"/>
  <c r="AG800" i="25"/>
  <c r="AH800" i="25"/>
  <c r="AI800" i="25"/>
  <c r="AJ800" i="25"/>
  <c r="AK800" i="25"/>
  <c r="AL800" i="25"/>
  <c r="AM800" i="25"/>
  <c r="AN800" i="25"/>
  <c r="AO800" i="25"/>
  <c r="AP800" i="25"/>
  <c r="AQ800" i="25"/>
  <c r="AB801" i="25"/>
  <c r="AC801" i="25"/>
  <c r="AD801" i="25"/>
  <c r="AE801" i="25"/>
  <c r="AF801" i="25"/>
  <c r="AG801" i="25"/>
  <c r="AH801" i="25"/>
  <c r="AI801" i="25"/>
  <c r="AJ801" i="25"/>
  <c r="AK801" i="25"/>
  <c r="AL801" i="25"/>
  <c r="AM801" i="25"/>
  <c r="AN801" i="25"/>
  <c r="AO801" i="25"/>
  <c r="AP801" i="25"/>
  <c r="AQ801" i="25"/>
  <c r="AB802" i="25"/>
  <c r="AC802" i="25"/>
  <c r="AD802" i="25"/>
  <c r="AE802" i="25"/>
  <c r="AF802" i="25"/>
  <c r="AG802" i="25"/>
  <c r="AH802" i="25"/>
  <c r="AI802" i="25"/>
  <c r="AJ802" i="25"/>
  <c r="AK802" i="25"/>
  <c r="AL802" i="25"/>
  <c r="AM802" i="25"/>
  <c r="AN802" i="25"/>
  <c r="AO802" i="25"/>
  <c r="AP802" i="25"/>
  <c r="AQ802" i="25"/>
  <c r="AB803" i="25"/>
  <c r="AC803" i="25"/>
  <c r="AD803" i="25"/>
  <c r="AE803" i="25"/>
  <c r="AF803" i="25"/>
  <c r="AG803" i="25"/>
  <c r="AH803" i="25"/>
  <c r="AI803" i="25"/>
  <c r="AJ803" i="25"/>
  <c r="AK803" i="25"/>
  <c r="AL803" i="25"/>
  <c r="AM803" i="25"/>
  <c r="AN803" i="25"/>
  <c r="AO803" i="25"/>
  <c r="AP803" i="25"/>
  <c r="AQ803" i="25"/>
  <c r="AB804" i="25"/>
  <c r="AC804" i="25"/>
  <c r="AD804" i="25"/>
  <c r="AE804" i="25"/>
  <c r="AF804" i="25"/>
  <c r="AG804" i="25"/>
  <c r="AH804" i="25"/>
  <c r="AI804" i="25"/>
  <c r="AJ804" i="25"/>
  <c r="AK804" i="25"/>
  <c r="AL804" i="25"/>
  <c r="AM804" i="25"/>
  <c r="AN804" i="25"/>
  <c r="AO804" i="25"/>
  <c r="AP804" i="25"/>
  <c r="AQ804" i="25"/>
  <c r="AB805" i="25"/>
  <c r="AC805" i="25"/>
  <c r="AD805" i="25"/>
  <c r="AE805" i="25"/>
  <c r="AF805" i="25"/>
  <c r="AG805" i="25"/>
  <c r="AH805" i="25"/>
  <c r="AI805" i="25"/>
  <c r="AJ805" i="25"/>
  <c r="AK805" i="25"/>
  <c r="AL805" i="25"/>
  <c r="AM805" i="25"/>
  <c r="AN805" i="25"/>
  <c r="AO805" i="25"/>
  <c r="AP805" i="25"/>
  <c r="AQ805" i="25"/>
  <c r="AB806" i="25"/>
  <c r="AC806" i="25"/>
  <c r="AD806" i="25"/>
  <c r="AE806" i="25"/>
  <c r="AF806" i="25"/>
  <c r="AG806" i="25"/>
  <c r="AH806" i="25"/>
  <c r="AI806" i="25"/>
  <c r="AJ806" i="25"/>
  <c r="AK806" i="25"/>
  <c r="AL806" i="25"/>
  <c r="AM806" i="25"/>
  <c r="AN806" i="25"/>
  <c r="AO806" i="25"/>
  <c r="AP806" i="25"/>
  <c r="AQ806" i="25"/>
  <c r="AB807" i="25"/>
  <c r="AC807" i="25"/>
  <c r="AD807" i="25"/>
  <c r="AE807" i="25"/>
  <c r="AF807" i="25"/>
  <c r="AG807" i="25"/>
  <c r="AH807" i="25"/>
  <c r="AI807" i="25"/>
  <c r="AJ807" i="25"/>
  <c r="AK807" i="25"/>
  <c r="AL807" i="25"/>
  <c r="AM807" i="25"/>
  <c r="AN807" i="25"/>
  <c r="AO807" i="25"/>
  <c r="AP807" i="25"/>
  <c r="AQ807" i="25"/>
  <c r="AB808" i="25"/>
  <c r="AC808" i="25"/>
  <c r="AD808" i="25"/>
  <c r="AE808" i="25"/>
  <c r="AF808" i="25"/>
  <c r="AG808" i="25"/>
  <c r="AH808" i="25"/>
  <c r="AI808" i="25"/>
  <c r="AJ808" i="25"/>
  <c r="AK808" i="25"/>
  <c r="AL808" i="25"/>
  <c r="AM808" i="25"/>
  <c r="AN808" i="25"/>
  <c r="AO808" i="25"/>
  <c r="AP808" i="25"/>
  <c r="AQ808" i="25"/>
  <c r="AB809" i="25"/>
  <c r="AC809" i="25"/>
  <c r="AD809" i="25"/>
  <c r="AE809" i="25"/>
  <c r="AF809" i="25"/>
  <c r="AG809" i="25"/>
  <c r="AH809" i="25"/>
  <c r="AI809" i="25"/>
  <c r="AJ809" i="25"/>
  <c r="AK809" i="25"/>
  <c r="AL809" i="25"/>
  <c r="AM809" i="25"/>
  <c r="AN809" i="25"/>
  <c r="AO809" i="25"/>
  <c r="AP809" i="25"/>
  <c r="AQ809" i="25"/>
  <c r="AB810" i="25"/>
  <c r="AC810" i="25"/>
  <c r="AD810" i="25"/>
  <c r="AE810" i="25"/>
  <c r="AF810" i="25"/>
  <c r="AG810" i="25"/>
  <c r="AH810" i="25"/>
  <c r="AI810" i="25"/>
  <c r="AJ810" i="25"/>
  <c r="AK810" i="25"/>
  <c r="AL810" i="25"/>
  <c r="AM810" i="25"/>
  <c r="AN810" i="25"/>
  <c r="AO810" i="25"/>
  <c r="AP810" i="25"/>
  <c r="AQ810" i="25"/>
  <c r="AB811" i="25"/>
  <c r="AC811" i="25"/>
  <c r="AD811" i="25"/>
  <c r="AE811" i="25"/>
  <c r="AF811" i="25"/>
  <c r="AG811" i="25"/>
  <c r="AH811" i="25"/>
  <c r="AI811" i="25"/>
  <c r="AJ811" i="25"/>
  <c r="AK811" i="25"/>
  <c r="AL811" i="25"/>
  <c r="AM811" i="25"/>
  <c r="AN811" i="25"/>
  <c r="AO811" i="25"/>
  <c r="AP811" i="25"/>
  <c r="AQ811" i="25"/>
  <c r="AB812" i="25"/>
  <c r="AC812" i="25"/>
  <c r="AD812" i="25"/>
  <c r="AE812" i="25"/>
  <c r="AF812" i="25"/>
  <c r="AG812" i="25"/>
  <c r="AH812" i="25"/>
  <c r="AI812" i="25"/>
  <c r="AJ812" i="25"/>
  <c r="AK812" i="25"/>
  <c r="AL812" i="25"/>
  <c r="AM812" i="25"/>
  <c r="AN812" i="25"/>
  <c r="AO812" i="25"/>
  <c r="AP812" i="25"/>
  <c r="AQ812" i="25"/>
  <c r="AB813" i="25"/>
  <c r="AC813" i="25"/>
  <c r="AD813" i="25"/>
  <c r="AE813" i="25"/>
  <c r="AF813" i="25"/>
  <c r="AG813" i="25"/>
  <c r="AH813" i="25"/>
  <c r="AI813" i="25"/>
  <c r="AJ813" i="25"/>
  <c r="AK813" i="25"/>
  <c r="AL813" i="25"/>
  <c r="AM813" i="25"/>
  <c r="AN813" i="25"/>
  <c r="AO813" i="25"/>
  <c r="AP813" i="25"/>
  <c r="AQ813" i="25"/>
  <c r="AB814" i="25"/>
  <c r="AC814" i="25"/>
  <c r="AD814" i="25"/>
  <c r="AE814" i="25"/>
  <c r="AF814" i="25"/>
  <c r="AG814" i="25"/>
  <c r="AH814" i="25"/>
  <c r="AI814" i="25"/>
  <c r="AJ814" i="25"/>
  <c r="AK814" i="25"/>
  <c r="AL814" i="25"/>
  <c r="AM814" i="25"/>
  <c r="AN814" i="25"/>
  <c r="AO814" i="25"/>
  <c r="AP814" i="25"/>
  <c r="AQ814" i="25"/>
  <c r="AB815" i="25"/>
  <c r="AC815" i="25"/>
  <c r="AD815" i="25"/>
  <c r="AE815" i="25"/>
  <c r="AF815" i="25"/>
  <c r="AG815" i="25"/>
  <c r="AH815" i="25"/>
  <c r="AI815" i="25"/>
  <c r="AJ815" i="25"/>
  <c r="AK815" i="25"/>
  <c r="AL815" i="25"/>
  <c r="AM815" i="25"/>
  <c r="AN815" i="25"/>
  <c r="AO815" i="25"/>
  <c r="AP815" i="25"/>
  <c r="AQ815" i="25"/>
  <c r="AB816" i="25"/>
  <c r="AC816" i="25"/>
  <c r="AD816" i="25"/>
  <c r="AE816" i="25"/>
  <c r="AF816" i="25"/>
  <c r="AG816" i="25"/>
  <c r="AH816" i="25"/>
  <c r="AI816" i="25"/>
  <c r="AJ816" i="25"/>
  <c r="AK816" i="25"/>
  <c r="AL816" i="25"/>
  <c r="AM816" i="25"/>
  <c r="AN816" i="25"/>
  <c r="AO816" i="25"/>
  <c r="AP816" i="25"/>
  <c r="AQ816" i="25"/>
  <c r="AB817" i="25"/>
  <c r="AC817" i="25"/>
  <c r="AD817" i="25"/>
  <c r="AE817" i="25"/>
  <c r="AF817" i="25"/>
  <c r="AG817" i="25"/>
  <c r="AH817" i="25"/>
  <c r="AI817" i="25"/>
  <c r="AJ817" i="25"/>
  <c r="AK817" i="25"/>
  <c r="AL817" i="25"/>
  <c r="AM817" i="25"/>
  <c r="AN817" i="25"/>
  <c r="AO817" i="25"/>
  <c r="AP817" i="25"/>
  <c r="AQ817" i="25"/>
  <c r="AB818" i="25"/>
  <c r="AC818" i="25"/>
  <c r="AD818" i="25"/>
  <c r="AE818" i="25"/>
  <c r="AF818" i="25"/>
  <c r="AG818" i="25"/>
  <c r="AH818" i="25"/>
  <c r="AI818" i="25"/>
  <c r="AJ818" i="25"/>
  <c r="AK818" i="25"/>
  <c r="AL818" i="25"/>
  <c r="AM818" i="25"/>
  <c r="AN818" i="25"/>
  <c r="AO818" i="25"/>
  <c r="AP818" i="25"/>
  <c r="AQ818" i="25"/>
  <c r="AB819" i="25"/>
  <c r="AC819" i="25"/>
  <c r="AD819" i="25"/>
  <c r="AE819" i="25"/>
  <c r="AF819" i="25"/>
  <c r="AG819" i="25"/>
  <c r="AH819" i="25"/>
  <c r="AI819" i="25"/>
  <c r="AJ819" i="25"/>
  <c r="AK819" i="25"/>
  <c r="AL819" i="25"/>
  <c r="AM819" i="25"/>
  <c r="AN819" i="25"/>
  <c r="AO819" i="25"/>
  <c r="AP819" i="25"/>
  <c r="AQ819" i="25"/>
  <c r="AB820" i="25"/>
  <c r="AC820" i="25"/>
  <c r="AD820" i="25"/>
  <c r="AE820" i="25"/>
  <c r="AF820" i="25"/>
  <c r="AG820" i="25"/>
  <c r="AH820" i="25"/>
  <c r="AI820" i="25"/>
  <c r="AJ820" i="25"/>
  <c r="AK820" i="25"/>
  <c r="AL820" i="25"/>
  <c r="AM820" i="25"/>
  <c r="AN820" i="25"/>
  <c r="AO820" i="25"/>
  <c r="AP820" i="25"/>
  <c r="AQ820" i="25"/>
  <c r="AB821" i="25"/>
  <c r="AC821" i="25"/>
  <c r="AD821" i="25"/>
  <c r="AE821" i="25"/>
  <c r="AF821" i="25"/>
  <c r="AG821" i="25"/>
  <c r="AH821" i="25"/>
  <c r="AI821" i="25"/>
  <c r="AJ821" i="25"/>
  <c r="AK821" i="25"/>
  <c r="AL821" i="25"/>
  <c r="AM821" i="25"/>
  <c r="AN821" i="25"/>
  <c r="AO821" i="25"/>
  <c r="AP821" i="25"/>
  <c r="AQ821" i="25"/>
  <c r="AB822" i="25"/>
  <c r="AC822" i="25"/>
  <c r="AD822" i="25"/>
  <c r="AE822" i="25"/>
  <c r="AF822" i="25"/>
  <c r="AG822" i="25"/>
  <c r="AH822" i="25"/>
  <c r="AI822" i="25"/>
  <c r="AJ822" i="25"/>
  <c r="AK822" i="25"/>
  <c r="AL822" i="25"/>
  <c r="AM822" i="25"/>
  <c r="AN822" i="25"/>
  <c r="AO822" i="25"/>
  <c r="AP822" i="25"/>
  <c r="AQ822" i="25"/>
  <c r="AB823" i="25"/>
  <c r="AC823" i="25"/>
  <c r="AD823" i="25"/>
  <c r="AE823" i="25"/>
  <c r="AF823" i="25"/>
  <c r="AG823" i="25"/>
  <c r="AH823" i="25"/>
  <c r="AI823" i="25"/>
  <c r="AJ823" i="25"/>
  <c r="AK823" i="25"/>
  <c r="AL823" i="25"/>
  <c r="AM823" i="25"/>
  <c r="AN823" i="25"/>
  <c r="AO823" i="25"/>
  <c r="AP823" i="25"/>
  <c r="AQ823" i="25"/>
  <c r="AB824" i="25"/>
  <c r="AC824" i="25"/>
  <c r="AD824" i="25"/>
  <c r="AE824" i="25"/>
  <c r="AF824" i="25"/>
  <c r="AG824" i="25"/>
  <c r="AH824" i="25"/>
  <c r="AI824" i="25"/>
  <c r="AJ824" i="25"/>
  <c r="AK824" i="25"/>
  <c r="AL824" i="25"/>
  <c r="AM824" i="25"/>
  <c r="AN824" i="25"/>
  <c r="AO824" i="25"/>
  <c r="AP824" i="25"/>
  <c r="AQ824" i="25"/>
  <c r="AB825" i="25"/>
  <c r="AC825" i="25"/>
  <c r="AD825" i="25"/>
  <c r="AE825" i="25"/>
  <c r="AF825" i="25"/>
  <c r="AG825" i="25"/>
  <c r="AH825" i="25"/>
  <c r="AI825" i="25"/>
  <c r="AJ825" i="25"/>
  <c r="AK825" i="25"/>
  <c r="AL825" i="25"/>
  <c r="AM825" i="25"/>
  <c r="AN825" i="25"/>
  <c r="AO825" i="25"/>
  <c r="AP825" i="25"/>
  <c r="AQ825" i="25"/>
  <c r="AB826" i="25"/>
  <c r="AC826" i="25"/>
  <c r="AD826" i="25"/>
  <c r="AE826" i="25"/>
  <c r="AF826" i="25"/>
  <c r="AG826" i="25"/>
  <c r="AH826" i="25"/>
  <c r="AI826" i="25"/>
  <c r="AJ826" i="25"/>
  <c r="AK826" i="25"/>
  <c r="AL826" i="25"/>
  <c r="AM826" i="25"/>
  <c r="AN826" i="25"/>
  <c r="AO826" i="25"/>
  <c r="AP826" i="25"/>
  <c r="AQ826" i="25"/>
  <c r="AB827" i="25"/>
  <c r="AC827" i="25"/>
  <c r="AD827" i="25"/>
  <c r="AE827" i="25"/>
  <c r="AF827" i="25"/>
  <c r="AG827" i="25"/>
  <c r="AH827" i="25"/>
  <c r="AI827" i="25"/>
  <c r="AJ827" i="25"/>
  <c r="AK827" i="25"/>
  <c r="AL827" i="25"/>
  <c r="AM827" i="25"/>
  <c r="AN827" i="25"/>
  <c r="AO827" i="25"/>
  <c r="AP827" i="25"/>
  <c r="AQ827" i="25"/>
  <c r="AB828" i="25"/>
  <c r="AC828" i="25"/>
  <c r="AD828" i="25"/>
  <c r="AE828" i="25"/>
  <c r="AF828" i="25"/>
  <c r="AG828" i="25"/>
  <c r="AH828" i="25"/>
  <c r="AI828" i="25"/>
  <c r="AJ828" i="25"/>
  <c r="AK828" i="25"/>
  <c r="AL828" i="25"/>
  <c r="AM828" i="25"/>
  <c r="AN828" i="25"/>
  <c r="AO828" i="25"/>
  <c r="AP828" i="25"/>
  <c r="AQ828" i="25"/>
  <c r="AB829" i="25"/>
  <c r="AC829" i="25"/>
  <c r="AD829" i="25"/>
  <c r="AE829" i="25"/>
  <c r="AF829" i="25"/>
  <c r="AG829" i="25"/>
  <c r="AH829" i="25"/>
  <c r="AI829" i="25"/>
  <c r="AJ829" i="25"/>
  <c r="AK829" i="25"/>
  <c r="AL829" i="25"/>
  <c r="AM829" i="25"/>
  <c r="AN829" i="25"/>
  <c r="AO829" i="25"/>
  <c r="AP829" i="25"/>
  <c r="AQ829" i="25"/>
  <c r="AB830" i="25"/>
  <c r="AC830" i="25"/>
  <c r="AD830" i="25"/>
  <c r="AE830" i="25"/>
  <c r="AF830" i="25"/>
  <c r="AG830" i="25"/>
  <c r="AH830" i="25"/>
  <c r="AI830" i="25"/>
  <c r="AJ830" i="25"/>
  <c r="AK830" i="25"/>
  <c r="AL830" i="25"/>
  <c r="AM830" i="25"/>
  <c r="AN830" i="25"/>
  <c r="AO830" i="25"/>
  <c r="AP830" i="25"/>
  <c r="AQ830" i="25"/>
  <c r="AB831" i="25"/>
  <c r="AC831" i="25"/>
  <c r="AD831" i="25"/>
  <c r="AE831" i="25"/>
  <c r="AF831" i="25"/>
  <c r="AG831" i="25"/>
  <c r="AH831" i="25"/>
  <c r="AI831" i="25"/>
  <c r="AJ831" i="25"/>
  <c r="AK831" i="25"/>
  <c r="AL831" i="25"/>
  <c r="AM831" i="25"/>
  <c r="AN831" i="25"/>
  <c r="AO831" i="25"/>
  <c r="AP831" i="25"/>
  <c r="AQ831" i="25"/>
  <c r="AB832" i="25"/>
  <c r="AC832" i="25"/>
  <c r="AD832" i="25"/>
  <c r="AE832" i="25"/>
  <c r="AF832" i="25"/>
  <c r="AG832" i="25"/>
  <c r="AH832" i="25"/>
  <c r="AI832" i="25"/>
  <c r="AJ832" i="25"/>
  <c r="AK832" i="25"/>
  <c r="AL832" i="25"/>
  <c r="AM832" i="25"/>
  <c r="AN832" i="25"/>
  <c r="AO832" i="25"/>
  <c r="AP832" i="25"/>
  <c r="AQ832" i="25"/>
  <c r="AB833" i="25"/>
  <c r="AC833" i="25"/>
  <c r="AD833" i="25"/>
  <c r="AE833" i="25"/>
  <c r="AF833" i="25"/>
  <c r="AG833" i="25"/>
  <c r="AH833" i="25"/>
  <c r="AI833" i="25"/>
  <c r="AJ833" i="25"/>
  <c r="AK833" i="25"/>
  <c r="AL833" i="25"/>
  <c r="AM833" i="25"/>
  <c r="AN833" i="25"/>
  <c r="AO833" i="25"/>
  <c r="AP833" i="25"/>
  <c r="AQ833" i="25"/>
  <c r="AB834" i="25"/>
  <c r="AC834" i="25"/>
  <c r="AD834" i="25"/>
  <c r="AE834" i="25"/>
  <c r="AF834" i="25"/>
  <c r="AG834" i="25"/>
  <c r="AH834" i="25"/>
  <c r="AI834" i="25"/>
  <c r="AJ834" i="25"/>
  <c r="AK834" i="25"/>
  <c r="AL834" i="25"/>
  <c r="AM834" i="25"/>
  <c r="AN834" i="25"/>
  <c r="AO834" i="25"/>
  <c r="AP834" i="25"/>
  <c r="AQ834" i="25"/>
  <c r="AB835" i="25"/>
  <c r="AC835" i="25"/>
  <c r="AD835" i="25"/>
  <c r="AE835" i="25"/>
  <c r="AF835" i="25"/>
  <c r="AG835" i="25"/>
  <c r="AH835" i="25"/>
  <c r="AI835" i="25"/>
  <c r="AJ835" i="25"/>
  <c r="AK835" i="25"/>
  <c r="AL835" i="25"/>
  <c r="AM835" i="25"/>
  <c r="AN835" i="25"/>
  <c r="AO835" i="25"/>
  <c r="AP835" i="25"/>
  <c r="AQ835" i="25"/>
  <c r="AB836" i="25"/>
  <c r="AC836" i="25"/>
  <c r="AD836" i="25"/>
  <c r="AE836" i="25"/>
  <c r="AF836" i="25"/>
  <c r="AG836" i="25"/>
  <c r="AH836" i="25"/>
  <c r="AI836" i="25"/>
  <c r="AJ836" i="25"/>
  <c r="AK836" i="25"/>
  <c r="AL836" i="25"/>
  <c r="AM836" i="25"/>
  <c r="AN836" i="25"/>
  <c r="AO836" i="25"/>
  <c r="AP836" i="25"/>
  <c r="AQ836" i="25"/>
  <c r="AB837" i="25"/>
  <c r="AC837" i="25"/>
  <c r="AD837" i="25"/>
  <c r="AE837" i="25"/>
  <c r="AF837" i="25"/>
  <c r="AG837" i="25"/>
  <c r="AH837" i="25"/>
  <c r="AI837" i="25"/>
  <c r="AJ837" i="25"/>
  <c r="AK837" i="25"/>
  <c r="AL837" i="25"/>
  <c r="AM837" i="25"/>
  <c r="AN837" i="25"/>
  <c r="AO837" i="25"/>
  <c r="AP837" i="25"/>
  <c r="AQ837" i="25"/>
  <c r="AB838" i="25"/>
  <c r="AC838" i="25"/>
  <c r="AD838" i="25"/>
  <c r="AE838" i="25"/>
  <c r="AF838" i="25"/>
  <c r="AG838" i="25"/>
  <c r="AH838" i="25"/>
  <c r="AI838" i="25"/>
  <c r="AJ838" i="25"/>
  <c r="AK838" i="25"/>
  <c r="AL838" i="25"/>
  <c r="AM838" i="25"/>
  <c r="AN838" i="25"/>
  <c r="AO838" i="25"/>
  <c r="AP838" i="25"/>
  <c r="AQ838" i="25"/>
  <c r="AB839" i="25"/>
  <c r="AC839" i="25"/>
  <c r="AD839" i="25"/>
  <c r="AE839" i="25"/>
  <c r="AF839" i="25"/>
  <c r="AG839" i="25"/>
  <c r="AH839" i="25"/>
  <c r="AI839" i="25"/>
  <c r="AJ839" i="25"/>
  <c r="AK839" i="25"/>
  <c r="AL839" i="25"/>
  <c r="AM839" i="25"/>
  <c r="AN839" i="25"/>
  <c r="AO839" i="25"/>
  <c r="AP839" i="25"/>
  <c r="AQ839" i="25"/>
  <c r="AB840" i="25"/>
  <c r="AC840" i="25"/>
  <c r="AD840" i="25"/>
  <c r="AE840" i="25"/>
  <c r="AF840" i="25"/>
  <c r="AG840" i="25"/>
  <c r="AH840" i="25"/>
  <c r="AI840" i="25"/>
  <c r="AJ840" i="25"/>
  <c r="AK840" i="25"/>
  <c r="AL840" i="25"/>
  <c r="AM840" i="25"/>
  <c r="AN840" i="25"/>
  <c r="AO840" i="25"/>
  <c r="AP840" i="25"/>
  <c r="AQ840" i="25"/>
  <c r="AB841" i="25"/>
  <c r="AC841" i="25"/>
  <c r="AD841" i="25"/>
  <c r="AE841" i="25"/>
  <c r="AF841" i="25"/>
  <c r="AG841" i="25"/>
  <c r="AH841" i="25"/>
  <c r="AI841" i="25"/>
  <c r="AJ841" i="25"/>
  <c r="AK841" i="25"/>
  <c r="AL841" i="25"/>
  <c r="AM841" i="25"/>
  <c r="AN841" i="25"/>
  <c r="AO841" i="25"/>
  <c r="AP841" i="25"/>
  <c r="AQ841" i="25"/>
  <c r="AB842" i="25"/>
  <c r="AC842" i="25"/>
  <c r="AD842" i="25"/>
  <c r="AE842" i="25"/>
  <c r="AF842" i="25"/>
  <c r="AG842" i="25"/>
  <c r="AH842" i="25"/>
  <c r="AI842" i="25"/>
  <c r="AJ842" i="25"/>
  <c r="AK842" i="25"/>
  <c r="AL842" i="25"/>
  <c r="AM842" i="25"/>
  <c r="AN842" i="25"/>
  <c r="AO842" i="25"/>
  <c r="AP842" i="25"/>
  <c r="AQ842" i="25"/>
  <c r="AB843" i="25"/>
  <c r="AC843" i="25"/>
  <c r="AD843" i="25"/>
  <c r="AE843" i="25"/>
  <c r="AF843" i="25"/>
  <c r="AG843" i="25"/>
  <c r="AH843" i="25"/>
  <c r="AI843" i="25"/>
  <c r="AJ843" i="25"/>
  <c r="AK843" i="25"/>
  <c r="AL843" i="25"/>
  <c r="AM843" i="25"/>
  <c r="AN843" i="25"/>
  <c r="AO843" i="25"/>
  <c r="AP843" i="25"/>
  <c r="AQ843" i="25"/>
  <c r="AB844" i="25"/>
  <c r="AC844" i="25"/>
  <c r="AD844" i="25"/>
  <c r="AE844" i="25"/>
  <c r="AF844" i="25"/>
  <c r="AG844" i="25"/>
  <c r="AH844" i="25"/>
  <c r="AI844" i="25"/>
  <c r="AJ844" i="25"/>
  <c r="AK844" i="25"/>
  <c r="AL844" i="25"/>
  <c r="AM844" i="25"/>
  <c r="AN844" i="25"/>
  <c r="AO844" i="25"/>
  <c r="AP844" i="25"/>
  <c r="AQ844" i="25"/>
  <c r="AB845" i="25"/>
  <c r="AC845" i="25"/>
  <c r="AD845" i="25"/>
  <c r="AE845" i="25"/>
  <c r="AF845" i="25"/>
  <c r="AG845" i="25"/>
  <c r="AH845" i="25"/>
  <c r="AI845" i="25"/>
  <c r="AJ845" i="25"/>
  <c r="AK845" i="25"/>
  <c r="AL845" i="25"/>
  <c r="AM845" i="25"/>
  <c r="AN845" i="25"/>
  <c r="AO845" i="25"/>
  <c r="AP845" i="25"/>
  <c r="AQ845" i="25"/>
  <c r="AB846" i="25"/>
  <c r="AC846" i="25"/>
  <c r="AD846" i="25"/>
  <c r="AE846" i="25"/>
  <c r="AF846" i="25"/>
  <c r="AG846" i="25"/>
  <c r="AH846" i="25"/>
  <c r="AI846" i="25"/>
  <c r="AJ846" i="25"/>
  <c r="AK846" i="25"/>
  <c r="AL846" i="25"/>
  <c r="AM846" i="25"/>
  <c r="AN846" i="25"/>
  <c r="AO846" i="25"/>
  <c r="AP846" i="25"/>
  <c r="AQ846" i="25"/>
  <c r="AB847" i="25"/>
  <c r="AC847" i="25"/>
  <c r="AD847" i="25"/>
  <c r="AE847" i="25"/>
  <c r="AF847" i="25"/>
  <c r="AG847" i="25"/>
  <c r="AH847" i="25"/>
  <c r="AI847" i="25"/>
  <c r="AJ847" i="25"/>
  <c r="AK847" i="25"/>
  <c r="AL847" i="25"/>
  <c r="AM847" i="25"/>
  <c r="AN847" i="25"/>
  <c r="AO847" i="25"/>
  <c r="AP847" i="25"/>
  <c r="AQ847" i="25"/>
  <c r="AB848" i="25"/>
  <c r="AC848" i="25"/>
  <c r="AD848" i="25"/>
  <c r="AE848" i="25"/>
  <c r="AF848" i="25"/>
  <c r="AG848" i="25"/>
  <c r="AH848" i="25"/>
  <c r="AI848" i="25"/>
  <c r="AJ848" i="25"/>
  <c r="AK848" i="25"/>
  <c r="AL848" i="25"/>
  <c r="AM848" i="25"/>
  <c r="AN848" i="25"/>
  <c r="AO848" i="25"/>
  <c r="AP848" i="25"/>
  <c r="AQ848" i="25"/>
  <c r="AB849" i="25"/>
  <c r="AC849" i="25"/>
  <c r="AD849" i="25"/>
  <c r="AE849" i="25"/>
  <c r="AF849" i="25"/>
  <c r="AG849" i="25"/>
  <c r="AH849" i="25"/>
  <c r="AI849" i="25"/>
  <c r="AJ849" i="25"/>
  <c r="AK849" i="25"/>
  <c r="AL849" i="25"/>
  <c r="AM849" i="25"/>
  <c r="AN849" i="25"/>
  <c r="AO849" i="25"/>
  <c r="AP849" i="25"/>
  <c r="AQ849" i="25"/>
  <c r="AB850" i="25"/>
  <c r="AC850" i="25"/>
  <c r="AD850" i="25"/>
  <c r="AE850" i="25"/>
  <c r="AF850" i="25"/>
  <c r="AG850" i="25"/>
  <c r="AH850" i="25"/>
  <c r="AI850" i="25"/>
  <c r="AJ850" i="25"/>
  <c r="AK850" i="25"/>
  <c r="AL850" i="25"/>
  <c r="AM850" i="25"/>
  <c r="AN850" i="25"/>
  <c r="AO850" i="25"/>
  <c r="AP850" i="25"/>
  <c r="AQ850" i="25"/>
  <c r="AB851" i="25"/>
  <c r="AC851" i="25"/>
  <c r="AD851" i="25"/>
  <c r="AE851" i="25"/>
  <c r="AF851" i="25"/>
  <c r="AG851" i="25"/>
  <c r="AH851" i="25"/>
  <c r="AI851" i="25"/>
  <c r="AJ851" i="25"/>
  <c r="AK851" i="25"/>
  <c r="AL851" i="25"/>
  <c r="AM851" i="25"/>
  <c r="AN851" i="25"/>
  <c r="AO851" i="25"/>
  <c r="AP851" i="25"/>
  <c r="AQ851" i="25"/>
  <c r="AB852" i="25"/>
  <c r="AC852" i="25"/>
  <c r="AD852" i="25"/>
  <c r="AE852" i="25"/>
  <c r="AF852" i="25"/>
  <c r="AG852" i="25"/>
  <c r="AH852" i="25"/>
  <c r="AI852" i="25"/>
  <c r="AJ852" i="25"/>
  <c r="AK852" i="25"/>
  <c r="AL852" i="25"/>
  <c r="AM852" i="25"/>
  <c r="AN852" i="25"/>
  <c r="AO852" i="25"/>
  <c r="AP852" i="25"/>
  <c r="AQ852" i="25"/>
  <c r="AB853" i="25"/>
  <c r="AC853" i="25"/>
  <c r="AD853" i="25"/>
  <c r="AE853" i="25"/>
  <c r="AF853" i="25"/>
  <c r="AG853" i="25"/>
  <c r="AH853" i="25"/>
  <c r="AI853" i="25"/>
  <c r="AJ853" i="25"/>
  <c r="AK853" i="25"/>
  <c r="AL853" i="25"/>
  <c r="AM853" i="25"/>
  <c r="AN853" i="25"/>
  <c r="AO853" i="25"/>
  <c r="AP853" i="25"/>
  <c r="AQ853" i="25"/>
  <c r="AB854" i="25"/>
  <c r="AC854" i="25"/>
  <c r="AD854" i="25"/>
  <c r="AE854" i="25"/>
  <c r="AF854" i="25"/>
  <c r="AG854" i="25"/>
  <c r="AH854" i="25"/>
  <c r="AI854" i="25"/>
  <c r="AJ854" i="25"/>
  <c r="AK854" i="25"/>
  <c r="AL854" i="25"/>
  <c r="AM854" i="25"/>
  <c r="AN854" i="25"/>
  <c r="AO854" i="25"/>
  <c r="AP854" i="25"/>
  <c r="AQ854" i="25"/>
  <c r="AB855" i="25"/>
  <c r="AC855" i="25"/>
  <c r="AD855" i="25"/>
  <c r="AE855" i="25"/>
  <c r="AF855" i="25"/>
  <c r="AG855" i="25"/>
  <c r="AH855" i="25"/>
  <c r="AI855" i="25"/>
  <c r="AJ855" i="25"/>
  <c r="AK855" i="25"/>
  <c r="AL855" i="25"/>
  <c r="AM855" i="25"/>
  <c r="AN855" i="25"/>
  <c r="AO855" i="25"/>
  <c r="AP855" i="25"/>
  <c r="AQ855" i="25"/>
  <c r="AB856" i="25"/>
  <c r="AC856" i="25"/>
  <c r="AD856" i="25"/>
  <c r="AE856" i="25"/>
  <c r="AF856" i="25"/>
  <c r="AG856" i="25"/>
  <c r="AH856" i="25"/>
  <c r="AI856" i="25"/>
  <c r="AJ856" i="25"/>
  <c r="AK856" i="25"/>
  <c r="AL856" i="25"/>
  <c r="AM856" i="25"/>
  <c r="AN856" i="25"/>
  <c r="AO856" i="25"/>
  <c r="AP856" i="25"/>
  <c r="AQ856" i="25"/>
  <c r="AB857" i="25"/>
  <c r="AC857" i="25"/>
  <c r="AD857" i="25"/>
  <c r="AE857" i="25"/>
  <c r="AF857" i="25"/>
  <c r="AG857" i="25"/>
  <c r="AH857" i="25"/>
  <c r="AI857" i="25"/>
  <c r="AJ857" i="25"/>
  <c r="AK857" i="25"/>
  <c r="AL857" i="25"/>
  <c r="AM857" i="25"/>
  <c r="AN857" i="25"/>
  <c r="AO857" i="25"/>
  <c r="AP857" i="25"/>
  <c r="AQ857" i="25"/>
  <c r="AB858" i="25"/>
  <c r="AC858" i="25"/>
  <c r="AD858" i="25"/>
  <c r="AE858" i="25"/>
  <c r="AF858" i="25"/>
  <c r="AG858" i="25"/>
  <c r="AH858" i="25"/>
  <c r="AI858" i="25"/>
  <c r="AJ858" i="25"/>
  <c r="AK858" i="25"/>
  <c r="AL858" i="25"/>
  <c r="AM858" i="25"/>
  <c r="AN858" i="25"/>
  <c r="AO858" i="25"/>
  <c r="AP858" i="25"/>
  <c r="AQ858" i="25"/>
  <c r="AB859" i="25"/>
  <c r="AC859" i="25"/>
  <c r="AD859" i="25"/>
  <c r="AE859" i="25"/>
  <c r="AF859" i="25"/>
  <c r="AG859" i="25"/>
  <c r="AH859" i="25"/>
  <c r="AI859" i="25"/>
  <c r="AJ859" i="25"/>
  <c r="AK859" i="25"/>
  <c r="AL859" i="25"/>
  <c r="AM859" i="25"/>
  <c r="AN859" i="25"/>
  <c r="AO859" i="25"/>
  <c r="AP859" i="25"/>
  <c r="AQ859" i="25"/>
  <c r="AB860" i="25"/>
  <c r="AC860" i="25"/>
  <c r="AD860" i="25"/>
  <c r="AE860" i="25"/>
  <c r="AF860" i="25"/>
  <c r="AG860" i="25"/>
  <c r="AH860" i="25"/>
  <c r="AI860" i="25"/>
  <c r="AJ860" i="25"/>
  <c r="AK860" i="25"/>
  <c r="AL860" i="25"/>
  <c r="AM860" i="25"/>
  <c r="AN860" i="25"/>
  <c r="AO860" i="25"/>
  <c r="AP860" i="25"/>
  <c r="AQ860" i="25"/>
  <c r="AB861" i="25"/>
  <c r="AC861" i="25"/>
  <c r="AD861" i="25"/>
  <c r="AE861" i="25"/>
  <c r="AF861" i="25"/>
  <c r="AG861" i="25"/>
  <c r="AH861" i="25"/>
  <c r="AI861" i="25"/>
  <c r="AJ861" i="25"/>
  <c r="AK861" i="25"/>
  <c r="AL861" i="25"/>
  <c r="AM861" i="25"/>
  <c r="AN861" i="25"/>
  <c r="AO861" i="25"/>
  <c r="AP861" i="25"/>
  <c r="AQ861" i="25"/>
  <c r="AB862" i="25"/>
  <c r="AC862" i="25"/>
  <c r="AD862" i="25"/>
  <c r="AE862" i="25"/>
  <c r="AF862" i="25"/>
  <c r="AG862" i="25"/>
  <c r="AH862" i="25"/>
  <c r="AI862" i="25"/>
  <c r="AJ862" i="25"/>
  <c r="AK862" i="25"/>
  <c r="AL862" i="25"/>
  <c r="AM862" i="25"/>
  <c r="AN862" i="25"/>
  <c r="AO862" i="25"/>
  <c r="AP862" i="25"/>
  <c r="AQ862" i="25"/>
  <c r="AB863" i="25"/>
  <c r="AC863" i="25"/>
  <c r="AD863" i="25"/>
  <c r="AE863" i="25"/>
  <c r="AF863" i="25"/>
  <c r="AG863" i="25"/>
  <c r="AH863" i="25"/>
  <c r="AI863" i="25"/>
  <c r="AJ863" i="25"/>
  <c r="AK863" i="25"/>
  <c r="AL863" i="25"/>
  <c r="AM863" i="25"/>
  <c r="AN863" i="25"/>
  <c r="AO863" i="25"/>
  <c r="AP863" i="25"/>
  <c r="AQ863" i="25"/>
  <c r="AB864" i="25"/>
  <c r="AC864" i="25"/>
  <c r="AD864" i="25"/>
  <c r="AE864" i="25"/>
  <c r="AF864" i="25"/>
  <c r="AG864" i="25"/>
  <c r="AH864" i="25"/>
  <c r="AI864" i="25"/>
  <c r="AJ864" i="25"/>
  <c r="AK864" i="25"/>
  <c r="AL864" i="25"/>
  <c r="AM864" i="25"/>
  <c r="AN864" i="25"/>
  <c r="AO864" i="25"/>
  <c r="AP864" i="25"/>
  <c r="AQ864" i="25"/>
  <c r="AB865" i="25"/>
  <c r="AC865" i="25"/>
  <c r="AD865" i="25"/>
  <c r="AE865" i="25"/>
  <c r="AF865" i="25"/>
  <c r="AG865" i="25"/>
  <c r="AH865" i="25"/>
  <c r="AI865" i="25"/>
  <c r="AJ865" i="25"/>
  <c r="AK865" i="25"/>
  <c r="AL865" i="25"/>
  <c r="AM865" i="25"/>
  <c r="AN865" i="25"/>
  <c r="AO865" i="25"/>
  <c r="AP865" i="25"/>
  <c r="AQ865" i="25"/>
  <c r="AB866" i="25"/>
  <c r="AC866" i="25"/>
  <c r="AD866" i="25"/>
  <c r="AE866" i="25"/>
  <c r="AF866" i="25"/>
  <c r="AG866" i="25"/>
  <c r="AH866" i="25"/>
  <c r="AI866" i="25"/>
  <c r="AJ866" i="25"/>
  <c r="AK866" i="25"/>
  <c r="AL866" i="25"/>
  <c r="AM866" i="25"/>
  <c r="AN866" i="25"/>
  <c r="AO866" i="25"/>
  <c r="AP866" i="25"/>
  <c r="AQ866" i="25"/>
  <c r="AB867" i="25"/>
  <c r="AC867" i="25"/>
  <c r="AD867" i="25"/>
  <c r="AE867" i="25"/>
  <c r="AF867" i="25"/>
  <c r="AG867" i="25"/>
  <c r="AH867" i="25"/>
  <c r="AI867" i="25"/>
  <c r="AJ867" i="25"/>
  <c r="AK867" i="25"/>
  <c r="AL867" i="25"/>
  <c r="AM867" i="25"/>
  <c r="AN867" i="25"/>
  <c r="AO867" i="25"/>
  <c r="AP867" i="25"/>
  <c r="AQ867" i="25"/>
  <c r="AB868" i="25"/>
  <c r="AC868" i="25"/>
  <c r="AD868" i="25"/>
  <c r="AE868" i="25"/>
  <c r="AF868" i="25"/>
  <c r="AG868" i="25"/>
  <c r="AH868" i="25"/>
  <c r="AI868" i="25"/>
  <c r="AJ868" i="25"/>
  <c r="AK868" i="25"/>
  <c r="AL868" i="25"/>
  <c r="AM868" i="25"/>
  <c r="AN868" i="25"/>
  <c r="AO868" i="25"/>
  <c r="AP868" i="25"/>
  <c r="AQ868" i="25"/>
  <c r="AB869" i="25"/>
  <c r="AC869" i="25"/>
  <c r="AD869" i="25"/>
  <c r="AE869" i="25"/>
  <c r="AF869" i="25"/>
  <c r="AG869" i="25"/>
  <c r="AH869" i="25"/>
  <c r="AI869" i="25"/>
  <c r="AJ869" i="25"/>
  <c r="AK869" i="25"/>
  <c r="AL869" i="25"/>
  <c r="AM869" i="25"/>
  <c r="AN869" i="25"/>
  <c r="AO869" i="25"/>
  <c r="AP869" i="25"/>
  <c r="AQ869" i="25"/>
  <c r="AB870" i="25"/>
  <c r="AC870" i="25"/>
  <c r="AD870" i="25"/>
  <c r="AE870" i="25"/>
  <c r="AF870" i="25"/>
  <c r="AG870" i="25"/>
  <c r="AH870" i="25"/>
  <c r="AI870" i="25"/>
  <c r="AJ870" i="25"/>
  <c r="AK870" i="25"/>
  <c r="AL870" i="25"/>
  <c r="AM870" i="25"/>
  <c r="AN870" i="25"/>
  <c r="AO870" i="25"/>
  <c r="AP870" i="25"/>
  <c r="AQ870" i="25"/>
  <c r="AB871" i="25"/>
  <c r="AC871" i="25"/>
  <c r="AD871" i="25"/>
  <c r="AE871" i="25"/>
  <c r="AF871" i="25"/>
  <c r="AG871" i="25"/>
  <c r="AH871" i="25"/>
  <c r="AI871" i="25"/>
  <c r="AJ871" i="25"/>
  <c r="AK871" i="25"/>
  <c r="AL871" i="25"/>
  <c r="AM871" i="25"/>
  <c r="AN871" i="25"/>
  <c r="AO871" i="25"/>
  <c r="AP871" i="25"/>
  <c r="AQ871" i="25"/>
  <c r="AB872" i="25"/>
  <c r="AC872" i="25"/>
  <c r="AD872" i="25"/>
  <c r="AE872" i="25"/>
  <c r="AF872" i="25"/>
  <c r="AG872" i="25"/>
  <c r="AH872" i="25"/>
  <c r="AI872" i="25"/>
  <c r="AJ872" i="25"/>
  <c r="AK872" i="25"/>
  <c r="AL872" i="25"/>
  <c r="AM872" i="25"/>
  <c r="AN872" i="25"/>
  <c r="AO872" i="25"/>
  <c r="AP872" i="25"/>
  <c r="AQ872" i="25"/>
  <c r="AB873" i="25"/>
  <c r="AC873" i="25"/>
  <c r="AD873" i="25"/>
  <c r="AE873" i="25"/>
  <c r="AF873" i="25"/>
  <c r="AG873" i="25"/>
  <c r="AH873" i="25"/>
  <c r="AI873" i="25"/>
  <c r="AJ873" i="25"/>
  <c r="AK873" i="25"/>
  <c r="AL873" i="25"/>
  <c r="AM873" i="25"/>
  <c r="AN873" i="25"/>
  <c r="AO873" i="25"/>
  <c r="AP873" i="25"/>
  <c r="AQ873" i="25"/>
  <c r="AB874" i="25"/>
  <c r="AC874" i="25"/>
  <c r="AD874" i="25"/>
  <c r="AE874" i="25"/>
  <c r="AF874" i="25"/>
  <c r="AG874" i="25"/>
  <c r="AH874" i="25"/>
  <c r="AI874" i="25"/>
  <c r="AJ874" i="25"/>
  <c r="AK874" i="25"/>
  <c r="AL874" i="25"/>
  <c r="AM874" i="25"/>
  <c r="AN874" i="25"/>
  <c r="AO874" i="25"/>
  <c r="AP874" i="25"/>
  <c r="AQ874" i="25"/>
  <c r="AB875" i="25"/>
  <c r="AC875" i="25"/>
  <c r="AD875" i="25"/>
  <c r="AE875" i="25"/>
  <c r="AF875" i="25"/>
  <c r="AG875" i="25"/>
  <c r="AH875" i="25"/>
  <c r="AI875" i="25"/>
  <c r="AJ875" i="25"/>
  <c r="AK875" i="25"/>
  <c r="AL875" i="25"/>
  <c r="AM875" i="25"/>
  <c r="AN875" i="25"/>
  <c r="AO875" i="25"/>
  <c r="AP875" i="25"/>
  <c r="AQ875" i="25"/>
  <c r="AB876" i="25"/>
  <c r="AC876" i="25"/>
  <c r="AD876" i="25"/>
  <c r="AE876" i="25"/>
  <c r="AF876" i="25"/>
  <c r="AG876" i="25"/>
  <c r="AH876" i="25"/>
  <c r="AI876" i="25"/>
  <c r="AJ876" i="25"/>
  <c r="AK876" i="25"/>
  <c r="AL876" i="25"/>
  <c r="AM876" i="25"/>
  <c r="AN876" i="25"/>
  <c r="AO876" i="25"/>
  <c r="AP876" i="25"/>
  <c r="AQ876" i="25"/>
  <c r="AB877" i="25"/>
  <c r="AC877" i="25"/>
  <c r="AD877" i="25"/>
  <c r="AE877" i="25"/>
  <c r="AF877" i="25"/>
  <c r="AG877" i="25"/>
  <c r="AH877" i="25"/>
  <c r="AI877" i="25"/>
  <c r="AJ877" i="25"/>
  <c r="AK877" i="25"/>
  <c r="AL877" i="25"/>
  <c r="AM877" i="25"/>
  <c r="AN877" i="25"/>
  <c r="AO877" i="25"/>
  <c r="AP877" i="25"/>
  <c r="AQ877" i="25"/>
  <c r="AB878" i="25"/>
  <c r="AC878" i="25"/>
  <c r="AD878" i="25"/>
  <c r="AE878" i="25"/>
  <c r="AF878" i="25"/>
  <c r="AG878" i="25"/>
  <c r="AH878" i="25"/>
  <c r="AI878" i="25"/>
  <c r="AJ878" i="25"/>
  <c r="AK878" i="25"/>
  <c r="AL878" i="25"/>
  <c r="AM878" i="25"/>
  <c r="AN878" i="25"/>
  <c r="AO878" i="25"/>
  <c r="AP878" i="25"/>
  <c r="AQ878" i="25"/>
  <c r="AB879" i="25"/>
  <c r="AC879" i="25"/>
  <c r="AD879" i="25"/>
  <c r="AE879" i="25"/>
  <c r="AF879" i="25"/>
  <c r="AG879" i="25"/>
  <c r="AH879" i="25"/>
  <c r="AI879" i="25"/>
  <c r="AJ879" i="25"/>
  <c r="AK879" i="25"/>
  <c r="AL879" i="25"/>
  <c r="AM879" i="25"/>
  <c r="AN879" i="25"/>
  <c r="AO879" i="25"/>
  <c r="AP879" i="25"/>
  <c r="AQ879" i="25"/>
  <c r="AB880" i="25"/>
  <c r="AC880" i="25"/>
  <c r="AD880" i="25"/>
  <c r="AE880" i="25"/>
  <c r="AF880" i="25"/>
  <c r="AG880" i="25"/>
  <c r="AH880" i="25"/>
  <c r="AI880" i="25"/>
  <c r="AJ880" i="25"/>
  <c r="AK880" i="25"/>
  <c r="AL880" i="25"/>
  <c r="AM880" i="25"/>
  <c r="AN880" i="25"/>
  <c r="AO880" i="25"/>
  <c r="AP880" i="25"/>
  <c r="AQ880" i="25"/>
  <c r="AB881" i="25"/>
  <c r="AC881" i="25"/>
  <c r="AD881" i="25"/>
  <c r="AE881" i="25"/>
  <c r="AF881" i="25"/>
  <c r="AG881" i="25"/>
  <c r="AH881" i="25"/>
  <c r="AI881" i="25"/>
  <c r="AJ881" i="25"/>
  <c r="AK881" i="25"/>
  <c r="AL881" i="25"/>
  <c r="AM881" i="25"/>
  <c r="AN881" i="25"/>
  <c r="AO881" i="25"/>
  <c r="AP881" i="25"/>
  <c r="AQ881" i="25"/>
  <c r="AB882" i="25"/>
  <c r="AC882" i="25"/>
  <c r="AD882" i="25"/>
  <c r="AE882" i="25"/>
  <c r="AF882" i="25"/>
  <c r="AG882" i="25"/>
  <c r="AH882" i="25"/>
  <c r="AI882" i="25"/>
  <c r="AJ882" i="25"/>
  <c r="AK882" i="25"/>
  <c r="AL882" i="25"/>
  <c r="AM882" i="25"/>
  <c r="AN882" i="25"/>
  <c r="AO882" i="25"/>
  <c r="AP882" i="25"/>
  <c r="AQ882" i="25"/>
  <c r="AB883" i="25"/>
  <c r="AC883" i="25"/>
  <c r="AD883" i="25"/>
  <c r="AE883" i="25"/>
  <c r="AF883" i="25"/>
  <c r="AG883" i="25"/>
  <c r="AH883" i="25"/>
  <c r="AI883" i="25"/>
  <c r="AJ883" i="25"/>
  <c r="AK883" i="25"/>
  <c r="AL883" i="25"/>
  <c r="AM883" i="25"/>
  <c r="AN883" i="25"/>
  <c r="AO883" i="25"/>
  <c r="AP883" i="25"/>
  <c r="AQ883" i="25"/>
  <c r="AB884" i="25"/>
  <c r="AC884" i="25"/>
  <c r="AD884" i="25"/>
  <c r="AE884" i="25"/>
  <c r="AF884" i="25"/>
  <c r="AG884" i="25"/>
  <c r="AH884" i="25"/>
  <c r="AI884" i="25"/>
  <c r="AJ884" i="25"/>
  <c r="AK884" i="25"/>
  <c r="AL884" i="25"/>
  <c r="AM884" i="25"/>
  <c r="AN884" i="25"/>
  <c r="AO884" i="25"/>
  <c r="AP884" i="25"/>
  <c r="AQ884" i="25"/>
  <c r="AB885" i="25"/>
  <c r="AC885" i="25"/>
  <c r="AD885" i="25"/>
  <c r="AE885" i="25"/>
  <c r="AF885" i="25"/>
  <c r="AG885" i="25"/>
  <c r="AH885" i="25"/>
  <c r="AI885" i="25"/>
  <c r="AJ885" i="25"/>
  <c r="AK885" i="25"/>
  <c r="AL885" i="25"/>
  <c r="AM885" i="25"/>
  <c r="AN885" i="25"/>
  <c r="AO885" i="25"/>
  <c r="AP885" i="25"/>
  <c r="AQ885" i="25"/>
  <c r="AB886" i="25"/>
  <c r="AC886" i="25"/>
  <c r="AD886" i="25"/>
  <c r="AE886" i="25"/>
  <c r="AF886" i="25"/>
  <c r="AG886" i="25"/>
  <c r="AH886" i="25"/>
  <c r="AI886" i="25"/>
  <c r="AJ886" i="25"/>
  <c r="AK886" i="25"/>
  <c r="AL886" i="25"/>
  <c r="AM886" i="25"/>
  <c r="AN886" i="25"/>
  <c r="AO886" i="25"/>
  <c r="AP886" i="25"/>
  <c r="AQ886" i="25"/>
  <c r="AB887" i="25"/>
  <c r="AC887" i="25"/>
  <c r="AD887" i="25"/>
  <c r="AE887" i="25"/>
  <c r="AF887" i="25"/>
  <c r="AG887" i="25"/>
  <c r="AH887" i="25"/>
  <c r="AI887" i="25"/>
  <c r="AJ887" i="25"/>
  <c r="AK887" i="25"/>
  <c r="AL887" i="25"/>
  <c r="AM887" i="25"/>
  <c r="AN887" i="25"/>
  <c r="AO887" i="25"/>
  <c r="AP887" i="25"/>
  <c r="AQ887" i="25"/>
  <c r="AB888" i="25"/>
  <c r="AC888" i="25"/>
  <c r="AD888" i="25"/>
  <c r="AE888" i="25"/>
  <c r="AF888" i="25"/>
  <c r="AG888" i="25"/>
  <c r="AH888" i="25"/>
  <c r="AI888" i="25"/>
  <c r="AJ888" i="25"/>
  <c r="AK888" i="25"/>
  <c r="AL888" i="25"/>
  <c r="AM888" i="25"/>
  <c r="AN888" i="25"/>
  <c r="AO888" i="25"/>
  <c r="AP888" i="25"/>
  <c r="AQ888" i="25"/>
  <c r="AB889" i="25"/>
  <c r="AC889" i="25"/>
  <c r="AD889" i="25"/>
  <c r="AE889" i="25"/>
  <c r="AF889" i="25"/>
  <c r="AG889" i="25"/>
  <c r="AH889" i="25"/>
  <c r="AI889" i="25"/>
  <c r="AJ889" i="25"/>
  <c r="AK889" i="25"/>
  <c r="AL889" i="25"/>
  <c r="AM889" i="25"/>
  <c r="AN889" i="25"/>
  <c r="AO889" i="25"/>
  <c r="AP889" i="25"/>
  <c r="AQ889" i="25"/>
  <c r="AB890" i="25"/>
  <c r="AC890" i="25"/>
  <c r="AD890" i="25"/>
  <c r="AE890" i="25"/>
  <c r="AF890" i="25"/>
  <c r="AG890" i="25"/>
  <c r="AH890" i="25"/>
  <c r="AI890" i="25"/>
  <c r="AJ890" i="25"/>
  <c r="AK890" i="25"/>
  <c r="AL890" i="25"/>
  <c r="AM890" i="25"/>
  <c r="AN890" i="25"/>
  <c r="AO890" i="25"/>
  <c r="AP890" i="25"/>
  <c r="AQ890" i="25"/>
  <c r="AB891" i="25"/>
  <c r="AC891" i="25"/>
  <c r="AD891" i="25"/>
  <c r="AE891" i="25"/>
  <c r="AF891" i="25"/>
  <c r="AG891" i="25"/>
  <c r="AH891" i="25"/>
  <c r="AI891" i="25"/>
  <c r="AJ891" i="25"/>
  <c r="AK891" i="25"/>
  <c r="AL891" i="25"/>
  <c r="AM891" i="25"/>
  <c r="AN891" i="25"/>
  <c r="AO891" i="25"/>
  <c r="AP891" i="25"/>
  <c r="AQ891" i="25"/>
  <c r="AB892" i="25"/>
  <c r="AC892" i="25"/>
  <c r="AD892" i="25"/>
  <c r="AE892" i="25"/>
  <c r="AF892" i="25"/>
  <c r="AG892" i="25"/>
  <c r="AH892" i="25"/>
  <c r="AI892" i="25"/>
  <c r="AJ892" i="25"/>
  <c r="AK892" i="25"/>
  <c r="AL892" i="25"/>
  <c r="AM892" i="25"/>
  <c r="AN892" i="25"/>
  <c r="AO892" i="25"/>
  <c r="AP892" i="25"/>
  <c r="AQ892" i="25"/>
  <c r="AB893" i="25"/>
  <c r="AC893" i="25"/>
  <c r="AD893" i="25"/>
  <c r="AE893" i="25"/>
  <c r="AF893" i="25"/>
  <c r="AG893" i="25"/>
  <c r="AH893" i="25"/>
  <c r="AI893" i="25"/>
  <c r="AJ893" i="25"/>
  <c r="AK893" i="25"/>
  <c r="AL893" i="25"/>
  <c r="AM893" i="25"/>
  <c r="AN893" i="25"/>
  <c r="AO893" i="25"/>
  <c r="AP893" i="25"/>
  <c r="AQ893" i="25"/>
  <c r="AB894" i="25"/>
  <c r="AC894" i="25"/>
  <c r="AD894" i="25"/>
  <c r="AE894" i="25"/>
  <c r="AF894" i="25"/>
  <c r="AG894" i="25"/>
  <c r="AH894" i="25"/>
  <c r="AI894" i="25"/>
  <c r="AJ894" i="25"/>
  <c r="AK894" i="25"/>
  <c r="AL894" i="25"/>
  <c r="AM894" i="25"/>
  <c r="AN894" i="25"/>
  <c r="AO894" i="25"/>
  <c r="AP894" i="25"/>
  <c r="AQ894" i="25"/>
  <c r="AB895" i="25"/>
  <c r="AC895" i="25"/>
  <c r="AD895" i="25"/>
  <c r="AE895" i="25"/>
  <c r="AF895" i="25"/>
  <c r="AG895" i="25"/>
  <c r="AH895" i="25"/>
  <c r="AI895" i="25"/>
  <c r="AJ895" i="25"/>
  <c r="AK895" i="25"/>
  <c r="AL895" i="25"/>
  <c r="AM895" i="25"/>
  <c r="AN895" i="25"/>
  <c r="AO895" i="25"/>
  <c r="AP895" i="25"/>
  <c r="AQ895" i="25"/>
  <c r="AB896" i="25"/>
  <c r="AC896" i="25"/>
  <c r="AD896" i="25"/>
  <c r="AE896" i="25"/>
  <c r="AF896" i="25"/>
  <c r="AG896" i="25"/>
  <c r="AH896" i="25"/>
  <c r="AI896" i="25"/>
  <c r="AJ896" i="25"/>
  <c r="AK896" i="25"/>
  <c r="AL896" i="25"/>
  <c r="AM896" i="25"/>
  <c r="AN896" i="25"/>
  <c r="AO896" i="25"/>
  <c r="AP896" i="25"/>
  <c r="AQ896" i="25"/>
  <c r="AB897" i="25"/>
  <c r="AC897" i="25"/>
  <c r="AD897" i="25"/>
  <c r="AE897" i="25"/>
  <c r="AF897" i="25"/>
  <c r="AG897" i="25"/>
  <c r="AH897" i="25"/>
  <c r="AI897" i="25"/>
  <c r="AJ897" i="25"/>
  <c r="AK897" i="25"/>
  <c r="AL897" i="25"/>
  <c r="AM897" i="25"/>
  <c r="AN897" i="25"/>
  <c r="AO897" i="25"/>
  <c r="AP897" i="25"/>
  <c r="AQ897" i="25"/>
  <c r="AB898" i="25"/>
  <c r="AC898" i="25"/>
  <c r="AD898" i="25"/>
  <c r="AE898" i="25"/>
  <c r="AF898" i="25"/>
  <c r="AG898" i="25"/>
  <c r="AH898" i="25"/>
  <c r="AI898" i="25"/>
  <c r="AJ898" i="25"/>
  <c r="AK898" i="25"/>
  <c r="AL898" i="25"/>
  <c r="AM898" i="25"/>
  <c r="AN898" i="25"/>
  <c r="AO898" i="25"/>
  <c r="AP898" i="25"/>
  <c r="AQ898" i="25"/>
  <c r="AB899" i="25"/>
  <c r="AC899" i="25"/>
  <c r="AD899" i="25"/>
  <c r="AE899" i="25"/>
  <c r="AF899" i="25"/>
  <c r="AG899" i="25"/>
  <c r="AH899" i="25"/>
  <c r="AI899" i="25"/>
  <c r="AJ899" i="25"/>
  <c r="AK899" i="25"/>
  <c r="AL899" i="25"/>
  <c r="AM899" i="25"/>
  <c r="AN899" i="25"/>
  <c r="AO899" i="25"/>
  <c r="AP899" i="25"/>
  <c r="AQ899" i="25"/>
  <c r="AB900" i="25"/>
  <c r="AC900" i="25"/>
  <c r="AD900" i="25"/>
  <c r="AE900" i="25"/>
  <c r="AF900" i="25"/>
  <c r="AG900" i="25"/>
  <c r="AH900" i="25"/>
  <c r="AI900" i="25"/>
  <c r="AJ900" i="25"/>
  <c r="AK900" i="25"/>
  <c r="AL900" i="25"/>
  <c r="AM900" i="25"/>
  <c r="AN900" i="25"/>
  <c r="AO900" i="25"/>
  <c r="AP900" i="25"/>
  <c r="AQ900" i="25"/>
  <c r="AB901" i="25"/>
  <c r="AC901" i="25"/>
  <c r="AD901" i="25"/>
  <c r="AE901" i="25"/>
  <c r="AF901" i="25"/>
  <c r="AG901" i="25"/>
  <c r="AH901" i="25"/>
  <c r="AI901" i="25"/>
  <c r="AJ901" i="25"/>
  <c r="AK901" i="25"/>
  <c r="AL901" i="25"/>
  <c r="AM901" i="25"/>
  <c r="AN901" i="25"/>
  <c r="AO901" i="25"/>
  <c r="AP901" i="25"/>
  <c r="AQ901" i="25"/>
  <c r="AB902" i="25"/>
  <c r="AC902" i="25"/>
  <c r="AD902" i="25"/>
  <c r="AE902" i="25"/>
  <c r="AF902" i="25"/>
  <c r="AG902" i="25"/>
  <c r="AH902" i="25"/>
  <c r="AI902" i="25"/>
  <c r="AJ902" i="25"/>
  <c r="AK902" i="25"/>
  <c r="AL902" i="25"/>
  <c r="AM902" i="25"/>
  <c r="AN902" i="25"/>
  <c r="AO902" i="25"/>
  <c r="AP902" i="25"/>
  <c r="AQ902" i="25"/>
  <c r="AB903" i="25"/>
  <c r="AC903" i="25"/>
  <c r="AD903" i="25"/>
  <c r="AE903" i="25"/>
  <c r="AF903" i="25"/>
  <c r="AG903" i="25"/>
  <c r="AH903" i="25"/>
  <c r="AI903" i="25"/>
  <c r="AJ903" i="25"/>
  <c r="AK903" i="25"/>
  <c r="AL903" i="25"/>
  <c r="AM903" i="25"/>
  <c r="AN903" i="25"/>
  <c r="AO903" i="25"/>
  <c r="AP903" i="25"/>
  <c r="AQ903" i="25"/>
  <c r="AB904" i="25"/>
  <c r="AC904" i="25"/>
  <c r="AD904" i="25"/>
  <c r="AE904" i="25"/>
  <c r="AF904" i="25"/>
  <c r="AG904" i="25"/>
  <c r="AH904" i="25"/>
  <c r="AI904" i="25"/>
  <c r="AJ904" i="25"/>
  <c r="AK904" i="25"/>
  <c r="AL904" i="25"/>
  <c r="AM904" i="25"/>
  <c r="AN904" i="25"/>
  <c r="AO904" i="25"/>
  <c r="AP904" i="25"/>
  <c r="AQ904" i="25"/>
  <c r="AB905" i="25"/>
  <c r="AC905" i="25"/>
  <c r="AD905" i="25"/>
  <c r="AE905" i="25"/>
  <c r="AF905" i="25"/>
  <c r="AG905" i="25"/>
  <c r="AH905" i="25"/>
  <c r="AI905" i="25"/>
  <c r="AJ905" i="25"/>
  <c r="AK905" i="25"/>
  <c r="AL905" i="25"/>
  <c r="AM905" i="25"/>
  <c r="AN905" i="25"/>
  <c r="AO905" i="25"/>
  <c r="AP905" i="25"/>
  <c r="AQ905" i="25"/>
  <c r="AB906" i="25"/>
  <c r="AC906" i="25"/>
  <c r="AD906" i="25"/>
  <c r="AE906" i="25"/>
  <c r="AF906" i="25"/>
  <c r="AG906" i="25"/>
  <c r="AH906" i="25"/>
  <c r="AI906" i="25"/>
  <c r="AJ906" i="25"/>
  <c r="AK906" i="25"/>
  <c r="AL906" i="25"/>
  <c r="AM906" i="25"/>
  <c r="AN906" i="25"/>
  <c r="AO906" i="25"/>
  <c r="AP906" i="25"/>
  <c r="AQ906" i="25"/>
  <c r="AB907" i="25"/>
  <c r="AC907" i="25"/>
  <c r="AD907" i="25"/>
  <c r="AE907" i="25"/>
  <c r="AF907" i="25"/>
  <c r="AG907" i="25"/>
  <c r="AH907" i="25"/>
  <c r="AI907" i="25"/>
  <c r="AJ907" i="25"/>
  <c r="AK907" i="25"/>
  <c r="AL907" i="25"/>
  <c r="AM907" i="25"/>
  <c r="AN907" i="25"/>
  <c r="AO907" i="25"/>
  <c r="AP907" i="25"/>
  <c r="AQ907" i="25"/>
  <c r="AB908" i="25"/>
  <c r="AC908" i="25"/>
  <c r="AD908" i="25"/>
  <c r="AE908" i="25"/>
  <c r="AF908" i="25"/>
  <c r="AG908" i="25"/>
  <c r="AH908" i="25"/>
  <c r="AI908" i="25"/>
  <c r="AJ908" i="25"/>
  <c r="AK908" i="25"/>
  <c r="AL908" i="25"/>
  <c r="AM908" i="25"/>
  <c r="AN908" i="25"/>
  <c r="AO908" i="25"/>
  <c r="AP908" i="25"/>
  <c r="AQ908" i="25"/>
  <c r="AB909" i="25"/>
  <c r="AC909" i="25"/>
  <c r="AD909" i="25"/>
  <c r="AE909" i="25"/>
  <c r="AF909" i="25"/>
  <c r="AG909" i="25"/>
  <c r="AH909" i="25"/>
  <c r="AI909" i="25"/>
  <c r="AJ909" i="25"/>
  <c r="AK909" i="25"/>
  <c r="AL909" i="25"/>
  <c r="AM909" i="25"/>
  <c r="AN909" i="25"/>
  <c r="AO909" i="25"/>
  <c r="AP909" i="25"/>
  <c r="AQ909" i="25"/>
  <c r="AB910" i="25"/>
  <c r="AC910" i="25"/>
  <c r="AD910" i="25"/>
  <c r="AE910" i="25"/>
  <c r="AF910" i="25"/>
  <c r="AG910" i="25"/>
  <c r="AH910" i="25"/>
  <c r="AI910" i="25"/>
  <c r="AJ910" i="25"/>
  <c r="AK910" i="25"/>
  <c r="AL910" i="25"/>
  <c r="AM910" i="25"/>
  <c r="AN910" i="25"/>
  <c r="AO910" i="25"/>
  <c r="AP910" i="25"/>
  <c r="AQ910" i="25"/>
  <c r="AB911" i="25"/>
  <c r="AC911" i="25"/>
  <c r="AD911" i="25"/>
  <c r="AE911" i="25"/>
  <c r="AF911" i="25"/>
  <c r="AG911" i="25"/>
  <c r="AH911" i="25"/>
  <c r="AI911" i="25"/>
  <c r="AJ911" i="25"/>
  <c r="AK911" i="25"/>
  <c r="AL911" i="25"/>
  <c r="AM911" i="25"/>
  <c r="AN911" i="25"/>
  <c r="AO911" i="25"/>
  <c r="AP911" i="25"/>
  <c r="AQ911" i="25"/>
  <c r="AB912" i="25"/>
  <c r="AC912" i="25"/>
  <c r="AD912" i="25"/>
  <c r="AE912" i="25"/>
  <c r="AF912" i="25"/>
  <c r="AG912" i="25"/>
  <c r="AH912" i="25"/>
  <c r="AI912" i="25"/>
  <c r="AJ912" i="25"/>
  <c r="AK912" i="25"/>
  <c r="AL912" i="25"/>
  <c r="AM912" i="25"/>
  <c r="AN912" i="25"/>
  <c r="AO912" i="25"/>
  <c r="AP912" i="25"/>
  <c r="AQ912" i="25"/>
  <c r="AB913" i="25"/>
  <c r="AC913" i="25"/>
  <c r="AD913" i="25"/>
  <c r="AE913" i="25"/>
  <c r="AF913" i="25"/>
  <c r="AG913" i="25"/>
  <c r="AH913" i="25"/>
  <c r="AI913" i="25"/>
  <c r="AJ913" i="25"/>
  <c r="AK913" i="25"/>
  <c r="AL913" i="25"/>
  <c r="AM913" i="25"/>
  <c r="AN913" i="25"/>
  <c r="AO913" i="25"/>
  <c r="AP913" i="25"/>
  <c r="AQ913" i="25"/>
  <c r="AB914" i="25"/>
  <c r="AC914" i="25"/>
  <c r="AD914" i="25"/>
  <c r="AE914" i="25"/>
  <c r="AF914" i="25"/>
  <c r="AG914" i="25"/>
  <c r="AH914" i="25"/>
  <c r="AI914" i="25"/>
  <c r="AJ914" i="25"/>
  <c r="AK914" i="25"/>
  <c r="AL914" i="25"/>
  <c r="AM914" i="25"/>
  <c r="AN914" i="25"/>
  <c r="AO914" i="25"/>
  <c r="AP914" i="25"/>
  <c r="AQ914" i="25"/>
  <c r="AB915" i="25"/>
  <c r="AC915" i="25"/>
  <c r="AD915" i="25"/>
  <c r="AE915" i="25"/>
  <c r="AF915" i="25"/>
  <c r="AG915" i="25"/>
  <c r="AH915" i="25"/>
  <c r="AI915" i="25"/>
  <c r="AJ915" i="25"/>
  <c r="AK915" i="25"/>
  <c r="AL915" i="25"/>
  <c r="AM915" i="25"/>
  <c r="AN915" i="25"/>
  <c r="AO915" i="25"/>
  <c r="AP915" i="25"/>
  <c r="AQ915" i="25"/>
  <c r="AB916" i="25"/>
  <c r="AC916" i="25"/>
  <c r="AD916" i="25"/>
  <c r="AE916" i="25"/>
  <c r="AF916" i="25"/>
  <c r="AG916" i="25"/>
  <c r="AH916" i="25"/>
  <c r="AI916" i="25"/>
  <c r="AJ916" i="25"/>
  <c r="AK916" i="25"/>
  <c r="AL916" i="25"/>
  <c r="AM916" i="25"/>
  <c r="AN916" i="25"/>
  <c r="AO916" i="25"/>
  <c r="AP916" i="25"/>
  <c r="AQ916" i="25"/>
  <c r="AB917" i="25"/>
  <c r="AC917" i="25"/>
  <c r="AD917" i="25"/>
  <c r="AE917" i="25"/>
  <c r="AF917" i="25"/>
  <c r="AG917" i="25"/>
  <c r="AH917" i="25"/>
  <c r="AI917" i="25"/>
  <c r="AJ917" i="25"/>
  <c r="AK917" i="25"/>
  <c r="AL917" i="25"/>
  <c r="AM917" i="25"/>
  <c r="AN917" i="25"/>
  <c r="AO917" i="25"/>
  <c r="AP917" i="25"/>
  <c r="AQ917" i="25"/>
  <c r="AB918" i="25"/>
  <c r="AC918" i="25"/>
  <c r="AD918" i="25"/>
  <c r="AE918" i="25"/>
  <c r="AF918" i="25"/>
  <c r="AG918" i="25"/>
  <c r="AH918" i="25"/>
  <c r="AI918" i="25"/>
  <c r="AJ918" i="25"/>
  <c r="AK918" i="25"/>
  <c r="AL918" i="25"/>
  <c r="AM918" i="25"/>
  <c r="AN918" i="25"/>
  <c r="AO918" i="25"/>
  <c r="AP918" i="25"/>
  <c r="AQ918" i="25"/>
  <c r="AB919" i="25"/>
  <c r="AC919" i="25"/>
  <c r="AD919" i="25"/>
  <c r="AE919" i="25"/>
  <c r="AF919" i="25"/>
  <c r="AG919" i="25"/>
  <c r="AH919" i="25"/>
  <c r="AI919" i="25"/>
  <c r="AJ919" i="25"/>
  <c r="AK919" i="25"/>
  <c r="AL919" i="25"/>
  <c r="AM919" i="25"/>
  <c r="AN919" i="25"/>
  <c r="AO919" i="25"/>
  <c r="AP919" i="25"/>
  <c r="AQ919" i="25"/>
  <c r="AB920" i="25"/>
  <c r="AC920" i="25"/>
  <c r="AD920" i="25"/>
  <c r="AE920" i="25"/>
  <c r="AF920" i="25"/>
  <c r="AG920" i="25"/>
  <c r="AH920" i="25"/>
  <c r="AI920" i="25"/>
  <c r="AJ920" i="25"/>
  <c r="AK920" i="25"/>
  <c r="AL920" i="25"/>
  <c r="AM920" i="25"/>
  <c r="AN920" i="25"/>
  <c r="AO920" i="25"/>
  <c r="AP920" i="25"/>
  <c r="AQ920" i="25"/>
  <c r="AB921" i="25"/>
  <c r="AC921" i="25"/>
  <c r="AD921" i="25"/>
  <c r="AE921" i="25"/>
  <c r="AF921" i="25"/>
  <c r="AG921" i="25"/>
  <c r="AH921" i="25"/>
  <c r="AI921" i="25"/>
  <c r="AJ921" i="25"/>
  <c r="AK921" i="25"/>
  <c r="AL921" i="25"/>
  <c r="AM921" i="25"/>
  <c r="AN921" i="25"/>
  <c r="AO921" i="25"/>
  <c r="AP921" i="25"/>
  <c r="AQ921" i="25"/>
  <c r="AB922" i="25"/>
  <c r="AC922" i="25"/>
  <c r="AD922" i="25"/>
  <c r="AE922" i="25"/>
  <c r="AF922" i="25"/>
  <c r="AG922" i="25"/>
  <c r="AH922" i="25"/>
  <c r="AI922" i="25"/>
  <c r="AJ922" i="25"/>
  <c r="AK922" i="25"/>
  <c r="AL922" i="25"/>
  <c r="AM922" i="25"/>
  <c r="AN922" i="25"/>
  <c r="AO922" i="25"/>
  <c r="AP922" i="25"/>
  <c r="AQ922" i="25"/>
  <c r="AB923" i="25"/>
  <c r="AC923" i="25"/>
  <c r="AD923" i="25"/>
  <c r="AE923" i="25"/>
  <c r="AF923" i="25"/>
  <c r="AG923" i="25"/>
  <c r="AH923" i="25"/>
  <c r="AI923" i="25"/>
  <c r="AJ923" i="25"/>
  <c r="AK923" i="25"/>
  <c r="AL923" i="25"/>
  <c r="AM923" i="25"/>
  <c r="AN923" i="25"/>
  <c r="AO923" i="25"/>
  <c r="AP923" i="25"/>
  <c r="AQ923" i="25"/>
  <c r="AB924" i="25"/>
  <c r="AC924" i="25"/>
  <c r="AD924" i="25"/>
  <c r="AE924" i="25"/>
  <c r="AF924" i="25"/>
  <c r="AG924" i="25"/>
  <c r="AH924" i="25"/>
  <c r="AI924" i="25"/>
  <c r="AJ924" i="25"/>
  <c r="AK924" i="25"/>
  <c r="AL924" i="25"/>
  <c r="AM924" i="25"/>
  <c r="AN924" i="25"/>
  <c r="AO924" i="25"/>
  <c r="AP924" i="25"/>
  <c r="AQ924" i="25"/>
  <c r="AB925" i="25"/>
  <c r="AC925" i="25"/>
  <c r="AD925" i="25"/>
  <c r="AE925" i="25"/>
  <c r="AF925" i="25"/>
  <c r="AG925" i="25"/>
  <c r="AH925" i="25"/>
  <c r="AI925" i="25"/>
  <c r="AJ925" i="25"/>
  <c r="AK925" i="25"/>
  <c r="AL925" i="25"/>
  <c r="AM925" i="25"/>
  <c r="AN925" i="25"/>
  <c r="AO925" i="25"/>
  <c r="AP925" i="25"/>
  <c r="AQ925" i="25"/>
  <c r="AB926" i="25"/>
  <c r="AC926" i="25"/>
  <c r="AD926" i="25"/>
  <c r="AE926" i="25"/>
  <c r="AF926" i="25"/>
  <c r="AG926" i="25"/>
  <c r="AH926" i="25"/>
  <c r="AI926" i="25"/>
  <c r="AJ926" i="25"/>
  <c r="AK926" i="25"/>
  <c r="AL926" i="25"/>
  <c r="AM926" i="25"/>
  <c r="AN926" i="25"/>
  <c r="AO926" i="25"/>
  <c r="AP926" i="25"/>
  <c r="AQ926" i="25"/>
  <c r="AB927" i="25"/>
  <c r="AC927" i="25"/>
  <c r="AD927" i="25"/>
  <c r="AE927" i="25"/>
  <c r="AF927" i="25"/>
  <c r="AG927" i="25"/>
  <c r="AH927" i="25"/>
  <c r="AI927" i="25"/>
  <c r="AJ927" i="25"/>
  <c r="AK927" i="25"/>
  <c r="AL927" i="25"/>
  <c r="AM927" i="25"/>
  <c r="AN927" i="25"/>
  <c r="AO927" i="25"/>
  <c r="AP927" i="25"/>
  <c r="AQ927" i="25"/>
  <c r="AB928" i="25"/>
  <c r="AC928" i="25"/>
  <c r="AD928" i="25"/>
  <c r="AE928" i="25"/>
  <c r="AF928" i="25"/>
  <c r="AG928" i="25"/>
  <c r="AH928" i="25"/>
  <c r="AI928" i="25"/>
  <c r="AJ928" i="25"/>
  <c r="AK928" i="25"/>
  <c r="AL928" i="25"/>
  <c r="AM928" i="25"/>
  <c r="AN928" i="25"/>
  <c r="AO928" i="25"/>
  <c r="AP928" i="25"/>
  <c r="AQ928" i="25"/>
  <c r="AB929" i="25"/>
  <c r="AC929" i="25"/>
  <c r="AD929" i="25"/>
  <c r="AE929" i="25"/>
  <c r="AF929" i="25"/>
  <c r="AG929" i="25"/>
  <c r="AH929" i="25"/>
  <c r="AI929" i="25"/>
  <c r="AJ929" i="25"/>
  <c r="AK929" i="25"/>
  <c r="AL929" i="25"/>
  <c r="AM929" i="25"/>
  <c r="AN929" i="25"/>
  <c r="AO929" i="25"/>
  <c r="AP929" i="25"/>
  <c r="AQ929" i="25"/>
  <c r="AB930" i="25"/>
  <c r="AC930" i="25"/>
  <c r="AD930" i="25"/>
  <c r="AE930" i="25"/>
  <c r="AF930" i="25"/>
  <c r="AG930" i="25"/>
  <c r="AH930" i="25"/>
  <c r="AI930" i="25"/>
  <c r="AJ930" i="25"/>
  <c r="AK930" i="25"/>
  <c r="AL930" i="25"/>
  <c r="AM930" i="25"/>
  <c r="AN930" i="25"/>
  <c r="AO930" i="25"/>
  <c r="AP930" i="25"/>
  <c r="AQ930" i="25"/>
  <c r="AB931" i="25"/>
  <c r="AC931" i="25"/>
  <c r="AD931" i="25"/>
  <c r="AE931" i="25"/>
  <c r="AF931" i="25"/>
  <c r="AG931" i="25"/>
  <c r="AH931" i="25"/>
  <c r="AI931" i="25"/>
  <c r="AJ931" i="25"/>
  <c r="AK931" i="25"/>
  <c r="AL931" i="25"/>
  <c r="AM931" i="25"/>
  <c r="AN931" i="25"/>
  <c r="AO931" i="25"/>
  <c r="AP931" i="25"/>
  <c r="AQ931" i="25"/>
  <c r="AB932" i="25"/>
  <c r="AC932" i="25"/>
  <c r="AD932" i="25"/>
  <c r="AE932" i="25"/>
  <c r="AF932" i="25"/>
  <c r="AG932" i="25"/>
  <c r="AH932" i="25"/>
  <c r="AI932" i="25"/>
  <c r="AJ932" i="25"/>
  <c r="AK932" i="25"/>
  <c r="AL932" i="25"/>
  <c r="AM932" i="25"/>
  <c r="AN932" i="25"/>
  <c r="AO932" i="25"/>
  <c r="AP932" i="25"/>
  <c r="AQ932" i="25"/>
  <c r="AB933" i="25"/>
  <c r="AC933" i="25"/>
  <c r="AD933" i="25"/>
  <c r="AE933" i="25"/>
  <c r="AF933" i="25"/>
  <c r="AG933" i="25"/>
  <c r="AH933" i="25"/>
  <c r="AI933" i="25"/>
  <c r="AJ933" i="25"/>
  <c r="AK933" i="25"/>
  <c r="AL933" i="25"/>
  <c r="AM933" i="25"/>
  <c r="AN933" i="25"/>
  <c r="AO933" i="25"/>
  <c r="AP933" i="25"/>
  <c r="AQ933" i="25"/>
  <c r="AB934" i="25"/>
  <c r="AC934" i="25"/>
  <c r="AD934" i="25"/>
  <c r="AE934" i="25"/>
  <c r="AF934" i="25"/>
  <c r="AG934" i="25"/>
  <c r="AH934" i="25"/>
  <c r="AI934" i="25"/>
  <c r="AJ934" i="25"/>
  <c r="AK934" i="25"/>
  <c r="AL934" i="25"/>
  <c r="AM934" i="25"/>
  <c r="AN934" i="25"/>
  <c r="AO934" i="25"/>
  <c r="AP934" i="25"/>
  <c r="AQ934" i="25"/>
  <c r="AB935" i="25"/>
  <c r="AC935" i="25"/>
  <c r="AD935" i="25"/>
  <c r="AE935" i="25"/>
  <c r="AF935" i="25"/>
  <c r="AG935" i="25"/>
  <c r="AH935" i="25"/>
  <c r="AI935" i="25"/>
  <c r="AJ935" i="25"/>
  <c r="AK935" i="25"/>
  <c r="AL935" i="25"/>
  <c r="AM935" i="25"/>
  <c r="AN935" i="25"/>
  <c r="AO935" i="25"/>
  <c r="AP935" i="25"/>
  <c r="AQ935" i="25"/>
  <c r="AB936" i="25"/>
  <c r="AC936" i="25"/>
  <c r="AD936" i="25"/>
  <c r="AE936" i="25"/>
  <c r="AF936" i="25"/>
  <c r="AG936" i="25"/>
  <c r="AH936" i="25"/>
  <c r="AI936" i="25"/>
  <c r="AJ936" i="25"/>
  <c r="AK936" i="25"/>
  <c r="AL936" i="25"/>
  <c r="AM936" i="25"/>
  <c r="AN936" i="25"/>
  <c r="AO936" i="25"/>
  <c r="AP936" i="25"/>
  <c r="AQ936" i="25"/>
  <c r="AB937" i="25"/>
  <c r="AC937" i="25"/>
  <c r="AD937" i="25"/>
  <c r="AE937" i="25"/>
  <c r="AF937" i="25"/>
  <c r="AG937" i="25"/>
  <c r="AH937" i="25"/>
  <c r="AI937" i="25"/>
  <c r="AJ937" i="25"/>
  <c r="AK937" i="25"/>
  <c r="AL937" i="25"/>
  <c r="AM937" i="25"/>
  <c r="AN937" i="25"/>
  <c r="AO937" i="25"/>
  <c r="AP937" i="25"/>
  <c r="AQ937" i="25"/>
  <c r="AB938" i="25"/>
  <c r="AC938" i="25"/>
  <c r="AD938" i="25"/>
  <c r="AE938" i="25"/>
  <c r="AF938" i="25"/>
  <c r="AG938" i="25"/>
  <c r="AH938" i="25"/>
  <c r="AI938" i="25"/>
  <c r="AJ938" i="25"/>
  <c r="AK938" i="25"/>
  <c r="AL938" i="25"/>
  <c r="AM938" i="25"/>
  <c r="AN938" i="25"/>
  <c r="AO938" i="25"/>
  <c r="AP938" i="25"/>
  <c r="AQ938" i="25"/>
  <c r="AB939" i="25"/>
  <c r="AC939" i="25"/>
  <c r="AD939" i="25"/>
  <c r="AE939" i="25"/>
  <c r="AF939" i="25"/>
  <c r="AG939" i="25"/>
  <c r="AH939" i="25"/>
  <c r="AI939" i="25"/>
  <c r="AJ939" i="25"/>
  <c r="AK939" i="25"/>
  <c r="AL939" i="25"/>
  <c r="AM939" i="25"/>
  <c r="AN939" i="25"/>
  <c r="AO939" i="25"/>
  <c r="AP939" i="25"/>
  <c r="AQ939" i="25"/>
  <c r="AB940" i="25"/>
  <c r="AC940" i="25"/>
  <c r="AD940" i="25"/>
  <c r="AE940" i="25"/>
  <c r="AF940" i="25"/>
  <c r="AG940" i="25"/>
  <c r="AH940" i="25"/>
  <c r="AI940" i="25"/>
  <c r="AJ940" i="25"/>
  <c r="AK940" i="25"/>
  <c r="AL940" i="25"/>
  <c r="AM940" i="25"/>
  <c r="AN940" i="25"/>
  <c r="AO940" i="25"/>
  <c r="AP940" i="25"/>
  <c r="AQ940" i="25"/>
  <c r="AB941" i="25"/>
  <c r="AC941" i="25"/>
  <c r="AD941" i="25"/>
  <c r="AE941" i="25"/>
  <c r="AF941" i="25"/>
  <c r="AG941" i="25"/>
  <c r="AH941" i="25"/>
  <c r="AI941" i="25"/>
  <c r="AJ941" i="25"/>
  <c r="AK941" i="25"/>
  <c r="AL941" i="25"/>
  <c r="AM941" i="25"/>
  <c r="AN941" i="25"/>
  <c r="AO941" i="25"/>
  <c r="AP941" i="25"/>
  <c r="AQ941" i="25"/>
  <c r="AB942" i="25"/>
  <c r="AC942" i="25"/>
  <c r="AD942" i="25"/>
  <c r="AE942" i="25"/>
  <c r="AF942" i="25"/>
  <c r="AG942" i="25"/>
  <c r="AH942" i="25"/>
  <c r="AI942" i="25"/>
  <c r="AJ942" i="25"/>
  <c r="AK942" i="25"/>
  <c r="AL942" i="25"/>
  <c r="AM942" i="25"/>
  <c r="AN942" i="25"/>
  <c r="AO942" i="25"/>
  <c r="AP942" i="25"/>
  <c r="AQ942" i="25"/>
  <c r="AB943" i="25"/>
  <c r="AC943" i="25"/>
  <c r="AD943" i="25"/>
  <c r="AE943" i="25"/>
  <c r="AF943" i="25"/>
  <c r="AG943" i="25"/>
  <c r="AH943" i="25"/>
  <c r="AI943" i="25"/>
  <c r="AJ943" i="25"/>
  <c r="AK943" i="25"/>
  <c r="AL943" i="25"/>
  <c r="AM943" i="25"/>
  <c r="AN943" i="25"/>
  <c r="AO943" i="25"/>
  <c r="AP943" i="25"/>
  <c r="AQ943" i="25"/>
  <c r="AB944" i="25"/>
  <c r="AC944" i="25"/>
  <c r="AD944" i="25"/>
  <c r="AE944" i="25"/>
  <c r="AF944" i="25"/>
  <c r="AG944" i="25"/>
  <c r="AH944" i="25"/>
  <c r="AI944" i="25"/>
  <c r="AJ944" i="25"/>
  <c r="AK944" i="25"/>
  <c r="AL944" i="25"/>
  <c r="AM944" i="25"/>
  <c r="AN944" i="25"/>
  <c r="AO944" i="25"/>
  <c r="AP944" i="25"/>
  <c r="AQ944" i="25"/>
  <c r="AB945" i="25"/>
  <c r="AC945" i="25"/>
  <c r="AD945" i="25"/>
  <c r="AE945" i="25"/>
  <c r="AF945" i="25"/>
  <c r="AG945" i="25"/>
  <c r="AH945" i="25"/>
  <c r="AI945" i="25"/>
  <c r="AJ945" i="25"/>
  <c r="AK945" i="25"/>
  <c r="AL945" i="25"/>
  <c r="AM945" i="25"/>
  <c r="AN945" i="25"/>
  <c r="AO945" i="25"/>
  <c r="AP945" i="25"/>
  <c r="AQ945" i="25"/>
  <c r="AB946" i="25"/>
  <c r="AC946" i="25"/>
  <c r="AD946" i="25"/>
  <c r="AE946" i="25"/>
  <c r="AF946" i="25"/>
  <c r="AG946" i="25"/>
  <c r="AH946" i="25"/>
  <c r="AI946" i="25"/>
  <c r="AJ946" i="25"/>
  <c r="AK946" i="25"/>
  <c r="AL946" i="25"/>
  <c r="AM946" i="25"/>
  <c r="AN946" i="25"/>
  <c r="AO946" i="25"/>
  <c r="AP946" i="25"/>
  <c r="AQ946" i="25"/>
  <c r="AB947" i="25"/>
  <c r="AC947" i="25"/>
  <c r="AD947" i="25"/>
  <c r="AE947" i="25"/>
  <c r="AF947" i="25"/>
  <c r="AG947" i="25"/>
  <c r="AH947" i="25"/>
  <c r="AI947" i="25"/>
  <c r="AJ947" i="25"/>
  <c r="AK947" i="25"/>
  <c r="AL947" i="25"/>
  <c r="AM947" i="25"/>
  <c r="AN947" i="25"/>
  <c r="AO947" i="25"/>
  <c r="AP947" i="25"/>
  <c r="AQ947" i="25"/>
  <c r="AB948" i="25"/>
  <c r="AC948" i="25"/>
  <c r="AD948" i="25"/>
  <c r="AE948" i="25"/>
  <c r="AF948" i="25"/>
  <c r="AG948" i="25"/>
  <c r="AH948" i="25"/>
  <c r="AI948" i="25"/>
  <c r="AJ948" i="25"/>
  <c r="AK948" i="25"/>
  <c r="AL948" i="25"/>
  <c r="AM948" i="25"/>
  <c r="AN948" i="25"/>
  <c r="AO948" i="25"/>
  <c r="AP948" i="25"/>
  <c r="AQ948" i="25"/>
  <c r="AB949" i="25"/>
  <c r="AC949" i="25"/>
  <c r="AD949" i="25"/>
  <c r="AE949" i="25"/>
  <c r="AF949" i="25"/>
  <c r="AG949" i="25"/>
  <c r="AH949" i="25"/>
  <c r="AI949" i="25"/>
  <c r="AJ949" i="25"/>
  <c r="AK949" i="25"/>
  <c r="AL949" i="25"/>
  <c r="AM949" i="25"/>
  <c r="AN949" i="25"/>
  <c r="AO949" i="25"/>
  <c r="AP949" i="25"/>
  <c r="AQ949" i="25"/>
  <c r="AB950" i="25"/>
  <c r="AC950" i="25"/>
  <c r="AD950" i="25"/>
  <c r="AE950" i="25"/>
  <c r="AF950" i="25"/>
  <c r="AG950" i="25"/>
  <c r="AH950" i="25"/>
  <c r="AI950" i="25"/>
  <c r="AJ950" i="25"/>
  <c r="AK950" i="25"/>
  <c r="AL950" i="25"/>
  <c r="AM950" i="25"/>
  <c r="AN950" i="25"/>
  <c r="AO950" i="25"/>
  <c r="AP950" i="25"/>
  <c r="AQ950" i="25"/>
  <c r="AB951" i="25"/>
  <c r="AC951" i="25"/>
  <c r="AD951" i="25"/>
  <c r="AE951" i="25"/>
  <c r="AF951" i="25"/>
  <c r="AG951" i="25"/>
  <c r="AH951" i="25"/>
  <c r="AI951" i="25"/>
  <c r="AJ951" i="25"/>
  <c r="AK951" i="25"/>
  <c r="AL951" i="25"/>
  <c r="AM951" i="25"/>
  <c r="AN951" i="25"/>
  <c r="AO951" i="25"/>
  <c r="AP951" i="25"/>
  <c r="AQ951" i="25"/>
  <c r="AB952" i="25"/>
  <c r="AC952" i="25"/>
  <c r="AD952" i="25"/>
  <c r="AE952" i="25"/>
  <c r="AF952" i="25"/>
  <c r="AG952" i="25"/>
  <c r="AH952" i="25"/>
  <c r="AI952" i="25"/>
  <c r="AJ952" i="25"/>
  <c r="AK952" i="25"/>
  <c r="AL952" i="25"/>
  <c r="AM952" i="25"/>
  <c r="AN952" i="25"/>
  <c r="AO952" i="25"/>
  <c r="AP952" i="25"/>
  <c r="AQ952" i="25"/>
  <c r="AB953" i="25"/>
  <c r="AC953" i="25"/>
  <c r="AD953" i="25"/>
  <c r="AE953" i="25"/>
  <c r="AF953" i="25"/>
  <c r="AG953" i="25"/>
  <c r="AH953" i="25"/>
  <c r="AI953" i="25"/>
  <c r="AJ953" i="25"/>
  <c r="AK953" i="25"/>
  <c r="AL953" i="25"/>
  <c r="AM953" i="25"/>
  <c r="AN953" i="25"/>
  <c r="AO953" i="25"/>
  <c r="AP953" i="25"/>
  <c r="AQ953" i="25"/>
  <c r="AB954" i="25"/>
  <c r="AC954" i="25"/>
  <c r="AD954" i="25"/>
  <c r="AE954" i="25"/>
  <c r="AF954" i="25"/>
  <c r="AG954" i="25"/>
  <c r="AH954" i="25"/>
  <c r="AI954" i="25"/>
  <c r="AJ954" i="25"/>
  <c r="AK954" i="25"/>
  <c r="AL954" i="25"/>
  <c r="AM954" i="25"/>
  <c r="AN954" i="25"/>
  <c r="AO954" i="25"/>
  <c r="AP954" i="25"/>
  <c r="AQ954" i="25"/>
  <c r="AB955" i="25"/>
  <c r="AC955" i="25"/>
  <c r="AD955" i="25"/>
  <c r="AE955" i="25"/>
  <c r="AF955" i="25"/>
  <c r="AG955" i="25"/>
  <c r="AH955" i="25"/>
  <c r="AI955" i="25"/>
  <c r="AJ955" i="25"/>
  <c r="AK955" i="25"/>
  <c r="AL955" i="25"/>
  <c r="AM955" i="25"/>
  <c r="AN955" i="25"/>
  <c r="AO955" i="25"/>
  <c r="AP955" i="25"/>
  <c r="AQ955" i="25"/>
  <c r="AB956" i="25"/>
  <c r="AC956" i="25"/>
  <c r="AD956" i="25"/>
  <c r="AE956" i="25"/>
  <c r="AF956" i="25"/>
  <c r="AG956" i="25"/>
  <c r="AH956" i="25"/>
  <c r="AI956" i="25"/>
  <c r="AJ956" i="25"/>
  <c r="AK956" i="25"/>
  <c r="AL956" i="25"/>
  <c r="AM956" i="25"/>
  <c r="AN956" i="25"/>
  <c r="AO956" i="25"/>
  <c r="AP956" i="25"/>
  <c r="AQ956" i="25"/>
  <c r="AB957" i="25"/>
  <c r="AC957" i="25"/>
  <c r="AD957" i="25"/>
  <c r="AE957" i="25"/>
  <c r="AF957" i="25"/>
  <c r="AG957" i="25"/>
  <c r="AH957" i="25"/>
  <c r="AI957" i="25"/>
  <c r="AJ957" i="25"/>
  <c r="AK957" i="25"/>
  <c r="AL957" i="25"/>
  <c r="AM957" i="25"/>
  <c r="AN957" i="25"/>
  <c r="AO957" i="25"/>
  <c r="AP957" i="25"/>
  <c r="AQ957" i="25"/>
  <c r="AB958" i="25"/>
  <c r="AC958" i="25"/>
  <c r="AD958" i="25"/>
  <c r="AE958" i="25"/>
  <c r="AF958" i="25"/>
  <c r="AG958" i="25"/>
  <c r="AH958" i="25"/>
  <c r="AI958" i="25"/>
  <c r="AJ958" i="25"/>
  <c r="AK958" i="25"/>
  <c r="AL958" i="25"/>
  <c r="AM958" i="25"/>
  <c r="AN958" i="25"/>
  <c r="AO958" i="25"/>
  <c r="AP958" i="25"/>
  <c r="AQ958" i="25"/>
  <c r="AB959" i="25"/>
  <c r="AC959" i="25"/>
  <c r="AD959" i="25"/>
  <c r="AE959" i="25"/>
  <c r="AF959" i="25"/>
  <c r="AG959" i="25"/>
  <c r="AH959" i="25"/>
  <c r="AI959" i="25"/>
  <c r="AJ959" i="25"/>
  <c r="AK959" i="25"/>
  <c r="AL959" i="25"/>
  <c r="AM959" i="25"/>
  <c r="AN959" i="25"/>
  <c r="AO959" i="25"/>
  <c r="AP959" i="25"/>
  <c r="AQ959" i="25"/>
  <c r="AB960" i="25"/>
  <c r="AC960" i="25"/>
  <c r="AD960" i="25"/>
  <c r="AE960" i="25"/>
  <c r="AF960" i="25"/>
  <c r="AG960" i="25"/>
  <c r="AH960" i="25"/>
  <c r="AI960" i="25"/>
  <c r="AJ960" i="25"/>
  <c r="AK960" i="25"/>
  <c r="AL960" i="25"/>
  <c r="AM960" i="25"/>
  <c r="AN960" i="25"/>
  <c r="AO960" i="25"/>
  <c r="AP960" i="25"/>
  <c r="AQ960" i="25"/>
  <c r="AB961" i="25"/>
  <c r="AC961" i="25"/>
  <c r="AD961" i="25"/>
  <c r="AE961" i="25"/>
  <c r="AF961" i="25"/>
  <c r="AG961" i="25"/>
  <c r="AH961" i="25"/>
  <c r="AI961" i="25"/>
  <c r="AJ961" i="25"/>
  <c r="AK961" i="25"/>
  <c r="AL961" i="25"/>
  <c r="AM961" i="25"/>
  <c r="AN961" i="25"/>
  <c r="AO961" i="25"/>
  <c r="AP961" i="25"/>
  <c r="AQ961" i="25"/>
  <c r="AB962" i="25"/>
  <c r="AC962" i="25"/>
  <c r="AD962" i="25"/>
  <c r="AE962" i="25"/>
  <c r="AF962" i="25"/>
  <c r="AG962" i="25"/>
  <c r="AH962" i="25"/>
  <c r="AI962" i="25"/>
  <c r="AJ962" i="25"/>
  <c r="AK962" i="25"/>
  <c r="AL962" i="25"/>
  <c r="AM962" i="25"/>
  <c r="AN962" i="25"/>
  <c r="AO962" i="25"/>
  <c r="AP962" i="25"/>
  <c r="AQ962" i="25"/>
  <c r="AB963" i="25"/>
  <c r="AC963" i="25"/>
  <c r="AD963" i="25"/>
  <c r="AE963" i="25"/>
  <c r="AF963" i="25"/>
  <c r="AG963" i="25"/>
  <c r="AH963" i="25"/>
  <c r="AI963" i="25"/>
  <c r="AJ963" i="25"/>
  <c r="AK963" i="25"/>
  <c r="AL963" i="25"/>
  <c r="AM963" i="25"/>
  <c r="AN963" i="25"/>
  <c r="AO963" i="25"/>
  <c r="AP963" i="25"/>
  <c r="AQ963" i="25"/>
  <c r="AB964" i="25"/>
  <c r="AC964" i="25"/>
  <c r="AD964" i="25"/>
  <c r="AE964" i="25"/>
  <c r="AF964" i="25"/>
  <c r="AG964" i="25"/>
  <c r="AH964" i="25"/>
  <c r="AI964" i="25"/>
  <c r="AJ964" i="25"/>
  <c r="AK964" i="25"/>
  <c r="AL964" i="25"/>
  <c r="AM964" i="25"/>
  <c r="AN964" i="25"/>
  <c r="AO964" i="25"/>
  <c r="AP964" i="25"/>
  <c r="AQ964" i="25"/>
  <c r="AB965" i="25"/>
  <c r="AC965" i="25"/>
  <c r="AD965" i="25"/>
  <c r="AE965" i="25"/>
  <c r="AF965" i="25"/>
  <c r="AG965" i="25"/>
  <c r="AH965" i="25"/>
  <c r="AI965" i="25"/>
  <c r="AJ965" i="25"/>
  <c r="AK965" i="25"/>
  <c r="AL965" i="25"/>
  <c r="AM965" i="25"/>
  <c r="AN965" i="25"/>
  <c r="AO965" i="25"/>
  <c r="AP965" i="25"/>
  <c r="AQ965" i="25"/>
  <c r="AB966" i="25"/>
  <c r="AC966" i="25"/>
  <c r="AD966" i="25"/>
  <c r="AE966" i="25"/>
  <c r="AF966" i="25"/>
  <c r="AG966" i="25"/>
  <c r="AH966" i="25"/>
  <c r="AI966" i="25"/>
  <c r="AJ966" i="25"/>
  <c r="AK966" i="25"/>
  <c r="AL966" i="25"/>
  <c r="AM966" i="25"/>
  <c r="AN966" i="25"/>
  <c r="AO966" i="25"/>
  <c r="AP966" i="25"/>
  <c r="AQ966" i="25"/>
  <c r="AB967" i="25"/>
  <c r="AC967" i="25"/>
  <c r="AD967" i="25"/>
  <c r="AE967" i="25"/>
  <c r="AF967" i="25"/>
  <c r="AG967" i="25"/>
  <c r="AH967" i="25"/>
  <c r="AI967" i="25"/>
  <c r="AJ967" i="25"/>
  <c r="AK967" i="25"/>
  <c r="AL967" i="25"/>
  <c r="AM967" i="25"/>
  <c r="AN967" i="25"/>
  <c r="AO967" i="25"/>
  <c r="AP967" i="25"/>
  <c r="AQ967" i="25"/>
  <c r="AB968" i="25"/>
  <c r="AC968" i="25"/>
  <c r="AD968" i="25"/>
  <c r="AE968" i="25"/>
  <c r="AF968" i="25"/>
  <c r="AG968" i="25"/>
  <c r="AH968" i="25"/>
  <c r="AI968" i="25"/>
  <c r="AJ968" i="25"/>
  <c r="AK968" i="25"/>
  <c r="AL968" i="25"/>
  <c r="AM968" i="25"/>
  <c r="AN968" i="25"/>
  <c r="AO968" i="25"/>
  <c r="AP968" i="25"/>
  <c r="AQ968" i="25"/>
  <c r="AB969" i="25"/>
  <c r="AC969" i="25"/>
  <c r="AD969" i="25"/>
  <c r="AE969" i="25"/>
  <c r="AF969" i="25"/>
  <c r="AG969" i="25"/>
  <c r="AH969" i="25"/>
  <c r="AI969" i="25"/>
  <c r="AJ969" i="25"/>
  <c r="AK969" i="25"/>
  <c r="AL969" i="25"/>
  <c r="AM969" i="25"/>
  <c r="AN969" i="25"/>
  <c r="AO969" i="25"/>
  <c r="AP969" i="25"/>
  <c r="AQ969" i="25"/>
  <c r="AB970" i="25"/>
  <c r="AC970" i="25"/>
  <c r="AD970" i="25"/>
  <c r="AE970" i="25"/>
  <c r="AF970" i="25"/>
  <c r="AG970" i="25"/>
  <c r="AH970" i="25"/>
  <c r="AI970" i="25"/>
  <c r="AJ970" i="25"/>
  <c r="AK970" i="25"/>
  <c r="AL970" i="25"/>
  <c r="AM970" i="25"/>
  <c r="AN970" i="25"/>
  <c r="AO970" i="25"/>
  <c r="AP970" i="25"/>
  <c r="AQ970" i="25"/>
  <c r="AB971" i="25"/>
  <c r="AC971" i="25"/>
  <c r="AD971" i="25"/>
  <c r="AE971" i="25"/>
  <c r="AF971" i="25"/>
  <c r="AG971" i="25"/>
  <c r="AH971" i="25"/>
  <c r="AI971" i="25"/>
  <c r="AJ971" i="25"/>
  <c r="AK971" i="25"/>
  <c r="AL971" i="25"/>
  <c r="AM971" i="25"/>
  <c r="AN971" i="25"/>
  <c r="AO971" i="25"/>
  <c r="AP971" i="25"/>
  <c r="AQ971" i="25"/>
  <c r="AB972" i="25"/>
  <c r="AC972" i="25"/>
  <c r="AD972" i="25"/>
  <c r="AE972" i="25"/>
  <c r="AF972" i="25"/>
  <c r="AG972" i="25"/>
  <c r="AH972" i="25"/>
  <c r="AI972" i="25"/>
  <c r="AJ972" i="25"/>
  <c r="AK972" i="25"/>
  <c r="AL972" i="25"/>
  <c r="AM972" i="25"/>
  <c r="AN972" i="25"/>
  <c r="AO972" i="25"/>
  <c r="AP972" i="25"/>
  <c r="AQ972" i="25"/>
  <c r="AB973" i="25"/>
  <c r="AC973" i="25"/>
  <c r="AD973" i="25"/>
  <c r="AE973" i="25"/>
  <c r="AF973" i="25"/>
  <c r="AG973" i="25"/>
  <c r="AH973" i="25"/>
  <c r="AI973" i="25"/>
  <c r="AJ973" i="25"/>
  <c r="AK973" i="25"/>
  <c r="AL973" i="25"/>
  <c r="AM973" i="25"/>
  <c r="AN973" i="25"/>
  <c r="AO973" i="25"/>
  <c r="AP973" i="25"/>
  <c r="AQ973" i="25"/>
  <c r="AB974" i="25"/>
  <c r="AC974" i="25"/>
  <c r="AD974" i="25"/>
  <c r="AE974" i="25"/>
  <c r="AF974" i="25"/>
  <c r="AG974" i="25"/>
  <c r="AH974" i="25"/>
  <c r="AI974" i="25"/>
  <c r="AJ974" i="25"/>
  <c r="AK974" i="25"/>
  <c r="AL974" i="25"/>
  <c r="AM974" i="25"/>
  <c r="AN974" i="25"/>
  <c r="AO974" i="25"/>
  <c r="AP974" i="25"/>
  <c r="AQ974" i="25"/>
  <c r="AB975" i="25"/>
  <c r="AC975" i="25"/>
  <c r="AD975" i="25"/>
  <c r="AE975" i="25"/>
  <c r="AF975" i="25"/>
  <c r="AG975" i="25"/>
  <c r="AH975" i="25"/>
  <c r="AI975" i="25"/>
  <c r="AJ975" i="25"/>
  <c r="AK975" i="25"/>
  <c r="AL975" i="25"/>
  <c r="AM975" i="25"/>
  <c r="AN975" i="25"/>
  <c r="AO975" i="25"/>
  <c r="AP975" i="25"/>
  <c r="AQ975" i="25"/>
  <c r="AB976" i="25"/>
  <c r="AC976" i="25"/>
  <c r="AD976" i="25"/>
  <c r="AE976" i="25"/>
  <c r="AF976" i="25"/>
  <c r="AG976" i="25"/>
  <c r="AH976" i="25"/>
  <c r="AI976" i="25"/>
  <c r="AJ976" i="25"/>
  <c r="AK976" i="25"/>
  <c r="AL976" i="25"/>
  <c r="AM976" i="25"/>
  <c r="AN976" i="25"/>
  <c r="AO976" i="25"/>
  <c r="AP976" i="25"/>
  <c r="AQ976" i="25"/>
  <c r="AB977" i="25"/>
  <c r="AC977" i="25"/>
  <c r="AD977" i="25"/>
  <c r="AE977" i="25"/>
  <c r="AF977" i="25"/>
  <c r="AG977" i="25"/>
  <c r="AH977" i="25"/>
  <c r="AI977" i="25"/>
  <c r="AJ977" i="25"/>
  <c r="AK977" i="25"/>
  <c r="AL977" i="25"/>
  <c r="AM977" i="25"/>
  <c r="AN977" i="25"/>
  <c r="AO977" i="25"/>
  <c r="AP977" i="25"/>
  <c r="AQ977" i="25"/>
  <c r="AB978" i="25"/>
  <c r="AC978" i="25"/>
  <c r="AD978" i="25"/>
  <c r="AE978" i="25"/>
  <c r="AF978" i="25"/>
  <c r="AG978" i="25"/>
  <c r="AH978" i="25"/>
  <c r="AI978" i="25"/>
  <c r="AJ978" i="25"/>
  <c r="AK978" i="25"/>
  <c r="AL978" i="25"/>
  <c r="AM978" i="25"/>
  <c r="AN978" i="25"/>
  <c r="AO978" i="25"/>
  <c r="AP978" i="25"/>
  <c r="AQ978" i="25"/>
  <c r="AB979" i="25"/>
  <c r="AC979" i="25"/>
  <c r="AD979" i="25"/>
  <c r="AE979" i="25"/>
  <c r="AF979" i="25"/>
  <c r="AG979" i="25"/>
  <c r="AH979" i="25"/>
  <c r="AI979" i="25"/>
  <c r="AJ979" i="25"/>
  <c r="AK979" i="25"/>
  <c r="AL979" i="25"/>
  <c r="AM979" i="25"/>
  <c r="AN979" i="25"/>
  <c r="AO979" i="25"/>
  <c r="AP979" i="25"/>
  <c r="AQ979" i="25"/>
  <c r="AB980" i="25"/>
  <c r="AC980" i="25"/>
  <c r="AD980" i="25"/>
  <c r="AE980" i="25"/>
  <c r="AF980" i="25"/>
  <c r="AG980" i="25"/>
  <c r="AH980" i="25"/>
  <c r="AI980" i="25"/>
  <c r="AJ980" i="25"/>
  <c r="AK980" i="25"/>
  <c r="AL980" i="25"/>
  <c r="AM980" i="25"/>
  <c r="AN980" i="25"/>
  <c r="AO980" i="25"/>
  <c r="AP980" i="25"/>
  <c r="AQ980" i="25"/>
  <c r="AB981" i="25"/>
  <c r="AC981" i="25"/>
  <c r="AD981" i="25"/>
  <c r="AE981" i="25"/>
  <c r="AF981" i="25"/>
  <c r="AG981" i="25"/>
  <c r="AH981" i="25"/>
  <c r="AI981" i="25"/>
  <c r="AJ981" i="25"/>
  <c r="AK981" i="25"/>
  <c r="AL981" i="25"/>
  <c r="AM981" i="25"/>
  <c r="AN981" i="25"/>
  <c r="AO981" i="25"/>
  <c r="AP981" i="25"/>
  <c r="AQ981" i="25"/>
  <c r="AB982" i="25"/>
  <c r="AC982" i="25"/>
  <c r="AD982" i="25"/>
  <c r="AE982" i="25"/>
  <c r="AF982" i="25"/>
  <c r="AG982" i="25"/>
  <c r="AH982" i="25"/>
  <c r="AI982" i="25"/>
  <c r="AJ982" i="25"/>
  <c r="AK982" i="25"/>
  <c r="AL982" i="25"/>
  <c r="AM982" i="25"/>
  <c r="AN982" i="25"/>
  <c r="AO982" i="25"/>
  <c r="AP982" i="25"/>
  <c r="AQ982" i="25"/>
  <c r="AB983" i="25"/>
  <c r="AC983" i="25"/>
  <c r="AD983" i="25"/>
  <c r="AE983" i="25"/>
  <c r="AF983" i="25"/>
  <c r="AG983" i="25"/>
  <c r="AH983" i="25"/>
  <c r="AI983" i="25"/>
  <c r="AJ983" i="25"/>
  <c r="AK983" i="25"/>
  <c r="AL983" i="25"/>
  <c r="AM983" i="25"/>
  <c r="AN983" i="25"/>
  <c r="AO983" i="25"/>
  <c r="AP983" i="25"/>
  <c r="AQ983" i="25"/>
  <c r="AB984" i="25"/>
  <c r="AC984" i="25"/>
  <c r="AD984" i="25"/>
  <c r="AE984" i="25"/>
  <c r="AF984" i="25"/>
  <c r="AG984" i="25"/>
  <c r="AH984" i="25"/>
  <c r="AI984" i="25"/>
  <c r="AJ984" i="25"/>
  <c r="AK984" i="25"/>
  <c r="AL984" i="25"/>
  <c r="AM984" i="25"/>
  <c r="AN984" i="25"/>
  <c r="AO984" i="25"/>
  <c r="AP984" i="25"/>
  <c r="AQ984" i="25"/>
  <c r="AB985" i="25"/>
  <c r="AC985" i="25"/>
  <c r="AD985" i="25"/>
  <c r="AE985" i="25"/>
  <c r="AF985" i="25"/>
  <c r="AG985" i="25"/>
  <c r="AH985" i="25"/>
  <c r="AI985" i="25"/>
  <c r="AJ985" i="25"/>
  <c r="AK985" i="25"/>
  <c r="AL985" i="25"/>
  <c r="AM985" i="25"/>
  <c r="AN985" i="25"/>
  <c r="AO985" i="25"/>
  <c r="AP985" i="25"/>
  <c r="AQ985" i="25"/>
  <c r="AB986" i="25"/>
  <c r="AC986" i="25"/>
  <c r="AD986" i="25"/>
  <c r="AE986" i="25"/>
  <c r="AF986" i="25"/>
  <c r="AG986" i="25"/>
  <c r="AH986" i="25"/>
  <c r="AI986" i="25"/>
  <c r="AJ986" i="25"/>
  <c r="AK986" i="25"/>
  <c r="AL986" i="25"/>
  <c r="AM986" i="25"/>
  <c r="AN986" i="25"/>
  <c r="AO986" i="25"/>
  <c r="AP986" i="25"/>
  <c r="AQ986" i="25"/>
  <c r="AB987" i="25"/>
  <c r="AC987" i="25"/>
  <c r="AD987" i="25"/>
  <c r="AE987" i="25"/>
  <c r="AF987" i="25"/>
  <c r="AG987" i="25"/>
  <c r="AH987" i="25"/>
  <c r="AI987" i="25"/>
  <c r="AJ987" i="25"/>
  <c r="AK987" i="25"/>
  <c r="AL987" i="25"/>
  <c r="AM987" i="25"/>
  <c r="AN987" i="25"/>
  <c r="AO987" i="25"/>
  <c r="AP987" i="25"/>
  <c r="AQ987" i="25"/>
  <c r="AB988" i="25"/>
  <c r="AC988" i="25"/>
  <c r="AD988" i="25"/>
  <c r="AE988" i="25"/>
  <c r="AF988" i="25"/>
  <c r="AG988" i="25"/>
  <c r="AH988" i="25"/>
  <c r="AI988" i="25"/>
  <c r="AJ988" i="25"/>
  <c r="AK988" i="25"/>
  <c r="AL988" i="25"/>
  <c r="AM988" i="25"/>
  <c r="AN988" i="25"/>
  <c r="AO988" i="25"/>
  <c r="AP988" i="25"/>
  <c r="AQ988" i="25"/>
  <c r="AB989" i="25"/>
  <c r="AC989" i="25"/>
  <c r="AD989" i="25"/>
  <c r="AE989" i="25"/>
  <c r="AF989" i="25"/>
  <c r="AG989" i="25"/>
  <c r="AH989" i="25"/>
  <c r="AI989" i="25"/>
  <c r="AJ989" i="25"/>
  <c r="AK989" i="25"/>
  <c r="AL989" i="25"/>
  <c r="AM989" i="25"/>
  <c r="AN989" i="25"/>
  <c r="AO989" i="25"/>
  <c r="AP989" i="25"/>
  <c r="AQ989" i="25"/>
  <c r="AB990" i="25"/>
  <c r="AC990" i="25"/>
  <c r="AD990" i="25"/>
  <c r="AE990" i="25"/>
  <c r="AF990" i="25"/>
  <c r="AG990" i="25"/>
  <c r="AH990" i="25"/>
  <c r="AI990" i="25"/>
  <c r="AJ990" i="25"/>
  <c r="AK990" i="25"/>
  <c r="AL990" i="25"/>
  <c r="AM990" i="25"/>
  <c r="AN990" i="25"/>
  <c r="AO990" i="25"/>
  <c r="AP990" i="25"/>
  <c r="AQ990" i="25"/>
  <c r="AB991" i="25"/>
  <c r="AC991" i="25"/>
  <c r="AD991" i="25"/>
  <c r="AE991" i="25"/>
  <c r="AF991" i="25"/>
  <c r="AG991" i="25"/>
  <c r="AH991" i="25"/>
  <c r="AI991" i="25"/>
  <c r="AJ991" i="25"/>
  <c r="AK991" i="25"/>
  <c r="AL991" i="25"/>
  <c r="AM991" i="25"/>
  <c r="AN991" i="25"/>
  <c r="AO991" i="25"/>
  <c r="AP991" i="25"/>
  <c r="AQ991" i="25"/>
  <c r="AB992" i="25"/>
  <c r="AC992" i="25"/>
  <c r="AD992" i="25"/>
  <c r="AE992" i="25"/>
  <c r="AF992" i="25"/>
  <c r="AG992" i="25"/>
  <c r="AH992" i="25"/>
  <c r="AI992" i="25"/>
  <c r="AJ992" i="25"/>
  <c r="AK992" i="25"/>
  <c r="AL992" i="25"/>
  <c r="AM992" i="25"/>
  <c r="AN992" i="25"/>
  <c r="AO992" i="25"/>
  <c r="AP992" i="25"/>
  <c r="AQ992" i="25"/>
  <c r="AB993" i="25"/>
  <c r="AC993" i="25"/>
  <c r="AD993" i="25"/>
  <c r="AE993" i="25"/>
  <c r="AF993" i="25"/>
  <c r="AG993" i="25"/>
  <c r="AH993" i="25"/>
  <c r="AI993" i="25"/>
  <c r="AJ993" i="25"/>
  <c r="AK993" i="25"/>
  <c r="AL993" i="25"/>
  <c r="AM993" i="25"/>
  <c r="AN993" i="25"/>
  <c r="AO993" i="25"/>
  <c r="AP993" i="25"/>
  <c r="AQ993" i="25"/>
  <c r="AB994" i="25"/>
  <c r="AC994" i="25"/>
  <c r="AD994" i="25"/>
  <c r="AE994" i="25"/>
  <c r="AF994" i="25"/>
  <c r="AG994" i="25"/>
  <c r="AH994" i="25"/>
  <c r="AI994" i="25"/>
  <c r="AJ994" i="25"/>
  <c r="AK994" i="25"/>
  <c r="AL994" i="25"/>
  <c r="AM994" i="25"/>
  <c r="AN994" i="25"/>
  <c r="AO994" i="25"/>
  <c r="AP994" i="25"/>
  <c r="AQ994" i="25"/>
  <c r="AB995" i="25"/>
  <c r="AC995" i="25"/>
  <c r="AD995" i="25"/>
  <c r="AE995" i="25"/>
  <c r="AF995" i="25"/>
  <c r="AG995" i="25"/>
  <c r="AH995" i="25"/>
  <c r="AI995" i="25"/>
  <c r="AJ995" i="25"/>
  <c r="AK995" i="25"/>
  <c r="AL995" i="25"/>
  <c r="AM995" i="25"/>
  <c r="AN995" i="25"/>
  <c r="AO995" i="25"/>
  <c r="AP995" i="25"/>
  <c r="AQ995" i="25"/>
  <c r="AB996" i="25"/>
  <c r="AC996" i="25"/>
  <c r="AD996" i="25"/>
  <c r="AE996" i="25"/>
  <c r="AF996" i="25"/>
  <c r="AG996" i="25"/>
  <c r="AH996" i="25"/>
  <c r="AI996" i="25"/>
  <c r="AJ996" i="25"/>
  <c r="AK996" i="25"/>
  <c r="AL996" i="25"/>
  <c r="AM996" i="25"/>
  <c r="AN996" i="25"/>
  <c r="AO996" i="25"/>
  <c r="AP996" i="25"/>
  <c r="AQ996" i="25"/>
  <c r="AB997" i="25"/>
  <c r="AC997" i="25"/>
  <c r="AD997" i="25"/>
  <c r="AE997" i="25"/>
  <c r="AF997" i="25"/>
  <c r="AG997" i="25"/>
  <c r="AH997" i="25"/>
  <c r="AI997" i="25"/>
  <c r="AJ997" i="25"/>
  <c r="AK997" i="25"/>
  <c r="AL997" i="25"/>
  <c r="AM997" i="25"/>
  <c r="AN997" i="25"/>
  <c r="AO997" i="25"/>
  <c r="AP997" i="25"/>
  <c r="AQ997" i="25"/>
  <c r="AB998" i="25"/>
  <c r="AC998" i="25"/>
  <c r="AD998" i="25"/>
  <c r="AE998" i="25"/>
  <c r="AF998" i="25"/>
  <c r="AG998" i="25"/>
  <c r="AH998" i="25"/>
  <c r="AI998" i="25"/>
  <c r="AJ998" i="25"/>
  <c r="AK998" i="25"/>
  <c r="AL998" i="25"/>
  <c r="AM998" i="25"/>
  <c r="AN998" i="25"/>
  <c r="AO998" i="25"/>
  <c r="AP998" i="25"/>
  <c r="AQ998" i="25"/>
  <c r="AB999" i="25"/>
  <c r="AC999" i="25"/>
  <c r="AD999" i="25"/>
  <c r="AE999" i="25"/>
  <c r="AF999" i="25"/>
  <c r="AG999" i="25"/>
  <c r="AH999" i="25"/>
  <c r="AI999" i="25"/>
  <c r="AJ999" i="25"/>
  <c r="AK999" i="25"/>
  <c r="AL999" i="25"/>
  <c r="AM999" i="25"/>
  <c r="AN999" i="25"/>
  <c r="AO999" i="25"/>
  <c r="AP999" i="25"/>
  <c r="AQ999" i="25"/>
  <c r="AB1000" i="25"/>
  <c r="AC1000" i="25"/>
  <c r="AD1000" i="25"/>
  <c r="AE1000" i="25"/>
  <c r="AF1000" i="25"/>
  <c r="AG1000" i="25"/>
  <c r="AH1000" i="25"/>
  <c r="AI1000" i="25"/>
  <c r="AJ1000" i="25"/>
  <c r="AK1000" i="25"/>
  <c r="AL1000" i="25"/>
  <c r="AM1000" i="25"/>
  <c r="AN1000" i="25"/>
  <c r="AO1000" i="25"/>
  <c r="AP1000" i="25"/>
  <c r="AQ1000" i="25"/>
  <c r="AB1001" i="25"/>
  <c r="AC1001" i="25"/>
  <c r="AD1001" i="25"/>
  <c r="AE1001" i="25"/>
  <c r="AF1001" i="25"/>
  <c r="AG1001" i="25"/>
  <c r="AH1001" i="25"/>
  <c r="AI1001" i="25"/>
  <c r="AJ1001" i="25"/>
  <c r="AK1001" i="25"/>
  <c r="AL1001" i="25"/>
  <c r="AM1001" i="25"/>
  <c r="AN1001" i="25"/>
  <c r="AO1001" i="25"/>
  <c r="AP1001" i="25"/>
  <c r="AQ1001" i="25"/>
  <c r="AB1002" i="25"/>
  <c r="AC1002" i="25"/>
  <c r="AD1002" i="25"/>
  <c r="AE1002" i="25"/>
  <c r="AF1002" i="25"/>
  <c r="AG1002" i="25"/>
  <c r="AH1002" i="25"/>
  <c r="AI1002" i="25"/>
  <c r="AJ1002" i="25"/>
  <c r="AK1002" i="25"/>
  <c r="AL1002" i="25"/>
  <c r="AM1002" i="25"/>
  <c r="AN1002" i="25"/>
  <c r="AO1002" i="25"/>
  <c r="AP1002" i="25"/>
  <c r="AQ1002" i="25"/>
  <c r="AB1003" i="25"/>
  <c r="AC1003" i="25"/>
  <c r="AD1003" i="25"/>
  <c r="AE1003" i="25"/>
  <c r="AF1003" i="25"/>
  <c r="AG1003" i="25"/>
  <c r="AH1003" i="25"/>
  <c r="AI1003" i="25"/>
  <c r="AJ1003" i="25"/>
  <c r="AK1003" i="25"/>
  <c r="AL1003" i="25"/>
  <c r="AM1003" i="25"/>
  <c r="AN1003" i="25"/>
  <c r="AO1003" i="25"/>
  <c r="AP1003" i="25"/>
  <c r="AQ1003" i="25"/>
  <c r="AB1004" i="25"/>
  <c r="AC1004" i="25"/>
  <c r="AD1004" i="25"/>
  <c r="AE1004" i="25"/>
  <c r="AF1004" i="25"/>
  <c r="AG1004" i="25"/>
  <c r="AH1004" i="25"/>
  <c r="AI1004" i="25"/>
  <c r="AJ1004" i="25"/>
  <c r="AK1004" i="25"/>
  <c r="AL1004" i="25"/>
  <c r="AM1004" i="25"/>
  <c r="AN1004" i="25"/>
  <c r="AO1004" i="25"/>
  <c r="AP1004" i="25"/>
  <c r="AQ1004" i="25"/>
  <c r="AB1005" i="25"/>
  <c r="AC1005" i="25"/>
  <c r="AD1005" i="25"/>
  <c r="AE1005" i="25"/>
  <c r="AF1005" i="25"/>
  <c r="AG1005" i="25"/>
  <c r="AH1005" i="25"/>
  <c r="AI1005" i="25"/>
  <c r="AJ1005" i="25"/>
  <c r="AK1005" i="25"/>
  <c r="AL1005" i="25"/>
  <c r="AM1005" i="25"/>
  <c r="AN1005" i="25"/>
  <c r="AO1005" i="25"/>
  <c r="AP1005" i="25"/>
  <c r="AQ1005" i="25"/>
  <c r="AB1006" i="25"/>
  <c r="AC1006" i="25"/>
  <c r="AD1006" i="25"/>
  <c r="AE1006" i="25"/>
  <c r="AF1006" i="25"/>
  <c r="AG1006" i="25"/>
  <c r="AH1006" i="25"/>
  <c r="AI1006" i="25"/>
  <c r="AJ1006" i="25"/>
  <c r="AK1006" i="25"/>
  <c r="AL1006" i="25"/>
  <c r="AM1006" i="25"/>
  <c r="AN1006" i="25"/>
  <c r="AO1006" i="25"/>
  <c r="AP1006" i="25"/>
  <c r="AQ1006" i="25"/>
  <c r="AB1007" i="25"/>
  <c r="AC1007" i="25"/>
  <c r="AD1007" i="25"/>
  <c r="AE1007" i="25"/>
  <c r="AF1007" i="25"/>
  <c r="AG1007" i="25"/>
  <c r="AH1007" i="25"/>
  <c r="AI1007" i="25"/>
  <c r="AJ1007" i="25"/>
  <c r="AK1007" i="25"/>
  <c r="AL1007" i="25"/>
  <c r="AM1007" i="25"/>
  <c r="AN1007" i="25"/>
  <c r="AO1007" i="25"/>
  <c r="AP1007" i="25"/>
  <c r="AQ1007" i="25"/>
  <c r="AB1008" i="25"/>
  <c r="AC1008" i="25"/>
  <c r="AD1008" i="25"/>
  <c r="AE1008" i="25"/>
  <c r="AF1008" i="25"/>
  <c r="AG1008" i="25"/>
  <c r="AH1008" i="25"/>
  <c r="AI1008" i="25"/>
  <c r="AJ1008" i="25"/>
  <c r="AK1008" i="25"/>
  <c r="AL1008" i="25"/>
  <c r="AM1008" i="25"/>
  <c r="AN1008" i="25"/>
  <c r="AO1008" i="25"/>
  <c r="AP1008" i="25"/>
  <c r="AQ1008" i="25"/>
  <c r="AB1009" i="25"/>
  <c r="AC1009" i="25"/>
  <c r="AD1009" i="25"/>
  <c r="AE1009" i="25"/>
  <c r="AF1009" i="25"/>
  <c r="AG1009" i="25"/>
  <c r="AH1009" i="25"/>
  <c r="AI1009" i="25"/>
  <c r="AJ1009" i="25"/>
  <c r="AK1009" i="25"/>
  <c r="AL1009" i="25"/>
  <c r="AM1009" i="25"/>
  <c r="AN1009" i="25"/>
  <c r="AO1009" i="25"/>
  <c r="AP1009" i="25"/>
  <c r="AQ1009" i="25"/>
  <c r="AB1010" i="25"/>
  <c r="AC1010" i="25"/>
  <c r="AD1010" i="25"/>
  <c r="AE1010" i="25"/>
  <c r="AF1010" i="25"/>
  <c r="AG1010" i="25"/>
  <c r="AH1010" i="25"/>
  <c r="AI1010" i="25"/>
  <c r="AJ1010" i="25"/>
  <c r="AK1010" i="25"/>
  <c r="AL1010" i="25"/>
  <c r="AM1010" i="25"/>
  <c r="AN1010" i="25"/>
  <c r="AO1010" i="25"/>
  <c r="AP1010" i="25"/>
  <c r="AQ1010" i="25"/>
  <c r="AB1011" i="25"/>
  <c r="AC1011" i="25"/>
  <c r="AD1011" i="25"/>
  <c r="AE1011" i="25"/>
  <c r="AF1011" i="25"/>
  <c r="AG1011" i="25"/>
  <c r="AH1011" i="25"/>
  <c r="AI1011" i="25"/>
  <c r="AJ1011" i="25"/>
  <c r="AK1011" i="25"/>
  <c r="AL1011" i="25"/>
  <c r="AM1011" i="25"/>
  <c r="AN1011" i="25"/>
  <c r="AO1011" i="25"/>
  <c r="AP1011" i="25"/>
  <c r="AQ1011" i="25"/>
  <c r="AB1012" i="25"/>
  <c r="AC1012" i="25"/>
  <c r="AD1012" i="25"/>
  <c r="AE1012" i="25"/>
  <c r="AF1012" i="25"/>
  <c r="AG1012" i="25"/>
  <c r="AH1012" i="25"/>
  <c r="AI1012" i="25"/>
  <c r="AJ1012" i="25"/>
  <c r="AK1012" i="25"/>
  <c r="AL1012" i="25"/>
  <c r="AM1012" i="25"/>
  <c r="AN1012" i="25"/>
  <c r="AO1012" i="25"/>
  <c r="AP1012" i="25"/>
  <c r="AQ1012" i="25"/>
  <c r="AB1013" i="25"/>
  <c r="AC1013" i="25"/>
  <c r="AD1013" i="25"/>
  <c r="AE1013" i="25"/>
  <c r="AF1013" i="25"/>
  <c r="AG1013" i="25"/>
  <c r="AH1013" i="25"/>
  <c r="AI1013" i="25"/>
  <c r="AJ1013" i="25"/>
  <c r="AK1013" i="25"/>
  <c r="AL1013" i="25"/>
  <c r="AM1013" i="25"/>
  <c r="AN1013" i="25"/>
  <c r="AO1013" i="25"/>
  <c r="AP1013" i="25"/>
  <c r="AQ1013" i="25"/>
  <c r="AB1014" i="25"/>
  <c r="AC1014" i="25"/>
  <c r="AD1014" i="25"/>
  <c r="AE1014" i="25"/>
  <c r="AF1014" i="25"/>
  <c r="AG1014" i="25"/>
  <c r="AH1014" i="25"/>
  <c r="AI1014" i="25"/>
  <c r="AJ1014" i="25"/>
  <c r="AK1014" i="25"/>
  <c r="AL1014" i="25"/>
  <c r="AM1014" i="25"/>
  <c r="AN1014" i="25"/>
  <c r="AO1014" i="25"/>
  <c r="AP1014" i="25"/>
  <c r="AQ1014" i="25"/>
  <c r="AB1015" i="25"/>
  <c r="AC1015" i="25"/>
  <c r="AD1015" i="25"/>
  <c r="AE1015" i="25"/>
  <c r="AF1015" i="25"/>
  <c r="AG1015" i="25"/>
  <c r="AH1015" i="25"/>
  <c r="AI1015" i="25"/>
  <c r="AJ1015" i="25"/>
  <c r="AK1015" i="25"/>
  <c r="AL1015" i="25"/>
  <c r="AM1015" i="25"/>
  <c r="AN1015" i="25"/>
  <c r="AO1015" i="25"/>
  <c r="AP1015" i="25"/>
  <c r="AQ1015" i="25"/>
  <c r="AB1016" i="25"/>
  <c r="AC1016" i="25"/>
  <c r="AD1016" i="25"/>
  <c r="AE1016" i="25"/>
  <c r="AF1016" i="25"/>
  <c r="AG1016" i="25"/>
  <c r="AH1016" i="25"/>
  <c r="AI1016" i="25"/>
  <c r="AJ1016" i="25"/>
  <c r="AK1016" i="25"/>
  <c r="AL1016" i="25"/>
  <c r="AM1016" i="25"/>
  <c r="AN1016" i="25"/>
  <c r="AO1016" i="25"/>
  <c r="AP1016" i="25"/>
  <c r="AQ1016" i="25"/>
  <c r="AB1017" i="25"/>
  <c r="AC1017" i="25"/>
  <c r="AD1017" i="25"/>
  <c r="AE1017" i="25"/>
  <c r="AF1017" i="25"/>
  <c r="AG1017" i="25"/>
  <c r="AH1017" i="25"/>
  <c r="AI1017" i="25"/>
  <c r="AJ1017" i="25"/>
  <c r="AK1017" i="25"/>
  <c r="AL1017" i="25"/>
  <c r="AM1017" i="25"/>
  <c r="AN1017" i="25"/>
  <c r="AO1017" i="25"/>
  <c r="AP1017" i="25"/>
  <c r="AQ1017" i="25"/>
  <c r="AB1018" i="25"/>
  <c r="AC1018" i="25"/>
  <c r="AD1018" i="25"/>
  <c r="AE1018" i="25"/>
  <c r="AF1018" i="25"/>
  <c r="AG1018" i="25"/>
  <c r="AH1018" i="25"/>
  <c r="AI1018" i="25"/>
  <c r="AJ1018" i="25"/>
  <c r="AK1018" i="25"/>
  <c r="AL1018" i="25"/>
  <c r="AM1018" i="25"/>
  <c r="AN1018" i="25"/>
  <c r="AO1018" i="25"/>
  <c r="AP1018" i="25"/>
  <c r="AQ1018" i="25"/>
  <c r="AB1019" i="25"/>
  <c r="AC1019" i="25"/>
  <c r="AD1019" i="25"/>
  <c r="AE1019" i="25"/>
  <c r="AF1019" i="25"/>
  <c r="AG1019" i="25"/>
  <c r="AH1019" i="25"/>
  <c r="AI1019" i="25"/>
  <c r="AJ1019" i="25"/>
  <c r="AK1019" i="25"/>
  <c r="AL1019" i="25"/>
  <c r="AM1019" i="25"/>
  <c r="AN1019" i="25"/>
  <c r="AO1019" i="25"/>
  <c r="AP1019" i="25"/>
  <c r="AQ1019" i="25"/>
  <c r="AB1020" i="25"/>
  <c r="AC1020" i="25"/>
  <c r="AD1020" i="25"/>
  <c r="AE1020" i="25"/>
  <c r="AF1020" i="25"/>
  <c r="AG1020" i="25"/>
  <c r="AH1020" i="25"/>
  <c r="AI1020" i="25"/>
  <c r="AJ1020" i="25"/>
  <c r="AK1020" i="25"/>
  <c r="AL1020" i="25"/>
  <c r="AM1020" i="25"/>
  <c r="AN1020" i="25"/>
  <c r="AO1020" i="25"/>
  <c r="AP1020" i="25"/>
  <c r="AQ1020" i="25"/>
  <c r="AB1021" i="25"/>
  <c r="AC1021" i="25"/>
  <c r="AD1021" i="25"/>
  <c r="AE1021" i="25"/>
  <c r="AF1021" i="25"/>
  <c r="AG1021" i="25"/>
  <c r="AH1021" i="25"/>
  <c r="AI1021" i="25"/>
  <c r="AJ1021" i="25"/>
  <c r="AK1021" i="25"/>
  <c r="AL1021" i="25"/>
  <c r="AM1021" i="25"/>
  <c r="AN1021" i="25"/>
  <c r="AO1021" i="25"/>
  <c r="AP1021" i="25"/>
  <c r="AQ1021" i="25"/>
  <c r="AB1022" i="25"/>
  <c r="AC1022" i="25"/>
  <c r="AD1022" i="25"/>
  <c r="AE1022" i="25"/>
  <c r="AF1022" i="25"/>
  <c r="AG1022" i="25"/>
  <c r="AH1022" i="25"/>
  <c r="AI1022" i="25"/>
  <c r="AJ1022" i="25"/>
  <c r="AK1022" i="25"/>
  <c r="AL1022" i="25"/>
  <c r="AM1022" i="25"/>
  <c r="AN1022" i="25"/>
  <c r="AO1022" i="25"/>
  <c r="AP1022" i="25"/>
  <c r="AQ1022" i="25"/>
  <c r="AB1023" i="25"/>
  <c r="AC1023" i="25"/>
  <c r="AD1023" i="25"/>
  <c r="AE1023" i="25"/>
  <c r="AF1023" i="25"/>
  <c r="AG1023" i="25"/>
  <c r="AH1023" i="25"/>
  <c r="AI1023" i="25"/>
  <c r="AJ1023" i="25"/>
  <c r="AK1023" i="25"/>
  <c r="AL1023" i="25"/>
  <c r="AM1023" i="25"/>
  <c r="AN1023" i="25"/>
  <c r="AO1023" i="25"/>
  <c r="AP1023" i="25"/>
  <c r="AQ1023" i="25"/>
  <c r="AB1024" i="25"/>
  <c r="AC1024" i="25"/>
  <c r="AD1024" i="25"/>
  <c r="AE1024" i="25"/>
  <c r="AF1024" i="25"/>
  <c r="AG1024" i="25"/>
  <c r="AH1024" i="25"/>
  <c r="AI1024" i="25"/>
  <c r="AJ1024" i="25"/>
  <c r="AK1024" i="25"/>
  <c r="AL1024" i="25"/>
  <c r="AM1024" i="25"/>
  <c r="AN1024" i="25"/>
  <c r="AO1024" i="25"/>
  <c r="AP1024" i="25"/>
  <c r="AQ1024" i="25"/>
  <c r="AB1025" i="25"/>
  <c r="AC1025" i="25"/>
  <c r="AD1025" i="25"/>
  <c r="AE1025" i="25"/>
  <c r="AF1025" i="25"/>
  <c r="AG1025" i="25"/>
  <c r="AH1025" i="25"/>
  <c r="AI1025" i="25"/>
  <c r="AJ1025" i="25"/>
  <c r="AK1025" i="25"/>
  <c r="AL1025" i="25"/>
  <c r="AM1025" i="25"/>
  <c r="AN1025" i="25"/>
  <c r="AO1025" i="25"/>
  <c r="AP1025" i="25"/>
  <c r="AQ1025" i="25"/>
  <c r="AB1026" i="25"/>
  <c r="AC1026" i="25"/>
  <c r="AD1026" i="25"/>
  <c r="AE1026" i="25"/>
  <c r="AF1026" i="25"/>
  <c r="AG1026" i="25"/>
  <c r="AH1026" i="25"/>
  <c r="AI1026" i="25"/>
  <c r="AJ1026" i="25"/>
  <c r="AK1026" i="25"/>
  <c r="AL1026" i="25"/>
  <c r="AM1026" i="25"/>
  <c r="AN1026" i="25"/>
  <c r="AO1026" i="25"/>
  <c r="AP1026" i="25"/>
  <c r="AQ1026" i="25"/>
  <c r="AB1027" i="25"/>
  <c r="AC1027" i="25"/>
  <c r="AD1027" i="25"/>
  <c r="AE1027" i="25"/>
  <c r="AF1027" i="25"/>
  <c r="AG1027" i="25"/>
  <c r="AH1027" i="25"/>
  <c r="AI1027" i="25"/>
  <c r="AJ1027" i="25"/>
  <c r="AK1027" i="25"/>
  <c r="AL1027" i="25"/>
  <c r="AM1027" i="25"/>
  <c r="AN1027" i="25"/>
  <c r="AO1027" i="25"/>
  <c r="AP1027" i="25"/>
  <c r="AQ1027" i="25"/>
  <c r="AB1028" i="25"/>
  <c r="AC1028" i="25"/>
  <c r="AD1028" i="25"/>
  <c r="AE1028" i="25"/>
  <c r="AF1028" i="25"/>
  <c r="AG1028" i="25"/>
  <c r="AH1028" i="25"/>
  <c r="AI1028" i="25"/>
  <c r="AJ1028" i="25"/>
  <c r="AK1028" i="25"/>
  <c r="AL1028" i="25"/>
  <c r="AM1028" i="25"/>
  <c r="AN1028" i="25"/>
  <c r="AO1028" i="25"/>
  <c r="AP1028" i="25"/>
  <c r="AQ1028" i="25"/>
  <c r="AB1029" i="25"/>
  <c r="AC1029" i="25"/>
  <c r="AD1029" i="25"/>
  <c r="AE1029" i="25"/>
  <c r="AF1029" i="25"/>
  <c r="AG1029" i="25"/>
  <c r="AH1029" i="25"/>
  <c r="AI1029" i="25"/>
  <c r="AJ1029" i="25"/>
  <c r="AK1029" i="25"/>
  <c r="AL1029" i="25"/>
  <c r="AM1029" i="25"/>
  <c r="AN1029" i="25"/>
  <c r="AO1029" i="25"/>
  <c r="AP1029" i="25"/>
  <c r="AQ1029" i="25"/>
  <c r="AB1030" i="25"/>
  <c r="AC1030" i="25"/>
  <c r="AD1030" i="25"/>
  <c r="AE1030" i="25"/>
  <c r="AF1030" i="25"/>
  <c r="AG1030" i="25"/>
  <c r="AH1030" i="25"/>
  <c r="AI1030" i="25"/>
  <c r="AJ1030" i="25"/>
  <c r="AK1030" i="25"/>
  <c r="AL1030" i="25"/>
  <c r="AM1030" i="25"/>
  <c r="AN1030" i="25"/>
  <c r="AO1030" i="25"/>
  <c r="AP1030" i="25"/>
  <c r="AQ1030" i="25"/>
  <c r="AB1031" i="25"/>
  <c r="AC1031" i="25"/>
  <c r="AD1031" i="25"/>
  <c r="AE1031" i="25"/>
  <c r="AF1031" i="25"/>
  <c r="AG1031" i="25"/>
  <c r="AH1031" i="25"/>
  <c r="AI1031" i="25"/>
  <c r="AJ1031" i="25"/>
  <c r="AK1031" i="25"/>
  <c r="AL1031" i="25"/>
  <c r="AM1031" i="25"/>
  <c r="AN1031" i="25"/>
  <c r="AO1031" i="25"/>
  <c r="AP1031" i="25"/>
  <c r="AQ1031" i="25"/>
  <c r="AB1032" i="25"/>
  <c r="AC1032" i="25"/>
  <c r="AD1032" i="25"/>
  <c r="AE1032" i="25"/>
  <c r="AF1032" i="25"/>
  <c r="AG1032" i="25"/>
  <c r="AH1032" i="25"/>
  <c r="AI1032" i="25"/>
  <c r="AJ1032" i="25"/>
  <c r="AK1032" i="25"/>
  <c r="AL1032" i="25"/>
  <c r="AM1032" i="25"/>
  <c r="AN1032" i="25"/>
  <c r="AO1032" i="25"/>
  <c r="AP1032" i="25"/>
  <c r="AQ1032" i="25"/>
  <c r="AB1033" i="25"/>
  <c r="AC1033" i="25"/>
  <c r="AD1033" i="25"/>
  <c r="AE1033" i="25"/>
  <c r="AF1033" i="25"/>
  <c r="AG1033" i="25"/>
  <c r="AH1033" i="25"/>
  <c r="AI1033" i="25"/>
  <c r="AJ1033" i="25"/>
  <c r="AK1033" i="25"/>
  <c r="AL1033" i="25"/>
  <c r="AM1033" i="25"/>
  <c r="AN1033" i="25"/>
  <c r="AO1033" i="25"/>
  <c r="AP1033" i="25"/>
  <c r="AQ1033" i="25"/>
  <c r="AB1034" i="25"/>
  <c r="AC1034" i="25"/>
  <c r="AD1034" i="25"/>
  <c r="AE1034" i="25"/>
  <c r="AF1034" i="25"/>
  <c r="AG1034" i="25"/>
  <c r="AH1034" i="25"/>
  <c r="AI1034" i="25"/>
  <c r="AJ1034" i="25"/>
  <c r="AK1034" i="25"/>
  <c r="AL1034" i="25"/>
  <c r="AM1034" i="25"/>
  <c r="AN1034" i="25"/>
  <c r="AO1034" i="25"/>
  <c r="AP1034" i="25"/>
  <c r="AQ1034" i="25"/>
  <c r="AB1035" i="25"/>
  <c r="AC1035" i="25"/>
  <c r="AD1035" i="25"/>
  <c r="AE1035" i="25"/>
  <c r="AF1035" i="25"/>
  <c r="AG1035" i="25"/>
  <c r="AH1035" i="25"/>
  <c r="AI1035" i="25"/>
  <c r="AJ1035" i="25"/>
  <c r="AK1035" i="25"/>
  <c r="AL1035" i="25"/>
  <c r="AM1035" i="25"/>
  <c r="AN1035" i="25"/>
  <c r="AO1035" i="25"/>
  <c r="AP1035" i="25"/>
  <c r="AQ1035" i="25"/>
  <c r="AB1036" i="25"/>
  <c r="AC1036" i="25"/>
  <c r="AD1036" i="25"/>
  <c r="AE1036" i="25"/>
  <c r="AF1036" i="25"/>
  <c r="AG1036" i="25"/>
  <c r="AH1036" i="25"/>
  <c r="AI1036" i="25"/>
  <c r="AJ1036" i="25"/>
  <c r="AK1036" i="25"/>
  <c r="AL1036" i="25"/>
  <c r="AM1036" i="25"/>
  <c r="AN1036" i="25"/>
  <c r="AO1036" i="25"/>
  <c r="AP1036" i="25"/>
  <c r="AQ1036" i="25"/>
  <c r="AB1037" i="25"/>
  <c r="AC1037" i="25"/>
  <c r="AD1037" i="25"/>
  <c r="AE1037" i="25"/>
  <c r="AF1037" i="25"/>
  <c r="AG1037" i="25"/>
  <c r="AH1037" i="25"/>
  <c r="AI1037" i="25"/>
  <c r="AJ1037" i="25"/>
  <c r="AK1037" i="25"/>
  <c r="AL1037" i="25"/>
  <c r="AM1037" i="25"/>
  <c r="AN1037" i="25"/>
  <c r="AO1037" i="25"/>
  <c r="AP1037" i="25"/>
  <c r="AQ1037" i="25"/>
  <c r="AB1038" i="25"/>
  <c r="AC1038" i="25"/>
  <c r="AD1038" i="25"/>
  <c r="AE1038" i="25"/>
  <c r="AF1038" i="25"/>
  <c r="AG1038" i="25"/>
  <c r="AH1038" i="25"/>
  <c r="AI1038" i="25"/>
  <c r="AJ1038" i="25"/>
  <c r="AK1038" i="25"/>
  <c r="AL1038" i="25"/>
  <c r="AM1038" i="25"/>
  <c r="AN1038" i="25"/>
  <c r="AO1038" i="25"/>
  <c r="AP1038" i="25"/>
  <c r="AQ1038" i="25"/>
  <c r="AB1039" i="25"/>
  <c r="AC1039" i="25"/>
  <c r="AD1039" i="25"/>
  <c r="AE1039" i="25"/>
  <c r="AF1039" i="25"/>
  <c r="AG1039" i="25"/>
  <c r="AH1039" i="25"/>
  <c r="AI1039" i="25"/>
  <c r="AJ1039" i="25"/>
  <c r="AK1039" i="25"/>
  <c r="AL1039" i="25"/>
  <c r="AM1039" i="25"/>
  <c r="AN1039" i="25"/>
  <c r="AO1039" i="25"/>
  <c r="AP1039" i="25"/>
  <c r="AQ1039" i="25"/>
  <c r="AB1040" i="25"/>
  <c r="AC1040" i="25"/>
  <c r="AD1040" i="25"/>
  <c r="AE1040" i="25"/>
  <c r="AF1040" i="25"/>
  <c r="AG1040" i="25"/>
  <c r="AH1040" i="25"/>
  <c r="AI1040" i="25"/>
  <c r="AJ1040" i="25"/>
  <c r="AK1040" i="25"/>
  <c r="AL1040" i="25"/>
  <c r="AM1040" i="25"/>
  <c r="AN1040" i="25"/>
  <c r="AO1040" i="25"/>
  <c r="AP1040" i="25"/>
  <c r="AQ1040" i="25"/>
  <c r="AB1041" i="25"/>
  <c r="AC1041" i="25"/>
  <c r="AD1041" i="25"/>
  <c r="AE1041" i="25"/>
  <c r="AF1041" i="25"/>
  <c r="AG1041" i="25"/>
  <c r="AH1041" i="25"/>
  <c r="AI1041" i="25"/>
  <c r="AJ1041" i="25"/>
  <c r="AK1041" i="25"/>
  <c r="AL1041" i="25"/>
  <c r="AM1041" i="25"/>
  <c r="AN1041" i="25"/>
  <c r="AO1041" i="25"/>
  <c r="AP1041" i="25"/>
  <c r="AQ1041" i="25"/>
  <c r="AB1042" i="25"/>
  <c r="AC1042" i="25"/>
  <c r="AD1042" i="25"/>
  <c r="AE1042" i="25"/>
  <c r="AF1042" i="25"/>
  <c r="AG1042" i="25"/>
  <c r="AH1042" i="25"/>
  <c r="AI1042" i="25"/>
  <c r="AJ1042" i="25"/>
  <c r="AK1042" i="25"/>
  <c r="AL1042" i="25"/>
  <c r="AM1042" i="25"/>
  <c r="AN1042" i="25"/>
  <c r="AO1042" i="25"/>
  <c r="AP1042" i="25"/>
  <c r="AQ1042" i="25"/>
  <c r="AB1043" i="25"/>
  <c r="AC1043" i="25"/>
  <c r="AD1043" i="25"/>
  <c r="AE1043" i="25"/>
  <c r="AF1043" i="25"/>
  <c r="AG1043" i="25"/>
  <c r="AH1043" i="25"/>
  <c r="AI1043" i="25"/>
  <c r="AJ1043" i="25"/>
  <c r="AK1043" i="25"/>
  <c r="AL1043" i="25"/>
  <c r="AM1043" i="25"/>
  <c r="AN1043" i="25"/>
  <c r="AO1043" i="25"/>
  <c r="AP1043" i="25"/>
  <c r="AQ1043" i="25"/>
  <c r="AB1044" i="25"/>
  <c r="AC1044" i="25"/>
  <c r="AD1044" i="25"/>
  <c r="AE1044" i="25"/>
  <c r="AF1044" i="25"/>
  <c r="AG1044" i="25"/>
  <c r="AH1044" i="25"/>
  <c r="AI1044" i="25"/>
  <c r="AJ1044" i="25"/>
  <c r="AK1044" i="25"/>
  <c r="AL1044" i="25"/>
  <c r="AM1044" i="25"/>
  <c r="AN1044" i="25"/>
  <c r="AO1044" i="25"/>
  <c r="AP1044" i="25"/>
  <c r="AQ1044" i="25"/>
  <c r="AB1045" i="25"/>
  <c r="AC1045" i="25"/>
  <c r="AD1045" i="25"/>
  <c r="AE1045" i="25"/>
  <c r="AF1045" i="25"/>
  <c r="AG1045" i="25"/>
  <c r="AH1045" i="25"/>
  <c r="AI1045" i="25"/>
  <c r="AJ1045" i="25"/>
  <c r="AK1045" i="25"/>
  <c r="AL1045" i="25"/>
  <c r="AM1045" i="25"/>
  <c r="AN1045" i="25"/>
  <c r="AO1045" i="25"/>
  <c r="AP1045" i="25"/>
  <c r="AQ1045" i="25"/>
  <c r="AB1046" i="25"/>
  <c r="AC1046" i="25"/>
  <c r="AD1046" i="25"/>
  <c r="AE1046" i="25"/>
  <c r="AF1046" i="25"/>
  <c r="AG1046" i="25"/>
  <c r="AH1046" i="25"/>
  <c r="AI1046" i="25"/>
  <c r="AJ1046" i="25"/>
  <c r="AK1046" i="25"/>
  <c r="AL1046" i="25"/>
  <c r="AM1046" i="25"/>
  <c r="AN1046" i="25"/>
  <c r="AO1046" i="25"/>
  <c r="AP1046" i="25"/>
  <c r="AQ1046" i="25"/>
  <c r="AB1047" i="25"/>
  <c r="AC1047" i="25"/>
  <c r="AD1047" i="25"/>
  <c r="AE1047" i="25"/>
  <c r="AF1047" i="25"/>
  <c r="AG1047" i="25"/>
  <c r="AH1047" i="25"/>
  <c r="AI1047" i="25"/>
  <c r="AJ1047" i="25"/>
  <c r="AK1047" i="25"/>
  <c r="AL1047" i="25"/>
  <c r="AM1047" i="25"/>
  <c r="AN1047" i="25"/>
  <c r="AO1047" i="25"/>
  <c r="AP1047" i="25"/>
  <c r="AQ1047" i="25"/>
  <c r="AB1048" i="25"/>
  <c r="AC1048" i="25"/>
  <c r="AD1048" i="25"/>
  <c r="AE1048" i="25"/>
  <c r="AF1048" i="25"/>
  <c r="AG1048" i="25"/>
  <c r="AH1048" i="25"/>
  <c r="AI1048" i="25"/>
  <c r="AJ1048" i="25"/>
  <c r="AK1048" i="25"/>
  <c r="AL1048" i="25"/>
  <c r="AM1048" i="25"/>
  <c r="AN1048" i="25"/>
  <c r="AO1048" i="25"/>
  <c r="AP1048" i="25"/>
  <c r="AQ1048" i="25"/>
  <c r="AB1049" i="25"/>
  <c r="AC1049" i="25"/>
  <c r="AD1049" i="25"/>
  <c r="AE1049" i="25"/>
  <c r="AF1049" i="25"/>
  <c r="AG1049" i="25"/>
  <c r="AH1049" i="25"/>
  <c r="AI1049" i="25"/>
  <c r="AJ1049" i="25"/>
  <c r="AK1049" i="25"/>
  <c r="AL1049" i="25"/>
  <c r="AM1049" i="25"/>
  <c r="AN1049" i="25"/>
  <c r="AO1049" i="25"/>
  <c r="AP1049" i="25"/>
  <c r="AQ1049" i="25"/>
  <c r="AB1050" i="25"/>
  <c r="AC1050" i="25"/>
  <c r="AD1050" i="25"/>
  <c r="AE1050" i="25"/>
  <c r="AF1050" i="25"/>
  <c r="AG1050" i="25"/>
  <c r="AH1050" i="25"/>
  <c r="AI1050" i="25"/>
  <c r="AJ1050" i="25"/>
  <c r="AK1050" i="25"/>
  <c r="AL1050" i="25"/>
  <c r="AM1050" i="25"/>
  <c r="AN1050" i="25"/>
  <c r="AO1050" i="25"/>
  <c r="AP1050" i="25"/>
  <c r="AQ1050" i="25"/>
  <c r="AB1051" i="25"/>
  <c r="AC1051" i="25"/>
  <c r="AD1051" i="25"/>
  <c r="AE1051" i="25"/>
  <c r="AF1051" i="25"/>
  <c r="AG1051" i="25"/>
  <c r="AH1051" i="25"/>
  <c r="AI1051" i="25"/>
  <c r="AJ1051" i="25"/>
  <c r="AK1051" i="25"/>
  <c r="AL1051" i="25"/>
  <c r="AM1051" i="25"/>
  <c r="AN1051" i="25"/>
  <c r="AO1051" i="25"/>
  <c r="AP1051" i="25"/>
  <c r="AQ1051" i="25"/>
  <c r="AB1052" i="25"/>
  <c r="AC1052" i="25"/>
  <c r="AD1052" i="25"/>
  <c r="AE1052" i="25"/>
  <c r="AF1052" i="25"/>
  <c r="AG1052" i="25"/>
  <c r="AH1052" i="25"/>
  <c r="AI1052" i="25"/>
  <c r="AJ1052" i="25"/>
  <c r="AK1052" i="25"/>
  <c r="AL1052" i="25"/>
  <c r="AM1052" i="25"/>
  <c r="AN1052" i="25"/>
  <c r="AO1052" i="25"/>
  <c r="AP1052" i="25"/>
  <c r="AQ1052" i="25"/>
  <c r="AB1053" i="25"/>
  <c r="AC1053" i="25"/>
  <c r="AD1053" i="25"/>
  <c r="AE1053" i="25"/>
  <c r="AF1053" i="25"/>
  <c r="AG1053" i="25"/>
  <c r="AH1053" i="25"/>
  <c r="AI1053" i="25"/>
  <c r="AJ1053" i="25"/>
  <c r="AK1053" i="25"/>
  <c r="AL1053" i="25"/>
  <c r="AM1053" i="25"/>
  <c r="AN1053" i="25"/>
  <c r="AO1053" i="25"/>
  <c r="AP1053" i="25"/>
  <c r="AQ1053" i="25"/>
  <c r="AB1054" i="25"/>
  <c r="AC1054" i="25"/>
  <c r="AD1054" i="25"/>
  <c r="AE1054" i="25"/>
  <c r="AF1054" i="25"/>
  <c r="AG1054" i="25"/>
  <c r="AH1054" i="25"/>
  <c r="AI1054" i="25"/>
  <c r="AJ1054" i="25"/>
  <c r="AK1054" i="25"/>
  <c r="AL1054" i="25"/>
  <c r="AM1054" i="25"/>
  <c r="AN1054" i="25"/>
  <c r="AO1054" i="25"/>
  <c r="AP1054" i="25"/>
  <c r="AQ1054" i="25"/>
  <c r="AB1055" i="25"/>
  <c r="AC1055" i="25"/>
  <c r="AD1055" i="25"/>
  <c r="AE1055" i="25"/>
  <c r="AF1055" i="25"/>
  <c r="AG1055" i="25"/>
  <c r="AH1055" i="25"/>
  <c r="AI1055" i="25"/>
  <c r="AJ1055" i="25"/>
  <c r="AK1055" i="25"/>
  <c r="AL1055" i="25"/>
  <c r="AM1055" i="25"/>
  <c r="AN1055" i="25"/>
  <c r="AO1055" i="25"/>
  <c r="AP1055" i="25"/>
  <c r="AQ1055" i="25"/>
  <c r="AB1056" i="25"/>
  <c r="AC1056" i="25"/>
  <c r="AD1056" i="25"/>
  <c r="AE1056" i="25"/>
  <c r="AF1056" i="25"/>
  <c r="AG1056" i="25"/>
  <c r="AH1056" i="25"/>
  <c r="AI1056" i="25"/>
  <c r="AJ1056" i="25"/>
  <c r="AK1056" i="25"/>
  <c r="AL1056" i="25"/>
  <c r="AM1056" i="25"/>
  <c r="AN1056" i="25"/>
  <c r="AO1056" i="25"/>
  <c r="AP1056" i="25"/>
  <c r="AQ1056" i="25"/>
  <c r="AB1057" i="25"/>
  <c r="AC1057" i="25"/>
  <c r="AD1057" i="25"/>
  <c r="AE1057" i="25"/>
  <c r="AF1057" i="25"/>
  <c r="AG1057" i="25"/>
  <c r="AH1057" i="25"/>
  <c r="AI1057" i="25"/>
  <c r="AJ1057" i="25"/>
  <c r="AK1057" i="25"/>
  <c r="AL1057" i="25"/>
  <c r="AM1057" i="25"/>
  <c r="AN1057" i="25"/>
  <c r="AO1057" i="25"/>
  <c r="AP1057" i="25"/>
  <c r="AQ1057" i="25"/>
  <c r="AB1058" i="25"/>
  <c r="AC1058" i="25"/>
  <c r="AD1058" i="25"/>
  <c r="AE1058" i="25"/>
  <c r="AF1058" i="25"/>
  <c r="AG1058" i="25"/>
  <c r="AH1058" i="25"/>
  <c r="AI1058" i="25"/>
  <c r="AJ1058" i="25"/>
  <c r="AK1058" i="25"/>
  <c r="AL1058" i="25"/>
  <c r="AM1058" i="25"/>
  <c r="AN1058" i="25"/>
  <c r="AO1058" i="25"/>
  <c r="AP1058" i="25"/>
  <c r="AQ1058" i="25"/>
  <c r="AB1059" i="25"/>
  <c r="AC1059" i="25"/>
  <c r="AD1059" i="25"/>
  <c r="AE1059" i="25"/>
  <c r="AF1059" i="25"/>
  <c r="AG1059" i="25"/>
  <c r="AH1059" i="25"/>
  <c r="AI1059" i="25"/>
  <c r="AJ1059" i="25"/>
  <c r="AK1059" i="25"/>
  <c r="AL1059" i="25"/>
  <c r="AM1059" i="25"/>
  <c r="AN1059" i="25"/>
  <c r="AO1059" i="25"/>
  <c r="AP1059" i="25"/>
  <c r="AQ1059" i="25"/>
  <c r="AB1060" i="25"/>
  <c r="AC1060" i="25"/>
  <c r="AD1060" i="25"/>
  <c r="AE1060" i="25"/>
  <c r="AF1060" i="25"/>
  <c r="AG1060" i="25"/>
  <c r="AH1060" i="25"/>
  <c r="AI1060" i="25"/>
  <c r="AJ1060" i="25"/>
  <c r="AK1060" i="25"/>
  <c r="AL1060" i="25"/>
  <c r="AM1060" i="25"/>
  <c r="AN1060" i="25"/>
  <c r="AO1060" i="25"/>
  <c r="AP1060" i="25"/>
  <c r="AQ1060" i="25"/>
  <c r="AB1061" i="25"/>
  <c r="AC1061" i="25"/>
  <c r="AD1061" i="25"/>
  <c r="AE1061" i="25"/>
  <c r="AF1061" i="25"/>
  <c r="AG1061" i="25"/>
  <c r="AH1061" i="25"/>
  <c r="AI1061" i="25"/>
  <c r="AJ1061" i="25"/>
  <c r="AK1061" i="25"/>
  <c r="AL1061" i="25"/>
  <c r="AM1061" i="25"/>
  <c r="AN1061" i="25"/>
  <c r="AO1061" i="25"/>
  <c r="AP1061" i="25"/>
  <c r="AQ1061" i="25"/>
  <c r="AB1062" i="25"/>
  <c r="AC1062" i="25"/>
  <c r="AD1062" i="25"/>
  <c r="AE1062" i="25"/>
  <c r="AF1062" i="25"/>
  <c r="AG1062" i="25"/>
  <c r="AH1062" i="25"/>
  <c r="AI1062" i="25"/>
  <c r="AJ1062" i="25"/>
  <c r="AK1062" i="25"/>
  <c r="AL1062" i="25"/>
  <c r="AM1062" i="25"/>
  <c r="AN1062" i="25"/>
  <c r="AO1062" i="25"/>
  <c r="AP1062" i="25"/>
  <c r="AQ1062" i="25"/>
  <c r="AB1063" i="25"/>
  <c r="AC1063" i="25"/>
  <c r="AD1063" i="25"/>
  <c r="AE1063" i="25"/>
  <c r="AF1063" i="25"/>
  <c r="AG1063" i="25"/>
  <c r="AH1063" i="25"/>
  <c r="AI1063" i="25"/>
  <c r="AJ1063" i="25"/>
  <c r="AK1063" i="25"/>
  <c r="AL1063" i="25"/>
  <c r="AM1063" i="25"/>
  <c r="AN1063" i="25"/>
  <c r="AO1063" i="25"/>
  <c r="AP1063" i="25"/>
  <c r="AQ1063" i="25"/>
  <c r="AB1064" i="25"/>
  <c r="AC1064" i="25"/>
  <c r="AD1064" i="25"/>
  <c r="AE1064" i="25"/>
  <c r="AF1064" i="25"/>
  <c r="AG1064" i="25"/>
  <c r="AH1064" i="25"/>
  <c r="AI1064" i="25"/>
  <c r="AJ1064" i="25"/>
  <c r="AK1064" i="25"/>
  <c r="AL1064" i="25"/>
  <c r="AM1064" i="25"/>
  <c r="AN1064" i="25"/>
  <c r="AO1064" i="25"/>
  <c r="AP1064" i="25"/>
  <c r="AQ1064" i="25"/>
  <c r="AB1065" i="25"/>
  <c r="AC1065" i="25"/>
  <c r="AD1065" i="25"/>
  <c r="AE1065" i="25"/>
  <c r="AF1065" i="25"/>
  <c r="AG1065" i="25"/>
  <c r="AH1065" i="25"/>
  <c r="AI1065" i="25"/>
  <c r="AJ1065" i="25"/>
  <c r="AK1065" i="25"/>
  <c r="AL1065" i="25"/>
  <c r="AM1065" i="25"/>
  <c r="AN1065" i="25"/>
  <c r="AO1065" i="25"/>
  <c r="AP1065" i="25"/>
  <c r="AQ1065" i="25"/>
  <c r="AB1066" i="25"/>
  <c r="AC1066" i="25"/>
  <c r="AD1066" i="25"/>
  <c r="AE1066" i="25"/>
  <c r="AF1066" i="25"/>
  <c r="AG1066" i="25"/>
  <c r="AH1066" i="25"/>
  <c r="AI1066" i="25"/>
  <c r="AJ1066" i="25"/>
  <c r="AK1066" i="25"/>
  <c r="AL1066" i="25"/>
  <c r="AM1066" i="25"/>
  <c r="AN1066" i="25"/>
  <c r="AO1066" i="25"/>
  <c r="AP1066" i="25"/>
  <c r="AQ1066" i="25"/>
  <c r="AB1067" i="25"/>
  <c r="AC1067" i="25"/>
  <c r="AD1067" i="25"/>
  <c r="AE1067" i="25"/>
  <c r="AF1067" i="25"/>
  <c r="AG1067" i="25"/>
  <c r="AH1067" i="25"/>
  <c r="AI1067" i="25"/>
  <c r="AJ1067" i="25"/>
  <c r="AK1067" i="25"/>
  <c r="AL1067" i="25"/>
  <c r="AM1067" i="25"/>
  <c r="AN1067" i="25"/>
  <c r="AO1067" i="25"/>
  <c r="AP1067" i="25"/>
  <c r="AQ1067" i="25"/>
  <c r="AB1068" i="25"/>
  <c r="AC1068" i="25"/>
  <c r="AD1068" i="25"/>
  <c r="AE1068" i="25"/>
  <c r="AF1068" i="25"/>
  <c r="AG1068" i="25"/>
  <c r="AH1068" i="25"/>
  <c r="AI1068" i="25"/>
  <c r="AJ1068" i="25"/>
  <c r="AK1068" i="25"/>
  <c r="AL1068" i="25"/>
  <c r="AM1068" i="25"/>
  <c r="AN1068" i="25"/>
  <c r="AO1068" i="25"/>
  <c r="AP1068" i="25"/>
  <c r="AQ1068" i="25"/>
  <c r="AB1069" i="25"/>
  <c r="AC1069" i="25"/>
  <c r="AD1069" i="25"/>
  <c r="AE1069" i="25"/>
  <c r="AF1069" i="25"/>
  <c r="AG1069" i="25"/>
  <c r="AH1069" i="25"/>
  <c r="AI1069" i="25"/>
  <c r="AJ1069" i="25"/>
  <c r="AK1069" i="25"/>
  <c r="AL1069" i="25"/>
  <c r="AM1069" i="25"/>
  <c r="AN1069" i="25"/>
  <c r="AO1069" i="25"/>
  <c r="AP1069" i="25"/>
  <c r="AQ1069" i="25"/>
  <c r="AB1070" i="25"/>
  <c r="AC1070" i="25"/>
  <c r="AD1070" i="25"/>
  <c r="AE1070" i="25"/>
  <c r="AF1070" i="25"/>
  <c r="AG1070" i="25"/>
  <c r="AH1070" i="25"/>
  <c r="AI1070" i="25"/>
  <c r="AJ1070" i="25"/>
  <c r="AK1070" i="25"/>
  <c r="AL1070" i="25"/>
  <c r="AM1070" i="25"/>
  <c r="AN1070" i="25"/>
  <c r="AO1070" i="25"/>
  <c r="AP1070" i="25"/>
  <c r="AQ1070" i="25"/>
  <c r="AB1071" i="25"/>
  <c r="AC1071" i="25"/>
  <c r="AD1071" i="25"/>
  <c r="AE1071" i="25"/>
  <c r="AF1071" i="25"/>
  <c r="AG1071" i="25"/>
  <c r="AH1071" i="25"/>
  <c r="AI1071" i="25"/>
  <c r="AJ1071" i="25"/>
  <c r="AK1071" i="25"/>
  <c r="AL1071" i="25"/>
  <c r="AM1071" i="25"/>
  <c r="AN1071" i="25"/>
  <c r="AO1071" i="25"/>
  <c r="AP1071" i="25"/>
  <c r="AQ1071" i="25"/>
  <c r="AB1072" i="25"/>
  <c r="AC1072" i="25"/>
  <c r="AD1072" i="25"/>
  <c r="AE1072" i="25"/>
  <c r="AF1072" i="25"/>
  <c r="AG1072" i="25"/>
  <c r="AH1072" i="25"/>
  <c r="AI1072" i="25"/>
  <c r="AJ1072" i="25"/>
  <c r="AK1072" i="25"/>
  <c r="AL1072" i="25"/>
  <c r="AM1072" i="25"/>
  <c r="AN1072" i="25"/>
  <c r="AO1072" i="25"/>
  <c r="AP1072" i="25"/>
  <c r="AQ1072" i="25"/>
  <c r="AB1073" i="25"/>
  <c r="AC1073" i="25"/>
  <c r="AD1073" i="25"/>
  <c r="AE1073" i="25"/>
  <c r="AF1073" i="25"/>
  <c r="AG1073" i="25"/>
  <c r="AH1073" i="25"/>
  <c r="AI1073" i="25"/>
  <c r="AJ1073" i="25"/>
  <c r="AK1073" i="25"/>
  <c r="AL1073" i="25"/>
  <c r="AM1073" i="25"/>
  <c r="AN1073" i="25"/>
  <c r="AO1073" i="25"/>
  <c r="AP1073" i="25"/>
  <c r="AQ1073" i="25"/>
  <c r="AB1074" i="25"/>
  <c r="AC1074" i="25"/>
  <c r="AD1074" i="25"/>
  <c r="AE1074" i="25"/>
  <c r="AF1074" i="25"/>
  <c r="AG1074" i="25"/>
  <c r="AH1074" i="25"/>
  <c r="AI1074" i="25"/>
  <c r="AJ1074" i="25"/>
  <c r="AK1074" i="25"/>
  <c r="AL1074" i="25"/>
  <c r="AM1074" i="25"/>
  <c r="AN1074" i="25"/>
  <c r="AO1074" i="25"/>
  <c r="AP1074" i="25"/>
  <c r="AQ1074" i="25"/>
  <c r="AB1075" i="25"/>
  <c r="AC1075" i="25"/>
  <c r="AD1075" i="25"/>
  <c r="AE1075" i="25"/>
  <c r="AF1075" i="25"/>
  <c r="AG1075" i="25"/>
  <c r="AH1075" i="25"/>
  <c r="AI1075" i="25"/>
  <c r="AJ1075" i="25"/>
  <c r="AK1075" i="25"/>
  <c r="AL1075" i="25"/>
  <c r="AM1075" i="25"/>
  <c r="AN1075" i="25"/>
  <c r="AO1075" i="25"/>
  <c r="AP1075" i="25"/>
  <c r="AQ1075" i="25"/>
  <c r="AB1076" i="25"/>
  <c r="AC1076" i="25"/>
  <c r="AD1076" i="25"/>
  <c r="AE1076" i="25"/>
  <c r="AF1076" i="25"/>
  <c r="AG1076" i="25"/>
  <c r="AH1076" i="25"/>
  <c r="AI1076" i="25"/>
  <c r="AJ1076" i="25"/>
  <c r="AK1076" i="25"/>
  <c r="AL1076" i="25"/>
  <c r="AM1076" i="25"/>
  <c r="AN1076" i="25"/>
  <c r="AO1076" i="25"/>
  <c r="AP1076" i="25"/>
  <c r="AQ1076" i="25"/>
  <c r="AB1077" i="25"/>
  <c r="AC1077" i="25"/>
  <c r="AD1077" i="25"/>
  <c r="AE1077" i="25"/>
  <c r="AF1077" i="25"/>
  <c r="AG1077" i="25"/>
  <c r="AH1077" i="25"/>
  <c r="AI1077" i="25"/>
  <c r="AJ1077" i="25"/>
  <c r="AK1077" i="25"/>
  <c r="AL1077" i="25"/>
  <c r="AM1077" i="25"/>
  <c r="AN1077" i="25"/>
  <c r="AO1077" i="25"/>
  <c r="AP1077" i="25"/>
  <c r="AQ1077" i="25"/>
  <c r="AB1078" i="25"/>
  <c r="AC1078" i="25"/>
  <c r="AD1078" i="25"/>
  <c r="AE1078" i="25"/>
  <c r="AF1078" i="25"/>
  <c r="AG1078" i="25"/>
  <c r="AH1078" i="25"/>
  <c r="AI1078" i="25"/>
  <c r="AJ1078" i="25"/>
  <c r="AK1078" i="25"/>
  <c r="AL1078" i="25"/>
  <c r="AM1078" i="25"/>
  <c r="AN1078" i="25"/>
  <c r="AO1078" i="25"/>
  <c r="AP1078" i="25"/>
  <c r="AQ1078" i="25"/>
  <c r="AB1079" i="25"/>
  <c r="AC1079" i="25"/>
  <c r="AD1079" i="25"/>
  <c r="AE1079" i="25"/>
  <c r="AF1079" i="25"/>
  <c r="AG1079" i="25"/>
  <c r="AH1079" i="25"/>
  <c r="AI1079" i="25"/>
  <c r="AJ1079" i="25"/>
  <c r="AK1079" i="25"/>
  <c r="AL1079" i="25"/>
  <c r="AM1079" i="25"/>
  <c r="AN1079" i="25"/>
  <c r="AO1079" i="25"/>
  <c r="AP1079" i="25"/>
  <c r="AQ1079" i="25"/>
  <c r="AB1080" i="25"/>
  <c r="AC1080" i="25"/>
  <c r="AD1080" i="25"/>
  <c r="AE1080" i="25"/>
  <c r="AF1080" i="25"/>
  <c r="AG1080" i="25"/>
  <c r="AH1080" i="25"/>
  <c r="AI1080" i="25"/>
  <c r="AJ1080" i="25"/>
  <c r="AK1080" i="25"/>
  <c r="AL1080" i="25"/>
  <c r="AM1080" i="25"/>
  <c r="AN1080" i="25"/>
  <c r="AO1080" i="25"/>
  <c r="AP1080" i="25"/>
  <c r="AQ1080" i="25"/>
  <c r="AB1081" i="25"/>
  <c r="AC1081" i="25"/>
  <c r="AD1081" i="25"/>
  <c r="AE1081" i="25"/>
  <c r="AF1081" i="25"/>
  <c r="AG1081" i="25"/>
  <c r="AH1081" i="25"/>
  <c r="AI1081" i="25"/>
  <c r="AJ1081" i="25"/>
  <c r="AK1081" i="25"/>
  <c r="AL1081" i="25"/>
  <c r="AM1081" i="25"/>
  <c r="AN1081" i="25"/>
  <c r="AO1081" i="25"/>
  <c r="AP1081" i="25"/>
  <c r="AQ1081" i="25"/>
  <c r="AB1082" i="25"/>
  <c r="AC1082" i="25"/>
  <c r="AD1082" i="25"/>
  <c r="AE1082" i="25"/>
  <c r="AF1082" i="25"/>
  <c r="AG1082" i="25"/>
  <c r="AH1082" i="25"/>
  <c r="AI1082" i="25"/>
  <c r="AJ1082" i="25"/>
  <c r="AK1082" i="25"/>
  <c r="AL1082" i="25"/>
  <c r="AM1082" i="25"/>
  <c r="AN1082" i="25"/>
  <c r="AO1082" i="25"/>
  <c r="AP1082" i="25"/>
  <c r="AQ1082" i="25"/>
  <c r="AB1083" i="25"/>
  <c r="AC1083" i="25"/>
  <c r="AD1083" i="25"/>
  <c r="AE1083" i="25"/>
  <c r="AF1083" i="25"/>
  <c r="AG1083" i="25"/>
  <c r="AH1083" i="25"/>
  <c r="AI1083" i="25"/>
  <c r="AJ1083" i="25"/>
  <c r="AK1083" i="25"/>
  <c r="AL1083" i="25"/>
  <c r="AM1083" i="25"/>
  <c r="AN1083" i="25"/>
  <c r="AO1083" i="25"/>
  <c r="AP1083" i="25"/>
  <c r="AQ1083" i="25"/>
  <c r="AB1084" i="25"/>
  <c r="AC1084" i="25"/>
  <c r="AD1084" i="25"/>
  <c r="AE1084" i="25"/>
  <c r="AF1084" i="25"/>
  <c r="AG1084" i="25"/>
  <c r="AH1084" i="25"/>
  <c r="AI1084" i="25"/>
  <c r="AJ1084" i="25"/>
  <c r="AK1084" i="25"/>
  <c r="AL1084" i="25"/>
  <c r="AM1084" i="25"/>
  <c r="AN1084" i="25"/>
  <c r="AO1084" i="25"/>
  <c r="AP1084" i="25"/>
  <c r="AQ1084" i="25"/>
  <c r="AB1085" i="25"/>
  <c r="AC1085" i="25"/>
  <c r="AD1085" i="25"/>
  <c r="AE1085" i="25"/>
  <c r="AF1085" i="25"/>
  <c r="AG1085" i="25"/>
  <c r="AH1085" i="25"/>
  <c r="AI1085" i="25"/>
  <c r="AJ1085" i="25"/>
  <c r="AK1085" i="25"/>
  <c r="AL1085" i="25"/>
  <c r="AM1085" i="25"/>
  <c r="AN1085" i="25"/>
  <c r="AO1085" i="25"/>
  <c r="AP1085" i="25"/>
  <c r="AQ1085" i="25"/>
  <c r="AB1086" i="25"/>
  <c r="AC1086" i="25"/>
  <c r="AD1086" i="25"/>
  <c r="AE1086" i="25"/>
  <c r="AF1086" i="25"/>
  <c r="AG1086" i="25"/>
  <c r="AH1086" i="25"/>
  <c r="AI1086" i="25"/>
  <c r="AJ1086" i="25"/>
  <c r="AK1086" i="25"/>
  <c r="AL1086" i="25"/>
  <c r="AM1086" i="25"/>
  <c r="AN1086" i="25"/>
  <c r="AO1086" i="25"/>
  <c r="AP1086" i="25"/>
  <c r="AQ1086" i="25"/>
  <c r="AB1087" i="25"/>
  <c r="AC1087" i="25"/>
  <c r="AD1087" i="25"/>
  <c r="AE1087" i="25"/>
  <c r="AF1087" i="25"/>
  <c r="AG1087" i="25"/>
  <c r="AH1087" i="25"/>
  <c r="AI1087" i="25"/>
  <c r="AJ1087" i="25"/>
  <c r="AK1087" i="25"/>
  <c r="AL1087" i="25"/>
  <c r="AM1087" i="25"/>
  <c r="AN1087" i="25"/>
  <c r="AO1087" i="25"/>
  <c r="AP1087" i="25"/>
  <c r="AQ1087" i="25"/>
  <c r="AB1088" i="25"/>
  <c r="AC1088" i="25"/>
  <c r="AD1088" i="25"/>
  <c r="AE1088" i="25"/>
  <c r="AF1088" i="25"/>
  <c r="AG1088" i="25"/>
  <c r="AH1088" i="25"/>
  <c r="AI1088" i="25"/>
  <c r="AJ1088" i="25"/>
  <c r="AK1088" i="25"/>
  <c r="AL1088" i="25"/>
  <c r="AM1088" i="25"/>
  <c r="AN1088" i="25"/>
  <c r="AO1088" i="25"/>
  <c r="AP1088" i="25"/>
  <c r="AQ1088" i="25"/>
  <c r="AB1089" i="25"/>
  <c r="AC1089" i="25"/>
  <c r="AD1089" i="25"/>
  <c r="AE1089" i="25"/>
  <c r="AF1089" i="25"/>
  <c r="AG1089" i="25"/>
  <c r="AH1089" i="25"/>
  <c r="AI1089" i="25"/>
  <c r="AJ1089" i="25"/>
  <c r="AK1089" i="25"/>
  <c r="AL1089" i="25"/>
  <c r="AM1089" i="25"/>
  <c r="AN1089" i="25"/>
  <c r="AO1089" i="25"/>
  <c r="AP1089" i="25"/>
  <c r="AQ1089" i="25"/>
  <c r="AB1090" i="25"/>
  <c r="AC1090" i="25"/>
  <c r="AD1090" i="25"/>
  <c r="AE1090" i="25"/>
  <c r="AF1090" i="25"/>
  <c r="AG1090" i="25"/>
  <c r="AH1090" i="25"/>
  <c r="AI1090" i="25"/>
  <c r="AJ1090" i="25"/>
  <c r="AK1090" i="25"/>
  <c r="AL1090" i="25"/>
  <c r="AM1090" i="25"/>
  <c r="AN1090" i="25"/>
  <c r="AO1090" i="25"/>
  <c r="AP1090" i="25"/>
  <c r="AQ1090" i="25"/>
  <c r="AB1091" i="25"/>
  <c r="AC1091" i="25"/>
  <c r="AD1091" i="25"/>
  <c r="AE1091" i="25"/>
  <c r="AF1091" i="25"/>
  <c r="AG1091" i="25"/>
  <c r="AH1091" i="25"/>
  <c r="AI1091" i="25"/>
  <c r="AJ1091" i="25"/>
  <c r="AK1091" i="25"/>
  <c r="AL1091" i="25"/>
  <c r="AM1091" i="25"/>
  <c r="AN1091" i="25"/>
  <c r="AO1091" i="25"/>
  <c r="AP1091" i="25"/>
  <c r="AQ1091" i="25"/>
  <c r="AB1092" i="25"/>
  <c r="AC1092" i="25"/>
  <c r="AD1092" i="25"/>
  <c r="AE1092" i="25"/>
  <c r="AF1092" i="25"/>
  <c r="AG1092" i="25"/>
  <c r="AH1092" i="25"/>
  <c r="AI1092" i="25"/>
  <c r="AJ1092" i="25"/>
  <c r="AK1092" i="25"/>
  <c r="AL1092" i="25"/>
  <c r="AM1092" i="25"/>
  <c r="AN1092" i="25"/>
  <c r="AO1092" i="25"/>
  <c r="AP1092" i="25"/>
  <c r="AQ1092" i="25"/>
  <c r="AB1093" i="25"/>
  <c r="AC1093" i="25"/>
  <c r="AD1093" i="25"/>
  <c r="AE1093" i="25"/>
  <c r="AF1093" i="25"/>
  <c r="AG1093" i="25"/>
  <c r="AH1093" i="25"/>
  <c r="AI1093" i="25"/>
  <c r="AJ1093" i="25"/>
  <c r="AK1093" i="25"/>
  <c r="AL1093" i="25"/>
  <c r="AM1093" i="25"/>
  <c r="AN1093" i="25"/>
  <c r="AO1093" i="25"/>
  <c r="AP1093" i="25"/>
  <c r="AQ1093" i="25"/>
  <c r="AB1094" i="25"/>
  <c r="AC1094" i="25"/>
  <c r="AD1094" i="25"/>
  <c r="AE1094" i="25"/>
  <c r="AF1094" i="25"/>
  <c r="AG1094" i="25"/>
  <c r="AH1094" i="25"/>
  <c r="AI1094" i="25"/>
  <c r="AJ1094" i="25"/>
  <c r="AK1094" i="25"/>
  <c r="AL1094" i="25"/>
  <c r="AM1094" i="25"/>
  <c r="AN1094" i="25"/>
  <c r="AO1094" i="25"/>
  <c r="AP1094" i="25"/>
  <c r="AQ1094" i="25"/>
  <c r="AB1095" i="25"/>
  <c r="AC1095" i="25"/>
  <c r="AD1095" i="25"/>
  <c r="AE1095" i="25"/>
  <c r="AF1095" i="25"/>
  <c r="AG1095" i="25"/>
  <c r="AH1095" i="25"/>
  <c r="AI1095" i="25"/>
  <c r="AJ1095" i="25"/>
  <c r="AK1095" i="25"/>
  <c r="AL1095" i="25"/>
  <c r="AM1095" i="25"/>
  <c r="AN1095" i="25"/>
  <c r="AO1095" i="25"/>
  <c r="AP1095" i="25"/>
  <c r="AQ1095" i="25"/>
  <c r="AB1096" i="25"/>
  <c r="AC1096" i="25"/>
  <c r="AD1096" i="25"/>
  <c r="AE1096" i="25"/>
  <c r="AF1096" i="25"/>
  <c r="AG1096" i="25"/>
  <c r="AH1096" i="25"/>
  <c r="AI1096" i="25"/>
  <c r="AJ1096" i="25"/>
  <c r="AK1096" i="25"/>
  <c r="AL1096" i="25"/>
  <c r="AM1096" i="25"/>
  <c r="AN1096" i="25"/>
  <c r="AO1096" i="25"/>
  <c r="AP1096" i="25"/>
  <c r="AQ1096" i="25"/>
  <c r="AB1097" i="25"/>
  <c r="AC1097" i="25"/>
  <c r="AD1097" i="25"/>
  <c r="AE1097" i="25"/>
  <c r="AF1097" i="25"/>
  <c r="AG1097" i="25"/>
  <c r="AH1097" i="25"/>
  <c r="AI1097" i="25"/>
  <c r="AJ1097" i="25"/>
  <c r="AK1097" i="25"/>
  <c r="AL1097" i="25"/>
  <c r="AM1097" i="25"/>
  <c r="AN1097" i="25"/>
  <c r="AO1097" i="25"/>
  <c r="AP1097" i="25"/>
  <c r="AQ1097" i="25"/>
  <c r="AB1098" i="25"/>
  <c r="AC1098" i="25"/>
  <c r="AD1098" i="25"/>
  <c r="AE1098" i="25"/>
  <c r="AF1098" i="25"/>
  <c r="AG1098" i="25"/>
  <c r="AH1098" i="25"/>
  <c r="AI1098" i="25"/>
  <c r="AJ1098" i="25"/>
  <c r="AK1098" i="25"/>
  <c r="AL1098" i="25"/>
  <c r="AM1098" i="25"/>
  <c r="AN1098" i="25"/>
  <c r="AO1098" i="25"/>
  <c r="AP1098" i="25"/>
  <c r="AQ1098" i="25"/>
  <c r="AB1099" i="25"/>
  <c r="AC1099" i="25"/>
  <c r="AD1099" i="25"/>
  <c r="AE1099" i="25"/>
  <c r="AF1099" i="25"/>
  <c r="AG1099" i="25"/>
  <c r="AH1099" i="25"/>
  <c r="AI1099" i="25"/>
  <c r="AJ1099" i="25"/>
  <c r="AK1099" i="25"/>
  <c r="AL1099" i="25"/>
  <c r="AM1099" i="25"/>
  <c r="AN1099" i="25"/>
  <c r="AO1099" i="25"/>
  <c r="AP1099" i="25"/>
  <c r="AQ1099" i="25"/>
  <c r="AB1100" i="25"/>
  <c r="AC1100" i="25"/>
  <c r="AD1100" i="25"/>
  <c r="AE1100" i="25"/>
  <c r="AF1100" i="25"/>
  <c r="AG1100" i="25"/>
  <c r="AH1100" i="25"/>
  <c r="AI1100" i="25"/>
  <c r="AJ1100" i="25"/>
  <c r="AK1100" i="25"/>
  <c r="AL1100" i="25"/>
  <c r="AM1100" i="25"/>
  <c r="AN1100" i="25"/>
  <c r="AO1100" i="25"/>
  <c r="AP1100" i="25"/>
  <c r="AQ1100" i="25"/>
  <c r="AB1101" i="25"/>
  <c r="AC1101" i="25"/>
  <c r="AD1101" i="25"/>
  <c r="AE1101" i="25"/>
  <c r="AF1101" i="25"/>
  <c r="AG1101" i="25"/>
  <c r="AH1101" i="25"/>
  <c r="AI1101" i="25"/>
  <c r="AJ1101" i="25"/>
  <c r="AK1101" i="25"/>
  <c r="AL1101" i="25"/>
  <c r="AM1101" i="25"/>
  <c r="AN1101" i="25"/>
  <c r="AO1101" i="25"/>
  <c r="AP1101" i="25"/>
  <c r="AQ1101" i="25"/>
  <c r="AB1102" i="25"/>
  <c r="AC1102" i="25"/>
  <c r="AD1102" i="25"/>
  <c r="AE1102" i="25"/>
  <c r="AF1102" i="25"/>
  <c r="AG1102" i="25"/>
  <c r="AH1102" i="25"/>
  <c r="AI1102" i="25"/>
  <c r="AJ1102" i="25"/>
  <c r="AK1102" i="25"/>
  <c r="AL1102" i="25"/>
  <c r="AM1102" i="25"/>
  <c r="AN1102" i="25"/>
  <c r="AO1102" i="25"/>
  <c r="AP1102" i="25"/>
  <c r="AQ1102" i="25"/>
  <c r="AB1103" i="25"/>
  <c r="AC1103" i="25"/>
  <c r="AD1103" i="25"/>
  <c r="AE1103" i="25"/>
  <c r="AF1103" i="25"/>
  <c r="AG1103" i="25"/>
  <c r="AH1103" i="25"/>
  <c r="AI1103" i="25"/>
  <c r="AJ1103" i="25"/>
  <c r="AK1103" i="25"/>
  <c r="AL1103" i="25"/>
  <c r="AM1103" i="25"/>
  <c r="AN1103" i="25"/>
  <c r="AO1103" i="25"/>
  <c r="AP1103" i="25"/>
  <c r="AQ1103" i="25"/>
  <c r="AB1104" i="25"/>
  <c r="AC1104" i="25"/>
  <c r="AD1104" i="25"/>
  <c r="AE1104" i="25"/>
  <c r="AF1104" i="25"/>
  <c r="AG1104" i="25"/>
  <c r="AH1104" i="25"/>
  <c r="AI1104" i="25"/>
  <c r="AJ1104" i="25"/>
  <c r="AK1104" i="25"/>
  <c r="AL1104" i="25"/>
  <c r="AM1104" i="25"/>
  <c r="AN1104" i="25"/>
  <c r="AO1104" i="25"/>
  <c r="AP1104" i="25"/>
  <c r="AQ1104" i="25"/>
  <c r="AB1105" i="25"/>
  <c r="AC1105" i="25"/>
  <c r="AD1105" i="25"/>
  <c r="AE1105" i="25"/>
  <c r="AF1105" i="25"/>
  <c r="AG1105" i="25"/>
  <c r="AH1105" i="25"/>
  <c r="AI1105" i="25"/>
  <c r="AJ1105" i="25"/>
  <c r="AK1105" i="25"/>
  <c r="AL1105" i="25"/>
  <c r="AM1105" i="25"/>
  <c r="AN1105" i="25"/>
  <c r="AO1105" i="25"/>
  <c r="AP1105" i="25"/>
  <c r="AQ1105" i="25"/>
  <c r="AB1106" i="25"/>
  <c r="AC1106" i="25"/>
  <c r="AD1106" i="25"/>
  <c r="AE1106" i="25"/>
  <c r="AF1106" i="25"/>
  <c r="AG1106" i="25"/>
  <c r="AH1106" i="25"/>
  <c r="AI1106" i="25"/>
  <c r="AJ1106" i="25"/>
  <c r="AK1106" i="25"/>
  <c r="AL1106" i="25"/>
  <c r="AM1106" i="25"/>
  <c r="AN1106" i="25"/>
  <c r="AO1106" i="25"/>
  <c r="AP1106" i="25"/>
  <c r="AQ1106" i="25"/>
  <c r="AB1107" i="25"/>
  <c r="AC1107" i="25"/>
  <c r="AD1107" i="25"/>
  <c r="AE1107" i="25"/>
  <c r="AF1107" i="25"/>
  <c r="AG1107" i="25"/>
  <c r="AH1107" i="25"/>
  <c r="AI1107" i="25"/>
  <c r="AJ1107" i="25"/>
  <c r="AK1107" i="25"/>
  <c r="AL1107" i="25"/>
  <c r="AM1107" i="25"/>
  <c r="AN1107" i="25"/>
  <c r="AO1107" i="25"/>
  <c r="AP1107" i="25"/>
  <c r="AQ1107" i="25"/>
  <c r="AB1108" i="25"/>
  <c r="AC1108" i="25"/>
  <c r="AD1108" i="25"/>
  <c r="AE1108" i="25"/>
  <c r="AF1108" i="25"/>
  <c r="AG1108" i="25"/>
  <c r="AH1108" i="25"/>
  <c r="AI1108" i="25"/>
  <c r="AJ1108" i="25"/>
  <c r="AK1108" i="25"/>
  <c r="AL1108" i="25"/>
  <c r="AM1108" i="25"/>
  <c r="AN1108" i="25"/>
  <c r="AO1108" i="25"/>
  <c r="AP1108" i="25"/>
  <c r="AQ1108" i="25"/>
  <c r="AB1109" i="25"/>
  <c r="AC1109" i="25"/>
  <c r="AD1109" i="25"/>
  <c r="AE1109" i="25"/>
  <c r="AF1109" i="25"/>
  <c r="AG1109" i="25"/>
  <c r="AH1109" i="25"/>
  <c r="AI1109" i="25"/>
  <c r="AJ1109" i="25"/>
  <c r="AK1109" i="25"/>
  <c r="AL1109" i="25"/>
  <c r="AM1109" i="25"/>
  <c r="AN1109" i="25"/>
  <c r="AO1109" i="25"/>
  <c r="AP1109" i="25"/>
  <c r="AQ1109" i="25"/>
  <c r="AB1110" i="25"/>
  <c r="AC1110" i="25"/>
  <c r="AD1110" i="25"/>
  <c r="AE1110" i="25"/>
  <c r="AF1110" i="25"/>
  <c r="AG1110" i="25"/>
  <c r="AH1110" i="25"/>
  <c r="AI1110" i="25"/>
  <c r="AJ1110" i="25"/>
  <c r="AK1110" i="25"/>
  <c r="AL1110" i="25"/>
  <c r="AM1110" i="25"/>
  <c r="AN1110" i="25"/>
  <c r="AO1110" i="25"/>
  <c r="AP1110" i="25"/>
  <c r="AQ1110" i="25"/>
  <c r="AB1111" i="25"/>
  <c r="AC1111" i="25"/>
  <c r="AD1111" i="25"/>
  <c r="AE1111" i="25"/>
  <c r="AF1111" i="25"/>
  <c r="AG1111" i="25"/>
  <c r="AH1111" i="25"/>
  <c r="AI1111" i="25"/>
  <c r="AJ1111" i="25"/>
  <c r="AK1111" i="25"/>
  <c r="AL1111" i="25"/>
  <c r="AM1111" i="25"/>
  <c r="AN1111" i="25"/>
  <c r="AO1111" i="25"/>
  <c r="AP1111" i="25"/>
  <c r="AQ1111" i="25"/>
  <c r="AB1112" i="25"/>
  <c r="AC1112" i="25"/>
  <c r="AD1112" i="25"/>
  <c r="AE1112" i="25"/>
  <c r="AF1112" i="25"/>
  <c r="AG1112" i="25"/>
  <c r="AH1112" i="25"/>
  <c r="AI1112" i="25"/>
  <c r="AJ1112" i="25"/>
  <c r="AK1112" i="25"/>
  <c r="AL1112" i="25"/>
  <c r="AM1112" i="25"/>
  <c r="AN1112" i="25"/>
  <c r="AO1112" i="25"/>
  <c r="AP1112" i="25"/>
  <c r="AQ1112" i="25"/>
  <c r="AB1113" i="25"/>
  <c r="AC1113" i="25"/>
  <c r="AD1113" i="25"/>
  <c r="AE1113" i="25"/>
  <c r="AF1113" i="25"/>
  <c r="AG1113" i="25"/>
  <c r="AH1113" i="25"/>
  <c r="AI1113" i="25"/>
  <c r="AJ1113" i="25"/>
  <c r="AK1113" i="25"/>
  <c r="AL1113" i="25"/>
  <c r="AM1113" i="25"/>
  <c r="AN1113" i="25"/>
  <c r="AO1113" i="25"/>
  <c r="AP1113" i="25"/>
  <c r="AQ1113" i="25"/>
  <c r="AB1114" i="25"/>
  <c r="AC1114" i="25"/>
  <c r="AD1114" i="25"/>
  <c r="AE1114" i="25"/>
  <c r="AF1114" i="25"/>
  <c r="AG1114" i="25"/>
  <c r="AH1114" i="25"/>
  <c r="AI1114" i="25"/>
  <c r="AJ1114" i="25"/>
  <c r="AK1114" i="25"/>
  <c r="AL1114" i="25"/>
  <c r="AM1114" i="25"/>
  <c r="AN1114" i="25"/>
  <c r="AO1114" i="25"/>
  <c r="AP1114" i="25"/>
  <c r="AQ1114" i="25"/>
  <c r="AB1115" i="25"/>
  <c r="AC1115" i="25"/>
  <c r="AD1115" i="25"/>
  <c r="AE1115" i="25"/>
  <c r="AF1115" i="25"/>
  <c r="AG1115" i="25"/>
  <c r="AH1115" i="25"/>
  <c r="AI1115" i="25"/>
  <c r="AJ1115" i="25"/>
  <c r="AK1115" i="25"/>
  <c r="AL1115" i="25"/>
  <c r="AM1115" i="25"/>
  <c r="AN1115" i="25"/>
  <c r="AO1115" i="25"/>
  <c r="AP1115" i="25"/>
  <c r="AQ1115" i="25"/>
  <c r="AB1116" i="25"/>
  <c r="AC1116" i="25"/>
  <c r="AD1116" i="25"/>
  <c r="AE1116" i="25"/>
  <c r="AF1116" i="25"/>
  <c r="AG1116" i="25"/>
  <c r="AH1116" i="25"/>
  <c r="AI1116" i="25"/>
  <c r="AJ1116" i="25"/>
  <c r="AK1116" i="25"/>
  <c r="AL1116" i="25"/>
  <c r="AM1116" i="25"/>
  <c r="AN1116" i="25"/>
  <c r="AO1116" i="25"/>
  <c r="AP1116" i="25"/>
  <c r="AQ1116" i="25"/>
  <c r="AB1117" i="25"/>
  <c r="AC1117" i="25"/>
  <c r="AD1117" i="25"/>
  <c r="AE1117" i="25"/>
  <c r="AF1117" i="25"/>
  <c r="AG1117" i="25"/>
  <c r="AH1117" i="25"/>
  <c r="AI1117" i="25"/>
  <c r="AJ1117" i="25"/>
  <c r="AK1117" i="25"/>
  <c r="AL1117" i="25"/>
  <c r="AM1117" i="25"/>
  <c r="AN1117" i="25"/>
  <c r="AO1117" i="25"/>
  <c r="AP1117" i="25"/>
  <c r="AQ1117" i="25"/>
  <c r="AB1118" i="25"/>
  <c r="AC1118" i="25"/>
  <c r="AD1118" i="25"/>
  <c r="AE1118" i="25"/>
  <c r="AF1118" i="25"/>
  <c r="AG1118" i="25"/>
  <c r="AH1118" i="25"/>
  <c r="AI1118" i="25"/>
  <c r="AJ1118" i="25"/>
  <c r="AK1118" i="25"/>
  <c r="AL1118" i="25"/>
  <c r="AM1118" i="25"/>
  <c r="AN1118" i="25"/>
  <c r="AO1118" i="25"/>
  <c r="AP1118" i="25"/>
  <c r="AQ1118" i="25"/>
  <c r="AB1119" i="25"/>
  <c r="AC1119" i="25"/>
  <c r="AD1119" i="25"/>
  <c r="AE1119" i="25"/>
  <c r="AF1119" i="25"/>
  <c r="AG1119" i="25"/>
  <c r="AH1119" i="25"/>
  <c r="AI1119" i="25"/>
  <c r="AJ1119" i="25"/>
  <c r="AK1119" i="25"/>
  <c r="AL1119" i="25"/>
  <c r="AM1119" i="25"/>
  <c r="AN1119" i="25"/>
  <c r="AO1119" i="25"/>
  <c r="AP1119" i="25"/>
  <c r="AQ1119" i="25"/>
  <c r="AB1120" i="25"/>
  <c r="AC1120" i="25"/>
  <c r="AD1120" i="25"/>
  <c r="AE1120" i="25"/>
  <c r="AF1120" i="25"/>
  <c r="AG1120" i="25"/>
  <c r="AH1120" i="25"/>
  <c r="AI1120" i="25"/>
  <c r="AJ1120" i="25"/>
  <c r="AK1120" i="25"/>
  <c r="AL1120" i="25"/>
  <c r="AM1120" i="25"/>
  <c r="AN1120" i="25"/>
  <c r="AO1120" i="25"/>
  <c r="AP1120" i="25"/>
  <c r="AQ1120" i="25"/>
  <c r="AB1121" i="25"/>
  <c r="AC1121" i="25"/>
  <c r="AD1121" i="25"/>
  <c r="AE1121" i="25"/>
  <c r="AF1121" i="25"/>
  <c r="AG1121" i="25"/>
  <c r="AH1121" i="25"/>
  <c r="AI1121" i="25"/>
  <c r="AJ1121" i="25"/>
  <c r="AK1121" i="25"/>
  <c r="AL1121" i="25"/>
  <c r="AM1121" i="25"/>
  <c r="AN1121" i="25"/>
  <c r="AO1121" i="25"/>
  <c r="AP1121" i="25"/>
  <c r="AQ1121" i="25"/>
  <c r="AB1122" i="25"/>
  <c r="AC1122" i="25"/>
  <c r="AD1122" i="25"/>
  <c r="AE1122" i="25"/>
  <c r="AF1122" i="25"/>
  <c r="AG1122" i="25"/>
  <c r="AH1122" i="25"/>
  <c r="AI1122" i="25"/>
  <c r="AJ1122" i="25"/>
  <c r="AK1122" i="25"/>
  <c r="AL1122" i="25"/>
  <c r="AM1122" i="25"/>
  <c r="AN1122" i="25"/>
  <c r="AO1122" i="25"/>
  <c r="AP1122" i="25"/>
  <c r="AQ1122" i="25"/>
  <c r="AB1123" i="25"/>
  <c r="AC1123" i="25"/>
  <c r="AD1123" i="25"/>
  <c r="AE1123" i="25"/>
  <c r="AF1123" i="25"/>
  <c r="AG1123" i="25"/>
  <c r="AH1123" i="25"/>
  <c r="AI1123" i="25"/>
  <c r="AJ1123" i="25"/>
  <c r="AK1123" i="25"/>
  <c r="AL1123" i="25"/>
  <c r="AM1123" i="25"/>
  <c r="AN1123" i="25"/>
  <c r="AO1123" i="25"/>
  <c r="AP1123" i="25"/>
  <c r="AQ1123" i="25"/>
  <c r="AB1124" i="25"/>
  <c r="AC1124" i="25"/>
  <c r="AD1124" i="25"/>
  <c r="AE1124" i="25"/>
  <c r="AF1124" i="25"/>
  <c r="AG1124" i="25"/>
  <c r="AH1124" i="25"/>
  <c r="AI1124" i="25"/>
  <c r="AJ1124" i="25"/>
  <c r="AK1124" i="25"/>
  <c r="AL1124" i="25"/>
  <c r="AM1124" i="25"/>
  <c r="AN1124" i="25"/>
  <c r="AO1124" i="25"/>
  <c r="AP1124" i="25"/>
  <c r="AQ1124" i="25"/>
  <c r="AB1125" i="25"/>
  <c r="AC1125" i="25"/>
  <c r="AD1125" i="25"/>
  <c r="AE1125" i="25"/>
  <c r="AF1125" i="25"/>
  <c r="AG1125" i="25"/>
  <c r="AH1125" i="25"/>
  <c r="AI1125" i="25"/>
  <c r="AJ1125" i="25"/>
  <c r="AK1125" i="25"/>
  <c r="AL1125" i="25"/>
  <c r="AM1125" i="25"/>
  <c r="AN1125" i="25"/>
  <c r="AO1125" i="25"/>
  <c r="AP1125" i="25"/>
  <c r="AQ1125" i="25"/>
  <c r="AB1126" i="25"/>
  <c r="AC1126" i="25"/>
  <c r="AD1126" i="25"/>
  <c r="AE1126" i="25"/>
  <c r="AF1126" i="25"/>
  <c r="AG1126" i="25"/>
  <c r="AH1126" i="25"/>
  <c r="AI1126" i="25"/>
  <c r="AJ1126" i="25"/>
  <c r="AK1126" i="25"/>
  <c r="AL1126" i="25"/>
  <c r="AM1126" i="25"/>
  <c r="AN1126" i="25"/>
  <c r="AO1126" i="25"/>
  <c r="AP1126" i="25"/>
  <c r="AQ1126" i="25"/>
  <c r="AB1127" i="25"/>
  <c r="AC1127" i="25"/>
  <c r="AD1127" i="25"/>
  <c r="AE1127" i="25"/>
  <c r="AF1127" i="25"/>
  <c r="AG1127" i="25"/>
  <c r="AH1127" i="25"/>
  <c r="AI1127" i="25"/>
  <c r="AJ1127" i="25"/>
  <c r="AK1127" i="25"/>
  <c r="AL1127" i="25"/>
  <c r="AM1127" i="25"/>
  <c r="AN1127" i="25"/>
  <c r="AO1127" i="25"/>
  <c r="AP1127" i="25"/>
  <c r="AQ1127" i="25"/>
  <c r="AB1128" i="25"/>
  <c r="AC1128" i="25"/>
  <c r="AD1128" i="25"/>
  <c r="AE1128" i="25"/>
  <c r="AF1128" i="25"/>
  <c r="AG1128" i="25"/>
  <c r="AH1128" i="25"/>
  <c r="AI1128" i="25"/>
  <c r="AJ1128" i="25"/>
  <c r="AK1128" i="25"/>
  <c r="AL1128" i="25"/>
  <c r="AM1128" i="25"/>
  <c r="AN1128" i="25"/>
  <c r="AO1128" i="25"/>
  <c r="AP1128" i="25"/>
  <c r="AQ1128" i="25"/>
  <c r="AB1129" i="25"/>
  <c r="AC1129" i="25"/>
  <c r="AD1129" i="25"/>
  <c r="AE1129" i="25"/>
  <c r="AF1129" i="25"/>
  <c r="AG1129" i="25"/>
  <c r="AH1129" i="25"/>
  <c r="AI1129" i="25"/>
  <c r="AJ1129" i="25"/>
  <c r="AK1129" i="25"/>
  <c r="AL1129" i="25"/>
  <c r="AM1129" i="25"/>
  <c r="AN1129" i="25"/>
  <c r="AO1129" i="25"/>
  <c r="AP1129" i="25"/>
  <c r="AQ1129" i="25"/>
  <c r="AB1130" i="25"/>
  <c r="AC1130" i="25"/>
  <c r="AD1130" i="25"/>
  <c r="AE1130" i="25"/>
  <c r="AF1130" i="25"/>
  <c r="AG1130" i="25"/>
  <c r="AH1130" i="25"/>
  <c r="AI1130" i="25"/>
  <c r="AJ1130" i="25"/>
  <c r="AK1130" i="25"/>
  <c r="AL1130" i="25"/>
  <c r="AM1130" i="25"/>
  <c r="AN1130" i="25"/>
  <c r="AO1130" i="25"/>
  <c r="AP1130" i="25"/>
  <c r="AQ1130" i="25"/>
  <c r="AB1131" i="25"/>
  <c r="AC1131" i="25"/>
  <c r="AD1131" i="25"/>
  <c r="AE1131" i="25"/>
  <c r="AF1131" i="25"/>
  <c r="AG1131" i="25"/>
  <c r="AH1131" i="25"/>
  <c r="AI1131" i="25"/>
  <c r="AJ1131" i="25"/>
  <c r="AK1131" i="25"/>
  <c r="AL1131" i="25"/>
  <c r="AM1131" i="25"/>
  <c r="AN1131" i="25"/>
  <c r="AO1131" i="25"/>
  <c r="AP1131" i="25"/>
  <c r="AQ1131" i="25"/>
  <c r="AB1132" i="25"/>
  <c r="AC1132" i="25"/>
  <c r="AD1132" i="25"/>
  <c r="AE1132" i="25"/>
  <c r="AF1132" i="25"/>
  <c r="AG1132" i="25"/>
  <c r="AH1132" i="25"/>
  <c r="AI1132" i="25"/>
  <c r="AJ1132" i="25"/>
  <c r="AK1132" i="25"/>
  <c r="AL1132" i="25"/>
  <c r="AM1132" i="25"/>
  <c r="AN1132" i="25"/>
  <c r="AO1132" i="25"/>
  <c r="AP1132" i="25"/>
  <c r="AQ1132" i="25"/>
  <c r="AB1133" i="25"/>
  <c r="AC1133" i="25"/>
  <c r="AD1133" i="25"/>
  <c r="AE1133" i="25"/>
  <c r="AF1133" i="25"/>
  <c r="AG1133" i="25"/>
  <c r="AH1133" i="25"/>
  <c r="AI1133" i="25"/>
  <c r="AJ1133" i="25"/>
  <c r="AK1133" i="25"/>
  <c r="AL1133" i="25"/>
  <c r="AM1133" i="25"/>
  <c r="AN1133" i="25"/>
  <c r="AO1133" i="25"/>
  <c r="AP1133" i="25"/>
  <c r="AQ1133" i="25"/>
  <c r="AB1134" i="25"/>
  <c r="AC1134" i="25"/>
  <c r="AD1134" i="25"/>
  <c r="AE1134" i="25"/>
  <c r="AF1134" i="25"/>
  <c r="AG1134" i="25"/>
  <c r="AH1134" i="25"/>
  <c r="AI1134" i="25"/>
  <c r="AJ1134" i="25"/>
  <c r="AK1134" i="25"/>
  <c r="AL1134" i="25"/>
  <c r="AM1134" i="25"/>
  <c r="AN1134" i="25"/>
  <c r="AO1134" i="25"/>
  <c r="AP1134" i="25"/>
  <c r="AQ1134" i="25"/>
  <c r="AB1135" i="25"/>
  <c r="AC1135" i="25"/>
  <c r="AD1135" i="25"/>
  <c r="AE1135" i="25"/>
  <c r="AF1135" i="25"/>
  <c r="AG1135" i="25"/>
  <c r="AH1135" i="25"/>
  <c r="AI1135" i="25"/>
  <c r="AJ1135" i="25"/>
  <c r="AK1135" i="25"/>
  <c r="AL1135" i="25"/>
  <c r="AM1135" i="25"/>
  <c r="AN1135" i="25"/>
  <c r="AO1135" i="25"/>
  <c r="AP1135" i="25"/>
  <c r="AQ1135" i="25"/>
  <c r="AB1136" i="25"/>
  <c r="AC1136" i="25"/>
  <c r="AD1136" i="25"/>
  <c r="AE1136" i="25"/>
  <c r="AF1136" i="25"/>
  <c r="AG1136" i="25"/>
  <c r="AH1136" i="25"/>
  <c r="AI1136" i="25"/>
  <c r="AJ1136" i="25"/>
  <c r="AK1136" i="25"/>
  <c r="AL1136" i="25"/>
  <c r="AM1136" i="25"/>
  <c r="AN1136" i="25"/>
  <c r="AO1136" i="25"/>
  <c r="AP1136" i="25"/>
  <c r="AQ1136" i="25"/>
  <c r="AB1137" i="25"/>
  <c r="AC1137" i="25"/>
  <c r="AD1137" i="25"/>
  <c r="AE1137" i="25"/>
  <c r="AF1137" i="25"/>
  <c r="AG1137" i="25"/>
  <c r="AH1137" i="25"/>
  <c r="AI1137" i="25"/>
  <c r="AJ1137" i="25"/>
  <c r="AK1137" i="25"/>
  <c r="AL1137" i="25"/>
  <c r="AM1137" i="25"/>
  <c r="AN1137" i="25"/>
  <c r="AO1137" i="25"/>
  <c r="AP1137" i="25"/>
  <c r="AQ1137" i="25"/>
  <c r="AB1138" i="25"/>
  <c r="AC1138" i="25"/>
  <c r="AD1138" i="25"/>
  <c r="AE1138" i="25"/>
  <c r="AF1138" i="25"/>
  <c r="AG1138" i="25"/>
  <c r="AH1138" i="25"/>
  <c r="AI1138" i="25"/>
  <c r="AJ1138" i="25"/>
  <c r="AK1138" i="25"/>
  <c r="AL1138" i="25"/>
  <c r="AM1138" i="25"/>
  <c r="AN1138" i="25"/>
  <c r="AO1138" i="25"/>
  <c r="AP1138" i="25"/>
  <c r="AQ1138" i="25"/>
  <c r="AB1139" i="25"/>
  <c r="AC1139" i="25"/>
  <c r="AD1139" i="25"/>
  <c r="AE1139" i="25"/>
  <c r="AF1139" i="25"/>
  <c r="AG1139" i="25"/>
  <c r="AH1139" i="25"/>
  <c r="AI1139" i="25"/>
  <c r="AJ1139" i="25"/>
  <c r="AK1139" i="25"/>
  <c r="AL1139" i="25"/>
  <c r="AM1139" i="25"/>
  <c r="AN1139" i="25"/>
  <c r="AO1139" i="25"/>
  <c r="AP1139" i="25"/>
  <c r="AQ1139" i="25"/>
  <c r="AB1140" i="25"/>
  <c r="AC1140" i="25"/>
  <c r="AD1140" i="25"/>
  <c r="AE1140" i="25"/>
  <c r="AF1140" i="25"/>
  <c r="AG1140" i="25"/>
  <c r="AH1140" i="25"/>
  <c r="AI1140" i="25"/>
  <c r="AJ1140" i="25"/>
  <c r="AK1140" i="25"/>
  <c r="AL1140" i="25"/>
  <c r="AM1140" i="25"/>
  <c r="AN1140" i="25"/>
  <c r="AO1140" i="25"/>
  <c r="AP1140" i="25"/>
  <c r="AQ1140" i="25"/>
  <c r="AB1141" i="25"/>
  <c r="AC1141" i="25"/>
  <c r="AD1141" i="25"/>
  <c r="AE1141" i="25"/>
  <c r="AF1141" i="25"/>
  <c r="AG1141" i="25"/>
  <c r="AH1141" i="25"/>
  <c r="AI1141" i="25"/>
  <c r="AJ1141" i="25"/>
  <c r="AK1141" i="25"/>
  <c r="AL1141" i="25"/>
  <c r="AM1141" i="25"/>
  <c r="AN1141" i="25"/>
  <c r="AO1141" i="25"/>
  <c r="AP1141" i="25"/>
  <c r="AQ1141" i="25"/>
  <c r="AB1142" i="25"/>
  <c r="AC1142" i="25"/>
  <c r="AD1142" i="25"/>
  <c r="AE1142" i="25"/>
  <c r="AF1142" i="25"/>
  <c r="AG1142" i="25"/>
  <c r="AH1142" i="25"/>
  <c r="AI1142" i="25"/>
  <c r="AJ1142" i="25"/>
  <c r="AK1142" i="25"/>
  <c r="AL1142" i="25"/>
  <c r="AM1142" i="25"/>
  <c r="AN1142" i="25"/>
  <c r="AO1142" i="25"/>
  <c r="AP1142" i="25"/>
  <c r="AQ1142" i="25"/>
  <c r="AB1143" i="25"/>
  <c r="AC1143" i="25"/>
  <c r="AD1143" i="25"/>
  <c r="AE1143" i="25"/>
  <c r="AF1143" i="25"/>
  <c r="AG1143" i="25"/>
  <c r="AH1143" i="25"/>
  <c r="AI1143" i="25"/>
  <c r="AJ1143" i="25"/>
  <c r="AK1143" i="25"/>
  <c r="AL1143" i="25"/>
  <c r="AM1143" i="25"/>
  <c r="AN1143" i="25"/>
  <c r="AO1143" i="25"/>
  <c r="AP1143" i="25"/>
  <c r="AQ1143" i="25"/>
  <c r="AB1144" i="25"/>
  <c r="AC1144" i="25"/>
  <c r="AD1144" i="25"/>
  <c r="AE1144" i="25"/>
  <c r="AF1144" i="25"/>
  <c r="AG1144" i="25"/>
  <c r="AH1144" i="25"/>
  <c r="AI1144" i="25"/>
  <c r="AJ1144" i="25"/>
  <c r="AK1144" i="25"/>
  <c r="AL1144" i="25"/>
  <c r="AM1144" i="25"/>
  <c r="AN1144" i="25"/>
  <c r="AO1144" i="25"/>
  <c r="AP1144" i="25"/>
  <c r="AQ1144" i="25"/>
  <c r="AB1145" i="25"/>
  <c r="AC1145" i="25"/>
  <c r="AD1145" i="25"/>
  <c r="AE1145" i="25"/>
  <c r="AF1145" i="25"/>
  <c r="AG1145" i="25"/>
  <c r="AH1145" i="25"/>
  <c r="AI1145" i="25"/>
  <c r="AJ1145" i="25"/>
  <c r="AK1145" i="25"/>
  <c r="AL1145" i="25"/>
  <c r="AM1145" i="25"/>
  <c r="AN1145" i="25"/>
  <c r="AO1145" i="25"/>
  <c r="AP1145" i="25"/>
  <c r="AQ1145" i="25"/>
  <c r="AB1146" i="25"/>
  <c r="AC1146" i="25"/>
  <c r="AD1146" i="25"/>
  <c r="AE1146" i="25"/>
  <c r="AF1146" i="25"/>
  <c r="AG1146" i="25"/>
  <c r="AH1146" i="25"/>
  <c r="AI1146" i="25"/>
  <c r="AJ1146" i="25"/>
  <c r="AK1146" i="25"/>
  <c r="AL1146" i="25"/>
  <c r="AM1146" i="25"/>
  <c r="AN1146" i="25"/>
  <c r="AO1146" i="25"/>
  <c r="AP1146" i="25"/>
  <c r="AQ1146" i="25"/>
  <c r="AB1147" i="25"/>
  <c r="AC1147" i="25"/>
  <c r="AD1147" i="25"/>
  <c r="AE1147" i="25"/>
  <c r="AF1147" i="25"/>
  <c r="AG1147" i="25"/>
  <c r="AH1147" i="25"/>
  <c r="AI1147" i="25"/>
  <c r="AJ1147" i="25"/>
  <c r="AK1147" i="25"/>
  <c r="AL1147" i="25"/>
  <c r="AM1147" i="25"/>
  <c r="AN1147" i="25"/>
  <c r="AO1147" i="25"/>
  <c r="AP1147" i="25"/>
  <c r="AQ1147" i="25"/>
  <c r="AB1148" i="25"/>
  <c r="AC1148" i="25"/>
  <c r="AD1148" i="25"/>
  <c r="AE1148" i="25"/>
  <c r="AF1148" i="25"/>
  <c r="AG1148" i="25"/>
  <c r="AH1148" i="25"/>
  <c r="AI1148" i="25"/>
  <c r="AJ1148" i="25"/>
  <c r="AK1148" i="25"/>
  <c r="AL1148" i="25"/>
  <c r="AM1148" i="25"/>
  <c r="AN1148" i="25"/>
  <c r="AO1148" i="25"/>
  <c r="AP1148" i="25"/>
  <c r="AQ1148" i="25"/>
  <c r="AB1149" i="25"/>
  <c r="AC1149" i="25"/>
  <c r="AD1149" i="25"/>
  <c r="AE1149" i="25"/>
  <c r="AF1149" i="25"/>
  <c r="AG1149" i="25"/>
  <c r="AH1149" i="25"/>
  <c r="AI1149" i="25"/>
  <c r="AJ1149" i="25"/>
  <c r="AK1149" i="25"/>
  <c r="AL1149" i="25"/>
  <c r="AM1149" i="25"/>
  <c r="AN1149" i="25"/>
  <c r="AO1149" i="25"/>
  <c r="AP1149" i="25"/>
  <c r="AQ1149" i="25"/>
  <c r="AB1150" i="25"/>
  <c r="AC1150" i="25"/>
  <c r="AD1150" i="25"/>
  <c r="AE1150" i="25"/>
  <c r="AF1150" i="25"/>
  <c r="AG1150" i="25"/>
  <c r="AH1150" i="25"/>
  <c r="AI1150" i="25"/>
  <c r="AJ1150" i="25"/>
  <c r="AK1150" i="25"/>
  <c r="AL1150" i="25"/>
  <c r="AM1150" i="25"/>
  <c r="AN1150" i="25"/>
  <c r="AO1150" i="25"/>
  <c r="AP1150" i="25"/>
  <c r="AQ1150" i="25"/>
  <c r="AB1151" i="25"/>
  <c r="AC1151" i="25"/>
  <c r="AD1151" i="25"/>
  <c r="AE1151" i="25"/>
  <c r="AF1151" i="25"/>
  <c r="AG1151" i="25"/>
  <c r="AH1151" i="25"/>
  <c r="AI1151" i="25"/>
  <c r="AJ1151" i="25"/>
  <c r="AK1151" i="25"/>
  <c r="AL1151" i="25"/>
  <c r="AM1151" i="25"/>
  <c r="AN1151" i="25"/>
  <c r="AO1151" i="25"/>
  <c r="AP1151" i="25"/>
  <c r="AQ1151" i="25"/>
  <c r="AB1152" i="25"/>
  <c r="AC1152" i="25"/>
  <c r="AD1152" i="25"/>
  <c r="AE1152" i="25"/>
  <c r="AF1152" i="25"/>
  <c r="AG1152" i="25"/>
  <c r="AH1152" i="25"/>
  <c r="AI1152" i="25"/>
  <c r="AJ1152" i="25"/>
  <c r="AK1152" i="25"/>
  <c r="AL1152" i="25"/>
  <c r="AM1152" i="25"/>
  <c r="AN1152" i="25"/>
  <c r="AO1152" i="25"/>
  <c r="AP1152" i="25"/>
  <c r="AQ1152" i="25"/>
  <c r="AB1153" i="25"/>
  <c r="AC1153" i="25"/>
  <c r="AD1153" i="25"/>
  <c r="AE1153" i="25"/>
  <c r="AF1153" i="25"/>
  <c r="AG1153" i="25"/>
  <c r="AH1153" i="25"/>
  <c r="AI1153" i="25"/>
  <c r="AJ1153" i="25"/>
  <c r="AK1153" i="25"/>
  <c r="AL1153" i="25"/>
  <c r="AM1153" i="25"/>
  <c r="AN1153" i="25"/>
  <c r="AO1153" i="25"/>
  <c r="AP1153" i="25"/>
  <c r="AQ1153" i="25"/>
  <c r="AB1154" i="25"/>
  <c r="AC1154" i="25"/>
  <c r="AD1154" i="25"/>
  <c r="AE1154" i="25"/>
  <c r="AF1154" i="25"/>
  <c r="AG1154" i="25"/>
  <c r="AH1154" i="25"/>
  <c r="AI1154" i="25"/>
  <c r="AJ1154" i="25"/>
  <c r="AK1154" i="25"/>
  <c r="AL1154" i="25"/>
  <c r="AM1154" i="25"/>
  <c r="AN1154" i="25"/>
  <c r="AO1154" i="25"/>
  <c r="AP1154" i="25"/>
  <c r="AQ1154" i="25"/>
  <c r="AB1155" i="25"/>
  <c r="AC1155" i="25"/>
  <c r="AD1155" i="25"/>
  <c r="AE1155" i="25"/>
  <c r="AF1155" i="25"/>
  <c r="AG1155" i="25"/>
  <c r="AH1155" i="25"/>
  <c r="AI1155" i="25"/>
  <c r="AJ1155" i="25"/>
  <c r="AK1155" i="25"/>
  <c r="AL1155" i="25"/>
  <c r="AM1155" i="25"/>
  <c r="AN1155" i="25"/>
  <c r="AO1155" i="25"/>
  <c r="AP1155" i="25"/>
  <c r="AQ1155" i="25"/>
  <c r="AB1156" i="25"/>
  <c r="AC1156" i="25"/>
  <c r="AD1156" i="25"/>
  <c r="AE1156" i="25"/>
  <c r="AF1156" i="25"/>
  <c r="AG1156" i="25"/>
  <c r="AH1156" i="25"/>
  <c r="AI1156" i="25"/>
  <c r="AJ1156" i="25"/>
  <c r="AK1156" i="25"/>
  <c r="AL1156" i="25"/>
  <c r="AM1156" i="25"/>
  <c r="AN1156" i="25"/>
  <c r="AO1156" i="25"/>
  <c r="AP1156" i="25"/>
  <c r="AQ1156" i="25"/>
  <c r="AB1157" i="25"/>
  <c r="AC1157" i="25"/>
  <c r="AD1157" i="25"/>
  <c r="AE1157" i="25"/>
  <c r="AF1157" i="25"/>
  <c r="AG1157" i="25"/>
  <c r="AH1157" i="25"/>
  <c r="AI1157" i="25"/>
  <c r="AJ1157" i="25"/>
  <c r="AK1157" i="25"/>
  <c r="AL1157" i="25"/>
  <c r="AM1157" i="25"/>
  <c r="AN1157" i="25"/>
  <c r="AO1157" i="25"/>
  <c r="AP1157" i="25"/>
  <c r="AQ1157" i="25"/>
  <c r="AB1158" i="25"/>
  <c r="AC1158" i="25"/>
  <c r="AD1158" i="25"/>
  <c r="AE1158" i="25"/>
  <c r="AF1158" i="25"/>
  <c r="AG1158" i="25"/>
  <c r="AH1158" i="25"/>
  <c r="AI1158" i="25"/>
  <c r="AJ1158" i="25"/>
  <c r="AK1158" i="25"/>
  <c r="AL1158" i="25"/>
  <c r="AM1158" i="25"/>
  <c r="AN1158" i="25"/>
  <c r="AO1158" i="25"/>
  <c r="AP1158" i="25"/>
  <c r="AQ1158" i="25"/>
  <c r="AB1159" i="25"/>
  <c r="AC1159" i="25"/>
  <c r="AD1159" i="25"/>
  <c r="AE1159" i="25"/>
  <c r="AF1159" i="25"/>
  <c r="AG1159" i="25"/>
  <c r="AH1159" i="25"/>
  <c r="AI1159" i="25"/>
  <c r="AJ1159" i="25"/>
  <c r="AK1159" i="25"/>
  <c r="AL1159" i="25"/>
  <c r="AM1159" i="25"/>
  <c r="AN1159" i="25"/>
  <c r="AO1159" i="25"/>
  <c r="AP1159" i="25"/>
  <c r="AQ1159" i="25"/>
  <c r="AB1160" i="25"/>
  <c r="AC1160" i="25"/>
  <c r="AD1160" i="25"/>
  <c r="AE1160" i="25"/>
  <c r="AF1160" i="25"/>
  <c r="AG1160" i="25"/>
  <c r="AH1160" i="25"/>
  <c r="AI1160" i="25"/>
  <c r="AJ1160" i="25"/>
  <c r="AK1160" i="25"/>
  <c r="AL1160" i="25"/>
  <c r="AM1160" i="25"/>
  <c r="AN1160" i="25"/>
  <c r="AO1160" i="25"/>
  <c r="AP1160" i="25"/>
  <c r="AQ1160" i="25"/>
  <c r="AB1161" i="25"/>
  <c r="AC1161" i="25"/>
  <c r="AD1161" i="25"/>
  <c r="AE1161" i="25"/>
  <c r="AF1161" i="25"/>
  <c r="AG1161" i="25"/>
  <c r="AH1161" i="25"/>
  <c r="AI1161" i="25"/>
  <c r="AJ1161" i="25"/>
  <c r="AK1161" i="25"/>
  <c r="AL1161" i="25"/>
  <c r="AM1161" i="25"/>
  <c r="AN1161" i="25"/>
  <c r="AO1161" i="25"/>
  <c r="AP1161" i="25"/>
  <c r="AQ1161" i="25"/>
  <c r="AB1162" i="25"/>
  <c r="AC1162" i="25"/>
  <c r="AD1162" i="25"/>
  <c r="AE1162" i="25"/>
  <c r="AF1162" i="25"/>
  <c r="AG1162" i="25"/>
  <c r="AH1162" i="25"/>
  <c r="AI1162" i="25"/>
  <c r="AJ1162" i="25"/>
  <c r="AK1162" i="25"/>
  <c r="AL1162" i="25"/>
  <c r="AM1162" i="25"/>
  <c r="AN1162" i="25"/>
  <c r="AO1162" i="25"/>
  <c r="AP1162" i="25"/>
  <c r="AQ1162" i="25"/>
  <c r="AB1163" i="25"/>
  <c r="AC1163" i="25"/>
  <c r="AD1163" i="25"/>
  <c r="AE1163" i="25"/>
  <c r="AF1163" i="25"/>
  <c r="AG1163" i="25"/>
  <c r="AH1163" i="25"/>
  <c r="AI1163" i="25"/>
  <c r="AJ1163" i="25"/>
  <c r="AK1163" i="25"/>
  <c r="AL1163" i="25"/>
  <c r="AM1163" i="25"/>
  <c r="AN1163" i="25"/>
  <c r="AO1163" i="25"/>
  <c r="AP1163" i="25"/>
  <c r="AQ1163" i="25"/>
  <c r="AB1164" i="25"/>
  <c r="AC1164" i="25"/>
  <c r="AD1164" i="25"/>
  <c r="AE1164" i="25"/>
  <c r="AF1164" i="25"/>
  <c r="AG1164" i="25"/>
  <c r="AH1164" i="25"/>
  <c r="AI1164" i="25"/>
  <c r="AJ1164" i="25"/>
  <c r="AK1164" i="25"/>
  <c r="AL1164" i="25"/>
  <c r="AM1164" i="25"/>
  <c r="AN1164" i="25"/>
  <c r="AO1164" i="25"/>
  <c r="AP1164" i="25"/>
  <c r="AQ1164" i="25"/>
  <c r="AB1165" i="25"/>
  <c r="AC1165" i="25"/>
  <c r="AD1165" i="25"/>
  <c r="AE1165" i="25"/>
  <c r="AF1165" i="25"/>
  <c r="AG1165" i="25"/>
  <c r="AH1165" i="25"/>
  <c r="AI1165" i="25"/>
  <c r="AJ1165" i="25"/>
  <c r="AK1165" i="25"/>
  <c r="AL1165" i="25"/>
  <c r="AM1165" i="25"/>
  <c r="AN1165" i="25"/>
  <c r="AO1165" i="25"/>
  <c r="AP1165" i="25"/>
  <c r="AQ1165" i="25"/>
  <c r="AB1166" i="25"/>
  <c r="AC1166" i="25"/>
  <c r="AD1166" i="25"/>
  <c r="AE1166" i="25"/>
  <c r="AF1166" i="25"/>
  <c r="AG1166" i="25"/>
  <c r="AH1166" i="25"/>
  <c r="AI1166" i="25"/>
  <c r="AJ1166" i="25"/>
  <c r="AK1166" i="25"/>
  <c r="AL1166" i="25"/>
  <c r="AM1166" i="25"/>
  <c r="AN1166" i="25"/>
  <c r="AO1166" i="25"/>
  <c r="AP1166" i="25"/>
  <c r="AQ1166" i="25"/>
  <c r="AB1167" i="25"/>
  <c r="AC1167" i="25"/>
  <c r="AD1167" i="25"/>
  <c r="AE1167" i="25"/>
  <c r="AF1167" i="25"/>
  <c r="AG1167" i="25"/>
  <c r="AH1167" i="25"/>
  <c r="AI1167" i="25"/>
  <c r="AJ1167" i="25"/>
  <c r="AK1167" i="25"/>
  <c r="AL1167" i="25"/>
  <c r="AM1167" i="25"/>
  <c r="AN1167" i="25"/>
  <c r="AO1167" i="25"/>
  <c r="AP1167" i="25"/>
  <c r="AQ1167" i="25"/>
  <c r="AB1168" i="25"/>
  <c r="AC1168" i="25"/>
  <c r="AD1168" i="25"/>
  <c r="AE1168" i="25"/>
  <c r="AF1168" i="25"/>
  <c r="AG1168" i="25"/>
  <c r="AH1168" i="25"/>
  <c r="AI1168" i="25"/>
  <c r="AJ1168" i="25"/>
  <c r="AK1168" i="25"/>
  <c r="AL1168" i="25"/>
  <c r="AM1168" i="25"/>
  <c r="AN1168" i="25"/>
  <c r="AO1168" i="25"/>
  <c r="AP1168" i="25"/>
  <c r="AQ1168" i="25"/>
  <c r="AB1169" i="25"/>
  <c r="AC1169" i="25"/>
  <c r="AD1169" i="25"/>
  <c r="AE1169" i="25"/>
  <c r="AF1169" i="25"/>
  <c r="AG1169" i="25"/>
  <c r="AH1169" i="25"/>
  <c r="AI1169" i="25"/>
  <c r="AJ1169" i="25"/>
  <c r="AK1169" i="25"/>
  <c r="AL1169" i="25"/>
  <c r="AM1169" i="25"/>
  <c r="AN1169" i="25"/>
  <c r="AO1169" i="25"/>
  <c r="AP1169" i="25"/>
  <c r="AQ1169" i="25"/>
  <c r="AB1170" i="25"/>
  <c r="AC1170" i="25"/>
  <c r="AD1170" i="25"/>
  <c r="AE1170" i="25"/>
  <c r="AF1170" i="25"/>
  <c r="AG1170" i="25"/>
  <c r="AH1170" i="25"/>
  <c r="AI1170" i="25"/>
  <c r="AJ1170" i="25"/>
  <c r="AK1170" i="25"/>
  <c r="AL1170" i="25"/>
  <c r="AM1170" i="25"/>
  <c r="AN1170" i="25"/>
  <c r="AO1170" i="25"/>
  <c r="AP1170" i="25"/>
  <c r="AQ1170" i="25"/>
  <c r="AB1171" i="25"/>
  <c r="AC1171" i="25"/>
  <c r="AD1171" i="25"/>
  <c r="AE1171" i="25"/>
  <c r="AF1171" i="25"/>
  <c r="AG1171" i="25"/>
  <c r="AH1171" i="25"/>
  <c r="AI1171" i="25"/>
  <c r="AJ1171" i="25"/>
  <c r="AK1171" i="25"/>
  <c r="AL1171" i="25"/>
  <c r="AM1171" i="25"/>
  <c r="AN1171" i="25"/>
  <c r="AO1171" i="25"/>
  <c r="AP1171" i="25"/>
  <c r="AQ1171" i="25"/>
  <c r="AB1172" i="25"/>
  <c r="AC1172" i="25"/>
  <c r="AD1172" i="25"/>
  <c r="AE1172" i="25"/>
  <c r="AF1172" i="25"/>
  <c r="AG1172" i="25"/>
  <c r="AH1172" i="25"/>
  <c r="AI1172" i="25"/>
  <c r="AJ1172" i="25"/>
  <c r="AK1172" i="25"/>
  <c r="AL1172" i="25"/>
  <c r="AM1172" i="25"/>
  <c r="AN1172" i="25"/>
  <c r="AO1172" i="25"/>
  <c r="AP1172" i="25"/>
  <c r="AQ1172" i="25"/>
  <c r="AB1173" i="25"/>
  <c r="AC1173" i="25"/>
  <c r="AD1173" i="25"/>
  <c r="AE1173" i="25"/>
  <c r="AF1173" i="25"/>
  <c r="AG1173" i="25"/>
  <c r="AH1173" i="25"/>
  <c r="AI1173" i="25"/>
  <c r="AJ1173" i="25"/>
  <c r="AK1173" i="25"/>
  <c r="AL1173" i="25"/>
  <c r="AM1173" i="25"/>
  <c r="AN1173" i="25"/>
  <c r="AO1173" i="25"/>
  <c r="AP1173" i="25"/>
  <c r="AQ1173" i="25"/>
  <c r="AB1174" i="25"/>
  <c r="AC1174" i="25"/>
  <c r="AD1174" i="25"/>
  <c r="AE1174" i="25"/>
  <c r="AF1174" i="25"/>
  <c r="AG1174" i="25"/>
  <c r="AH1174" i="25"/>
  <c r="AI1174" i="25"/>
  <c r="AJ1174" i="25"/>
  <c r="AK1174" i="25"/>
  <c r="AL1174" i="25"/>
  <c r="AM1174" i="25"/>
  <c r="AN1174" i="25"/>
  <c r="AO1174" i="25"/>
  <c r="AP1174" i="25"/>
  <c r="AQ1174" i="25"/>
  <c r="AB1175" i="25"/>
  <c r="AC1175" i="25"/>
  <c r="AD1175" i="25"/>
  <c r="AE1175" i="25"/>
  <c r="AF1175" i="25"/>
  <c r="AG1175" i="25"/>
  <c r="AH1175" i="25"/>
  <c r="AI1175" i="25"/>
  <c r="AJ1175" i="25"/>
  <c r="AK1175" i="25"/>
  <c r="AL1175" i="25"/>
  <c r="AM1175" i="25"/>
  <c r="AN1175" i="25"/>
  <c r="AO1175" i="25"/>
  <c r="AP1175" i="25"/>
  <c r="AQ1175" i="25"/>
  <c r="AB1176" i="25"/>
  <c r="AC1176" i="25"/>
  <c r="AD1176" i="25"/>
  <c r="AE1176" i="25"/>
  <c r="AF1176" i="25"/>
  <c r="AG1176" i="25"/>
  <c r="AH1176" i="25"/>
  <c r="AI1176" i="25"/>
  <c r="AJ1176" i="25"/>
  <c r="AK1176" i="25"/>
  <c r="AL1176" i="25"/>
  <c r="AM1176" i="25"/>
  <c r="AN1176" i="25"/>
  <c r="AO1176" i="25"/>
  <c r="AP1176" i="25"/>
  <c r="AQ1176" i="25"/>
  <c r="AB1177" i="25"/>
  <c r="AC1177" i="25"/>
  <c r="AD1177" i="25"/>
  <c r="AE1177" i="25"/>
  <c r="AF1177" i="25"/>
  <c r="AG1177" i="25"/>
  <c r="AH1177" i="25"/>
  <c r="AI1177" i="25"/>
  <c r="AJ1177" i="25"/>
  <c r="AK1177" i="25"/>
  <c r="AL1177" i="25"/>
  <c r="AM1177" i="25"/>
  <c r="AN1177" i="25"/>
  <c r="AO1177" i="25"/>
  <c r="AP1177" i="25"/>
  <c r="AQ1177" i="25"/>
  <c r="AB1178" i="25"/>
  <c r="AC1178" i="25"/>
  <c r="AD1178" i="25"/>
  <c r="AE1178" i="25"/>
  <c r="AF1178" i="25"/>
  <c r="AG1178" i="25"/>
  <c r="AH1178" i="25"/>
  <c r="AI1178" i="25"/>
  <c r="AJ1178" i="25"/>
  <c r="AK1178" i="25"/>
  <c r="AL1178" i="25"/>
  <c r="AM1178" i="25"/>
  <c r="AN1178" i="25"/>
  <c r="AO1178" i="25"/>
  <c r="AP1178" i="25"/>
  <c r="AQ1178" i="25"/>
  <c r="AB1179" i="25"/>
  <c r="AC1179" i="25"/>
  <c r="AD1179" i="25"/>
  <c r="AE1179" i="25"/>
  <c r="AF1179" i="25"/>
  <c r="AG1179" i="25"/>
  <c r="AH1179" i="25"/>
  <c r="AI1179" i="25"/>
  <c r="AJ1179" i="25"/>
  <c r="AK1179" i="25"/>
  <c r="AL1179" i="25"/>
  <c r="AM1179" i="25"/>
  <c r="AN1179" i="25"/>
  <c r="AO1179" i="25"/>
  <c r="AP1179" i="25"/>
  <c r="AQ1179" i="25"/>
  <c r="AB1180" i="25"/>
  <c r="AC1180" i="25"/>
  <c r="AD1180" i="25"/>
  <c r="AE1180" i="25"/>
  <c r="AF1180" i="25"/>
  <c r="AG1180" i="25"/>
  <c r="AH1180" i="25"/>
  <c r="AI1180" i="25"/>
  <c r="AJ1180" i="25"/>
  <c r="AK1180" i="25"/>
  <c r="AL1180" i="25"/>
  <c r="AM1180" i="25"/>
  <c r="AN1180" i="25"/>
  <c r="AO1180" i="25"/>
  <c r="AP1180" i="25"/>
  <c r="AQ1180" i="25"/>
  <c r="AB1181" i="25"/>
  <c r="AC1181" i="25"/>
  <c r="AD1181" i="25"/>
  <c r="AE1181" i="25"/>
  <c r="AF1181" i="25"/>
  <c r="AG1181" i="25"/>
  <c r="AH1181" i="25"/>
  <c r="AI1181" i="25"/>
  <c r="AJ1181" i="25"/>
  <c r="AK1181" i="25"/>
  <c r="AL1181" i="25"/>
  <c r="AM1181" i="25"/>
  <c r="AN1181" i="25"/>
  <c r="AO1181" i="25"/>
  <c r="AP1181" i="25"/>
  <c r="AQ1181" i="25"/>
  <c r="AB1182" i="25"/>
  <c r="AC1182" i="25"/>
  <c r="AD1182" i="25"/>
  <c r="AE1182" i="25"/>
  <c r="AF1182" i="25"/>
  <c r="AG1182" i="25"/>
  <c r="AH1182" i="25"/>
  <c r="AI1182" i="25"/>
  <c r="AJ1182" i="25"/>
  <c r="AK1182" i="25"/>
  <c r="AL1182" i="25"/>
  <c r="AM1182" i="25"/>
  <c r="AN1182" i="25"/>
  <c r="AO1182" i="25"/>
  <c r="AP1182" i="25"/>
  <c r="AQ1182" i="25"/>
  <c r="AB1183" i="25"/>
  <c r="AC1183" i="25"/>
  <c r="AD1183" i="25"/>
  <c r="AE1183" i="25"/>
  <c r="AF1183" i="25"/>
  <c r="AG1183" i="25"/>
  <c r="AH1183" i="25"/>
  <c r="AI1183" i="25"/>
  <c r="AJ1183" i="25"/>
  <c r="AK1183" i="25"/>
  <c r="AL1183" i="25"/>
  <c r="AM1183" i="25"/>
  <c r="AN1183" i="25"/>
  <c r="AO1183" i="25"/>
  <c r="AP1183" i="25"/>
  <c r="AQ1183" i="25"/>
  <c r="AB1184" i="25"/>
  <c r="AC1184" i="25"/>
  <c r="AD1184" i="25"/>
  <c r="AE1184" i="25"/>
  <c r="AF1184" i="25"/>
  <c r="AG1184" i="25"/>
  <c r="AH1184" i="25"/>
  <c r="AI1184" i="25"/>
  <c r="AJ1184" i="25"/>
  <c r="AK1184" i="25"/>
  <c r="AL1184" i="25"/>
  <c r="AM1184" i="25"/>
  <c r="AN1184" i="25"/>
  <c r="AO1184" i="25"/>
  <c r="AP1184" i="25"/>
  <c r="AQ1184" i="25"/>
  <c r="AB1185" i="25"/>
  <c r="AC1185" i="25"/>
  <c r="AD1185" i="25"/>
  <c r="AE1185" i="25"/>
  <c r="AF1185" i="25"/>
  <c r="AG1185" i="25"/>
  <c r="AH1185" i="25"/>
  <c r="AI1185" i="25"/>
  <c r="AJ1185" i="25"/>
  <c r="AK1185" i="25"/>
  <c r="AL1185" i="25"/>
  <c r="AM1185" i="25"/>
  <c r="AN1185" i="25"/>
  <c r="AO1185" i="25"/>
  <c r="AP1185" i="25"/>
  <c r="AQ1185" i="25"/>
  <c r="AB1186" i="25"/>
  <c r="AC1186" i="25"/>
  <c r="AD1186" i="25"/>
  <c r="AE1186" i="25"/>
  <c r="AF1186" i="25"/>
  <c r="AG1186" i="25"/>
  <c r="AH1186" i="25"/>
  <c r="AI1186" i="25"/>
  <c r="AJ1186" i="25"/>
  <c r="AK1186" i="25"/>
  <c r="AL1186" i="25"/>
  <c r="AM1186" i="25"/>
  <c r="AN1186" i="25"/>
  <c r="AO1186" i="25"/>
  <c r="AP1186" i="25"/>
  <c r="AQ1186" i="25"/>
  <c r="AB1187" i="25"/>
  <c r="AC1187" i="25"/>
  <c r="AD1187" i="25"/>
  <c r="AE1187" i="25"/>
  <c r="AF1187" i="25"/>
  <c r="AG1187" i="25"/>
  <c r="AH1187" i="25"/>
  <c r="AI1187" i="25"/>
  <c r="AJ1187" i="25"/>
  <c r="AK1187" i="25"/>
  <c r="AL1187" i="25"/>
  <c r="AM1187" i="25"/>
  <c r="AN1187" i="25"/>
  <c r="AO1187" i="25"/>
  <c r="AP1187" i="25"/>
  <c r="AQ1187" i="25"/>
  <c r="AB1188" i="25"/>
  <c r="AC1188" i="25"/>
  <c r="AD1188" i="25"/>
  <c r="AE1188" i="25"/>
  <c r="AF1188" i="25"/>
  <c r="AG1188" i="25"/>
  <c r="AH1188" i="25"/>
  <c r="AI1188" i="25"/>
  <c r="AJ1188" i="25"/>
  <c r="AK1188" i="25"/>
  <c r="AL1188" i="25"/>
  <c r="AM1188" i="25"/>
  <c r="AN1188" i="25"/>
  <c r="AO1188" i="25"/>
  <c r="AP1188" i="25"/>
  <c r="AQ1188" i="25"/>
  <c r="AB1189" i="25"/>
  <c r="AC1189" i="25"/>
  <c r="AD1189" i="25"/>
  <c r="AE1189" i="25"/>
  <c r="AF1189" i="25"/>
  <c r="AG1189" i="25"/>
  <c r="AH1189" i="25"/>
  <c r="AI1189" i="25"/>
  <c r="AJ1189" i="25"/>
  <c r="AK1189" i="25"/>
  <c r="AL1189" i="25"/>
  <c r="AM1189" i="25"/>
  <c r="AN1189" i="25"/>
  <c r="AO1189" i="25"/>
  <c r="AP1189" i="25"/>
  <c r="AQ1189" i="25"/>
  <c r="AB1190" i="25"/>
  <c r="AC1190" i="25"/>
  <c r="AD1190" i="25"/>
  <c r="AE1190" i="25"/>
  <c r="AF1190" i="25"/>
  <c r="AG1190" i="25"/>
  <c r="AH1190" i="25"/>
  <c r="AI1190" i="25"/>
  <c r="AJ1190" i="25"/>
  <c r="AK1190" i="25"/>
  <c r="AL1190" i="25"/>
  <c r="AM1190" i="25"/>
  <c r="AN1190" i="25"/>
  <c r="AO1190" i="25"/>
  <c r="AP1190" i="25"/>
  <c r="AQ1190" i="25"/>
  <c r="AB1191" i="25"/>
  <c r="AC1191" i="25"/>
  <c r="AD1191" i="25"/>
  <c r="AE1191" i="25"/>
  <c r="AF1191" i="25"/>
  <c r="AG1191" i="25"/>
  <c r="AH1191" i="25"/>
  <c r="AI1191" i="25"/>
  <c r="AJ1191" i="25"/>
  <c r="AK1191" i="25"/>
  <c r="AL1191" i="25"/>
  <c r="AM1191" i="25"/>
  <c r="AN1191" i="25"/>
  <c r="AO1191" i="25"/>
  <c r="AP1191" i="25"/>
  <c r="AQ1191" i="25"/>
  <c r="AB1192" i="25"/>
  <c r="AC1192" i="25"/>
  <c r="AD1192" i="25"/>
  <c r="AE1192" i="25"/>
  <c r="AF1192" i="25"/>
  <c r="AG1192" i="25"/>
  <c r="AH1192" i="25"/>
  <c r="AI1192" i="25"/>
  <c r="AJ1192" i="25"/>
  <c r="AK1192" i="25"/>
  <c r="AL1192" i="25"/>
  <c r="AM1192" i="25"/>
  <c r="AN1192" i="25"/>
  <c r="AO1192" i="25"/>
  <c r="AP1192" i="25"/>
  <c r="AQ1192" i="25"/>
  <c r="AB1193" i="25"/>
  <c r="AC1193" i="25"/>
  <c r="AD1193" i="25"/>
  <c r="AE1193" i="25"/>
  <c r="AF1193" i="25"/>
  <c r="AG1193" i="25"/>
  <c r="AH1193" i="25"/>
  <c r="AI1193" i="25"/>
  <c r="AJ1193" i="25"/>
  <c r="AK1193" i="25"/>
  <c r="AL1193" i="25"/>
  <c r="AM1193" i="25"/>
  <c r="AN1193" i="25"/>
  <c r="AO1193" i="25"/>
  <c r="AP1193" i="25"/>
  <c r="AQ1193" i="25"/>
  <c r="AB1194" i="25"/>
  <c r="AC1194" i="25"/>
  <c r="AD1194" i="25"/>
  <c r="AE1194" i="25"/>
  <c r="AF1194" i="25"/>
  <c r="AG1194" i="25"/>
  <c r="AH1194" i="25"/>
  <c r="AI1194" i="25"/>
  <c r="AJ1194" i="25"/>
  <c r="AK1194" i="25"/>
  <c r="AL1194" i="25"/>
  <c r="AM1194" i="25"/>
  <c r="AN1194" i="25"/>
  <c r="AO1194" i="25"/>
  <c r="AP1194" i="25"/>
  <c r="AQ1194" i="25"/>
  <c r="AB1195" i="25"/>
  <c r="AC1195" i="25"/>
  <c r="AD1195" i="25"/>
  <c r="AE1195" i="25"/>
  <c r="AF1195" i="25"/>
  <c r="AG1195" i="25"/>
  <c r="AH1195" i="25"/>
  <c r="AI1195" i="25"/>
  <c r="AJ1195" i="25"/>
  <c r="AK1195" i="25"/>
  <c r="AL1195" i="25"/>
  <c r="AM1195" i="25"/>
  <c r="AN1195" i="25"/>
  <c r="AO1195" i="25"/>
  <c r="AP1195" i="25"/>
  <c r="AQ1195" i="25"/>
  <c r="AB1196" i="25"/>
  <c r="AC1196" i="25"/>
  <c r="AD1196" i="25"/>
  <c r="AE1196" i="25"/>
  <c r="AF1196" i="25"/>
  <c r="AG1196" i="25"/>
  <c r="AH1196" i="25"/>
  <c r="AI1196" i="25"/>
  <c r="AJ1196" i="25"/>
  <c r="AK1196" i="25"/>
  <c r="AL1196" i="25"/>
  <c r="AM1196" i="25"/>
  <c r="AN1196" i="25"/>
  <c r="AO1196" i="25"/>
  <c r="AP1196" i="25"/>
  <c r="AQ1196" i="25"/>
  <c r="AB1197" i="25"/>
  <c r="AC1197" i="25"/>
  <c r="AD1197" i="25"/>
  <c r="AE1197" i="25"/>
  <c r="AF1197" i="25"/>
  <c r="AG1197" i="25"/>
  <c r="AH1197" i="25"/>
  <c r="AI1197" i="25"/>
  <c r="AJ1197" i="25"/>
  <c r="AK1197" i="25"/>
  <c r="AL1197" i="25"/>
  <c r="AM1197" i="25"/>
  <c r="AN1197" i="25"/>
  <c r="AO1197" i="25"/>
  <c r="AP1197" i="25"/>
  <c r="AQ1197" i="25"/>
  <c r="AB1198" i="25"/>
  <c r="AC1198" i="25"/>
  <c r="AD1198" i="25"/>
  <c r="AE1198" i="25"/>
  <c r="AF1198" i="25"/>
  <c r="AG1198" i="25"/>
  <c r="AH1198" i="25"/>
  <c r="AI1198" i="25"/>
  <c r="AJ1198" i="25"/>
  <c r="AK1198" i="25"/>
  <c r="AL1198" i="25"/>
  <c r="AM1198" i="25"/>
  <c r="AN1198" i="25"/>
  <c r="AO1198" i="25"/>
  <c r="AP1198" i="25"/>
  <c r="AQ1198" i="25"/>
  <c r="AB1199" i="25"/>
  <c r="AC1199" i="25"/>
  <c r="AD1199" i="25"/>
  <c r="AE1199" i="25"/>
  <c r="AF1199" i="25"/>
  <c r="AG1199" i="25"/>
  <c r="AH1199" i="25"/>
  <c r="AI1199" i="25"/>
  <c r="AJ1199" i="25"/>
  <c r="AK1199" i="25"/>
  <c r="AL1199" i="25"/>
  <c r="AM1199" i="25"/>
  <c r="AN1199" i="25"/>
  <c r="AO1199" i="25"/>
  <c r="AP1199" i="25"/>
  <c r="AQ1199" i="25"/>
  <c r="AB1200" i="25"/>
  <c r="AC1200" i="25"/>
  <c r="AD1200" i="25"/>
  <c r="AE1200" i="25"/>
  <c r="AF1200" i="25"/>
  <c r="AG1200" i="25"/>
  <c r="AH1200" i="25"/>
  <c r="AI1200" i="25"/>
  <c r="AJ1200" i="25"/>
  <c r="AK1200" i="25"/>
  <c r="AL1200" i="25"/>
  <c r="AM1200" i="25"/>
  <c r="AN1200" i="25"/>
  <c r="AO1200" i="25"/>
  <c r="AP1200" i="25"/>
  <c r="AQ1200" i="25"/>
  <c r="AB1201" i="25"/>
  <c r="AC1201" i="25"/>
  <c r="AD1201" i="25"/>
  <c r="AE1201" i="25"/>
  <c r="AF1201" i="25"/>
  <c r="AG1201" i="25"/>
  <c r="AH1201" i="25"/>
  <c r="AI1201" i="25"/>
  <c r="AJ1201" i="25"/>
  <c r="AK1201" i="25"/>
  <c r="AL1201" i="25"/>
  <c r="AM1201" i="25"/>
  <c r="AN1201" i="25"/>
  <c r="AO1201" i="25"/>
  <c r="AP1201" i="25"/>
  <c r="AQ1201" i="25"/>
  <c r="AB1202" i="25"/>
  <c r="AC1202" i="25"/>
  <c r="AD1202" i="25"/>
  <c r="AE1202" i="25"/>
  <c r="AF1202" i="25"/>
  <c r="AG1202" i="25"/>
  <c r="AH1202" i="25"/>
  <c r="AI1202" i="25"/>
  <c r="AJ1202" i="25"/>
  <c r="AK1202" i="25"/>
  <c r="AL1202" i="25"/>
  <c r="AM1202" i="25"/>
  <c r="AN1202" i="25"/>
  <c r="AO1202" i="25"/>
  <c r="AP1202" i="25"/>
  <c r="AQ1202" i="25"/>
  <c r="AB1203" i="25"/>
  <c r="AC1203" i="25"/>
  <c r="AD1203" i="25"/>
  <c r="AE1203" i="25"/>
  <c r="AF1203" i="25"/>
  <c r="AG1203" i="25"/>
  <c r="AH1203" i="25"/>
  <c r="AI1203" i="25"/>
  <c r="AJ1203" i="25"/>
  <c r="AK1203" i="25"/>
  <c r="AL1203" i="25"/>
  <c r="AM1203" i="25"/>
  <c r="AN1203" i="25"/>
  <c r="AO1203" i="25"/>
  <c r="AP1203" i="25"/>
  <c r="AQ1203" i="25"/>
  <c r="AB1204" i="25"/>
  <c r="AC1204" i="25"/>
  <c r="AD1204" i="25"/>
  <c r="AE1204" i="25"/>
  <c r="AF1204" i="25"/>
  <c r="AG1204" i="25"/>
  <c r="AH1204" i="25"/>
  <c r="AI1204" i="25"/>
  <c r="AJ1204" i="25"/>
  <c r="AK1204" i="25"/>
  <c r="AL1204" i="25"/>
  <c r="AM1204" i="25"/>
  <c r="AN1204" i="25"/>
  <c r="AO1204" i="25"/>
  <c r="AP1204" i="25"/>
  <c r="AQ1204" i="25"/>
  <c r="AB1205" i="25"/>
  <c r="AC1205" i="25"/>
  <c r="AD1205" i="25"/>
  <c r="AE1205" i="25"/>
  <c r="AF1205" i="25"/>
  <c r="AG1205" i="25"/>
  <c r="AH1205" i="25"/>
  <c r="AI1205" i="25"/>
  <c r="AJ1205" i="25"/>
  <c r="AK1205" i="25"/>
  <c r="AL1205" i="25"/>
  <c r="AM1205" i="25"/>
  <c r="AN1205" i="25"/>
  <c r="AO1205" i="25"/>
  <c r="AP1205" i="25"/>
  <c r="AQ1205" i="25"/>
  <c r="AB1206" i="25"/>
  <c r="AC1206" i="25"/>
  <c r="AD1206" i="25"/>
  <c r="AE1206" i="25"/>
  <c r="AF1206" i="25"/>
  <c r="AG1206" i="25"/>
  <c r="AH1206" i="25"/>
  <c r="AI1206" i="25"/>
  <c r="AJ1206" i="25"/>
  <c r="AK1206" i="25"/>
  <c r="AL1206" i="25"/>
  <c r="AM1206" i="25"/>
  <c r="AN1206" i="25"/>
  <c r="AO1206" i="25"/>
  <c r="AP1206" i="25"/>
  <c r="AQ1206" i="25"/>
  <c r="AB1207" i="25"/>
  <c r="AC1207" i="25"/>
  <c r="AD1207" i="25"/>
  <c r="AE1207" i="25"/>
  <c r="AF1207" i="25"/>
  <c r="AG1207" i="25"/>
  <c r="AH1207" i="25"/>
  <c r="AI1207" i="25"/>
  <c r="AJ1207" i="25"/>
  <c r="AK1207" i="25"/>
  <c r="AL1207" i="25"/>
  <c r="AM1207" i="25"/>
  <c r="AN1207" i="25"/>
  <c r="AO1207" i="25"/>
  <c r="AP1207" i="25"/>
  <c r="AQ1207" i="25"/>
  <c r="AB1208" i="25"/>
  <c r="AC1208" i="25"/>
  <c r="AD1208" i="25"/>
  <c r="AE1208" i="25"/>
  <c r="AF1208" i="25"/>
  <c r="AG1208" i="25"/>
  <c r="AH1208" i="25"/>
  <c r="AI1208" i="25"/>
  <c r="AJ1208" i="25"/>
  <c r="AK1208" i="25"/>
  <c r="AL1208" i="25"/>
  <c r="AM1208" i="25"/>
  <c r="AN1208" i="25"/>
  <c r="AO1208" i="25"/>
  <c r="AP1208" i="25"/>
  <c r="AQ1208" i="25"/>
  <c r="AB1209" i="25"/>
  <c r="AC1209" i="25"/>
  <c r="AD1209" i="25"/>
  <c r="AE1209" i="25"/>
  <c r="AF1209" i="25"/>
  <c r="AG1209" i="25"/>
  <c r="AH1209" i="25"/>
  <c r="AI1209" i="25"/>
  <c r="AJ1209" i="25"/>
  <c r="AK1209" i="25"/>
  <c r="AL1209" i="25"/>
  <c r="AM1209" i="25"/>
  <c r="AN1209" i="25"/>
  <c r="AO1209" i="25"/>
  <c r="AP1209" i="25"/>
  <c r="AQ1209" i="25"/>
  <c r="AB1210" i="25"/>
  <c r="AC1210" i="25"/>
  <c r="AD1210" i="25"/>
  <c r="AE1210" i="25"/>
  <c r="AF1210" i="25"/>
  <c r="AG1210" i="25"/>
  <c r="AH1210" i="25"/>
  <c r="AI1210" i="25"/>
  <c r="AJ1210" i="25"/>
  <c r="AK1210" i="25"/>
  <c r="AL1210" i="25"/>
  <c r="AM1210" i="25"/>
  <c r="AN1210" i="25"/>
  <c r="AO1210" i="25"/>
  <c r="AP1210" i="25"/>
  <c r="AQ1210" i="25"/>
  <c r="AB1211" i="25"/>
  <c r="AC1211" i="25"/>
  <c r="AD1211" i="25"/>
  <c r="AE1211" i="25"/>
  <c r="AF1211" i="25"/>
  <c r="AG1211" i="25"/>
  <c r="AH1211" i="25"/>
  <c r="AI1211" i="25"/>
  <c r="AJ1211" i="25"/>
  <c r="AK1211" i="25"/>
  <c r="AL1211" i="25"/>
  <c r="AM1211" i="25"/>
  <c r="AN1211" i="25"/>
  <c r="AO1211" i="25"/>
  <c r="AP1211" i="25"/>
  <c r="AQ1211" i="25"/>
  <c r="AB1212" i="25"/>
  <c r="AC1212" i="25"/>
  <c r="AD1212" i="25"/>
  <c r="AE1212" i="25"/>
  <c r="AF1212" i="25"/>
  <c r="AG1212" i="25"/>
  <c r="AH1212" i="25"/>
  <c r="AI1212" i="25"/>
  <c r="AJ1212" i="25"/>
  <c r="AK1212" i="25"/>
  <c r="AL1212" i="25"/>
  <c r="AM1212" i="25"/>
  <c r="AN1212" i="25"/>
  <c r="AO1212" i="25"/>
  <c r="AP1212" i="25"/>
  <c r="AQ1212" i="25"/>
  <c r="AB1213" i="25"/>
  <c r="AC1213" i="25"/>
  <c r="AD1213" i="25"/>
  <c r="AE1213" i="25"/>
  <c r="AF1213" i="25"/>
  <c r="AG1213" i="25"/>
  <c r="AH1213" i="25"/>
  <c r="AI1213" i="25"/>
  <c r="AJ1213" i="25"/>
  <c r="AK1213" i="25"/>
  <c r="AL1213" i="25"/>
  <c r="AM1213" i="25"/>
  <c r="AN1213" i="25"/>
  <c r="AO1213" i="25"/>
  <c r="AP1213" i="25"/>
  <c r="AQ1213" i="25"/>
  <c r="AB1214" i="25"/>
  <c r="AC1214" i="25"/>
  <c r="AD1214" i="25"/>
  <c r="AE1214" i="25"/>
  <c r="AF1214" i="25"/>
  <c r="AG1214" i="25"/>
  <c r="AH1214" i="25"/>
  <c r="AI1214" i="25"/>
  <c r="AJ1214" i="25"/>
  <c r="AK1214" i="25"/>
  <c r="AL1214" i="25"/>
  <c r="AM1214" i="25"/>
  <c r="AN1214" i="25"/>
  <c r="AO1214" i="25"/>
  <c r="AP1214" i="25"/>
  <c r="AQ1214" i="25"/>
  <c r="AB1215" i="25"/>
  <c r="AC1215" i="25"/>
  <c r="AD1215" i="25"/>
  <c r="AE1215" i="25"/>
  <c r="AF1215" i="25"/>
  <c r="AG1215" i="25"/>
  <c r="AH1215" i="25"/>
  <c r="AI1215" i="25"/>
  <c r="AJ1215" i="25"/>
  <c r="AK1215" i="25"/>
  <c r="AL1215" i="25"/>
  <c r="AM1215" i="25"/>
  <c r="AN1215" i="25"/>
  <c r="AO1215" i="25"/>
  <c r="AP1215" i="25"/>
  <c r="AQ1215" i="25"/>
  <c r="AB1216" i="25"/>
  <c r="AC1216" i="25"/>
  <c r="AD1216" i="25"/>
  <c r="AE1216" i="25"/>
  <c r="AF1216" i="25"/>
  <c r="AG1216" i="25"/>
  <c r="AH1216" i="25"/>
  <c r="AI1216" i="25"/>
  <c r="AJ1216" i="25"/>
  <c r="AK1216" i="25"/>
  <c r="AL1216" i="25"/>
  <c r="AM1216" i="25"/>
  <c r="AN1216" i="25"/>
  <c r="AO1216" i="25"/>
  <c r="AP1216" i="25"/>
  <c r="AQ1216" i="25"/>
  <c r="AB1217" i="25"/>
  <c r="AC1217" i="25"/>
  <c r="AD1217" i="25"/>
  <c r="AE1217" i="25"/>
  <c r="AF1217" i="25"/>
  <c r="AG1217" i="25"/>
  <c r="AH1217" i="25"/>
  <c r="AI1217" i="25"/>
  <c r="AJ1217" i="25"/>
  <c r="AK1217" i="25"/>
  <c r="AL1217" i="25"/>
  <c r="AM1217" i="25"/>
  <c r="AN1217" i="25"/>
  <c r="AO1217" i="25"/>
  <c r="AP1217" i="25"/>
  <c r="AQ1217" i="25"/>
  <c r="AB1218" i="25"/>
  <c r="AC1218" i="25"/>
  <c r="AD1218" i="25"/>
  <c r="AE1218" i="25"/>
  <c r="AF1218" i="25"/>
  <c r="AG1218" i="25"/>
  <c r="AH1218" i="25"/>
  <c r="AI1218" i="25"/>
  <c r="AJ1218" i="25"/>
  <c r="AK1218" i="25"/>
  <c r="AL1218" i="25"/>
  <c r="AM1218" i="25"/>
  <c r="AN1218" i="25"/>
  <c r="AO1218" i="25"/>
  <c r="AP1218" i="25"/>
  <c r="AQ1218" i="25"/>
  <c r="AB1219" i="25"/>
  <c r="AC1219" i="25"/>
  <c r="AD1219" i="25"/>
  <c r="AE1219" i="25"/>
  <c r="AF1219" i="25"/>
  <c r="AG1219" i="25"/>
  <c r="AH1219" i="25"/>
  <c r="AI1219" i="25"/>
  <c r="AJ1219" i="25"/>
  <c r="AK1219" i="25"/>
  <c r="AL1219" i="25"/>
  <c r="AM1219" i="25"/>
  <c r="AN1219" i="25"/>
  <c r="AO1219" i="25"/>
  <c r="AP1219" i="25"/>
  <c r="AQ1219" i="25"/>
  <c r="AB1220" i="25"/>
  <c r="AC1220" i="25"/>
  <c r="AD1220" i="25"/>
  <c r="AE1220" i="25"/>
  <c r="AF1220" i="25"/>
  <c r="AG1220" i="25"/>
  <c r="AH1220" i="25"/>
  <c r="AI1220" i="25"/>
  <c r="AJ1220" i="25"/>
  <c r="AK1220" i="25"/>
  <c r="AL1220" i="25"/>
  <c r="AM1220" i="25"/>
  <c r="AN1220" i="25"/>
  <c r="AO1220" i="25"/>
  <c r="AP1220" i="25"/>
  <c r="AQ1220" i="25"/>
  <c r="AB1221" i="25"/>
  <c r="AC1221" i="25"/>
  <c r="AD1221" i="25"/>
  <c r="AE1221" i="25"/>
  <c r="AF1221" i="25"/>
  <c r="AG1221" i="25"/>
  <c r="AH1221" i="25"/>
  <c r="AI1221" i="25"/>
  <c r="AJ1221" i="25"/>
  <c r="AK1221" i="25"/>
  <c r="AL1221" i="25"/>
  <c r="AM1221" i="25"/>
  <c r="AN1221" i="25"/>
  <c r="AO1221" i="25"/>
  <c r="AP1221" i="25"/>
  <c r="AQ1221" i="25"/>
  <c r="AB1222" i="25"/>
  <c r="AC1222" i="25"/>
  <c r="AD1222" i="25"/>
  <c r="AE1222" i="25"/>
  <c r="AF1222" i="25"/>
  <c r="AG1222" i="25"/>
  <c r="AH1222" i="25"/>
  <c r="AI1222" i="25"/>
  <c r="AJ1222" i="25"/>
  <c r="AK1222" i="25"/>
  <c r="AL1222" i="25"/>
  <c r="AM1222" i="25"/>
  <c r="AN1222" i="25"/>
  <c r="AO1222" i="25"/>
  <c r="AP1222" i="25"/>
  <c r="AQ1222" i="25"/>
  <c r="AB1223" i="25"/>
  <c r="AC1223" i="25"/>
  <c r="AD1223" i="25"/>
  <c r="AE1223" i="25"/>
  <c r="AF1223" i="25"/>
  <c r="AG1223" i="25"/>
  <c r="AH1223" i="25"/>
  <c r="AI1223" i="25"/>
  <c r="AJ1223" i="25"/>
  <c r="AK1223" i="25"/>
  <c r="AL1223" i="25"/>
  <c r="AM1223" i="25"/>
  <c r="AN1223" i="25"/>
  <c r="AO1223" i="25"/>
  <c r="AP1223" i="25"/>
  <c r="AQ1223" i="25"/>
  <c r="AB1224" i="25"/>
  <c r="AC1224" i="25"/>
  <c r="AD1224" i="25"/>
  <c r="AE1224" i="25"/>
  <c r="AF1224" i="25"/>
  <c r="AG1224" i="25"/>
  <c r="AH1224" i="25"/>
  <c r="AI1224" i="25"/>
  <c r="AJ1224" i="25"/>
  <c r="AK1224" i="25"/>
  <c r="AL1224" i="25"/>
  <c r="AM1224" i="25"/>
  <c r="AN1224" i="25"/>
  <c r="AO1224" i="25"/>
  <c r="AP1224" i="25"/>
  <c r="AQ1224" i="25"/>
  <c r="AB1225" i="25"/>
  <c r="AC1225" i="25"/>
  <c r="AD1225" i="25"/>
  <c r="AE1225" i="25"/>
  <c r="AF1225" i="25"/>
  <c r="AG1225" i="25"/>
  <c r="AH1225" i="25"/>
  <c r="AI1225" i="25"/>
  <c r="AJ1225" i="25"/>
  <c r="AK1225" i="25"/>
  <c r="AL1225" i="25"/>
  <c r="AM1225" i="25"/>
  <c r="AN1225" i="25"/>
  <c r="AO1225" i="25"/>
  <c r="AP1225" i="25"/>
  <c r="AQ1225" i="25"/>
  <c r="AB1226" i="25"/>
  <c r="AC1226" i="25"/>
  <c r="AD1226" i="25"/>
  <c r="AE1226" i="25"/>
  <c r="AF1226" i="25"/>
  <c r="AG1226" i="25"/>
  <c r="AH1226" i="25"/>
  <c r="AI1226" i="25"/>
  <c r="AJ1226" i="25"/>
  <c r="AK1226" i="25"/>
  <c r="AL1226" i="25"/>
  <c r="AM1226" i="25"/>
  <c r="AN1226" i="25"/>
  <c r="AO1226" i="25"/>
  <c r="AP1226" i="25"/>
  <c r="AQ1226" i="25"/>
  <c r="AB1227" i="25"/>
  <c r="AC1227" i="25"/>
  <c r="AD1227" i="25"/>
  <c r="AE1227" i="25"/>
  <c r="AF1227" i="25"/>
  <c r="AG1227" i="25"/>
  <c r="AH1227" i="25"/>
  <c r="AI1227" i="25"/>
  <c r="AJ1227" i="25"/>
  <c r="AK1227" i="25"/>
  <c r="AL1227" i="25"/>
  <c r="AM1227" i="25"/>
  <c r="AN1227" i="25"/>
  <c r="AO1227" i="25"/>
  <c r="AP1227" i="25"/>
  <c r="AQ1227" i="25"/>
  <c r="AB1228" i="25"/>
  <c r="AC1228" i="25"/>
  <c r="AD1228" i="25"/>
  <c r="AE1228" i="25"/>
  <c r="AF1228" i="25"/>
  <c r="AG1228" i="25"/>
  <c r="AH1228" i="25"/>
  <c r="AI1228" i="25"/>
  <c r="AJ1228" i="25"/>
  <c r="AK1228" i="25"/>
  <c r="AL1228" i="25"/>
  <c r="AM1228" i="25"/>
  <c r="AN1228" i="25"/>
  <c r="AO1228" i="25"/>
  <c r="AP1228" i="25"/>
  <c r="AQ1228" i="25"/>
  <c r="AB1229" i="25"/>
  <c r="AC1229" i="25"/>
  <c r="AD1229" i="25"/>
  <c r="AE1229" i="25"/>
  <c r="AF1229" i="25"/>
  <c r="AG1229" i="25"/>
  <c r="AH1229" i="25"/>
  <c r="AI1229" i="25"/>
  <c r="AJ1229" i="25"/>
  <c r="AK1229" i="25"/>
  <c r="AL1229" i="25"/>
  <c r="AM1229" i="25"/>
  <c r="AN1229" i="25"/>
  <c r="AO1229" i="25"/>
  <c r="AP1229" i="25"/>
  <c r="AQ1229" i="25"/>
  <c r="AB1230" i="25"/>
  <c r="AC1230" i="25"/>
  <c r="AD1230" i="25"/>
  <c r="AE1230" i="25"/>
  <c r="AF1230" i="25"/>
  <c r="AG1230" i="25"/>
  <c r="AH1230" i="25"/>
  <c r="AI1230" i="25"/>
  <c r="AJ1230" i="25"/>
  <c r="AK1230" i="25"/>
  <c r="AL1230" i="25"/>
  <c r="AM1230" i="25"/>
  <c r="AN1230" i="25"/>
  <c r="AO1230" i="25"/>
  <c r="AP1230" i="25"/>
  <c r="AQ1230" i="25"/>
  <c r="AB1231" i="25"/>
  <c r="AC1231" i="25"/>
  <c r="AD1231" i="25"/>
  <c r="AE1231" i="25"/>
  <c r="AF1231" i="25"/>
  <c r="AG1231" i="25"/>
  <c r="AH1231" i="25"/>
  <c r="AI1231" i="25"/>
  <c r="AJ1231" i="25"/>
  <c r="AK1231" i="25"/>
  <c r="AL1231" i="25"/>
  <c r="AM1231" i="25"/>
  <c r="AN1231" i="25"/>
  <c r="AO1231" i="25"/>
  <c r="AP1231" i="25"/>
  <c r="AQ1231" i="25"/>
  <c r="AB1232" i="25"/>
  <c r="AC1232" i="25"/>
  <c r="AD1232" i="25"/>
  <c r="AE1232" i="25"/>
  <c r="AF1232" i="25"/>
  <c r="AG1232" i="25"/>
  <c r="AH1232" i="25"/>
  <c r="AI1232" i="25"/>
  <c r="AJ1232" i="25"/>
  <c r="AK1232" i="25"/>
  <c r="AL1232" i="25"/>
  <c r="AM1232" i="25"/>
  <c r="AN1232" i="25"/>
  <c r="AO1232" i="25"/>
  <c r="AP1232" i="25"/>
  <c r="AQ1232" i="25"/>
  <c r="AB1233" i="25"/>
  <c r="AC1233" i="25"/>
  <c r="AD1233" i="25"/>
  <c r="AE1233" i="25"/>
  <c r="AF1233" i="25"/>
  <c r="AG1233" i="25"/>
  <c r="AH1233" i="25"/>
  <c r="AI1233" i="25"/>
  <c r="AJ1233" i="25"/>
  <c r="AK1233" i="25"/>
  <c r="AL1233" i="25"/>
  <c r="AM1233" i="25"/>
  <c r="AN1233" i="25"/>
  <c r="AO1233" i="25"/>
  <c r="AP1233" i="25"/>
  <c r="AQ1233" i="25"/>
  <c r="AB1234" i="25"/>
  <c r="AC1234" i="25"/>
  <c r="AD1234" i="25"/>
  <c r="AE1234" i="25"/>
  <c r="AF1234" i="25"/>
  <c r="AG1234" i="25"/>
  <c r="AH1234" i="25"/>
  <c r="AI1234" i="25"/>
  <c r="AJ1234" i="25"/>
  <c r="AK1234" i="25"/>
  <c r="AL1234" i="25"/>
  <c r="AM1234" i="25"/>
  <c r="AN1234" i="25"/>
  <c r="AO1234" i="25"/>
  <c r="AP1234" i="25"/>
  <c r="AQ1234" i="25"/>
  <c r="AB1235" i="25"/>
  <c r="AC1235" i="25"/>
  <c r="AD1235" i="25"/>
  <c r="AE1235" i="25"/>
  <c r="AF1235" i="25"/>
  <c r="AG1235" i="25"/>
  <c r="AH1235" i="25"/>
  <c r="AI1235" i="25"/>
  <c r="AJ1235" i="25"/>
  <c r="AK1235" i="25"/>
  <c r="AL1235" i="25"/>
  <c r="AM1235" i="25"/>
  <c r="AN1235" i="25"/>
  <c r="AO1235" i="25"/>
  <c r="AP1235" i="25"/>
  <c r="AQ1235" i="25"/>
  <c r="AB1236" i="25"/>
  <c r="AC1236" i="25"/>
  <c r="AD1236" i="25"/>
  <c r="AE1236" i="25"/>
  <c r="AF1236" i="25"/>
  <c r="AG1236" i="25"/>
  <c r="AH1236" i="25"/>
  <c r="AI1236" i="25"/>
  <c r="AJ1236" i="25"/>
  <c r="AK1236" i="25"/>
  <c r="AL1236" i="25"/>
  <c r="AM1236" i="25"/>
  <c r="AN1236" i="25"/>
  <c r="AO1236" i="25"/>
  <c r="AP1236" i="25"/>
  <c r="AQ1236" i="25"/>
  <c r="AB1237" i="25"/>
  <c r="AC1237" i="25"/>
  <c r="AD1237" i="25"/>
  <c r="AE1237" i="25"/>
  <c r="AF1237" i="25"/>
  <c r="AG1237" i="25"/>
  <c r="AH1237" i="25"/>
  <c r="AI1237" i="25"/>
  <c r="AJ1237" i="25"/>
  <c r="AK1237" i="25"/>
  <c r="AL1237" i="25"/>
  <c r="AM1237" i="25"/>
  <c r="AN1237" i="25"/>
  <c r="AO1237" i="25"/>
  <c r="AP1237" i="25"/>
  <c r="AQ1237" i="25"/>
  <c r="AB1238" i="25"/>
  <c r="AC1238" i="25"/>
  <c r="AD1238" i="25"/>
  <c r="AE1238" i="25"/>
  <c r="AF1238" i="25"/>
  <c r="AG1238" i="25"/>
  <c r="AH1238" i="25"/>
  <c r="AI1238" i="25"/>
  <c r="AJ1238" i="25"/>
  <c r="AK1238" i="25"/>
  <c r="AL1238" i="25"/>
  <c r="AM1238" i="25"/>
  <c r="AN1238" i="25"/>
  <c r="AO1238" i="25"/>
  <c r="AP1238" i="25"/>
  <c r="AQ1238" i="25"/>
  <c r="AB1239" i="25"/>
  <c r="AC1239" i="25"/>
  <c r="AD1239" i="25"/>
  <c r="AE1239" i="25"/>
  <c r="AF1239" i="25"/>
  <c r="AG1239" i="25"/>
  <c r="AH1239" i="25"/>
  <c r="AI1239" i="25"/>
  <c r="AJ1239" i="25"/>
  <c r="AK1239" i="25"/>
  <c r="AL1239" i="25"/>
  <c r="AM1239" i="25"/>
  <c r="AN1239" i="25"/>
  <c r="AO1239" i="25"/>
  <c r="AP1239" i="25"/>
  <c r="AQ1239" i="25"/>
  <c r="AB1240" i="25"/>
  <c r="AC1240" i="25"/>
  <c r="AD1240" i="25"/>
  <c r="AE1240" i="25"/>
  <c r="AF1240" i="25"/>
  <c r="AG1240" i="25"/>
  <c r="AH1240" i="25"/>
  <c r="AI1240" i="25"/>
  <c r="AJ1240" i="25"/>
  <c r="AK1240" i="25"/>
  <c r="AL1240" i="25"/>
  <c r="AM1240" i="25"/>
  <c r="AN1240" i="25"/>
  <c r="AO1240" i="25"/>
  <c r="AP1240" i="25"/>
  <c r="AQ1240" i="25"/>
  <c r="AB1241" i="25"/>
  <c r="AC1241" i="25"/>
  <c r="AD1241" i="25"/>
  <c r="AE1241" i="25"/>
  <c r="AF1241" i="25"/>
  <c r="AG1241" i="25"/>
  <c r="AH1241" i="25"/>
  <c r="AI1241" i="25"/>
  <c r="AJ1241" i="25"/>
  <c r="AK1241" i="25"/>
  <c r="AL1241" i="25"/>
  <c r="AM1241" i="25"/>
  <c r="AN1241" i="25"/>
  <c r="AO1241" i="25"/>
  <c r="AP1241" i="25"/>
  <c r="AQ1241" i="25"/>
  <c r="AB1242" i="25"/>
  <c r="AC1242" i="25"/>
  <c r="AD1242" i="25"/>
  <c r="AE1242" i="25"/>
  <c r="AF1242" i="25"/>
  <c r="AG1242" i="25"/>
  <c r="AH1242" i="25"/>
  <c r="AI1242" i="25"/>
  <c r="AJ1242" i="25"/>
  <c r="AK1242" i="25"/>
  <c r="AL1242" i="25"/>
  <c r="AM1242" i="25"/>
  <c r="AN1242" i="25"/>
  <c r="AO1242" i="25"/>
  <c r="AP1242" i="25"/>
  <c r="AQ1242" i="25"/>
  <c r="AB1243" i="25"/>
  <c r="AC1243" i="25"/>
  <c r="AD1243" i="25"/>
  <c r="AE1243" i="25"/>
  <c r="AF1243" i="25"/>
  <c r="AG1243" i="25"/>
  <c r="AH1243" i="25"/>
  <c r="AI1243" i="25"/>
  <c r="AJ1243" i="25"/>
  <c r="AK1243" i="25"/>
  <c r="AL1243" i="25"/>
  <c r="AM1243" i="25"/>
  <c r="AN1243" i="25"/>
  <c r="AO1243" i="25"/>
  <c r="AP1243" i="25"/>
  <c r="AQ1243" i="25"/>
  <c r="AB1244" i="25"/>
  <c r="AC1244" i="25"/>
  <c r="AD1244" i="25"/>
  <c r="AE1244" i="25"/>
  <c r="AF1244" i="25"/>
  <c r="AG1244" i="25"/>
  <c r="AH1244" i="25"/>
  <c r="AI1244" i="25"/>
  <c r="AJ1244" i="25"/>
  <c r="AK1244" i="25"/>
  <c r="AL1244" i="25"/>
  <c r="AM1244" i="25"/>
  <c r="AN1244" i="25"/>
  <c r="AO1244" i="25"/>
  <c r="AP1244" i="25"/>
  <c r="AQ1244" i="25"/>
  <c r="AB1245" i="25"/>
  <c r="AC1245" i="25"/>
  <c r="AD1245" i="25"/>
  <c r="AE1245" i="25"/>
  <c r="AF1245" i="25"/>
  <c r="AG1245" i="25"/>
  <c r="AH1245" i="25"/>
  <c r="AI1245" i="25"/>
  <c r="AJ1245" i="25"/>
  <c r="AK1245" i="25"/>
  <c r="AL1245" i="25"/>
  <c r="AM1245" i="25"/>
  <c r="AN1245" i="25"/>
  <c r="AO1245" i="25"/>
  <c r="AP1245" i="25"/>
  <c r="AQ1245" i="25"/>
  <c r="AB1246" i="25"/>
  <c r="AC1246" i="25"/>
  <c r="AD1246" i="25"/>
  <c r="AE1246" i="25"/>
  <c r="AF1246" i="25"/>
  <c r="AG1246" i="25"/>
  <c r="AH1246" i="25"/>
  <c r="AI1246" i="25"/>
  <c r="AJ1246" i="25"/>
  <c r="AK1246" i="25"/>
  <c r="AL1246" i="25"/>
  <c r="AM1246" i="25"/>
  <c r="AN1246" i="25"/>
  <c r="AO1246" i="25"/>
  <c r="AP1246" i="25"/>
  <c r="AQ1246" i="25"/>
  <c r="AB1247" i="25"/>
  <c r="AC1247" i="25"/>
  <c r="AD1247" i="25"/>
  <c r="AE1247" i="25"/>
  <c r="AF1247" i="25"/>
  <c r="AG1247" i="25"/>
  <c r="AH1247" i="25"/>
  <c r="AI1247" i="25"/>
  <c r="AJ1247" i="25"/>
  <c r="AK1247" i="25"/>
  <c r="AL1247" i="25"/>
  <c r="AM1247" i="25"/>
  <c r="AN1247" i="25"/>
  <c r="AO1247" i="25"/>
  <c r="AP1247" i="25"/>
  <c r="AQ1247" i="25"/>
  <c r="AB1248" i="25"/>
  <c r="AC1248" i="25"/>
  <c r="AD1248" i="25"/>
  <c r="AE1248" i="25"/>
  <c r="AF1248" i="25"/>
  <c r="AG1248" i="25"/>
  <c r="AH1248" i="25"/>
  <c r="AI1248" i="25"/>
  <c r="AJ1248" i="25"/>
  <c r="AK1248" i="25"/>
  <c r="AL1248" i="25"/>
  <c r="AM1248" i="25"/>
  <c r="AN1248" i="25"/>
  <c r="AO1248" i="25"/>
  <c r="AP1248" i="25"/>
  <c r="AQ1248" i="25"/>
  <c r="AB1249" i="25"/>
  <c r="AC1249" i="25"/>
  <c r="AD1249" i="25"/>
  <c r="AE1249" i="25"/>
  <c r="AF1249" i="25"/>
  <c r="AG1249" i="25"/>
  <c r="AH1249" i="25"/>
  <c r="AI1249" i="25"/>
  <c r="AJ1249" i="25"/>
  <c r="AK1249" i="25"/>
  <c r="AL1249" i="25"/>
  <c r="AM1249" i="25"/>
  <c r="AN1249" i="25"/>
  <c r="AO1249" i="25"/>
  <c r="AP1249" i="25"/>
  <c r="AQ1249" i="25"/>
  <c r="AB1250" i="25"/>
  <c r="AC1250" i="25"/>
  <c r="AD1250" i="25"/>
  <c r="AE1250" i="25"/>
  <c r="AF1250" i="25"/>
  <c r="AG1250" i="25"/>
  <c r="AH1250" i="25"/>
  <c r="AI1250" i="25"/>
  <c r="AJ1250" i="25"/>
  <c r="AK1250" i="25"/>
  <c r="AL1250" i="25"/>
  <c r="AM1250" i="25"/>
  <c r="AN1250" i="25"/>
  <c r="AO1250" i="25"/>
  <c r="AP1250" i="25"/>
  <c r="AQ1250" i="25"/>
  <c r="AB1251" i="25"/>
  <c r="AC1251" i="25"/>
  <c r="AD1251" i="25"/>
  <c r="AE1251" i="25"/>
  <c r="AF1251" i="25"/>
  <c r="AG1251" i="25"/>
  <c r="AH1251" i="25"/>
  <c r="AI1251" i="25"/>
  <c r="AJ1251" i="25"/>
  <c r="AK1251" i="25"/>
  <c r="AL1251" i="25"/>
  <c r="AM1251" i="25"/>
  <c r="AN1251" i="25"/>
  <c r="AO1251" i="25"/>
  <c r="AP1251" i="25"/>
  <c r="AQ1251" i="25"/>
  <c r="AB1252" i="25"/>
  <c r="AC1252" i="25"/>
  <c r="AD1252" i="25"/>
  <c r="AE1252" i="25"/>
  <c r="AF1252" i="25"/>
  <c r="AG1252" i="25"/>
  <c r="AH1252" i="25"/>
  <c r="AI1252" i="25"/>
  <c r="AJ1252" i="25"/>
  <c r="AK1252" i="25"/>
  <c r="AL1252" i="25"/>
  <c r="AM1252" i="25"/>
  <c r="AN1252" i="25"/>
  <c r="AO1252" i="25"/>
  <c r="AP1252" i="25"/>
  <c r="AQ1252" i="25"/>
  <c r="AB1253" i="25"/>
  <c r="AC1253" i="25"/>
  <c r="AD1253" i="25"/>
  <c r="AE1253" i="25"/>
  <c r="AF1253" i="25"/>
  <c r="AG1253" i="25"/>
  <c r="AH1253" i="25"/>
  <c r="AI1253" i="25"/>
  <c r="AJ1253" i="25"/>
  <c r="AK1253" i="25"/>
  <c r="AL1253" i="25"/>
  <c r="AM1253" i="25"/>
  <c r="AN1253" i="25"/>
  <c r="AO1253" i="25"/>
  <c r="AP1253" i="25"/>
  <c r="AQ1253" i="25"/>
  <c r="AB1254" i="25"/>
  <c r="AC1254" i="25"/>
  <c r="AD1254" i="25"/>
  <c r="AE1254" i="25"/>
  <c r="AF1254" i="25"/>
  <c r="AG1254" i="25"/>
  <c r="AH1254" i="25"/>
  <c r="AI1254" i="25"/>
  <c r="AJ1254" i="25"/>
  <c r="AK1254" i="25"/>
  <c r="AL1254" i="25"/>
  <c r="AM1254" i="25"/>
  <c r="AN1254" i="25"/>
  <c r="AO1254" i="25"/>
  <c r="AP1254" i="25"/>
  <c r="AQ1254" i="25"/>
  <c r="AB1255" i="25"/>
  <c r="AC1255" i="25"/>
  <c r="AD1255" i="25"/>
  <c r="AE1255" i="25"/>
  <c r="AF1255" i="25"/>
  <c r="AG1255" i="25"/>
  <c r="AH1255" i="25"/>
  <c r="AI1255" i="25"/>
  <c r="AJ1255" i="25"/>
  <c r="AK1255" i="25"/>
  <c r="AL1255" i="25"/>
  <c r="AM1255" i="25"/>
  <c r="AN1255" i="25"/>
  <c r="AO1255" i="25"/>
  <c r="AP1255" i="25"/>
  <c r="AQ1255" i="25"/>
  <c r="AB1256" i="25"/>
  <c r="AC1256" i="25"/>
  <c r="AD1256" i="25"/>
  <c r="AE1256" i="25"/>
  <c r="AF1256" i="25"/>
  <c r="AG1256" i="25"/>
  <c r="AH1256" i="25"/>
  <c r="AI1256" i="25"/>
  <c r="AJ1256" i="25"/>
  <c r="AK1256" i="25"/>
  <c r="AL1256" i="25"/>
  <c r="AM1256" i="25"/>
  <c r="AN1256" i="25"/>
  <c r="AO1256" i="25"/>
  <c r="AP1256" i="25"/>
  <c r="AQ1256" i="25"/>
  <c r="AB1257" i="25"/>
  <c r="AC1257" i="25"/>
  <c r="AD1257" i="25"/>
  <c r="AE1257" i="25"/>
  <c r="AF1257" i="25"/>
  <c r="AG1257" i="25"/>
  <c r="AH1257" i="25"/>
  <c r="AI1257" i="25"/>
  <c r="AJ1257" i="25"/>
  <c r="AK1257" i="25"/>
  <c r="AL1257" i="25"/>
  <c r="AM1257" i="25"/>
  <c r="AN1257" i="25"/>
  <c r="AO1257" i="25"/>
  <c r="AP1257" i="25"/>
  <c r="AQ1257" i="25"/>
  <c r="AB1258" i="25"/>
  <c r="AC1258" i="25"/>
  <c r="AD1258" i="25"/>
  <c r="AE1258" i="25"/>
  <c r="AF1258" i="25"/>
  <c r="AG1258" i="25"/>
  <c r="AH1258" i="25"/>
  <c r="AI1258" i="25"/>
  <c r="AJ1258" i="25"/>
  <c r="AK1258" i="25"/>
  <c r="AL1258" i="25"/>
  <c r="AM1258" i="25"/>
  <c r="AN1258" i="25"/>
  <c r="AO1258" i="25"/>
  <c r="AP1258" i="25"/>
  <c r="AQ1258" i="25"/>
  <c r="AB1259" i="25"/>
  <c r="AC1259" i="25"/>
  <c r="AD1259" i="25"/>
  <c r="AE1259" i="25"/>
  <c r="AF1259" i="25"/>
  <c r="AG1259" i="25"/>
  <c r="AH1259" i="25"/>
  <c r="AI1259" i="25"/>
  <c r="AJ1259" i="25"/>
  <c r="AK1259" i="25"/>
  <c r="AL1259" i="25"/>
  <c r="AM1259" i="25"/>
  <c r="AN1259" i="25"/>
  <c r="AO1259" i="25"/>
  <c r="AP1259" i="25"/>
  <c r="AQ1259" i="25"/>
  <c r="AB1260" i="25"/>
  <c r="AC1260" i="25"/>
  <c r="AD1260" i="25"/>
  <c r="AE1260" i="25"/>
  <c r="AF1260" i="25"/>
  <c r="AG1260" i="25"/>
  <c r="AH1260" i="25"/>
  <c r="AI1260" i="25"/>
  <c r="AJ1260" i="25"/>
  <c r="AK1260" i="25"/>
  <c r="AL1260" i="25"/>
  <c r="AM1260" i="25"/>
  <c r="AN1260" i="25"/>
  <c r="AO1260" i="25"/>
  <c r="AP1260" i="25"/>
  <c r="AQ1260" i="25"/>
  <c r="AB1261" i="25"/>
  <c r="AC1261" i="25"/>
  <c r="AD1261" i="25"/>
  <c r="AE1261" i="25"/>
  <c r="AF1261" i="25"/>
  <c r="AG1261" i="25"/>
  <c r="AH1261" i="25"/>
  <c r="AI1261" i="25"/>
  <c r="AJ1261" i="25"/>
  <c r="AK1261" i="25"/>
  <c r="AL1261" i="25"/>
  <c r="AM1261" i="25"/>
  <c r="AN1261" i="25"/>
  <c r="AO1261" i="25"/>
  <c r="AP1261" i="25"/>
  <c r="AQ1261" i="25"/>
  <c r="AB1262" i="25"/>
  <c r="AC1262" i="25"/>
  <c r="AD1262" i="25"/>
  <c r="AE1262" i="25"/>
  <c r="AF1262" i="25"/>
  <c r="AG1262" i="25"/>
  <c r="AH1262" i="25"/>
  <c r="AI1262" i="25"/>
  <c r="AJ1262" i="25"/>
  <c r="AK1262" i="25"/>
  <c r="AL1262" i="25"/>
  <c r="AM1262" i="25"/>
  <c r="AN1262" i="25"/>
  <c r="AO1262" i="25"/>
  <c r="AP1262" i="25"/>
  <c r="AQ1262" i="25"/>
  <c r="AB1263" i="25"/>
  <c r="AC1263" i="25"/>
  <c r="AD1263" i="25"/>
  <c r="AE1263" i="25"/>
  <c r="AF1263" i="25"/>
  <c r="AG1263" i="25"/>
  <c r="AH1263" i="25"/>
  <c r="AI1263" i="25"/>
  <c r="AJ1263" i="25"/>
  <c r="AK1263" i="25"/>
  <c r="AL1263" i="25"/>
  <c r="AM1263" i="25"/>
  <c r="AN1263" i="25"/>
  <c r="AO1263" i="25"/>
  <c r="AP1263" i="25"/>
  <c r="AQ1263" i="25"/>
  <c r="AB1264" i="25"/>
  <c r="AC1264" i="25"/>
  <c r="AD1264" i="25"/>
  <c r="AE1264" i="25"/>
  <c r="AF1264" i="25"/>
  <c r="AG1264" i="25"/>
  <c r="AH1264" i="25"/>
  <c r="AI1264" i="25"/>
  <c r="AJ1264" i="25"/>
  <c r="AK1264" i="25"/>
  <c r="AL1264" i="25"/>
  <c r="AM1264" i="25"/>
  <c r="AN1264" i="25"/>
  <c r="AO1264" i="25"/>
  <c r="AP1264" i="25"/>
  <c r="AQ1264" i="25"/>
  <c r="AB1265" i="25"/>
  <c r="AC1265" i="25"/>
  <c r="AD1265" i="25"/>
  <c r="AE1265" i="25"/>
  <c r="AF1265" i="25"/>
  <c r="AG1265" i="25"/>
  <c r="AH1265" i="25"/>
  <c r="AI1265" i="25"/>
  <c r="AJ1265" i="25"/>
  <c r="AK1265" i="25"/>
  <c r="AL1265" i="25"/>
  <c r="AM1265" i="25"/>
  <c r="AN1265" i="25"/>
  <c r="AO1265" i="25"/>
  <c r="AP1265" i="25"/>
  <c r="AQ1265" i="25"/>
  <c r="AB1266" i="25"/>
  <c r="AC1266" i="25"/>
  <c r="AD1266" i="25"/>
  <c r="AE1266" i="25"/>
  <c r="AF1266" i="25"/>
  <c r="AG1266" i="25"/>
  <c r="AH1266" i="25"/>
  <c r="AI1266" i="25"/>
  <c r="AJ1266" i="25"/>
  <c r="AK1266" i="25"/>
  <c r="AL1266" i="25"/>
  <c r="AM1266" i="25"/>
  <c r="AN1266" i="25"/>
  <c r="AO1266" i="25"/>
  <c r="AP1266" i="25"/>
  <c r="AQ1266" i="25"/>
  <c r="AB1267" i="25"/>
  <c r="AC1267" i="25"/>
  <c r="AD1267" i="25"/>
  <c r="AE1267" i="25"/>
  <c r="AF1267" i="25"/>
  <c r="AG1267" i="25"/>
  <c r="AH1267" i="25"/>
  <c r="AI1267" i="25"/>
  <c r="AJ1267" i="25"/>
  <c r="AK1267" i="25"/>
  <c r="AL1267" i="25"/>
  <c r="AM1267" i="25"/>
  <c r="AN1267" i="25"/>
  <c r="AO1267" i="25"/>
  <c r="AP1267" i="25"/>
  <c r="AQ1267" i="25"/>
  <c r="AB1268" i="25"/>
  <c r="AC1268" i="25"/>
  <c r="AD1268" i="25"/>
  <c r="AE1268" i="25"/>
  <c r="AF1268" i="25"/>
  <c r="AG1268" i="25"/>
  <c r="AH1268" i="25"/>
  <c r="AI1268" i="25"/>
  <c r="AJ1268" i="25"/>
  <c r="AK1268" i="25"/>
  <c r="AL1268" i="25"/>
  <c r="AM1268" i="25"/>
  <c r="AN1268" i="25"/>
  <c r="AO1268" i="25"/>
  <c r="AP1268" i="25"/>
  <c r="AQ1268" i="25"/>
  <c r="AB1269" i="25"/>
  <c r="AC1269" i="25"/>
  <c r="AD1269" i="25"/>
  <c r="AE1269" i="25"/>
  <c r="AF1269" i="25"/>
  <c r="AG1269" i="25"/>
  <c r="AH1269" i="25"/>
  <c r="AI1269" i="25"/>
  <c r="AJ1269" i="25"/>
  <c r="AK1269" i="25"/>
  <c r="AL1269" i="25"/>
  <c r="AM1269" i="25"/>
  <c r="AN1269" i="25"/>
  <c r="AO1269" i="25"/>
  <c r="AP1269" i="25"/>
  <c r="AQ1269" i="25"/>
  <c r="AB1270" i="25"/>
  <c r="AC1270" i="25"/>
  <c r="AD1270" i="25"/>
  <c r="AE1270" i="25"/>
  <c r="AF1270" i="25"/>
  <c r="AG1270" i="25"/>
  <c r="AH1270" i="25"/>
  <c r="AI1270" i="25"/>
  <c r="AJ1270" i="25"/>
  <c r="AK1270" i="25"/>
  <c r="AL1270" i="25"/>
  <c r="AM1270" i="25"/>
  <c r="AN1270" i="25"/>
  <c r="AO1270" i="25"/>
  <c r="AP1270" i="25"/>
  <c r="AQ1270" i="25"/>
  <c r="AB1271" i="25"/>
  <c r="AC1271" i="25"/>
  <c r="AD1271" i="25"/>
  <c r="AE1271" i="25"/>
  <c r="AF1271" i="25"/>
  <c r="AG1271" i="25"/>
  <c r="AH1271" i="25"/>
  <c r="AI1271" i="25"/>
  <c r="AJ1271" i="25"/>
  <c r="AK1271" i="25"/>
  <c r="AL1271" i="25"/>
  <c r="AM1271" i="25"/>
  <c r="AN1271" i="25"/>
  <c r="AO1271" i="25"/>
  <c r="AP1271" i="25"/>
  <c r="AQ1271" i="25"/>
  <c r="AB1272" i="25"/>
  <c r="AC1272" i="25"/>
  <c r="AD1272" i="25"/>
  <c r="AE1272" i="25"/>
  <c r="AF1272" i="25"/>
  <c r="AG1272" i="25"/>
  <c r="AH1272" i="25"/>
  <c r="AI1272" i="25"/>
  <c r="AJ1272" i="25"/>
  <c r="AK1272" i="25"/>
  <c r="AL1272" i="25"/>
  <c r="AM1272" i="25"/>
  <c r="AN1272" i="25"/>
  <c r="AO1272" i="25"/>
  <c r="AP1272" i="25"/>
  <c r="AQ1272" i="25"/>
  <c r="AB1273" i="25"/>
  <c r="AC1273" i="25"/>
  <c r="AD1273" i="25"/>
  <c r="AE1273" i="25"/>
  <c r="AF1273" i="25"/>
  <c r="AG1273" i="25"/>
  <c r="AH1273" i="25"/>
  <c r="AI1273" i="25"/>
  <c r="AJ1273" i="25"/>
  <c r="AK1273" i="25"/>
  <c r="AL1273" i="25"/>
  <c r="AM1273" i="25"/>
  <c r="AN1273" i="25"/>
  <c r="AO1273" i="25"/>
  <c r="AP1273" i="25"/>
  <c r="AQ1273" i="25"/>
  <c r="AB1274" i="25"/>
  <c r="AC1274" i="25"/>
  <c r="AD1274" i="25"/>
  <c r="AE1274" i="25"/>
  <c r="AF1274" i="25"/>
  <c r="AG1274" i="25"/>
  <c r="AH1274" i="25"/>
  <c r="AI1274" i="25"/>
  <c r="AJ1274" i="25"/>
  <c r="AK1274" i="25"/>
  <c r="AL1274" i="25"/>
  <c r="AM1274" i="25"/>
  <c r="AN1274" i="25"/>
  <c r="AO1274" i="25"/>
  <c r="AP1274" i="25"/>
  <c r="AQ1274" i="25"/>
  <c r="AB1275" i="25"/>
  <c r="AC1275" i="25"/>
  <c r="AD1275" i="25"/>
  <c r="AE1275" i="25"/>
  <c r="AF1275" i="25"/>
  <c r="AG1275" i="25"/>
  <c r="AH1275" i="25"/>
  <c r="AI1275" i="25"/>
  <c r="AJ1275" i="25"/>
  <c r="AK1275" i="25"/>
  <c r="AL1275" i="25"/>
  <c r="AM1275" i="25"/>
  <c r="AN1275" i="25"/>
  <c r="AO1275" i="25"/>
  <c r="AP1275" i="25"/>
  <c r="AQ1275" i="25"/>
  <c r="AB1276" i="25"/>
  <c r="AC1276" i="25"/>
  <c r="AD1276" i="25"/>
  <c r="AE1276" i="25"/>
  <c r="AF1276" i="25"/>
  <c r="AG1276" i="25"/>
  <c r="AH1276" i="25"/>
  <c r="AI1276" i="25"/>
  <c r="AJ1276" i="25"/>
  <c r="AK1276" i="25"/>
  <c r="AL1276" i="25"/>
  <c r="AM1276" i="25"/>
  <c r="AN1276" i="25"/>
  <c r="AO1276" i="25"/>
  <c r="AP1276" i="25"/>
  <c r="AQ1276" i="25"/>
  <c r="AB1277" i="25"/>
  <c r="AC1277" i="25"/>
  <c r="AD1277" i="25"/>
  <c r="AE1277" i="25"/>
  <c r="AF1277" i="25"/>
  <c r="AG1277" i="25"/>
  <c r="AH1277" i="25"/>
  <c r="AI1277" i="25"/>
  <c r="AJ1277" i="25"/>
  <c r="AK1277" i="25"/>
  <c r="AL1277" i="25"/>
  <c r="AM1277" i="25"/>
  <c r="AN1277" i="25"/>
  <c r="AO1277" i="25"/>
  <c r="AP1277" i="25"/>
  <c r="AQ1277" i="25"/>
  <c r="AB1278" i="25"/>
  <c r="AC1278" i="25"/>
  <c r="AD1278" i="25"/>
  <c r="AE1278" i="25"/>
  <c r="AF1278" i="25"/>
  <c r="AG1278" i="25"/>
  <c r="AH1278" i="25"/>
  <c r="AI1278" i="25"/>
  <c r="AJ1278" i="25"/>
  <c r="AK1278" i="25"/>
  <c r="AL1278" i="25"/>
  <c r="AM1278" i="25"/>
  <c r="AN1278" i="25"/>
  <c r="AO1278" i="25"/>
  <c r="AP1278" i="25"/>
  <c r="AQ1278" i="25"/>
  <c r="AB1279" i="25"/>
  <c r="AC1279" i="25"/>
  <c r="AD1279" i="25"/>
  <c r="AE1279" i="25"/>
  <c r="AF1279" i="25"/>
  <c r="AG1279" i="25"/>
  <c r="AH1279" i="25"/>
  <c r="AI1279" i="25"/>
  <c r="AJ1279" i="25"/>
  <c r="AK1279" i="25"/>
  <c r="AL1279" i="25"/>
  <c r="AM1279" i="25"/>
  <c r="AN1279" i="25"/>
  <c r="AO1279" i="25"/>
  <c r="AP1279" i="25"/>
  <c r="AQ1279" i="25"/>
  <c r="AB1280" i="25"/>
  <c r="AC1280" i="25"/>
  <c r="AD1280" i="25"/>
  <c r="AE1280" i="25"/>
  <c r="AF1280" i="25"/>
  <c r="AG1280" i="25"/>
  <c r="AH1280" i="25"/>
  <c r="AI1280" i="25"/>
  <c r="AJ1280" i="25"/>
  <c r="AK1280" i="25"/>
  <c r="AL1280" i="25"/>
  <c r="AM1280" i="25"/>
  <c r="AN1280" i="25"/>
  <c r="AO1280" i="25"/>
  <c r="AP1280" i="25"/>
  <c r="AQ1280" i="25"/>
  <c r="AB1281" i="25"/>
  <c r="AC1281" i="25"/>
  <c r="AD1281" i="25"/>
  <c r="AE1281" i="25"/>
  <c r="AF1281" i="25"/>
  <c r="AG1281" i="25"/>
  <c r="AH1281" i="25"/>
  <c r="AI1281" i="25"/>
  <c r="AJ1281" i="25"/>
  <c r="AK1281" i="25"/>
  <c r="AL1281" i="25"/>
  <c r="AM1281" i="25"/>
  <c r="AN1281" i="25"/>
  <c r="AO1281" i="25"/>
  <c r="AP1281" i="25"/>
  <c r="AQ1281" i="25"/>
  <c r="AB1282" i="25"/>
  <c r="AC1282" i="25"/>
  <c r="AD1282" i="25"/>
  <c r="AE1282" i="25"/>
  <c r="AF1282" i="25"/>
  <c r="AG1282" i="25"/>
  <c r="AH1282" i="25"/>
  <c r="AI1282" i="25"/>
  <c r="AJ1282" i="25"/>
  <c r="AK1282" i="25"/>
  <c r="AL1282" i="25"/>
  <c r="AM1282" i="25"/>
  <c r="AN1282" i="25"/>
  <c r="AO1282" i="25"/>
  <c r="AP1282" i="25"/>
  <c r="AQ1282" i="25"/>
  <c r="AB1283" i="25"/>
  <c r="AC1283" i="25"/>
  <c r="AD1283" i="25"/>
  <c r="AE1283" i="25"/>
  <c r="AF1283" i="25"/>
  <c r="AG1283" i="25"/>
  <c r="AH1283" i="25"/>
  <c r="AI1283" i="25"/>
  <c r="AJ1283" i="25"/>
  <c r="AK1283" i="25"/>
  <c r="AL1283" i="25"/>
  <c r="AM1283" i="25"/>
  <c r="AN1283" i="25"/>
  <c r="AO1283" i="25"/>
  <c r="AP1283" i="25"/>
  <c r="AQ1283" i="25"/>
  <c r="AB1284" i="25"/>
  <c r="AC1284" i="25"/>
  <c r="AD1284" i="25"/>
  <c r="AE1284" i="25"/>
  <c r="AF1284" i="25"/>
  <c r="AG1284" i="25"/>
  <c r="AH1284" i="25"/>
  <c r="AI1284" i="25"/>
  <c r="AJ1284" i="25"/>
  <c r="AK1284" i="25"/>
  <c r="AL1284" i="25"/>
  <c r="AM1284" i="25"/>
  <c r="AN1284" i="25"/>
  <c r="AO1284" i="25"/>
  <c r="AP1284" i="25"/>
  <c r="AQ1284" i="25"/>
  <c r="AB1285" i="25"/>
  <c r="AC1285" i="25"/>
  <c r="AD1285" i="25"/>
  <c r="AE1285" i="25"/>
  <c r="AF1285" i="25"/>
  <c r="AG1285" i="25"/>
  <c r="AH1285" i="25"/>
  <c r="AI1285" i="25"/>
  <c r="AJ1285" i="25"/>
  <c r="AK1285" i="25"/>
  <c r="AL1285" i="25"/>
  <c r="AM1285" i="25"/>
  <c r="AN1285" i="25"/>
  <c r="AO1285" i="25"/>
  <c r="AP1285" i="25"/>
  <c r="AQ1285" i="25"/>
  <c r="AB1286" i="25"/>
  <c r="AC1286" i="25"/>
  <c r="AD1286" i="25"/>
  <c r="AE1286" i="25"/>
  <c r="AF1286" i="25"/>
  <c r="AG1286" i="25"/>
  <c r="AH1286" i="25"/>
  <c r="AI1286" i="25"/>
  <c r="AJ1286" i="25"/>
  <c r="AK1286" i="25"/>
  <c r="AL1286" i="25"/>
  <c r="AM1286" i="25"/>
  <c r="AN1286" i="25"/>
  <c r="AO1286" i="25"/>
  <c r="AP1286" i="25"/>
  <c r="AQ1286" i="25"/>
  <c r="AB1287" i="25"/>
  <c r="AC1287" i="25"/>
  <c r="AD1287" i="25"/>
  <c r="AE1287" i="25"/>
  <c r="AF1287" i="25"/>
  <c r="AG1287" i="25"/>
  <c r="AH1287" i="25"/>
  <c r="AI1287" i="25"/>
  <c r="AJ1287" i="25"/>
  <c r="AK1287" i="25"/>
  <c r="AL1287" i="25"/>
  <c r="AM1287" i="25"/>
  <c r="AN1287" i="25"/>
  <c r="AO1287" i="25"/>
  <c r="AP1287" i="25"/>
  <c r="AQ1287" i="25"/>
  <c r="AB1288" i="25"/>
  <c r="AC1288" i="25"/>
  <c r="AD1288" i="25"/>
  <c r="AE1288" i="25"/>
  <c r="AF1288" i="25"/>
  <c r="AG1288" i="25"/>
  <c r="AH1288" i="25"/>
  <c r="AI1288" i="25"/>
  <c r="AJ1288" i="25"/>
  <c r="AK1288" i="25"/>
  <c r="AL1288" i="25"/>
  <c r="AM1288" i="25"/>
  <c r="AN1288" i="25"/>
  <c r="AO1288" i="25"/>
  <c r="AP1288" i="25"/>
  <c r="AQ1288" i="25"/>
  <c r="AB1289" i="25"/>
  <c r="AC1289" i="25"/>
  <c r="AD1289" i="25"/>
  <c r="AE1289" i="25"/>
  <c r="AF1289" i="25"/>
  <c r="AG1289" i="25"/>
  <c r="AH1289" i="25"/>
  <c r="AI1289" i="25"/>
  <c r="AJ1289" i="25"/>
  <c r="AK1289" i="25"/>
  <c r="AL1289" i="25"/>
  <c r="AM1289" i="25"/>
  <c r="AN1289" i="25"/>
  <c r="AO1289" i="25"/>
  <c r="AP1289" i="25"/>
  <c r="AQ1289" i="25"/>
  <c r="AB1290" i="25"/>
  <c r="AC1290" i="25"/>
  <c r="AD1290" i="25"/>
  <c r="AE1290" i="25"/>
  <c r="AF1290" i="25"/>
  <c r="AG1290" i="25"/>
  <c r="AH1290" i="25"/>
  <c r="AI1290" i="25"/>
  <c r="AJ1290" i="25"/>
  <c r="AK1290" i="25"/>
  <c r="AL1290" i="25"/>
  <c r="AM1290" i="25"/>
  <c r="AN1290" i="25"/>
  <c r="AO1290" i="25"/>
  <c r="AP1290" i="25"/>
  <c r="AQ1290" i="25"/>
  <c r="AB1291" i="25"/>
  <c r="AC1291" i="25"/>
  <c r="AD1291" i="25"/>
  <c r="AE1291" i="25"/>
  <c r="AF1291" i="25"/>
  <c r="AG1291" i="25"/>
  <c r="AH1291" i="25"/>
  <c r="AI1291" i="25"/>
  <c r="AJ1291" i="25"/>
  <c r="AK1291" i="25"/>
  <c r="AL1291" i="25"/>
  <c r="AM1291" i="25"/>
  <c r="AN1291" i="25"/>
  <c r="AO1291" i="25"/>
  <c r="AP1291" i="25"/>
  <c r="AQ1291" i="25"/>
  <c r="AB1292" i="25"/>
  <c r="AC1292" i="25"/>
  <c r="AD1292" i="25"/>
  <c r="AE1292" i="25"/>
  <c r="AF1292" i="25"/>
  <c r="AG1292" i="25"/>
  <c r="AH1292" i="25"/>
  <c r="AI1292" i="25"/>
  <c r="AJ1292" i="25"/>
  <c r="AK1292" i="25"/>
  <c r="AL1292" i="25"/>
  <c r="AM1292" i="25"/>
  <c r="AN1292" i="25"/>
  <c r="AO1292" i="25"/>
  <c r="AP1292" i="25"/>
  <c r="AQ1292" i="25"/>
  <c r="AB1293" i="25"/>
  <c r="AC1293" i="25"/>
  <c r="AD1293" i="25"/>
  <c r="AE1293" i="25"/>
  <c r="AF1293" i="25"/>
  <c r="AG1293" i="25"/>
  <c r="AH1293" i="25"/>
  <c r="AI1293" i="25"/>
  <c r="AJ1293" i="25"/>
  <c r="AK1293" i="25"/>
  <c r="AL1293" i="25"/>
  <c r="AM1293" i="25"/>
  <c r="AN1293" i="25"/>
  <c r="AO1293" i="25"/>
  <c r="AP1293" i="25"/>
  <c r="AQ1293" i="25"/>
  <c r="AB1294" i="25"/>
  <c r="AC1294" i="25"/>
  <c r="AD1294" i="25"/>
  <c r="AE1294" i="25"/>
  <c r="AF1294" i="25"/>
  <c r="AG1294" i="25"/>
  <c r="AH1294" i="25"/>
  <c r="AI1294" i="25"/>
  <c r="AJ1294" i="25"/>
  <c r="AK1294" i="25"/>
  <c r="AL1294" i="25"/>
  <c r="AM1294" i="25"/>
  <c r="AN1294" i="25"/>
  <c r="AO1294" i="25"/>
  <c r="AP1294" i="25"/>
  <c r="AQ1294" i="25"/>
  <c r="AB1295" i="25"/>
  <c r="AC1295" i="25"/>
  <c r="AD1295" i="25"/>
  <c r="AE1295" i="25"/>
  <c r="AF1295" i="25"/>
  <c r="AG1295" i="25"/>
  <c r="AH1295" i="25"/>
  <c r="AI1295" i="25"/>
  <c r="AJ1295" i="25"/>
  <c r="AK1295" i="25"/>
  <c r="AL1295" i="25"/>
  <c r="AM1295" i="25"/>
  <c r="AN1295" i="25"/>
  <c r="AO1295" i="25"/>
  <c r="AP1295" i="25"/>
  <c r="AQ1295" i="25"/>
  <c r="AB1296" i="25"/>
  <c r="AC1296" i="25"/>
  <c r="AD1296" i="25"/>
  <c r="AE1296" i="25"/>
  <c r="AF1296" i="25"/>
  <c r="AG1296" i="25"/>
  <c r="AH1296" i="25"/>
  <c r="AI1296" i="25"/>
  <c r="AJ1296" i="25"/>
  <c r="AK1296" i="25"/>
  <c r="AL1296" i="25"/>
  <c r="AM1296" i="25"/>
  <c r="AN1296" i="25"/>
  <c r="AO1296" i="25"/>
  <c r="AP1296" i="25"/>
  <c r="AQ1296" i="25"/>
  <c r="AB1297" i="25"/>
  <c r="AC1297" i="25"/>
  <c r="AD1297" i="25"/>
  <c r="AE1297" i="25"/>
  <c r="AF1297" i="25"/>
  <c r="AG1297" i="25"/>
  <c r="AH1297" i="25"/>
  <c r="AI1297" i="25"/>
  <c r="AJ1297" i="25"/>
  <c r="AK1297" i="25"/>
  <c r="AL1297" i="25"/>
  <c r="AM1297" i="25"/>
  <c r="AN1297" i="25"/>
  <c r="AO1297" i="25"/>
  <c r="AP1297" i="25"/>
  <c r="AQ1297" i="25"/>
  <c r="AB1298" i="25"/>
  <c r="AC1298" i="25"/>
  <c r="AD1298" i="25"/>
  <c r="AE1298" i="25"/>
  <c r="AF1298" i="25"/>
  <c r="AG1298" i="25"/>
  <c r="AH1298" i="25"/>
  <c r="AI1298" i="25"/>
  <c r="AJ1298" i="25"/>
  <c r="AK1298" i="25"/>
  <c r="AL1298" i="25"/>
  <c r="AM1298" i="25"/>
  <c r="AN1298" i="25"/>
  <c r="AO1298" i="25"/>
  <c r="AP1298" i="25"/>
  <c r="AQ1298" i="25"/>
  <c r="AB1299" i="25"/>
  <c r="AC1299" i="25"/>
  <c r="AD1299" i="25"/>
  <c r="AE1299" i="25"/>
  <c r="AF1299" i="25"/>
  <c r="AG1299" i="25"/>
  <c r="AH1299" i="25"/>
  <c r="AI1299" i="25"/>
  <c r="AJ1299" i="25"/>
  <c r="AK1299" i="25"/>
  <c r="AL1299" i="25"/>
  <c r="AM1299" i="25"/>
  <c r="AN1299" i="25"/>
  <c r="AO1299" i="25"/>
  <c r="AP1299" i="25"/>
  <c r="AQ1299" i="25"/>
  <c r="AB1300" i="25"/>
  <c r="AC1300" i="25"/>
  <c r="AD1300" i="25"/>
  <c r="AE1300" i="25"/>
  <c r="AF1300" i="25"/>
  <c r="AG1300" i="25"/>
  <c r="AH1300" i="25"/>
  <c r="AI1300" i="25"/>
  <c r="AJ1300" i="25"/>
  <c r="AK1300" i="25"/>
  <c r="AL1300" i="25"/>
  <c r="AM1300" i="25"/>
  <c r="AN1300" i="25"/>
  <c r="AO1300" i="25"/>
  <c r="AP1300" i="25"/>
  <c r="AQ1300" i="25"/>
  <c r="AB1301" i="25"/>
  <c r="AC1301" i="25"/>
  <c r="AD1301" i="25"/>
  <c r="AE1301" i="25"/>
  <c r="AF1301" i="25"/>
  <c r="AG1301" i="25"/>
  <c r="AH1301" i="25"/>
  <c r="AI1301" i="25"/>
  <c r="AJ1301" i="25"/>
  <c r="AK1301" i="25"/>
  <c r="AL1301" i="25"/>
  <c r="AM1301" i="25"/>
  <c r="AN1301" i="25"/>
  <c r="AO1301" i="25"/>
  <c r="AP1301" i="25"/>
  <c r="AQ1301" i="25"/>
  <c r="AB1302" i="25"/>
  <c r="AC1302" i="25"/>
  <c r="AD1302" i="25"/>
  <c r="AE1302" i="25"/>
  <c r="AF1302" i="25"/>
  <c r="AG1302" i="25"/>
  <c r="AH1302" i="25"/>
  <c r="AI1302" i="25"/>
  <c r="AJ1302" i="25"/>
  <c r="AK1302" i="25"/>
  <c r="AL1302" i="25"/>
  <c r="AM1302" i="25"/>
  <c r="AN1302" i="25"/>
  <c r="AO1302" i="25"/>
  <c r="AP1302" i="25"/>
  <c r="AQ1302" i="25"/>
  <c r="AB1303" i="25"/>
  <c r="AC1303" i="25"/>
  <c r="AD1303" i="25"/>
  <c r="AE1303" i="25"/>
  <c r="AF1303" i="25"/>
  <c r="AG1303" i="25"/>
  <c r="AH1303" i="25"/>
  <c r="AI1303" i="25"/>
  <c r="AJ1303" i="25"/>
  <c r="AK1303" i="25"/>
  <c r="AL1303" i="25"/>
  <c r="AM1303" i="25"/>
  <c r="AN1303" i="25"/>
  <c r="AO1303" i="25"/>
  <c r="AP1303" i="25"/>
  <c r="AQ1303" i="25"/>
  <c r="AB1304" i="25"/>
  <c r="AC1304" i="25"/>
  <c r="AD1304" i="25"/>
  <c r="AE1304" i="25"/>
  <c r="AF1304" i="25"/>
  <c r="AG1304" i="25"/>
  <c r="AH1304" i="25"/>
  <c r="AI1304" i="25"/>
  <c r="AJ1304" i="25"/>
  <c r="AK1304" i="25"/>
  <c r="AL1304" i="25"/>
  <c r="AM1304" i="25"/>
  <c r="AN1304" i="25"/>
  <c r="AO1304" i="25"/>
  <c r="AP1304" i="25"/>
  <c r="AQ1304" i="25"/>
  <c r="AB1305" i="25"/>
  <c r="AC1305" i="25"/>
  <c r="AD1305" i="25"/>
  <c r="AE1305" i="25"/>
  <c r="AF1305" i="25"/>
  <c r="AG1305" i="25"/>
  <c r="AH1305" i="25"/>
  <c r="AI1305" i="25"/>
  <c r="AJ1305" i="25"/>
  <c r="AK1305" i="25"/>
  <c r="AL1305" i="25"/>
  <c r="AM1305" i="25"/>
  <c r="AN1305" i="25"/>
  <c r="AO1305" i="25"/>
  <c r="AP1305" i="25"/>
  <c r="AQ1305" i="25"/>
  <c r="AB1306" i="25"/>
  <c r="AC1306" i="25"/>
  <c r="AD1306" i="25"/>
  <c r="AE1306" i="25"/>
  <c r="AF1306" i="25"/>
  <c r="AG1306" i="25"/>
  <c r="AH1306" i="25"/>
  <c r="AI1306" i="25"/>
  <c r="AJ1306" i="25"/>
  <c r="AK1306" i="25"/>
  <c r="AL1306" i="25"/>
  <c r="AM1306" i="25"/>
  <c r="AN1306" i="25"/>
  <c r="AO1306" i="25"/>
  <c r="AP1306" i="25"/>
  <c r="AQ1306" i="25"/>
  <c r="AB1307" i="25"/>
  <c r="AC1307" i="25"/>
  <c r="AD1307" i="25"/>
  <c r="AE1307" i="25"/>
  <c r="AF1307" i="25"/>
  <c r="AG1307" i="25"/>
  <c r="AH1307" i="25"/>
  <c r="AI1307" i="25"/>
  <c r="AJ1307" i="25"/>
  <c r="AK1307" i="25"/>
  <c r="AL1307" i="25"/>
  <c r="AM1307" i="25"/>
  <c r="AN1307" i="25"/>
  <c r="AO1307" i="25"/>
  <c r="AP1307" i="25"/>
  <c r="AQ1307" i="25"/>
  <c r="AB1308" i="25"/>
  <c r="AC1308" i="25"/>
  <c r="AD1308" i="25"/>
  <c r="AE1308" i="25"/>
  <c r="AF1308" i="25"/>
  <c r="AG1308" i="25"/>
  <c r="AH1308" i="25"/>
  <c r="AI1308" i="25"/>
  <c r="AJ1308" i="25"/>
  <c r="AK1308" i="25"/>
  <c r="AL1308" i="25"/>
  <c r="AM1308" i="25"/>
  <c r="AN1308" i="25"/>
  <c r="AO1308" i="25"/>
  <c r="AP1308" i="25"/>
  <c r="AQ1308" i="25"/>
  <c r="AB1309" i="25"/>
  <c r="AC1309" i="25"/>
  <c r="AD1309" i="25"/>
  <c r="AE1309" i="25"/>
  <c r="AF1309" i="25"/>
  <c r="AG1309" i="25"/>
  <c r="AH1309" i="25"/>
  <c r="AI1309" i="25"/>
  <c r="AJ1309" i="25"/>
  <c r="AK1309" i="25"/>
  <c r="AL1309" i="25"/>
  <c r="AM1309" i="25"/>
  <c r="AN1309" i="25"/>
  <c r="AO1309" i="25"/>
  <c r="AP1309" i="25"/>
  <c r="AQ1309" i="25"/>
  <c r="AB1310" i="25"/>
  <c r="AC1310" i="25"/>
  <c r="AD1310" i="25"/>
  <c r="AE1310" i="25"/>
  <c r="AF1310" i="25"/>
  <c r="AG1310" i="25"/>
  <c r="AH1310" i="25"/>
  <c r="AI1310" i="25"/>
  <c r="AJ1310" i="25"/>
  <c r="AK1310" i="25"/>
  <c r="AL1310" i="25"/>
  <c r="AM1310" i="25"/>
  <c r="AN1310" i="25"/>
  <c r="AO1310" i="25"/>
  <c r="AP1310" i="25"/>
  <c r="AQ1310" i="25"/>
  <c r="AB1311" i="25"/>
  <c r="AC1311" i="25"/>
  <c r="AD1311" i="25"/>
  <c r="AE1311" i="25"/>
  <c r="AF1311" i="25"/>
  <c r="AG1311" i="25"/>
  <c r="AH1311" i="25"/>
  <c r="AI1311" i="25"/>
  <c r="AJ1311" i="25"/>
  <c r="AK1311" i="25"/>
  <c r="AL1311" i="25"/>
  <c r="AM1311" i="25"/>
  <c r="AN1311" i="25"/>
  <c r="AO1311" i="25"/>
  <c r="AP1311" i="25"/>
  <c r="AQ1311" i="25"/>
  <c r="AB1312" i="25"/>
  <c r="AC1312" i="25"/>
  <c r="AD1312" i="25"/>
  <c r="AE1312" i="25"/>
  <c r="AF1312" i="25"/>
  <c r="AG1312" i="25"/>
  <c r="AH1312" i="25"/>
  <c r="AI1312" i="25"/>
  <c r="AJ1312" i="25"/>
  <c r="AK1312" i="25"/>
  <c r="AL1312" i="25"/>
  <c r="AM1312" i="25"/>
  <c r="AN1312" i="25"/>
  <c r="AO1312" i="25"/>
  <c r="AP1312" i="25"/>
  <c r="AQ1312" i="25"/>
  <c r="AB1313" i="25"/>
  <c r="AC1313" i="25"/>
  <c r="AD1313" i="25"/>
  <c r="AE1313" i="25"/>
  <c r="AF1313" i="25"/>
  <c r="AG1313" i="25"/>
  <c r="AH1313" i="25"/>
  <c r="AI1313" i="25"/>
  <c r="AJ1313" i="25"/>
  <c r="AK1313" i="25"/>
  <c r="AL1313" i="25"/>
  <c r="AM1313" i="25"/>
  <c r="AN1313" i="25"/>
  <c r="AO1313" i="25"/>
  <c r="AP1313" i="25"/>
  <c r="AQ1313" i="25"/>
  <c r="AB1314" i="25"/>
  <c r="AC1314" i="25"/>
  <c r="AD1314" i="25"/>
  <c r="AE1314" i="25"/>
  <c r="AF1314" i="25"/>
  <c r="AG1314" i="25"/>
  <c r="AH1314" i="25"/>
  <c r="AI1314" i="25"/>
  <c r="AJ1314" i="25"/>
  <c r="AK1314" i="25"/>
  <c r="AL1314" i="25"/>
  <c r="AM1314" i="25"/>
  <c r="AN1314" i="25"/>
  <c r="AO1314" i="25"/>
  <c r="AP1314" i="25"/>
  <c r="AQ1314" i="25"/>
  <c r="AB1315" i="25"/>
  <c r="AC1315" i="25"/>
  <c r="AD1315" i="25"/>
  <c r="AE1315" i="25"/>
  <c r="AF1315" i="25"/>
  <c r="AG1315" i="25"/>
  <c r="AH1315" i="25"/>
  <c r="AI1315" i="25"/>
  <c r="AJ1315" i="25"/>
  <c r="AK1315" i="25"/>
  <c r="AL1315" i="25"/>
  <c r="AM1315" i="25"/>
  <c r="AN1315" i="25"/>
  <c r="AO1315" i="25"/>
  <c r="AP1315" i="25"/>
  <c r="AQ1315" i="25"/>
  <c r="AB1316" i="25"/>
  <c r="AC1316" i="25"/>
  <c r="AD1316" i="25"/>
  <c r="AE1316" i="25"/>
  <c r="AF1316" i="25"/>
  <c r="AG1316" i="25"/>
  <c r="AH1316" i="25"/>
  <c r="AI1316" i="25"/>
  <c r="AJ1316" i="25"/>
  <c r="AK1316" i="25"/>
  <c r="AL1316" i="25"/>
  <c r="AM1316" i="25"/>
  <c r="AN1316" i="25"/>
  <c r="AO1316" i="25"/>
  <c r="AP1316" i="25"/>
  <c r="AQ1316" i="25"/>
  <c r="AB1317" i="25"/>
  <c r="AC1317" i="25"/>
  <c r="AD1317" i="25"/>
  <c r="AE1317" i="25"/>
  <c r="AF1317" i="25"/>
  <c r="AG1317" i="25"/>
  <c r="AH1317" i="25"/>
  <c r="AI1317" i="25"/>
  <c r="AJ1317" i="25"/>
  <c r="AK1317" i="25"/>
  <c r="AL1317" i="25"/>
  <c r="AM1317" i="25"/>
  <c r="AN1317" i="25"/>
  <c r="AO1317" i="25"/>
  <c r="AP1317" i="25"/>
  <c r="AQ1317" i="25"/>
  <c r="AB1318" i="25"/>
  <c r="AC1318" i="25"/>
  <c r="AD1318" i="25"/>
  <c r="AE1318" i="25"/>
  <c r="AF1318" i="25"/>
  <c r="AG1318" i="25"/>
  <c r="AH1318" i="25"/>
  <c r="AI1318" i="25"/>
  <c r="AJ1318" i="25"/>
  <c r="AK1318" i="25"/>
  <c r="AL1318" i="25"/>
  <c r="AM1318" i="25"/>
  <c r="AN1318" i="25"/>
  <c r="AO1318" i="25"/>
  <c r="AP1318" i="25"/>
  <c r="AQ1318" i="25"/>
  <c r="AB1319" i="25"/>
  <c r="AC1319" i="25"/>
  <c r="AD1319" i="25"/>
  <c r="AE1319" i="25"/>
  <c r="AF1319" i="25"/>
  <c r="AG1319" i="25"/>
  <c r="AH1319" i="25"/>
  <c r="AI1319" i="25"/>
  <c r="AJ1319" i="25"/>
  <c r="AK1319" i="25"/>
  <c r="AL1319" i="25"/>
  <c r="AM1319" i="25"/>
  <c r="AN1319" i="25"/>
  <c r="AO1319" i="25"/>
  <c r="AP1319" i="25"/>
  <c r="AQ1319" i="25"/>
  <c r="AB1320" i="25"/>
  <c r="AC1320" i="25"/>
  <c r="AD1320" i="25"/>
  <c r="AE1320" i="25"/>
  <c r="AF1320" i="25"/>
  <c r="AG1320" i="25"/>
  <c r="AH1320" i="25"/>
  <c r="AI1320" i="25"/>
  <c r="AJ1320" i="25"/>
  <c r="AK1320" i="25"/>
  <c r="AL1320" i="25"/>
  <c r="AM1320" i="25"/>
  <c r="AN1320" i="25"/>
  <c r="AO1320" i="25"/>
  <c r="AP1320" i="25"/>
  <c r="AQ1320" i="25"/>
  <c r="AB1321" i="25"/>
  <c r="AC1321" i="25"/>
  <c r="AD1321" i="25"/>
  <c r="AE1321" i="25"/>
  <c r="AF1321" i="25"/>
  <c r="AG1321" i="25"/>
  <c r="AH1321" i="25"/>
  <c r="AI1321" i="25"/>
  <c r="AJ1321" i="25"/>
  <c r="AK1321" i="25"/>
  <c r="AL1321" i="25"/>
  <c r="AM1321" i="25"/>
  <c r="AN1321" i="25"/>
  <c r="AO1321" i="25"/>
  <c r="AP1321" i="25"/>
  <c r="AQ1321" i="25"/>
  <c r="AB1322" i="25"/>
  <c r="AC1322" i="25"/>
  <c r="AD1322" i="25"/>
  <c r="AE1322" i="25"/>
  <c r="AF1322" i="25"/>
  <c r="AG1322" i="25"/>
  <c r="AH1322" i="25"/>
  <c r="AI1322" i="25"/>
  <c r="AJ1322" i="25"/>
  <c r="AK1322" i="25"/>
  <c r="AL1322" i="25"/>
  <c r="AM1322" i="25"/>
  <c r="AN1322" i="25"/>
  <c r="AO1322" i="25"/>
  <c r="AP1322" i="25"/>
  <c r="AQ1322" i="25"/>
  <c r="AB1323" i="25"/>
  <c r="AC1323" i="25"/>
  <c r="AD1323" i="25"/>
  <c r="AE1323" i="25"/>
  <c r="AF1323" i="25"/>
  <c r="AG1323" i="25"/>
  <c r="AH1323" i="25"/>
  <c r="AI1323" i="25"/>
  <c r="AJ1323" i="25"/>
  <c r="AK1323" i="25"/>
  <c r="AL1323" i="25"/>
  <c r="AM1323" i="25"/>
  <c r="AN1323" i="25"/>
  <c r="AO1323" i="25"/>
  <c r="AP1323" i="25"/>
  <c r="AQ1323" i="25"/>
  <c r="AB1324" i="25"/>
  <c r="AC1324" i="25"/>
  <c r="AD1324" i="25"/>
  <c r="AE1324" i="25"/>
  <c r="AF1324" i="25"/>
  <c r="AG1324" i="25"/>
  <c r="AH1324" i="25"/>
  <c r="AI1324" i="25"/>
  <c r="AJ1324" i="25"/>
  <c r="AK1324" i="25"/>
  <c r="AL1324" i="25"/>
  <c r="AM1324" i="25"/>
  <c r="AN1324" i="25"/>
  <c r="AO1324" i="25"/>
  <c r="AP1324" i="25"/>
  <c r="AQ1324" i="25"/>
  <c r="AB1325" i="25"/>
  <c r="AC1325" i="25"/>
  <c r="AD1325" i="25"/>
  <c r="AE1325" i="25"/>
  <c r="AF1325" i="25"/>
  <c r="AG1325" i="25"/>
  <c r="AH1325" i="25"/>
  <c r="AI1325" i="25"/>
  <c r="AJ1325" i="25"/>
  <c r="AK1325" i="25"/>
  <c r="AL1325" i="25"/>
  <c r="AM1325" i="25"/>
  <c r="AN1325" i="25"/>
  <c r="AO1325" i="25"/>
  <c r="AP1325" i="25"/>
  <c r="AQ1325" i="25"/>
  <c r="AB1326" i="25"/>
  <c r="AC1326" i="25"/>
  <c r="AD1326" i="25"/>
  <c r="AE1326" i="25"/>
  <c r="AF1326" i="25"/>
  <c r="AG1326" i="25"/>
  <c r="AH1326" i="25"/>
  <c r="AI1326" i="25"/>
  <c r="AJ1326" i="25"/>
  <c r="AK1326" i="25"/>
  <c r="AL1326" i="25"/>
  <c r="AM1326" i="25"/>
  <c r="AN1326" i="25"/>
  <c r="AO1326" i="25"/>
  <c r="AP1326" i="25"/>
  <c r="AQ1326" i="25"/>
  <c r="AB1327" i="25"/>
  <c r="AC1327" i="25"/>
  <c r="AD1327" i="25"/>
  <c r="AE1327" i="25"/>
  <c r="AF1327" i="25"/>
  <c r="AG1327" i="25"/>
  <c r="AH1327" i="25"/>
  <c r="AI1327" i="25"/>
  <c r="AJ1327" i="25"/>
  <c r="AK1327" i="25"/>
  <c r="AL1327" i="25"/>
  <c r="AM1327" i="25"/>
  <c r="AN1327" i="25"/>
  <c r="AO1327" i="25"/>
  <c r="AP1327" i="25"/>
  <c r="AQ1327" i="25"/>
  <c r="AB1328" i="25"/>
  <c r="AC1328" i="25"/>
  <c r="AD1328" i="25"/>
  <c r="AE1328" i="25"/>
  <c r="AF1328" i="25"/>
  <c r="AG1328" i="25"/>
  <c r="AH1328" i="25"/>
  <c r="AI1328" i="25"/>
  <c r="AJ1328" i="25"/>
  <c r="AK1328" i="25"/>
  <c r="AL1328" i="25"/>
  <c r="AM1328" i="25"/>
  <c r="AN1328" i="25"/>
  <c r="AO1328" i="25"/>
  <c r="AP1328" i="25"/>
  <c r="AQ1328" i="25"/>
  <c r="AB1329" i="25"/>
  <c r="AC1329" i="25"/>
  <c r="AD1329" i="25"/>
  <c r="AE1329" i="25"/>
  <c r="AF1329" i="25"/>
  <c r="AG1329" i="25"/>
  <c r="AH1329" i="25"/>
  <c r="AI1329" i="25"/>
  <c r="AJ1329" i="25"/>
  <c r="AK1329" i="25"/>
  <c r="AL1329" i="25"/>
  <c r="AM1329" i="25"/>
  <c r="AN1329" i="25"/>
  <c r="AO1329" i="25"/>
  <c r="AP1329" i="25"/>
  <c r="AQ1329" i="25"/>
  <c r="AB1330" i="25"/>
  <c r="AC1330" i="25"/>
  <c r="AD1330" i="25"/>
  <c r="AE1330" i="25"/>
  <c r="AF1330" i="25"/>
  <c r="AG1330" i="25"/>
  <c r="AH1330" i="25"/>
  <c r="AI1330" i="25"/>
  <c r="AJ1330" i="25"/>
  <c r="AK1330" i="25"/>
  <c r="AL1330" i="25"/>
  <c r="AM1330" i="25"/>
  <c r="AN1330" i="25"/>
  <c r="AO1330" i="25"/>
  <c r="AP1330" i="25"/>
  <c r="AQ1330" i="25"/>
  <c r="AB1331" i="25"/>
  <c r="AC1331" i="25"/>
  <c r="AD1331" i="25"/>
  <c r="AE1331" i="25"/>
  <c r="AF1331" i="25"/>
  <c r="AG1331" i="25"/>
  <c r="AH1331" i="25"/>
  <c r="AI1331" i="25"/>
  <c r="AJ1331" i="25"/>
  <c r="AK1331" i="25"/>
  <c r="AL1331" i="25"/>
  <c r="AM1331" i="25"/>
  <c r="AN1331" i="25"/>
  <c r="AO1331" i="25"/>
  <c r="AP1331" i="25"/>
  <c r="AQ1331" i="25"/>
  <c r="AB1332" i="25"/>
  <c r="AC1332" i="25"/>
  <c r="AD1332" i="25"/>
  <c r="AE1332" i="25"/>
  <c r="AF1332" i="25"/>
  <c r="AG1332" i="25"/>
  <c r="AH1332" i="25"/>
  <c r="AI1332" i="25"/>
  <c r="AJ1332" i="25"/>
  <c r="AK1332" i="25"/>
  <c r="AL1332" i="25"/>
  <c r="AM1332" i="25"/>
  <c r="AN1332" i="25"/>
  <c r="AO1332" i="25"/>
  <c r="AP1332" i="25"/>
  <c r="AQ1332" i="25"/>
  <c r="AB1333" i="25"/>
  <c r="AC1333" i="25"/>
  <c r="AD1333" i="25"/>
  <c r="AE1333" i="25"/>
  <c r="AF1333" i="25"/>
  <c r="AG1333" i="25"/>
  <c r="AH1333" i="25"/>
  <c r="AI1333" i="25"/>
  <c r="AJ1333" i="25"/>
  <c r="AK1333" i="25"/>
  <c r="AL1333" i="25"/>
  <c r="AM1333" i="25"/>
  <c r="AN1333" i="25"/>
  <c r="AO1333" i="25"/>
  <c r="AP1333" i="25"/>
  <c r="AQ1333" i="25"/>
  <c r="AB1334" i="25"/>
  <c r="AC1334" i="25"/>
  <c r="AD1334" i="25"/>
  <c r="AE1334" i="25"/>
  <c r="AF1334" i="25"/>
  <c r="AG1334" i="25"/>
  <c r="AH1334" i="25"/>
  <c r="AI1334" i="25"/>
  <c r="AJ1334" i="25"/>
  <c r="AK1334" i="25"/>
  <c r="AL1334" i="25"/>
  <c r="AM1334" i="25"/>
  <c r="AN1334" i="25"/>
  <c r="AO1334" i="25"/>
  <c r="AP1334" i="25"/>
  <c r="AQ1334" i="25"/>
  <c r="AB1335" i="25"/>
  <c r="AC1335" i="25"/>
  <c r="AD1335" i="25"/>
  <c r="AE1335" i="25"/>
  <c r="AF1335" i="25"/>
  <c r="AG1335" i="25"/>
  <c r="AH1335" i="25"/>
  <c r="AI1335" i="25"/>
  <c r="AJ1335" i="25"/>
  <c r="AK1335" i="25"/>
  <c r="AL1335" i="25"/>
  <c r="AM1335" i="25"/>
  <c r="AN1335" i="25"/>
  <c r="AO1335" i="25"/>
  <c r="AP1335" i="25"/>
  <c r="AQ1335" i="25"/>
  <c r="AB1336" i="25"/>
  <c r="AC1336" i="25"/>
  <c r="AD1336" i="25"/>
  <c r="AE1336" i="25"/>
  <c r="AF1336" i="25"/>
  <c r="AG1336" i="25"/>
  <c r="AH1336" i="25"/>
  <c r="AI1336" i="25"/>
  <c r="AJ1336" i="25"/>
  <c r="AK1336" i="25"/>
  <c r="AL1336" i="25"/>
  <c r="AM1336" i="25"/>
  <c r="AN1336" i="25"/>
  <c r="AO1336" i="25"/>
  <c r="AP1336" i="25"/>
  <c r="AQ1336" i="25"/>
  <c r="AB1337" i="25"/>
  <c r="AC1337" i="25"/>
  <c r="AD1337" i="25"/>
  <c r="AE1337" i="25"/>
  <c r="AF1337" i="25"/>
  <c r="AG1337" i="25"/>
  <c r="AH1337" i="25"/>
  <c r="AI1337" i="25"/>
  <c r="AJ1337" i="25"/>
  <c r="AK1337" i="25"/>
  <c r="AL1337" i="25"/>
  <c r="AM1337" i="25"/>
  <c r="AN1337" i="25"/>
  <c r="AO1337" i="25"/>
  <c r="AP1337" i="25"/>
  <c r="AQ1337" i="25"/>
  <c r="AB1338" i="25"/>
  <c r="AC1338" i="25"/>
  <c r="AD1338" i="25"/>
  <c r="AE1338" i="25"/>
  <c r="AF1338" i="25"/>
  <c r="AG1338" i="25"/>
  <c r="AH1338" i="25"/>
  <c r="AI1338" i="25"/>
  <c r="AJ1338" i="25"/>
  <c r="AK1338" i="25"/>
  <c r="AL1338" i="25"/>
  <c r="AM1338" i="25"/>
  <c r="AN1338" i="25"/>
  <c r="AO1338" i="25"/>
  <c r="AP1338" i="25"/>
  <c r="AQ1338" i="25"/>
  <c r="AB1339" i="25"/>
  <c r="AC1339" i="25"/>
  <c r="AD1339" i="25"/>
  <c r="AE1339" i="25"/>
  <c r="AF1339" i="25"/>
  <c r="AG1339" i="25"/>
  <c r="AH1339" i="25"/>
  <c r="AI1339" i="25"/>
  <c r="AJ1339" i="25"/>
  <c r="AK1339" i="25"/>
  <c r="AL1339" i="25"/>
  <c r="AM1339" i="25"/>
  <c r="AN1339" i="25"/>
  <c r="AO1339" i="25"/>
  <c r="AP1339" i="25"/>
  <c r="AQ1339" i="25"/>
  <c r="AB1340" i="25"/>
  <c r="AC1340" i="25"/>
  <c r="AD1340" i="25"/>
  <c r="AE1340" i="25"/>
  <c r="AF1340" i="25"/>
  <c r="AG1340" i="25"/>
  <c r="AH1340" i="25"/>
  <c r="AI1340" i="25"/>
  <c r="AJ1340" i="25"/>
  <c r="AK1340" i="25"/>
  <c r="AL1340" i="25"/>
  <c r="AM1340" i="25"/>
  <c r="AN1340" i="25"/>
  <c r="AO1340" i="25"/>
  <c r="AP1340" i="25"/>
  <c r="AQ1340" i="25"/>
  <c r="AB1341" i="25"/>
  <c r="AC1341" i="25"/>
  <c r="AD1341" i="25"/>
  <c r="AE1341" i="25"/>
  <c r="AF1341" i="25"/>
  <c r="AG1341" i="25"/>
  <c r="AH1341" i="25"/>
  <c r="AI1341" i="25"/>
  <c r="AJ1341" i="25"/>
  <c r="AK1341" i="25"/>
  <c r="AL1341" i="25"/>
  <c r="AM1341" i="25"/>
  <c r="AN1341" i="25"/>
  <c r="AO1341" i="25"/>
  <c r="AP1341" i="25"/>
  <c r="AQ1341" i="25"/>
  <c r="AB1342" i="25"/>
  <c r="AC1342" i="25"/>
  <c r="AD1342" i="25"/>
  <c r="AE1342" i="25"/>
  <c r="AF1342" i="25"/>
  <c r="AG1342" i="25"/>
  <c r="AH1342" i="25"/>
  <c r="AI1342" i="25"/>
  <c r="AJ1342" i="25"/>
  <c r="AK1342" i="25"/>
  <c r="AL1342" i="25"/>
  <c r="AM1342" i="25"/>
  <c r="AN1342" i="25"/>
  <c r="AO1342" i="25"/>
  <c r="AP1342" i="25"/>
  <c r="AQ1342" i="25"/>
  <c r="AB1343" i="25"/>
  <c r="AC1343" i="25"/>
  <c r="AD1343" i="25"/>
  <c r="AE1343" i="25"/>
  <c r="AF1343" i="25"/>
  <c r="AG1343" i="25"/>
  <c r="AH1343" i="25"/>
  <c r="AI1343" i="25"/>
  <c r="AJ1343" i="25"/>
  <c r="AK1343" i="25"/>
  <c r="AL1343" i="25"/>
  <c r="AM1343" i="25"/>
  <c r="AN1343" i="25"/>
  <c r="AO1343" i="25"/>
  <c r="AP1343" i="25"/>
  <c r="AQ1343" i="25"/>
  <c r="AB1344" i="25"/>
  <c r="AC1344" i="25"/>
  <c r="AD1344" i="25"/>
  <c r="AE1344" i="25"/>
  <c r="AF1344" i="25"/>
  <c r="AG1344" i="25"/>
  <c r="AH1344" i="25"/>
  <c r="AI1344" i="25"/>
  <c r="AJ1344" i="25"/>
  <c r="AK1344" i="25"/>
  <c r="AL1344" i="25"/>
  <c r="AM1344" i="25"/>
  <c r="AN1344" i="25"/>
  <c r="AO1344" i="25"/>
  <c r="AP1344" i="25"/>
  <c r="AQ1344" i="25"/>
  <c r="AB1345" i="25"/>
  <c r="AC1345" i="25"/>
  <c r="AD1345" i="25"/>
  <c r="AE1345" i="25"/>
  <c r="AF1345" i="25"/>
  <c r="AG1345" i="25"/>
  <c r="AH1345" i="25"/>
  <c r="AI1345" i="25"/>
  <c r="AJ1345" i="25"/>
  <c r="AK1345" i="25"/>
  <c r="AL1345" i="25"/>
  <c r="AM1345" i="25"/>
  <c r="AN1345" i="25"/>
  <c r="AO1345" i="25"/>
  <c r="AP1345" i="25"/>
  <c r="AQ1345" i="25"/>
  <c r="AB1346" i="25"/>
  <c r="AC1346" i="25"/>
  <c r="AD1346" i="25"/>
  <c r="AE1346" i="25"/>
  <c r="AF1346" i="25"/>
  <c r="AG1346" i="25"/>
  <c r="AH1346" i="25"/>
  <c r="AI1346" i="25"/>
  <c r="AJ1346" i="25"/>
  <c r="AK1346" i="25"/>
  <c r="AL1346" i="25"/>
  <c r="AM1346" i="25"/>
  <c r="AN1346" i="25"/>
  <c r="AO1346" i="25"/>
  <c r="AP1346" i="25"/>
  <c r="AQ1346" i="25"/>
  <c r="AB1347" i="25"/>
  <c r="AC1347" i="25"/>
  <c r="AD1347" i="25"/>
  <c r="AE1347" i="25"/>
  <c r="AF1347" i="25"/>
  <c r="AG1347" i="25"/>
  <c r="AH1347" i="25"/>
  <c r="AI1347" i="25"/>
  <c r="AJ1347" i="25"/>
  <c r="AK1347" i="25"/>
  <c r="AL1347" i="25"/>
  <c r="AM1347" i="25"/>
  <c r="AN1347" i="25"/>
  <c r="AO1347" i="25"/>
  <c r="AP1347" i="25"/>
  <c r="AQ1347" i="25"/>
  <c r="AB1348" i="25"/>
  <c r="AC1348" i="25"/>
  <c r="AD1348" i="25"/>
  <c r="AE1348" i="25"/>
  <c r="AF1348" i="25"/>
  <c r="AG1348" i="25"/>
  <c r="AH1348" i="25"/>
  <c r="AI1348" i="25"/>
  <c r="AJ1348" i="25"/>
  <c r="AK1348" i="25"/>
  <c r="AL1348" i="25"/>
  <c r="AM1348" i="25"/>
  <c r="AN1348" i="25"/>
  <c r="AO1348" i="25"/>
  <c r="AP1348" i="25"/>
  <c r="AQ1348" i="25"/>
  <c r="AB1349" i="25"/>
  <c r="AC1349" i="25"/>
  <c r="AD1349" i="25"/>
  <c r="AE1349" i="25"/>
  <c r="AF1349" i="25"/>
  <c r="AG1349" i="25"/>
  <c r="AH1349" i="25"/>
  <c r="AI1349" i="25"/>
  <c r="AJ1349" i="25"/>
  <c r="AK1349" i="25"/>
  <c r="AL1349" i="25"/>
  <c r="AM1349" i="25"/>
  <c r="AN1349" i="25"/>
  <c r="AO1349" i="25"/>
  <c r="AP1349" i="25"/>
  <c r="AQ1349" i="25"/>
  <c r="AB1350" i="25"/>
  <c r="AC1350" i="25"/>
  <c r="AD1350" i="25"/>
  <c r="AE1350" i="25"/>
  <c r="AF1350" i="25"/>
  <c r="AG1350" i="25"/>
  <c r="AH1350" i="25"/>
  <c r="AI1350" i="25"/>
  <c r="AJ1350" i="25"/>
  <c r="AK1350" i="25"/>
  <c r="AL1350" i="25"/>
  <c r="AM1350" i="25"/>
  <c r="AN1350" i="25"/>
  <c r="AO1350" i="25"/>
  <c r="AP1350" i="25"/>
  <c r="AQ1350" i="25"/>
  <c r="AB1351" i="25"/>
  <c r="AC1351" i="25"/>
  <c r="AD1351" i="25"/>
  <c r="AE1351" i="25"/>
  <c r="AF1351" i="25"/>
  <c r="AG1351" i="25"/>
  <c r="AH1351" i="25"/>
  <c r="AI1351" i="25"/>
  <c r="AJ1351" i="25"/>
  <c r="AK1351" i="25"/>
  <c r="AL1351" i="25"/>
  <c r="AM1351" i="25"/>
  <c r="AN1351" i="25"/>
  <c r="AO1351" i="25"/>
  <c r="AP1351" i="25"/>
  <c r="AQ1351" i="25"/>
  <c r="AB1352" i="25"/>
  <c r="AC1352" i="25"/>
  <c r="AD1352" i="25"/>
  <c r="AE1352" i="25"/>
  <c r="AF1352" i="25"/>
  <c r="AG1352" i="25"/>
  <c r="AH1352" i="25"/>
  <c r="AI1352" i="25"/>
  <c r="AJ1352" i="25"/>
  <c r="AK1352" i="25"/>
  <c r="AL1352" i="25"/>
  <c r="AM1352" i="25"/>
  <c r="AN1352" i="25"/>
  <c r="AO1352" i="25"/>
  <c r="AP1352" i="25"/>
  <c r="AQ1352" i="25"/>
  <c r="AB1353" i="25"/>
  <c r="AC1353" i="25"/>
  <c r="AD1353" i="25"/>
  <c r="AE1353" i="25"/>
  <c r="AF1353" i="25"/>
  <c r="AG1353" i="25"/>
  <c r="AH1353" i="25"/>
  <c r="AI1353" i="25"/>
  <c r="AJ1353" i="25"/>
  <c r="AK1353" i="25"/>
  <c r="AL1353" i="25"/>
  <c r="AM1353" i="25"/>
  <c r="AN1353" i="25"/>
  <c r="AO1353" i="25"/>
  <c r="AP1353" i="25"/>
  <c r="AQ1353" i="25"/>
  <c r="AB1354" i="25"/>
  <c r="AC1354" i="25"/>
  <c r="AD1354" i="25"/>
  <c r="AE1354" i="25"/>
  <c r="AF1354" i="25"/>
  <c r="AG1354" i="25"/>
  <c r="AH1354" i="25"/>
  <c r="AI1354" i="25"/>
  <c r="AJ1354" i="25"/>
  <c r="AK1354" i="25"/>
  <c r="AL1354" i="25"/>
  <c r="AM1354" i="25"/>
  <c r="AN1354" i="25"/>
  <c r="AO1354" i="25"/>
  <c r="AP1354" i="25"/>
  <c r="AQ1354" i="25"/>
  <c r="AB1355" i="25"/>
  <c r="AC1355" i="25"/>
  <c r="AD1355" i="25"/>
  <c r="AE1355" i="25"/>
  <c r="AF1355" i="25"/>
  <c r="AG1355" i="25"/>
  <c r="AH1355" i="25"/>
  <c r="AI1355" i="25"/>
  <c r="AJ1355" i="25"/>
  <c r="AK1355" i="25"/>
  <c r="AL1355" i="25"/>
  <c r="AM1355" i="25"/>
  <c r="AN1355" i="25"/>
  <c r="AO1355" i="25"/>
  <c r="AP1355" i="25"/>
  <c r="AQ1355" i="25"/>
  <c r="AB1356" i="25"/>
  <c r="AC1356" i="25"/>
  <c r="AD1356" i="25"/>
  <c r="AE1356" i="25"/>
  <c r="AF1356" i="25"/>
  <c r="AG1356" i="25"/>
  <c r="AH1356" i="25"/>
  <c r="AI1356" i="25"/>
  <c r="AJ1356" i="25"/>
  <c r="AK1356" i="25"/>
  <c r="AL1356" i="25"/>
  <c r="AM1356" i="25"/>
  <c r="AN1356" i="25"/>
  <c r="AO1356" i="25"/>
  <c r="AP1356" i="25"/>
  <c r="AQ1356" i="25"/>
  <c r="AB1357" i="25"/>
  <c r="AC1357" i="25"/>
  <c r="AD1357" i="25"/>
  <c r="AE1357" i="25"/>
  <c r="AF1357" i="25"/>
  <c r="AG1357" i="25"/>
  <c r="AH1357" i="25"/>
  <c r="AI1357" i="25"/>
  <c r="AJ1357" i="25"/>
  <c r="AK1357" i="25"/>
  <c r="AL1357" i="25"/>
  <c r="AM1357" i="25"/>
  <c r="AN1357" i="25"/>
  <c r="AO1357" i="25"/>
  <c r="AP1357" i="25"/>
  <c r="AQ1357" i="25"/>
  <c r="AB1358" i="25"/>
  <c r="AC1358" i="25"/>
  <c r="AD1358" i="25"/>
  <c r="AE1358" i="25"/>
  <c r="AF1358" i="25"/>
  <c r="AG1358" i="25"/>
  <c r="AH1358" i="25"/>
  <c r="AI1358" i="25"/>
  <c r="AJ1358" i="25"/>
  <c r="AK1358" i="25"/>
  <c r="AL1358" i="25"/>
  <c r="AM1358" i="25"/>
  <c r="AN1358" i="25"/>
  <c r="AO1358" i="25"/>
  <c r="AP1358" i="25"/>
  <c r="AQ1358" i="25"/>
  <c r="AB1359" i="25"/>
  <c r="AC1359" i="25"/>
  <c r="AD1359" i="25"/>
  <c r="AE1359" i="25"/>
  <c r="AF1359" i="25"/>
  <c r="AG1359" i="25"/>
  <c r="AH1359" i="25"/>
  <c r="AI1359" i="25"/>
  <c r="AJ1359" i="25"/>
  <c r="AK1359" i="25"/>
  <c r="AL1359" i="25"/>
  <c r="AM1359" i="25"/>
  <c r="AN1359" i="25"/>
  <c r="AO1359" i="25"/>
  <c r="AP1359" i="25"/>
  <c r="AQ1359" i="25"/>
  <c r="AB1360" i="25"/>
  <c r="AC1360" i="25"/>
  <c r="AD1360" i="25"/>
  <c r="AE1360" i="25"/>
  <c r="AF1360" i="25"/>
  <c r="AG1360" i="25"/>
  <c r="AH1360" i="25"/>
  <c r="AI1360" i="25"/>
  <c r="AJ1360" i="25"/>
  <c r="AK1360" i="25"/>
  <c r="AL1360" i="25"/>
  <c r="AM1360" i="25"/>
  <c r="AN1360" i="25"/>
  <c r="AO1360" i="25"/>
  <c r="AP1360" i="25"/>
  <c r="AQ1360" i="25"/>
  <c r="AB1361" i="25"/>
  <c r="AC1361" i="25"/>
  <c r="AD1361" i="25"/>
  <c r="AE1361" i="25"/>
  <c r="AF1361" i="25"/>
  <c r="AG1361" i="25"/>
  <c r="AH1361" i="25"/>
  <c r="AI1361" i="25"/>
  <c r="AJ1361" i="25"/>
  <c r="AK1361" i="25"/>
  <c r="AL1361" i="25"/>
  <c r="AM1361" i="25"/>
  <c r="AN1361" i="25"/>
  <c r="AO1361" i="25"/>
  <c r="AP1361" i="25"/>
  <c r="AQ1361" i="25"/>
  <c r="AB1362" i="25"/>
  <c r="AC1362" i="25"/>
  <c r="AD1362" i="25"/>
  <c r="AE1362" i="25"/>
  <c r="AF1362" i="25"/>
  <c r="AG1362" i="25"/>
  <c r="AH1362" i="25"/>
  <c r="AI1362" i="25"/>
  <c r="AJ1362" i="25"/>
  <c r="AK1362" i="25"/>
  <c r="AL1362" i="25"/>
  <c r="AM1362" i="25"/>
  <c r="AN1362" i="25"/>
  <c r="AO1362" i="25"/>
  <c r="AP1362" i="25"/>
  <c r="AQ1362" i="25"/>
  <c r="AB1363" i="25"/>
  <c r="AC1363" i="25"/>
  <c r="AD1363" i="25"/>
  <c r="AE1363" i="25"/>
  <c r="AF1363" i="25"/>
  <c r="AG1363" i="25"/>
  <c r="AH1363" i="25"/>
  <c r="AI1363" i="25"/>
  <c r="AJ1363" i="25"/>
  <c r="AK1363" i="25"/>
  <c r="AL1363" i="25"/>
  <c r="AM1363" i="25"/>
  <c r="AN1363" i="25"/>
  <c r="AO1363" i="25"/>
  <c r="AP1363" i="25"/>
  <c r="AQ1363" i="25"/>
  <c r="AB1364" i="25"/>
  <c r="AC1364" i="25"/>
  <c r="AD1364" i="25"/>
  <c r="AE1364" i="25"/>
  <c r="AF1364" i="25"/>
  <c r="AG1364" i="25"/>
  <c r="AH1364" i="25"/>
  <c r="AI1364" i="25"/>
  <c r="AJ1364" i="25"/>
  <c r="AK1364" i="25"/>
  <c r="AL1364" i="25"/>
  <c r="AM1364" i="25"/>
  <c r="AN1364" i="25"/>
  <c r="AO1364" i="25"/>
  <c r="AP1364" i="25"/>
  <c r="AQ1364" i="25"/>
  <c r="AB1365" i="25"/>
  <c r="AC1365" i="25"/>
  <c r="AD1365" i="25"/>
  <c r="AE1365" i="25"/>
  <c r="AF1365" i="25"/>
  <c r="AG1365" i="25"/>
  <c r="AH1365" i="25"/>
  <c r="AI1365" i="25"/>
  <c r="AJ1365" i="25"/>
  <c r="AK1365" i="25"/>
  <c r="AL1365" i="25"/>
  <c r="AM1365" i="25"/>
  <c r="AN1365" i="25"/>
  <c r="AO1365" i="25"/>
  <c r="AP1365" i="25"/>
  <c r="AQ1365" i="25"/>
  <c r="AB1366" i="25"/>
  <c r="AC1366" i="25"/>
  <c r="AD1366" i="25"/>
  <c r="AE1366" i="25"/>
  <c r="AF1366" i="25"/>
  <c r="AG1366" i="25"/>
  <c r="AH1366" i="25"/>
  <c r="AI1366" i="25"/>
  <c r="AJ1366" i="25"/>
  <c r="AK1366" i="25"/>
  <c r="AL1366" i="25"/>
  <c r="AM1366" i="25"/>
  <c r="AN1366" i="25"/>
  <c r="AO1366" i="25"/>
  <c r="AP1366" i="25"/>
  <c r="AQ1366" i="25"/>
  <c r="AB1367" i="25"/>
  <c r="AC1367" i="25"/>
  <c r="AD1367" i="25"/>
  <c r="AE1367" i="25"/>
  <c r="AF1367" i="25"/>
  <c r="AG1367" i="25"/>
  <c r="AH1367" i="25"/>
  <c r="AI1367" i="25"/>
  <c r="AJ1367" i="25"/>
  <c r="AK1367" i="25"/>
  <c r="AL1367" i="25"/>
  <c r="AM1367" i="25"/>
  <c r="AN1367" i="25"/>
  <c r="AO1367" i="25"/>
  <c r="AP1367" i="25"/>
  <c r="AQ1367" i="25"/>
  <c r="AB1368" i="25"/>
  <c r="AC1368" i="25"/>
  <c r="AD1368" i="25"/>
  <c r="AE1368" i="25"/>
  <c r="AF1368" i="25"/>
  <c r="AG1368" i="25"/>
  <c r="AH1368" i="25"/>
  <c r="AI1368" i="25"/>
  <c r="AJ1368" i="25"/>
  <c r="AK1368" i="25"/>
  <c r="AL1368" i="25"/>
  <c r="AM1368" i="25"/>
  <c r="AN1368" i="25"/>
  <c r="AO1368" i="25"/>
  <c r="AP1368" i="25"/>
  <c r="AQ1368" i="25"/>
  <c r="AB1369" i="25"/>
  <c r="AC1369" i="25"/>
  <c r="AD1369" i="25"/>
  <c r="AE1369" i="25"/>
  <c r="AF1369" i="25"/>
  <c r="AG1369" i="25"/>
  <c r="AH1369" i="25"/>
  <c r="AI1369" i="25"/>
  <c r="AJ1369" i="25"/>
  <c r="AK1369" i="25"/>
  <c r="AL1369" i="25"/>
  <c r="AM1369" i="25"/>
  <c r="AN1369" i="25"/>
  <c r="AO1369" i="25"/>
  <c r="AP1369" i="25"/>
  <c r="AQ1369" i="25"/>
  <c r="AB1370" i="25"/>
  <c r="AC1370" i="25"/>
  <c r="AD1370" i="25"/>
  <c r="AE1370" i="25"/>
  <c r="AF1370" i="25"/>
  <c r="AG1370" i="25"/>
  <c r="AH1370" i="25"/>
  <c r="AI1370" i="25"/>
  <c r="AJ1370" i="25"/>
  <c r="AK1370" i="25"/>
  <c r="AL1370" i="25"/>
  <c r="AM1370" i="25"/>
  <c r="AN1370" i="25"/>
  <c r="AO1370" i="25"/>
  <c r="AP1370" i="25"/>
  <c r="AQ1370" i="25"/>
  <c r="AB1371" i="25"/>
  <c r="AC1371" i="25"/>
  <c r="AD1371" i="25"/>
  <c r="AE1371" i="25"/>
  <c r="AF1371" i="25"/>
  <c r="AG1371" i="25"/>
  <c r="AH1371" i="25"/>
  <c r="AI1371" i="25"/>
  <c r="AJ1371" i="25"/>
  <c r="AK1371" i="25"/>
  <c r="AL1371" i="25"/>
  <c r="AM1371" i="25"/>
  <c r="AN1371" i="25"/>
  <c r="AO1371" i="25"/>
  <c r="AP1371" i="25"/>
  <c r="AQ1371" i="25"/>
  <c r="AB1372" i="25"/>
  <c r="AC1372" i="25"/>
  <c r="AD1372" i="25"/>
  <c r="AE1372" i="25"/>
  <c r="AF1372" i="25"/>
  <c r="AG1372" i="25"/>
  <c r="AH1372" i="25"/>
  <c r="AI1372" i="25"/>
  <c r="AJ1372" i="25"/>
  <c r="AK1372" i="25"/>
  <c r="AL1372" i="25"/>
  <c r="AM1372" i="25"/>
  <c r="AN1372" i="25"/>
  <c r="AO1372" i="25"/>
  <c r="AP1372" i="25"/>
  <c r="AQ1372" i="25"/>
  <c r="AB1373" i="25"/>
  <c r="AC1373" i="25"/>
  <c r="AD1373" i="25"/>
  <c r="AE1373" i="25"/>
  <c r="AF1373" i="25"/>
  <c r="AG1373" i="25"/>
  <c r="AH1373" i="25"/>
  <c r="AI1373" i="25"/>
  <c r="AJ1373" i="25"/>
  <c r="AK1373" i="25"/>
  <c r="AL1373" i="25"/>
  <c r="AM1373" i="25"/>
  <c r="AN1373" i="25"/>
  <c r="AO1373" i="25"/>
  <c r="AP1373" i="25"/>
  <c r="AQ1373" i="25"/>
  <c r="AB1374" i="25"/>
  <c r="AC1374" i="25"/>
  <c r="AD1374" i="25"/>
  <c r="AE1374" i="25"/>
  <c r="AF1374" i="25"/>
  <c r="AG1374" i="25"/>
  <c r="AH1374" i="25"/>
  <c r="AI1374" i="25"/>
  <c r="AJ1374" i="25"/>
  <c r="AK1374" i="25"/>
  <c r="AL1374" i="25"/>
  <c r="AM1374" i="25"/>
  <c r="AN1374" i="25"/>
  <c r="AO1374" i="25"/>
  <c r="AP1374" i="25"/>
  <c r="AQ1374" i="25"/>
  <c r="AB1375" i="25"/>
  <c r="AC1375" i="25"/>
  <c r="AD1375" i="25"/>
  <c r="AE1375" i="25"/>
  <c r="AF1375" i="25"/>
  <c r="AG1375" i="25"/>
  <c r="AH1375" i="25"/>
  <c r="AI1375" i="25"/>
  <c r="AJ1375" i="25"/>
  <c r="AK1375" i="25"/>
  <c r="AL1375" i="25"/>
  <c r="AM1375" i="25"/>
  <c r="AN1375" i="25"/>
  <c r="AO1375" i="25"/>
  <c r="AP1375" i="25"/>
  <c r="AQ1375" i="25"/>
  <c r="AB1376" i="25"/>
  <c r="AC1376" i="25"/>
  <c r="AD1376" i="25"/>
  <c r="AE1376" i="25"/>
  <c r="AF1376" i="25"/>
  <c r="AG1376" i="25"/>
  <c r="AH1376" i="25"/>
  <c r="AI1376" i="25"/>
  <c r="AJ1376" i="25"/>
  <c r="AK1376" i="25"/>
  <c r="AL1376" i="25"/>
  <c r="AM1376" i="25"/>
  <c r="AN1376" i="25"/>
  <c r="AO1376" i="25"/>
  <c r="AP1376" i="25"/>
  <c r="AQ1376" i="25"/>
  <c r="AB1377" i="25"/>
  <c r="AC1377" i="25"/>
  <c r="AD1377" i="25"/>
  <c r="AE1377" i="25"/>
  <c r="AF1377" i="25"/>
  <c r="AG1377" i="25"/>
  <c r="AH1377" i="25"/>
  <c r="AI1377" i="25"/>
  <c r="AJ1377" i="25"/>
  <c r="AK1377" i="25"/>
  <c r="AL1377" i="25"/>
  <c r="AM1377" i="25"/>
  <c r="AN1377" i="25"/>
  <c r="AO1377" i="25"/>
  <c r="AP1377" i="25"/>
  <c r="AQ1377" i="25"/>
  <c r="AB1378" i="25"/>
  <c r="AC1378" i="25"/>
  <c r="AD1378" i="25"/>
  <c r="AE1378" i="25"/>
  <c r="AF1378" i="25"/>
  <c r="AG1378" i="25"/>
  <c r="AH1378" i="25"/>
  <c r="AI1378" i="25"/>
  <c r="AJ1378" i="25"/>
  <c r="AK1378" i="25"/>
  <c r="AL1378" i="25"/>
  <c r="AM1378" i="25"/>
  <c r="AN1378" i="25"/>
  <c r="AO1378" i="25"/>
  <c r="AP1378" i="25"/>
  <c r="AQ1378" i="25"/>
  <c r="AB1379" i="25"/>
  <c r="AC1379" i="25"/>
  <c r="AD1379" i="25"/>
  <c r="AE1379" i="25"/>
  <c r="AF1379" i="25"/>
  <c r="AG1379" i="25"/>
  <c r="AH1379" i="25"/>
  <c r="AI1379" i="25"/>
  <c r="AJ1379" i="25"/>
  <c r="AK1379" i="25"/>
  <c r="AL1379" i="25"/>
  <c r="AM1379" i="25"/>
  <c r="AN1379" i="25"/>
  <c r="AO1379" i="25"/>
  <c r="AP1379" i="25"/>
  <c r="AQ1379" i="25"/>
  <c r="AB1380" i="25"/>
  <c r="AC1380" i="25"/>
  <c r="AD1380" i="25"/>
  <c r="AE1380" i="25"/>
  <c r="AF1380" i="25"/>
  <c r="AG1380" i="25"/>
  <c r="AH1380" i="25"/>
  <c r="AI1380" i="25"/>
  <c r="AJ1380" i="25"/>
  <c r="AK1380" i="25"/>
  <c r="AL1380" i="25"/>
  <c r="AM1380" i="25"/>
  <c r="AN1380" i="25"/>
  <c r="AO1380" i="25"/>
  <c r="AP1380" i="25"/>
  <c r="AQ1380" i="25"/>
  <c r="AB1381" i="25"/>
  <c r="AC1381" i="25"/>
  <c r="AD1381" i="25"/>
  <c r="AE1381" i="25"/>
  <c r="AF1381" i="25"/>
  <c r="AG1381" i="25"/>
  <c r="AH1381" i="25"/>
  <c r="AI1381" i="25"/>
  <c r="AJ1381" i="25"/>
  <c r="AK1381" i="25"/>
  <c r="AL1381" i="25"/>
  <c r="AM1381" i="25"/>
  <c r="AN1381" i="25"/>
  <c r="AO1381" i="25"/>
  <c r="AP1381" i="25"/>
  <c r="AQ1381" i="25"/>
  <c r="AB1382" i="25"/>
  <c r="AC1382" i="25"/>
  <c r="AD1382" i="25"/>
  <c r="AE1382" i="25"/>
  <c r="AF1382" i="25"/>
  <c r="AG1382" i="25"/>
  <c r="AH1382" i="25"/>
  <c r="AI1382" i="25"/>
  <c r="AJ1382" i="25"/>
  <c r="AK1382" i="25"/>
  <c r="AL1382" i="25"/>
  <c r="AM1382" i="25"/>
  <c r="AN1382" i="25"/>
  <c r="AO1382" i="25"/>
  <c r="AP1382" i="25"/>
  <c r="AQ1382" i="25"/>
  <c r="AB1383" i="25"/>
  <c r="AC1383" i="25"/>
  <c r="AD1383" i="25"/>
  <c r="AE1383" i="25"/>
  <c r="AF1383" i="25"/>
  <c r="AG1383" i="25"/>
  <c r="AH1383" i="25"/>
  <c r="AI1383" i="25"/>
  <c r="AJ1383" i="25"/>
  <c r="AK1383" i="25"/>
  <c r="AL1383" i="25"/>
  <c r="AM1383" i="25"/>
  <c r="AN1383" i="25"/>
  <c r="AO1383" i="25"/>
  <c r="AP1383" i="25"/>
  <c r="AQ1383" i="25"/>
  <c r="AB1384" i="25"/>
  <c r="AC1384" i="25"/>
  <c r="AD1384" i="25"/>
  <c r="AE1384" i="25"/>
  <c r="AF1384" i="25"/>
  <c r="AG1384" i="25"/>
  <c r="AH1384" i="25"/>
  <c r="AI1384" i="25"/>
  <c r="AJ1384" i="25"/>
  <c r="AK1384" i="25"/>
  <c r="AL1384" i="25"/>
  <c r="AM1384" i="25"/>
  <c r="AN1384" i="25"/>
  <c r="AO1384" i="25"/>
  <c r="AP1384" i="25"/>
  <c r="AQ1384" i="25"/>
  <c r="AB1385" i="25"/>
  <c r="AC1385" i="25"/>
  <c r="AD1385" i="25"/>
  <c r="AE1385" i="25"/>
  <c r="AF1385" i="25"/>
  <c r="AG1385" i="25"/>
  <c r="AH1385" i="25"/>
  <c r="AI1385" i="25"/>
  <c r="AJ1385" i="25"/>
  <c r="AK1385" i="25"/>
  <c r="AL1385" i="25"/>
  <c r="AM1385" i="25"/>
  <c r="AN1385" i="25"/>
  <c r="AO1385" i="25"/>
  <c r="AP1385" i="25"/>
  <c r="AQ1385" i="25"/>
  <c r="AB1386" i="25"/>
  <c r="AC1386" i="25"/>
  <c r="AD1386" i="25"/>
  <c r="AE1386" i="25"/>
  <c r="AF1386" i="25"/>
  <c r="AG1386" i="25"/>
  <c r="AH1386" i="25"/>
  <c r="AI1386" i="25"/>
  <c r="AJ1386" i="25"/>
  <c r="AK1386" i="25"/>
  <c r="AL1386" i="25"/>
  <c r="AM1386" i="25"/>
  <c r="AN1386" i="25"/>
  <c r="AO1386" i="25"/>
  <c r="AP1386" i="25"/>
  <c r="AQ1386" i="25"/>
  <c r="AB1387" i="25"/>
  <c r="AC1387" i="25"/>
  <c r="AD1387" i="25"/>
  <c r="AE1387" i="25"/>
  <c r="AF1387" i="25"/>
  <c r="AG1387" i="25"/>
  <c r="AH1387" i="25"/>
  <c r="AI1387" i="25"/>
  <c r="AJ1387" i="25"/>
  <c r="AK1387" i="25"/>
  <c r="AL1387" i="25"/>
  <c r="AM1387" i="25"/>
  <c r="AN1387" i="25"/>
  <c r="AO1387" i="25"/>
  <c r="AP1387" i="25"/>
  <c r="AQ1387" i="25"/>
  <c r="AB1388" i="25"/>
  <c r="AC1388" i="25"/>
  <c r="AD1388" i="25"/>
  <c r="AE1388" i="25"/>
  <c r="AF1388" i="25"/>
  <c r="AG1388" i="25"/>
  <c r="AH1388" i="25"/>
  <c r="AI1388" i="25"/>
  <c r="AJ1388" i="25"/>
  <c r="AK1388" i="25"/>
  <c r="AL1388" i="25"/>
  <c r="AM1388" i="25"/>
  <c r="AN1388" i="25"/>
  <c r="AO1388" i="25"/>
  <c r="AP1388" i="25"/>
  <c r="AQ1388" i="25"/>
  <c r="AB1389" i="25"/>
  <c r="AC1389" i="25"/>
  <c r="AD1389" i="25"/>
  <c r="AE1389" i="25"/>
  <c r="AF1389" i="25"/>
  <c r="AG1389" i="25"/>
  <c r="AH1389" i="25"/>
  <c r="AI1389" i="25"/>
  <c r="AJ1389" i="25"/>
  <c r="AK1389" i="25"/>
  <c r="AL1389" i="25"/>
  <c r="AM1389" i="25"/>
  <c r="AN1389" i="25"/>
  <c r="AO1389" i="25"/>
  <c r="AP1389" i="25"/>
  <c r="AQ1389" i="25"/>
  <c r="AB1390" i="25"/>
  <c r="AC1390" i="25"/>
  <c r="AD1390" i="25"/>
  <c r="AE1390" i="25"/>
  <c r="AF1390" i="25"/>
  <c r="AG1390" i="25"/>
  <c r="AH1390" i="25"/>
  <c r="AI1390" i="25"/>
  <c r="AJ1390" i="25"/>
  <c r="AK1390" i="25"/>
  <c r="AL1390" i="25"/>
  <c r="AM1390" i="25"/>
  <c r="AN1390" i="25"/>
  <c r="AO1390" i="25"/>
  <c r="AP1390" i="25"/>
  <c r="AQ1390" i="25"/>
  <c r="AB1391" i="25"/>
  <c r="AC1391" i="25"/>
  <c r="AD1391" i="25"/>
  <c r="AE1391" i="25"/>
  <c r="AF1391" i="25"/>
  <c r="AG1391" i="25"/>
  <c r="AH1391" i="25"/>
  <c r="AI1391" i="25"/>
  <c r="AJ1391" i="25"/>
  <c r="AK1391" i="25"/>
  <c r="AL1391" i="25"/>
  <c r="AM1391" i="25"/>
  <c r="AN1391" i="25"/>
  <c r="AO1391" i="25"/>
  <c r="AP1391" i="25"/>
  <c r="AQ1391" i="25"/>
  <c r="AB1392" i="25"/>
  <c r="AC1392" i="25"/>
  <c r="AD1392" i="25"/>
  <c r="AE1392" i="25"/>
  <c r="AF1392" i="25"/>
  <c r="AG1392" i="25"/>
  <c r="AH1392" i="25"/>
  <c r="AI1392" i="25"/>
  <c r="AJ1392" i="25"/>
  <c r="AK1392" i="25"/>
  <c r="AL1392" i="25"/>
  <c r="AM1392" i="25"/>
  <c r="AN1392" i="25"/>
  <c r="AO1392" i="25"/>
  <c r="AP1392" i="25"/>
  <c r="AQ1392" i="25"/>
  <c r="AB1393" i="25"/>
  <c r="AC1393" i="25"/>
  <c r="AD1393" i="25"/>
  <c r="AE1393" i="25"/>
  <c r="AF1393" i="25"/>
  <c r="AG1393" i="25"/>
  <c r="AH1393" i="25"/>
  <c r="AI1393" i="25"/>
  <c r="AJ1393" i="25"/>
  <c r="AK1393" i="25"/>
  <c r="AL1393" i="25"/>
  <c r="AM1393" i="25"/>
  <c r="AN1393" i="25"/>
  <c r="AO1393" i="25"/>
  <c r="AP1393" i="25"/>
  <c r="AQ1393" i="25"/>
  <c r="AB1394" i="25"/>
  <c r="AC1394" i="25"/>
  <c r="AD1394" i="25"/>
  <c r="AE1394" i="25"/>
  <c r="AF1394" i="25"/>
  <c r="AG1394" i="25"/>
  <c r="AH1394" i="25"/>
  <c r="AI1394" i="25"/>
  <c r="AJ1394" i="25"/>
  <c r="AK1394" i="25"/>
  <c r="AL1394" i="25"/>
  <c r="AM1394" i="25"/>
  <c r="AN1394" i="25"/>
  <c r="AO1394" i="25"/>
  <c r="AP1394" i="25"/>
  <c r="AQ1394" i="25"/>
  <c r="AB1395" i="25"/>
  <c r="AC1395" i="25"/>
  <c r="AD1395" i="25"/>
  <c r="AE1395" i="25"/>
  <c r="AF1395" i="25"/>
  <c r="AG1395" i="25"/>
  <c r="AH1395" i="25"/>
  <c r="AI1395" i="25"/>
  <c r="AJ1395" i="25"/>
  <c r="AK1395" i="25"/>
  <c r="AL1395" i="25"/>
  <c r="AM1395" i="25"/>
  <c r="AN1395" i="25"/>
  <c r="AO1395" i="25"/>
  <c r="AP1395" i="25"/>
  <c r="AQ1395" i="25"/>
  <c r="AB1396" i="25"/>
  <c r="AC1396" i="25"/>
  <c r="AD1396" i="25"/>
  <c r="AE1396" i="25"/>
  <c r="AF1396" i="25"/>
  <c r="AG1396" i="25"/>
  <c r="AH1396" i="25"/>
  <c r="AI1396" i="25"/>
  <c r="AJ1396" i="25"/>
  <c r="AK1396" i="25"/>
  <c r="AL1396" i="25"/>
  <c r="AM1396" i="25"/>
  <c r="AN1396" i="25"/>
  <c r="AO1396" i="25"/>
  <c r="AP1396" i="25"/>
  <c r="AQ1396" i="25"/>
  <c r="AB1397" i="25"/>
  <c r="AC1397" i="25"/>
  <c r="AD1397" i="25"/>
  <c r="AE1397" i="25"/>
  <c r="AF1397" i="25"/>
  <c r="AG1397" i="25"/>
  <c r="AH1397" i="25"/>
  <c r="AI1397" i="25"/>
  <c r="AJ1397" i="25"/>
  <c r="AK1397" i="25"/>
  <c r="AL1397" i="25"/>
  <c r="AM1397" i="25"/>
  <c r="AN1397" i="25"/>
  <c r="AO1397" i="25"/>
  <c r="AP1397" i="25"/>
  <c r="AQ1397" i="25"/>
  <c r="AB1398" i="25"/>
  <c r="AC1398" i="25"/>
  <c r="AD1398" i="25"/>
  <c r="AE1398" i="25"/>
  <c r="AF1398" i="25"/>
  <c r="AG1398" i="25"/>
  <c r="AH1398" i="25"/>
  <c r="AI1398" i="25"/>
  <c r="AJ1398" i="25"/>
  <c r="AK1398" i="25"/>
  <c r="AL1398" i="25"/>
  <c r="AM1398" i="25"/>
  <c r="AN1398" i="25"/>
  <c r="AO1398" i="25"/>
  <c r="AP1398" i="25"/>
  <c r="AQ1398" i="25"/>
  <c r="AB1399" i="25"/>
  <c r="AC1399" i="25"/>
  <c r="AD1399" i="25"/>
  <c r="AE1399" i="25"/>
  <c r="AF1399" i="25"/>
  <c r="AG1399" i="25"/>
  <c r="AH1399" i="25"/>
  <c r="AI1399" i="25"/>
  <c r="AJ1399" i="25"/>
  <c r="AK1399" i="25"/>
  <c r="AL1399" i="25"/>
  <c r="AM1399" i="25"/>
  <c r="AN1399" i="25"/>
  <c r="AO1399" i="25"/>
  <c r="AP1399" i="25"/>
  <c r="AQ1399" i="25"/>
  <c r="AB1400" i="25"/>
  <c r="AC1400" i="25"/>
  <c r="AD1400" i="25"/>
  <c r="AE1400" i="25"/>
  <c r="AF1400" i="25"/>
  <c r="AG1400" i="25"/>
  <c r="AH1400" i="25"/>
  <c r="AI1400" i="25"/>
  <c r="AJ1400" i="25"/>
  <c r="AK1400" i="25"/>
  <c r="AL1400" i="25"/>
  <c r="AM1400" i="25"/>
  <c r="AN1400" i="25"/>
  <c r="AO1400" i="25"/>
  <c r="AP1400" i="25"/>
  <c r="AQ1400" i="25"/>
  <c r="AB1401" i="25"/>
  <c r="AC1401" i="25"/>
  <c r="AD1401" i="25"/>
  <c r="AE1401" i="25"/>
  <c r="AF1401" i="25"/>
  <c r="AG1401" i="25"/>
  <c r="AH1401" i="25"/>
  <c r="AI1401" i="25"/>
  <c r="AJ1401" i="25"/>
  <c r="AK1401" i="25"/>
  <c r="AL1401" i="25"/>
  <c r="AM1401" i="25"/>
  <c r="AN1401" i="25"/>
  <c r="AO1401" i="25"/>
  <c r="AP1401" i="25"/>
  <c r="AQ1401" i="25"/>
  <c r="AB1402" i="25"/>
  <c r="AC1402" i="25"/>
  <c r="AD1402" i="25"/>
  <c r="AE1402" i="25"/>
  <c r="AF1402" i="25"/>
  <c r="AG1402" i="25"/>
  <c r="AH1402" i="25"/>
  <c r="AI1402" i="25"/>
  <c r="AJ1402" i="25"/>
  <c r="AK1402" i="25"/>
  <c r="AL1402" i="25"/>
  <c r="AM1402" i="25"/>
  <c r="AN1402" i="25"/>
  <c r="AO1402" i="25"/>
  <c r="AP1402" i="25"/>
  <c r="AQ1402" i="25"/>
  <c r="AB1403" i="25"/>
  <c r="AC1403" i="25"/>
  <c r="AD1403" i="25"/>
  <c r="AE1403" i="25"/>
  <c r="AF1403" i="25"/>
  <c r="AG1403" i="25"/>
  <c r="AH1403" i="25"/>
  <c r="AI1403" i="25"/>
  <c r="AJ1403" i="25"/>
  <c r="AK1403" i="25"/>
  <c r="AL1403" i="25"/>
  <c r="AM1403" i="25"/>
  <c r="AN1403" i="25"/>
  <c r="AO1403" i="25"/>
  <c r="AP1403" i="25"/>
  <c r="AQ1403" i="25"/>
  <c r="AB1404" i="25"/>
  <c r="AC1404" i="25"/>
  <c r="AD1404" i="25"/>
  <c r="AE1404" i="25"/>
  <c r="AF1404" i="25"/>
  <c r="AG1404" i="25"/>
  <c r="AH1404" i="25"/>
  <c r="AI1404" i="25"/>
  <c r="AJ1404" i="25"/>
  <c r="AK1404" i="25"/>
  <c r="AL1404" i="25"/>
  <c r="AM1404" i="25"/>
  <c r="AN1404" i="25"/>
  <c r="AO1404" i="25"/>
  <c r="AP1404" i="25"/>
  <c r="AQ1404" i="25"/>
  <c r="AB1405" i="25"/>
  <c r="AC1405" i="25"/>
  <c r="AD1405" i="25"/>
  <c r="AE1405" i="25"/>
  <c r="AF1405" i="25"/>
  <c r="AG1405" i="25"/>
  <c r="AH1405" i="25"/>
  <c r="AI1405" i="25"/>
  <c r="AJ1405" i="25"/>
  <c r="AK1405" i="25"/>
  <c r="AL1405" i="25"/>
  <c r="AM1405" i="25"/>
  <c r="AN1405" i="25"/>
  <c r="AO1405" i="25"/>
  <c r="AP1405" i="25"/>
  <c r="AQ1405" i="25"/>
  <c r="AB1406" i="25"/>
  <c r="AC1406" i="25"/>
  <c r="AD1406" i="25"/>
  <c r="AE1406" i="25"/>
  <c r="AF1406" i="25"/>
  <c r="AG1406" i="25"/>
  <c r="AH1406" i="25"/>
  <c r="AI1406" i="25"/>
  <c r="AJ1406" i="25"/>
  <c r="AK1406" i="25"/>
  <c r="AL1406" i="25"/>
  <c r="AM1406" i="25"/>
  <c r="AN1406" i="25"/>
  <c r="AO1406" i="25"/>
  <c r="AP1406" i="25"/>
  <c r="AQ1406" i="25"/>
  <c r="AB1407" i="25"/>
  <c r="AC1407" i="25"/>
  <c r="AD1407" i="25"/>
  <c r="AE1407" i="25"/>
  <c r="AF1407" i="25"/>
  <c r="AG1407" i="25"/>
  <c r="AH1407" i="25"/>
  <c r="AI1407" i="25"/>
  <c r="AJ1407" i="25"/>
  <c r="AK1407" i="25"/>
  <c r="AL1407" i="25"/>
  <c r="AM1407" i="25"/>
  <c r="AN1407" i="25"/>
  <c r="AO1407" i="25"/>
  <c r="AP1407" i="25"/>
  <c r="AQ1407" i="25"/>
  <c r="AB1408" i="25"/>
  <c r="AC1408" i="25"/>
  <c r="AD1408" i="25"/>
  <c r="AE1408" i="25"/>
  <c r="AF1408" i="25"/>
  <c r="AG1408" i="25"/>
  <c r="AH1408" i="25"/>
  <c r="AI1408" i="25"/>
  <c r="AJ1408" i="25"/>
  <c r="AK1408" i="25"/>
  <c r="AL1408" i="25"/>
  <c r="AM1408" i="25"/>
  <c r="AN1408" i="25"/>
  <c r="AO1408" i="25"/>
  <c r="AP1408" i="25"/>
  <c r="AQ1408" i="25"/>
  <c r="AB1409" i="25"/>
  <c r="AC1409" i="25"/>
  <c r="AD1409" i="25"/>
  <c r="AE1409" i="25"/>
  <c r="AF1409" i="25"/>
  <c r="AG1409" i="25"/>
  <c r="AH1409" i="25"/>
  <c r="AI1409" i="25"/>
  <c r="AJ1409" i="25"/>
  <c r="AK1409" i="25"/>
  <c r="AL1409" i="25"/>
  <c r="AM1409" i="25"/>
  <c r="AN1409" i="25"/>
  <c r="AO1409" i="25"/>
  <c r="AP1409" i="25"/>
  <c r="AQ1409" i="25"/>
  <c r="AB1410" i="25"/>
  <c r="AC1410" i="25"/>
  <c r="AD1410" i="25"/>
  <c r="AE1410" i="25"/>
  <c r="AF1410" i="25"/>
  <c r="AG1410" i="25"/>
  <c r="AH1410" i="25"/>
  <c r="AI1410" i="25"/>
  <c r="AJ1410" i="25"/>
  <c r="AK1410" i="25"/>
  <c r="AL1410" i="25"/>
  <c r="AM1410" i="25"/>
  <c r="AN1410" i="25"/>
  <c r="AO1410" i="25"/>
  <c r="AP1410" i="25"/>
  <c r="AQ1410" i="25"/>
  <c r="AB1411" i="25"/>
  <c r="AC1411" i="25"/>
  <c r="AD1411" i="25"/>
  <c r="AE1411" i="25"/>
  <c r="AF1411" i="25"/>
  <c r="AG1411" i="25"/>
  <c r="AH1411" i="25"/>
  <c r="AI1411" i="25"/>
  <c r="AJ1411" i="25"/>
  <c r="AK1411" i="25"/>
  <c r="AL1411" i="25"/>
  <c r="AM1411" i="25"/>
  <c r="AN1411" i="25"/>
  <c r="AO1411" i="25"/>
  <c r="AP1411" i="25"/>
  <c r="AQ1411" i="25"/>
  <c r="AB1412" i="25"/>
  <c r="AC1412" i="25"/>
  <c r="AD1412" i="25"/>
  <c r="AE1412" i="25"/>
  <c r="AF1412" i="25"/>
  <c r="AG1412" i="25"/>
  <c r="AH1412" i="25"/>
  <c r="AI1412" i="25"/>
  <c r="AJ1412" i="25"/>
  <c r="AK1412" i="25"/>
  <c r="AL1412" i="25"/>
  <c r="AM1412" i="25"/>
  <c r="AN1412" i="25"/>
  <c r="AO1412" i="25"/>
  <c r="AP1412" i="25"/>
  <c r="AQ1412" i="25"/>
  <c r="AB1413" i="25"/>
  <c r="AC1413" i="25"/>
  <c r="AD1413" i="25"/>
  <c r="AE1413" i="25"/>
  <c r="AF1413" i="25"/>
  <c r="AG1413" i="25"/>
  <c r="AH1413" i="25"/>
  <c r="AI1413" i="25"/>
  <c r="AJ1413" i="25"/>
  <c r="AK1413" i="25"/>
  <c r="AL1413" i="25"/>
  <c r="AM1413" i="25"/>
  <c r="AN1413" i="25"/>
  <c r="AO1413" i="25"/>
  <c r="AP1413" i="25"/>
  <c r="AQ1413" i="25"/>
  <c r="AB1414" i="25"/>
  <c r="AC1414" i="25"/>
  <c r="AD1414" i="25"/>
  <c r="AE1414" i="25"/>
  <c r="AF1414" i="25"/>
  <c r="AG1414" i="25"/>
  <c r="AH1414" i="25"/>
  <c r="AI1414" i="25"/>
  <c r="AJ1414" i="25"/>
  <c r="AK1414" i="25"/>
  <c r="AL1414" i="25"/>
  <c r="AM1414" i="25"/>
  <c r="AN1414" i="25"/>
  <c r="AO1414" i="25"/>
  <c r="AP1414" i="25"/>
  <c r="AQ1414" i="25"/>
  <c r="AB1415" i="25"/>
  <c r="AC1415" i="25"/>
  <c r="AD1415" i="25"/>
  <c r="AE1415" i="25"/>
  <c r="AF1415" i="25"/>
  <c r="AG1415" i="25"/>
  <c r="AH1415" i="25"/>
  <c r="AI1415" i="25"/>
  <c r="AJ1415" i="25"/>
  <c r="AK1415" i="25"/>
  <c r="AL1415" i="25"/>
  <c r="AM1415" i="25"/>
  <c r="AN1415" i="25"/>
  <c r="AO1415" i="25"/>
  <c r="AP1415" i="25"/>
  <c r="AQ1415" i="25"/>
  <c r="AB1416" i="25"/>
  <c r="AC1416" i="25"/>
  <c r="AD1416" i="25"/>
  <c r="AE1416" i="25"/>
  <c r="AF1416" i="25"/>
  <c r="AG1416" i="25"/>
  <c r="AH1416" i="25"/>
  <c r="AI1416" i="25"/>
  <c r="AJ1416" i="25"/>
  <c r="AK1416" i="25"/>
  <c r="AL1416" i="25"/>
  <c r="AM1416" i="25"/>
  <c r="AN1416" i="25"/>
  <c r="AO1416" i="25"/>
  <c r="AP1416" i="25"/>
  <c r="AQ1416" i="25"/>
  <c r="AB1417" i="25"/>
  <c r="AC1417" i="25"/>
  <c r="AD1417" i="25"/>
  <c r="AE1417" i="25"/>
  <c r="AF1417" i="25"/>
  <c r="AG1417" i="25"/>
  <c r="AH1417" i="25"/>
  <c r="AI1417" i="25"/>
  <c r="AJ1417" i="25"/>
  <c r="AK1417" i="25"/>
  <c r="AL1417" i="25"/>
  <c r="AM1417" i="25"/>
  <c r="AN1417" i="25"/>
  <c r="AO1417" i="25"/>
  <c r="AP1417" i="25"/>
  <c r="AQ1417" i="25"/>
  <c r="AB1418" i="25"/>
  <c r="AC1418" i="25"/>
  <c r="AD1418" i="25"/>
  <c r="AE1418" i="25"/>
  <c r="AF1418" i="25"/>
  <c r="AG1418" i="25"/>
  <c r="AH1418" i="25"/>
  <c r="AI1418" i="25"/>
  <c r="AJ1418" i="25"/>
  <c r="AK1418" i="25"/>
  <c r="AL1418" i="25"/>
  <c r="AM1418" i="25"/>
  <c r="AN1418" i="25"/>
  <c r="AO1418" i="25"/>
  <c r="AP1418" i="25"/>
  <c r="AQ1418" i="25"/>
  <c r="AB1419" i="25"/>
  <c r="AC1419" i="25"/>
  <c r="AD1419" i="25"/>
  <c r="AE1419" i="25"/>
  <c r="AF1419" i="25"/>
  <c r="AG1419" i="25"/>
  <c r="AH1419" i="25"/>
  <c r="AI1419" i="25"/>
  <c r="AJ1419" i="25"/>
  <c r="AK1419" i="25"/>
  <c r="AL1419" i="25"/>
  <c r="AM1419" i="25"/>
  <c r="AN1419" i="25"/>
  <c r="AO1419" i="25"/>
  <c r="AP1419" i="25"/>
  <c r="AQ1419" i="25"/>
  <c r="AB1420" i="25"/>
  <c r="AC1420" i="25"/>
  <c r="AD1420" i="25"/>
  <c r="AE1420" i="25"/>
  <c r="AF1420" i="25"/>
  <c r="AG1420" i="25"/>
  <c r="AH1420" i="25"/>
  <c r="AI1420" i="25"/>
  <c r="AJ1420" i="25"/>
  <c r="AK1420" i="25"/>
  <c r="AL1420" i="25"/>
  <c r="AM1420" i="25"/>
  <c r="AN1420" i="25"/>
  <c r="AO1420" i="25"/>
  <c r="AP1420" i="25"/>
  <c r="AQ1420" i="25"/>
  <c r="AB1421" i="25"/>
  <c r="AC1421" i="25"/>
  <c r="AD1421" i="25"/>
  <c r="AE1421" i="25"/>
  <c r="AF1421" i="25"/>
  <c r="AG1421" i="25"/>
  <c r="AH1421" i="25"/>
  <c r="AI1421" i="25"/>
  <c r="AJ1421" i="25"/>
  <c r="AK1421" i="25"/>
  <c r="AL1421" i="25"/>
  <c r="AM1421" i="25"/>
  <c r="AN1421" i="25"/>
  <c r="AO1421" i="25"/>
  <c r="AP1421" i="25"/>
  <c r="AQ1421" i="25"/>
  <c r="AB1422" i="25"/>
  <c r="AC1422" i="25"/>
  <c r="AD1422" i="25"/>
  <c r="AE1422" i="25"/>
  <c r="AF1422" i="25"/>
  <c r="AG1422" i="25"/>
  <c r="AH1422" i="25"/>
  <c r="AI1422" i="25"/>
  <c r="AJ1422" i="25"/>
  <c r="AK1422" i="25"/>
  <c r="AL1422" i="25"/>
  <c r="AM1422" i="25"/>
  <c r="AN1422" i="25"/>
  <c r="AO1422" i="25"/>
  <c r="AP1422" i="25"/>
  <c r="AQ1422" i="25"/>
  <c r="AB1423" i="25"/>
  <c r="AC1423" i="25"/>
  <c r="AD1423" i="25"/>
  <c r="AE1423" i="25"/>
  <c r="AF1423" i="25"/>
  <c r="AG1423" i="25"/>
  <c r="AH1423" i="25"/>
  <c r="AI1423" i="25"/>
  <c r="AJ1423" i="25"/>
  <c r="AK1423" i="25"/>
  <c r="AL1423" i="25"/>
  <c r="AM1423" i="25"/>
  <c r="AN1423" i="25"/>
  <c r="AO1423" i="25"/>
  <c r="AP1423" i="25"/>
  <c r="AQ1423" i="25"/>
  <c r="AB1424" i="25"/>
  <c r="AC1424" i="25"/>
  <c r="AD1424" i="25"/>
  <c r="AE1424" i="25"/>
  <c r="AF1424" i="25"/>
  <c r="AG1424" i="25"/>
  <c r="AH1424" i="25"/>
  <c r="AI1424" i="25"/>
  <c r="AJ1424" i="25"/>
  <c r="AK1424" i="25"/>
  <c r="AL1424" i="25"/>
  <c r="AM1424" i="25"/>
  <c r="AN1424" i="25"/>
  <c r="AO1424" i="25"/>
  <c r="AP1424" i="25"/>
  <c r="AQ1424" i="25"/>
  <c r="AB1425" i="25"/>
  <c r="AC1425" i="25"/>
  <c r="AD1425" i="25"/>
  <c r="AE1425" i="25"/>
  <c r="AF1425" i="25"/>
  <c r="AG1425" i="25"/>
  <c r="AH1425" i="25"/>
  <c r="AI1425" i="25"/>
  <c r="AJ1425" i="25"/>
  <c r="AK1425" i="25"/>
  <c r="AL1425" i="25"/>
  <c r="AM1425" i="25"/>
  <c r="AN1425" i="25"/>
  <c r="AO1425" i="25"/>
  <c r="AP1425" i="25"/>
  <c r="AQ1425" i="25"/>
  <c r="AB1426" i="25"/>
  <c r="AC1426" i="25"/>
  <c r="AD1426" i="25"/>
  <c r="AE1426" i="25"/>
  <c r="AF1426" i="25"/>
  <c r="AG1426" i="25"/>
  <c r="AH1426" i="25"/>
  <c r="AI1426" i="25"/>
  <c r="AJ1426" i="25"/>
  <c r="AK1426" i="25"/>
  <c r="AL1426" i="25"/>
  <c r="AM1426" i="25"/>
  <c r="AN1426" i="25"/>
  <c r="AO1426" i="25"/>
  <c r="AP1426" i="25"/>
  <c r="AQ1426" i="25"/>
  <c r="AB1427" i="25"/>
  <c r="AC1427" i="25"/>
  <c r="AD1427" i="25"/>
  <c r="AE1427" i="25"/>
  <c r="AF1427" i="25"/>
  <c r="AG1427" i="25"/>
  <c r="AH1427" i="25"/>
  <c r="AI1427" i="25"/>
  <c r="AJ1427" i="25"/>
  <c r="AK1427" i="25"/>
  <c r="AL1427" i="25"/>
  <c r="AM1427" i="25"/>
  <c r="AN1427" i="25"/>
  <c r="AO1427" i="25"/>
  <c r="AP1427" i="25"/>
  <c r="AQ1427" i="25"/>
  <c r="AB1428" i="25"/>
  <c r="AC1428" i="25"/>
  <c r="AD1428" i="25"/>
  <c r="AE1428" i="25"/>
  <c r="AF1428" i="25"/>
  <c r="AG1428" i="25"/>
  <c r="AH1428" i="25"/>
  <c r="AI1428" i="25"/>
  <c r="AJ1428" i="25"/>
  <c r="AK1428" i="25"/>
  <c r="AL1428" i="25"/>
  <c r="AM1428" i="25"/>
  <c r="AN1428" i="25"/>
  <c r="AO1428" i="25"/>
  <c r="AP1428" i="25"/>
  <c r="AQ1428" i="25"/>
  <c r="AB1429" i="25"/>
  <c r="AC1429" i="25"/>
  <c r="AD1429" i="25"/>
  <c r="AE1429" i="25"/>
  <c r="AF1429" i="25"/>
  <c r="AG1429" i="25"/>
  <c r="AH1429" i="25"/>
  <c r="AI1429" i="25"/>
  <c r="AJ1429" i="25"/>
  <c r="AK1429" i="25"/>
  <c r="AL1429" i="25"/>
  <c r="AM1429" i="25"/>
  <c r="AN1429" i="25"/>
  <c r="AO1429" i="25"/>
  <c r="AP1429" i="25"/>
  <c r="AQ1429" i="25"/>
  <c r="AB1430" i="25"/>
  <c r="AC1430" i="25"/>
  <c r="AD1430" i="25"/>
  <c r="AE1430" i="25"/>
  <c r="AF1430" i="25"/>
  <c r="AG1430" i="25"/>
  <c r="AH1430" i="25"/>
  <c r="AI1430" i="25"/>
  <c r="AJ1430" i="25"/>
  <c r="AK1430" i="25"/>
  <c r="AL1430" i="25"/>
  <c r="AM1430" i="25"/>
  <c r="AN1430" i="25"/>
  <c r="AO1430" i="25"/>
  <c r="AP1430" i="25"/>
  <c r="AQ1430" i="25"/>
  <c r="AB1431" i="25"/>
  <c r="AC1431" i="25"/>
  <c r="AD1431" i="25"/>
  <c r="AE1431" i="25"/>
  <c r="AF1431" i="25"/>
  <c r="AG1431" i="25"/>
  <c r="AH1431" i="25"/>
  <c r="AI1431" i="25"/>
  <c r="AJ1431" i="25"/>
  <c r="AK1431" i="25"/>
  <c r="AL1431" i="25"/>
  <c r="AM1431" i="25"/>
  <c r="AN1431" i="25"/>
  <c r="AO1431" i="25"/>
  <c r="AP1431" i="25"/>
  <c r="AQ1431" i="25"/>
  <c r="AB1432" i="25"/>
  <c r="AC1432" i="25"/>
  <c r="AD1432" i="25"/>
  <c r="AE1432" i="25"/>
  <c r="AF1432" i="25"/>
  <c r="AG1432" i="25"/>
  <c r="AH1432" i="25"/>
  <c r="AI1432" i="25"/>
  <c r="AJ1432" i="25"/>
  <c r="AK1432" i="25"/>
  <c r="AL1432" i="25"/>
  <c r="AM1432" i="25"/>
  <c r="AN1432" i="25"/>
  <c r="AO1432" i="25"/>
  <c r="AP1432" i="25"/>
  <c r="AQ1432" i="25"/>
  <c r="AB1433" i="25"/>
  <c r="AC1433" i="25"/>
  <c r="AD1433" i="25"/>
  <c r="AE1433" i="25"/>
  <c r="AF1433" i="25"/>
  <c r="AG1433" i="25"/>
  <c r="AH1433" i="25"/>
  <c r="AI1433" i="25"/>
  <c r="AJ1433" i="25"/>
  <c r="AK1433" i="25"/>
  <c r="AL1433" i="25"/>
  <c r="AM1433" i="25"/>
  <c r="AN1433" i="25"/>
  <c r="AO1433" i="25"/>
  <c r="AP1433" i="25"/>
  <c r="AQ1433" i="25"/>
  <c r="AB1434" i="25"/>
  <c r="AC1434" i="25"/>
  <c r="AD1434" i="25"/>
  <c r="AE1434" i="25"/>
  <c r="AF1434" i="25"/>
  <c r="AG1434" i="25"/>
  <c r="AH1434" i="25"/>
  <c r="AI1434" i="25"/>
  <c r="AJ1434" i="25"/>
  <c r="AK1434" i="25"/>
  <c r="AL1434" i="25"/>
  <c r="AM1434" i="25"/>
  <c r="AN1434" i="25"/>
  <c r="AO1434" i="25"/>
  <c r="AP1434" i="25"/>
  <c r="AQ1434" i="25"/>
  <c r="AB1435" i="25"/>
  <c r="AC1435" i="25"/>
  <c r="AD1435" i="25"/>
  <c r="AE1435" i="25"/>
  <c r="AF1435" i="25"/>
  <c r="AG1435" i="25"/>
  <c r="AH1435" i="25"/>
  <c r="AI1435" i="25"/>
  <c r="AJ1435" i="25"/>
  <c r="AK1435" i="25"/>
  <c r="AL1435" i="25"/>
  <c r="AM1435" i="25"/>
  <c r="AN1435" i="25"/>
  <c r="AO1435" i="25"/>
  <c r="AP1435" i="25"/>
  <c r="AQ1435" i="25"/>
  <c r="AB1436" i="25"/>
  <c r="AC1436" i="25"/>
  <c r="AD1436" i="25"/>
  <c r="AE1436" i="25"/>
  <c r="AF1436" i="25"/>
  <c r="AG1436" i="25"/>
  <c r="AH1436" i="25"/>
  <c r="AI1436" i="25"/>
  <c r="AJ1436" i="25"/>
  <c r="AK1436" i="25"/>
  <c r="AL1436" i="25"/>
  <c r="AM1436" i="25"/>
  <c r="AN1436" i="25"/>
  <c r="AO1436" i="25"/>
  <c r="AP1436" i="25"/>
  <c r="AQ1436" i="25"/>
  <c r="AB1437" i="25"/>
  <c r="AC1437" i="25"/>
  <c r="AD1437" i="25"/>
  <c r="AE1437" i="25"/>
  <c r="AF1437" i="25"/>
  <c r="AG1437" i="25"/>
  <c r="AH1437" i="25"/>
  <c r="AI1437" i="25"/>
  <c r="AJ1437" i="25"/>
  <c r="AK1437" i="25"/>
  <c r="AL1437" i="25"/>
  <c r="AM1437" i="25"/>
  <c r="AN1437" i="25"/>
  <c r="AO1437" i="25"/>
  <c r="AP1437" i="25"/>
  <c r="AQ1437" i="25"/>
  <c r="AB1438" i="25"/>
  <c r="AC1438" i="25"/>
  <c r="AD1438" i="25"/>
  <c r="AE1438" i="25"/>
  <c r="AF1438" i="25"/>
  <c r="AG1438" i="25"/>
  <c r="AH1438" i="25"/>
  <c r="AI1438" i="25"/>
  <c r="AJ1438" i="25"/>
  <c r="AK1438" i="25"/>
  <c r="AL1438" i="25"/>
  <c r="AM1438" i="25"/>
  <c r="AN1438" i="25"/>
  <c r="AO1438" i="25"/>
  <c r="AP1438" i="25"/>
  <c r="AQ1438" i="25"/>
  <c r="AB1439" i="25"/>
  <c r="AC1439" i="25"/>
  <c r="AD1439" i="25"/>
  <c r="AE1439" i="25"/>
  <c r="AF1439" i="25"/>
  <c r="AG1439" i="25"/>
  <c r="AH1439" i="25"/>
  <c r="AI1439" i="25"/>
  <c r="AJ1439" i="25"/>
  <c r="AK1439" i="25"/>
  <c r="AL1439" i="25"/>
  <c r="AM1439" i="25"/>
  <c r="AN1439" i="25"/>
  <c r="AO1439" i="25"/>
  <c r="AP1439" i="25"/>
  <c r="AQ1439" i="25"/>
  <c r="AB1440" i="25"/>
  <c r="AC1440" i="25"/>
  <c r="AD1440" i="25"/>
  <c r="AE1440" i="25"/>
  <c r="AF1440" i="25"/>
  <c r="AG1440" i="25"/>
  <c r="AH1440" i="25"/>
  <c r="AI1440" i="25"/>
  <c r="AJ1440" i="25"/>
  <c r="AK1440" i="25"/>
  <c r="AL1440" i="25"/>
  <c r="AM1440" i="25"/>
  <c r="AN1440" i="25"/>
  <c r="AO1440" i="25"/>
  <c r="AP1440" i="25"/>
  <c r="AQ1440" i="25"/>
  <c r="AB1441" i="25"/>
  <c r="AC1441" i="25"/>
  <c r="AD1441" i="25"/>
  <c r="AE1441" i="25"/>
  <c r="AF1441" i="25"/>
  <c r="AG1441" i="25"/>
  <c r="AH1441" i="25"/>
  <c r="AI1441" i="25"/>
  <c r="AJ1441" i="25"/>
  <c r="AK1441" i="25"/>
  <c r="AL1441" i="25"/>
  <c r="AM1441" i="25"/>
  <c r="AN1441" i="25"/>
  <c r="AO1441" i="25"/>
  <c r="AP1441" i="25"/>
  <c r="AQ1441" i="25"/>
  <c r="AB1442" i="25"/>
  <c r="AC1442" i="25"/>
  <c r="AD1442" i="25"/>
  <c r="AE1442" i="25"/>
  <c r="AF1442" i="25"/>
  <c r="AG1442" i="25"/>
  <c r="AH1442" i="25"/>
  <c r="AI1442" i="25"/>
  <c r="AJ1442" i="25"/>
  <c r="AK1442" i="25"/>
  <c r="AL1442" i="25"/>
  <c r="AM1442" i="25"/>
  <c r="AN1442" i="25"/>
  <c r="AO1442" i="25"/>
  <c r="AP1442" i="25"/>
  <c r="AQ1442" i="25"/>
  <c r="AB1443" i="25"/>
  <c r="AC1443" i="25"/>
  <c r="AD1443" i="25"/>
  <c r="AE1443" i="25"/>
  <c r="AF1443" i="25"/>
  <c r="AG1443" i="25"/>
  <c r="AH1443" i="25"/>
  <c r="AI1443" i="25"/>
  <c r="AJ1443" i="25"/>
  <c r="AK1443" i="25"/>
  <c r="AL1443" i="25"/>
  <c r="AM1443" i="25"/>
  <c r="AN1443" i="25"/>
  <c r="AO1443" i="25"/>
  <c r="AP1443" i="25"/>
  <c r="AQ1443" i="25"/>
  <c r="AB1444" i="25"/>
  <c r="AC1444" i="25"/>
  <c r="AD1444" i="25"/>
  <c r="AE1444" i="25"/>
  <c r="AF1444" i="25"/>
  <c r="AG1444" i="25"/>
  <c r="AH1444" i="25"/>
  <c r="AI1444" i="25"/>
  <c r="AJ1444" i="25"/>
  <c r="AK1444" i="25"/>
  <c r="AL1444" i="25"/>
  <c r="AM1444" i="25"/>
  <c r="AN1444" i="25"/>
  <c r="AO1444" i="25"/>
  <c r="AP1444" i="25"/>
  <c r="AQ1444" i="25"/>
  <c r="AB1445" i="25"/>
  <c r="AC1445" i="25"/>
  <c r="AD1445" i="25"/>
  <c r="AE1445" i="25"/>
  <c r="AF1445" i="25"/>
  <c r="AG1445" i="25"/>
  <c r="AH1445" i="25"/>
  <c r="AI1445" i="25"/>
  <c r="AJ1445" i="25"/>
  <c r="AK1445" i="25"/>
  <c r="AL1445" i="25"/>
  <c r="AM1445" i="25"/>
  <c r="AN1445" i="25"/>
  <c r="AO1445" i="25"/>
  <c r="AP1445" i="25"/>
  <c r="AQ1445" i="25"/>
  <c r="AB1446" i="25"/>
  <c r="AC1446" i="25"/>
  <c r="AD1446" i="25"/>
  <c r="AE1446" i="25"/>
  <c r="AF1446" i="25"/>
  <c r="AG1446" i="25"/>
  <c r="AH1446" i="25"/>
  <c r="AI1446" i="25"/>
  <c r="AJ1446" i="25"/>
  <c r="AK1446" i="25"/>
  <c r="AL1446" i="25"/>
  <c r="AM1446" i="25"/>
  <c r="AN1446" i="25"/>
  <c r="AO1446" i="25"/>
  <c r="AP1446" i="25"/>
  <c r="AQ1446" i="25"/>
  <c r="AB1447" i="25"/>
  <c r="AC1447" i="25"/>
  <c r="AD1447" i="25"/>
  <c r="AE1447" i="25"/>
  <c r="AF1447" i="25"/>
  <c r="AG1447" i="25"/>
  <c r="AH1447" i="25"/>
  <c r="AI1447" i="25"/>
  <c r="AJ1447" i="25"/>
  <c r="AK1447" i="25"/>
  <c r="AL1447" i="25"/>
  <c r="AM1447" i="25"/>
  <c r="AN1447" i="25"/>
  <c r="AO1447" i="25"/>
  <c r="AP1447" i="25"/>
  <c r="AQ1447" i="25"/>
  <c r="AB1448" i="25"/>
  <c r="AC1448" i="25"/>
  <c r="AD1448" i="25"/>
  <c r="AE1448" i="25"/>
  <c r="AF1448" i="25"/>
  <c r="AG1448" i="25"/>
  <c r="AH1448" i="25"/>
  <c r="AI1448" i="25"/>
  <c r="AJ1448" i="25"/>
  <c r="AK1448" i="25"/>
  <c r="AL1448" i="25"/>
  <c r="AM1448" i="25"/>
  <c r="AN1448" i="25"/>
  <c r="AO1448" i="25"/>
  <c r="AP1448" i="25"/>
  <c r="AQ1448" i="25"/>
  <c r="AB1449" i="25"/>
  <c r="AC1449" i="25"/>
  <c r="AD1449" i="25"/>
  <c r="AE1449" i="25"/>
  <c r="AF1449" i="25"/>
  <c r="AG1449" i="25"/>
  <c r="AH1449" i="25"/>
  <c r="AI1449" i="25"/>
  <c r="AJ1449" i="25"/>
  <c r="AK1449" i="25"/>
  <c r="AL1449" i="25"/>
  <c r="AM1449" i="25"/>
  <c r="AN1449" i="25"/>
  <c r="AO1449" i="25"/>
  <c r="AP1449" i="25"/>
  <c r="AQ1449" i="25"/>
  <c r="AB1450" i="25"/>
  <c r="AC1450" i="25"/>
  <c r="AD1450" i="25"/>
  <c r="AE1450" i="25"/>
  <c r="AF1450" i="25"/>
  <c r="AG1450" i="25"/>
  <c r="AH1450" i="25"/>
  <c r="AI1450" i="25"/>
  <c r="AJ1450" i="25"/>
  <c r="AK1450" i="25"/>
  <c r="AL1450" i="25"/>
  <c r="AM1450" i="25"/>
  <c r="AN1450" i="25"/>
  <c r="AO1450" i="25"/>
  <c r="AP1450" i="25"/>
  <c r="AQ1450" i="25"/>
  <c r="AB1451" i="25"/>
  <c r="AC1451" i="25"/>
  <c r="AD1451" i="25"/>
  <c r="AE1451" i="25"/>
  <c r="AF1451" i="25"/>
  <c r="AG1451" i="25"/>
  <c r="AH1451" i="25"/>
  <c r="AI1451" i="25"/>
  <c r="AJ1451" i="25"/>
  <c r="AK1451" i="25"/>
  <c r="AL1451" i="25"/>
  <c r="AM1451" i="25"/>
  <c r="AN1451" i="25"/>
  <c r="AO1451" i="25"/>
  <c r="AP1451" i="25"/>
  <c r="AQ1451" i="25"/>
  <c r="AB1452" i="25"/>
  <c r="AC1452" i="25"/>
  <c r="AD1452" i="25"/>
  <c r="AE1452" i="25"/>
  <c r="AF1452" i="25"/>
  <c r="AG1452" i="25"/>
  <c r="AH1452" i="25"/>
  <c r="AI1452" i="25"/>
  <c r="AJ1452" i="25"/>
  <c r="AK1452" i="25"/>
  <c r="AL1452" i="25"/>
  <c r="AM1452" i="25"/>
  <c r="AN1452" i="25"/>
  <c r="AO1452" i="25"/>
  <c r="AP1452" i="25"/>
  <c r="AQ1452" i="25"/>
  <c r="AB1453" i="25"/>
  <c r="AC1453" i="25"/>
  <c r="AD1453" i="25"/>
  <c r="AE1453" i="25"/>
  <c r="AF1453" i="25"/>
  <c r="AG1453" i="25"/>
  <c r="AH1453" i="25"/>
  <c r="AI1453" i="25"/>
  <c r="AJ1453" i="25"/>
  <c r="AK1453" i="25"/>
  <c r="AL1453" i="25"/>
  <c r="AM1453" i="25"/>
  <c r="AN1453" i="25"/>
  <c r="AO1453" i="25"/>
  <c r="AP1453" i="25"/>
  <c r="AQ1453" i="25"/>
  <c r="AB1454" i="25"/>
  <c r="AC1454" i="25"/>
  <c r="AD1454" i="25"/>
  <c r="AE1454" i="25"/>
  <c r="AF1454" i="25"/>
  <c r="AG1454" i="25"/>
  <c r="AH1454" i="25"/>
  <c r="AI1454" i="25"/>
  <c r="AJ1454" i="25"/>
  <c r="AK1454" i="25"/>
  <c r="AL1454" i="25"/>
  <c r="AM1454" i="25"/>
  <c r="AN1454" i="25"/>
  <c r="AO1454" i="25"/>
  <c r="AP1454" i="25"/>
  <c r="AQ1454" i="25"/>
  <c r="AB1455" i="25"/>
  <c r="AC1455" i="25"/>
  <c r="AD1455" i="25"/>
  <c r="AE1455" i="25"/>
  <c r="AF1455" i="25"/>
  <c r="AG1455" i="25"/>
  <c r="AH1455" i="25"/>
  <c r="AI1455" i="25"/>
  <c r="AJ1455" i="25"/>
  <c r="AK1455" i="25"/>
  <c r="AL1455" i="25"/>
  <c r="AM1455" i="25"/>
  <c r="AN1455" i="25"/>
  <c r="AO1455" i="25"/>
  <c r="AP1455" i="25"/>
  <c r="AQ1455" i="25"/>
  <c r="AB1456" i="25"/>
  <c r="AC1456" i="25"/>
  <c r="AD1456" i="25"/>
  <c r="AE1456" i="25"/>
  <c r="AF1456" i="25"/>
  <c r="AG1456" i="25"/>
  <c r="AH1456" i="25"/>
  <c r="AI1456" i="25"/>
  <c r="AJ1456" i="25"/>
  <c r="AK1456" i="25"/>
  <c r="AL1456" i="25"/>
  <c r="AM1456" i="25"/>
  <c r="AN1456" i="25"/>
  <c r="AO1456" i="25"/>
  <c r="AP1456" i="25"/>
  <c r="AQ1456" i="25"/>
  <c r="AB1457" i="25"/>
  <c r="AC1457" i="25"/>
  <c r="AD1457" i="25"/>
  <c r="AE1457" i="25"/>
  <c r="AF1457" i="25"/>
  <c r="AG1457" i="25"/>
  <c r="AH1457" i="25"/>
  <c r="AI1457" i="25"/>
  <c r="AJ1457" i="25"/>
  <c r="AK1457" i="25"/>
  <c r="AL1457" i="25"/>
  <c r="AM1457" i="25"/>
  <c r="AN1457" i="25"/>
  <c r="AO1457" i="25"/>
  <c r="AP1457" i="25"/>
  <c r="AQ1457" i="25"/>
  <c r="AB1458" i="25"/>
  <c r="AC1458" i="25"/>
  <c r="AD1458" i="25"/>
  <c r="AE1458" i="25"/>
  <c r="AF1458" i="25"/>
  <c r="AG1458" i="25"/>
  <c r="AH1458" i="25"/>
  <c r="AI1458" i="25"/>
  <c r="AJ1458" i="25"/>
  <c r="AK1458" i="25"/>
  <c r="AL1458" i="25"/>
  <c r="AM1458" i="25"/>
  <c r="AN1458" i="25"/>
  <c r="AO1458" i="25"/>
  <c r="AP1458" i="25"/>
  <c r="AQ1458" i="25"/>
  <c r="AB1459" i="25"/>
  <c r="AC1459" i="25"/>
  <c r="AD1459" i="25"/>
  <c r="AE1459" i="25"/>
  <c r="AF1459" i="25"/>
  <c r="AG1459" i="25"/>
  <c r="AH1459" i="25"/>
  <c r="AI1459" i="25"/>
  <c r="AJ1459" i="25"/>
  <c r="AK1459" i="25"/>
  <c r="AL1459" i="25"/>
  <c r="AM1459" i="25"/>
  <c r="AN1459" i="25"/>
  <c r="AO1459" i="25"/>
  <c r="AP1459" i="25"/>
  <c r="AQ1459" i="25"/>
  <c r="AB1460" i="25"/>
  <c r="AC1460" i="25"/>
  <c r="AD1460" i="25"/>
  <c r="AE1460" i="25"/>
  <c r="AF1460" i="25"/>
  <c r="AG1460" i="25"/>
  <c r="AH1460" i="25"/>
  <c r="AI1460" i="25"/>
  <c r="AJ1460" i="25"/>
  <c r="AK1460" i="25"/>
  <c r="AL1460" i="25"/>
  <c r="AM1460" i="25"/>
  <c r="AN1460" i="25"/>
  <c r="AO1460" i="25"/>
  <c r="AP1460" i="25"/>
  <c r="AQ1460" i="25"/>
  <c r="AB1461" i="25"/>
  <c r="AC1461" i="25"/>
  <c r="AD1461" i="25"/>
  <c r="AE1461" i="25"/>
  <c r="AF1461" i="25"/>
  <c r="AG1461" i="25"/>
  <c r="AH1461" i="25"/>
  <c r="AI1461" i="25"/>
  <c r="AJ1461" i="25"/>
  <c r="AK1461" i="25"/>
  <c r="AL1461" i="25"/>
  <c r="AM1461" i="25"/>
  <c r="AN1461" i="25"/>
  <c r="AO1461" i="25"/>
  <c r="AP1461" i="25"/>
  <c r="AQ1461" i="25"/>
  <c r="AB1462" i="25"/>
  <c r="AC1462" i="25"/>
  <c r="AD1462" i="25"/>
  <c r="AE1462" i="25"/>
  <c r="AF1462" i="25"/>
  <c r="AG1462" i="25"/>
  <c r="AH1462" i="25"/>
  <c r="AI1462" i="25"/>
  <c r="AJ1462" i="25"/>
  <c r="AK1462" i="25"/>
  <c r="AL1462" i="25"/>
  <c r="AM1462" i="25"/>
  <c r="AN1462" i="25"/>
  <c r="AO1462" i="25"/>
  <c r="AP1462" i="25"/>
  <c r="AQ1462" i="25"/>
  <c r="AB1463" i="25"/>
  <c r="AC1463" i="25"/>
  <c r="AD1463" i="25"/>
  <c r="AE1463" i="25"/>
  <c r="AF1463" i="25"/>
  <c r="AG1463" i="25"/>
  <c r="AH1463" i="25"/>
  <c r="AI1463" i="25"/>
  <c r="AJ1463" i="25"/>
  <c r="AK1463" i="25"/>
  <c r="AL1463" i="25"/>
  <c r="AM1463" i="25"/>
  <c r="AN1463" i="25"/>
  <c r="AO1463" i="25"/>
  <c r="AP1463" i="25"/>
  <c r="AQ1463" i="25"/>
  <c r="AB1464" i="25"/>
  <c r="AC1464" i="25"/>
  <c r="AD1464" i="25"/>
  <c r="AE1464" i="25"/>
  <c r="AF1464" i="25"/>
  <c r="AG1464" i="25"/>
  <c r="AH1464" i="25"/>
  <c r="AI1464" i="25"/>
  <c r="AJ1464" i="25"/>
  <c r="AK1464" i="25"/>
  <c r="AL1464" i="25"/>
  <c r="AM1464" i="25"/>
  <c r="AN1464" i="25"/>
  <c r="AO1464" i="25"/>
  <c r="AP1464" i="25"/>
  <c r="AQ1464" i="25"/>
  <c r="AB1465" i="25"/>
  <c r="AC1465" i="25"/>
  <c r="AD1465" i="25"/>
  <c r="AE1465" i="25"/>
  <c r="AF1465" i="25"/>
  <c r="AG1465" i="25"/>
  <c r="AH1465" i="25"/>
  <c r="AI1465" i="25"/>
  <c r="AJ1465" i="25"/>
  <c r="AK1465" i="25"/>
  <c r="AL1465" i="25"/>
  <c r="AM1465" i="25"/>
  <c r="AN1465" i="25"/>
  <c r="AO1465" i="25"/>
  <c r="AP1465" i="25"/>
  <c r="AQ1465" i="25"/>
  <c r="AB1466" i="25"/>
  <c r="AC1466" i="25"/>
  <c r="AD1466" i="25"/>
  <c r="AE1466" i="25"/>
  <c r="AF1466" i="25"/>
  <c r="AG1466" i="25"/>
  <c r="AH1466" i="25"/>
  <c r="AI1466" i="25"/>
  <c r="AJ1466" i="25"/>
  <c r="AK1466" i="25"/>
  <c r="AL1466" i="25"/>
  <c r="AM1466" i="25"/>
  <c r="AN1466" i="25"/>
  <c r="AO1466" i="25"/>
  <c r="AP1466" i="25"/>
  <c r="AQ1466" i="25"/>
  <c r="AB1467" i="25"/>
  <c r="AC1467" i="25"/>
  <c r="AD1467" i="25"/>
  <c r="AE1467" i="25"/>
  <c r="AF1467" i="25"/>
  <c r="AG1467" i="25"/>
  <c r="AH1467" i="25"/>
  <c r="AI1467" i="25"/>
  <c r="AJ1467" i="25"/>
  <c r="AK1467" i="25"/>
  <c r="AL1467" i="25"/>
  <c r="AM1467" i="25"/>
  <c r="AN1467" i="25"/>
  <c r="AO1467" i="25"/>
  <c r="AP1467" i="25"/>
  <c r="AQ1467" i="25"/>
  <c r="AB1468" i="25"/>
  <c r="AC1468" i="25"/>
  <c r="AD1468" i="25"/>
  <c r="AE1468" i="25"/>
  <c r="AF1468" i="25"/>
  <c r="AG1468" i="25"/>
  <c r="AH1468" i="25"/>
  <c r="AI1468" i="25"/>
  <c r="AJ1468" i="25"/>
  <c r="AK1468" i="25"/>
  <c r="AL1468" i="25"/>
  <c r="AM1468" i="25"/>
  <c r="AN1468" i="25"/>
  <c r="AO1468" i="25"/>
  <c r="AP1468" i="25"/>
  <c r="AQ1468" i="25"/>
  <c r="AB1469" i="25"/>
  <c r="AC1469" i="25"/>
  <c r="AD1469" i="25"/>
  <c r="AE1469" i="25"/>
  <c r="AF1469" i="25"/>
  <c r="AG1469" i="25"/>
  <c r="AH1469" i="25"/>
  <c r="AI1469" i="25"/>
  <c r="AJ1469" i="25"/>
  <c r="AK1469" i="25"/>
  <c r="AL1469" i="25"/>
  <c r="AM1469" i="25"/>
  <c r="AN1469" i="25"/>
  <c r="AO1469" i="25"/>
  <c r="AP1469" i="25"/>
  <c r="AQ1469" i="25"/>
  <c r="AB1470" i="25"/>
  <c r="AC1470" i="25"/>
  <c r="AD1470" i="25"/>
  <c r="AE1470" i="25"/>
  <c r="AF1470" i="25"/>
  <c r="AG1470" i="25"/>
  <c r="AH1470" i="25"/>
  <c r="AI1470" i="25"/>
  <c r="AJ1470" i="25"/>
  <c r="AK1470" i="25"/>
  <c r="AL1470" i="25"/>
  <c r="AM1470" i="25"/>
  <c r="AN1470" i="25"/>
  <c r="AO1470" i="25"/>
  <c r="AP1470" i="25"/>
  <c r="AQ1470" i="25"/>
  <c r="AB1471" i="25"/>
  <c r="AC1471" i="25"/>
  <c r="AD1471" i="25"/>
  <c r="AE1471" i="25"/>
  <c r="AF1471" i="25"/>
  <c r="AG1471" i="25"/>
  <c r="AH1471" i="25"/>
  <c r="AI1471" i="25"/>
  <c r="AJ1471" i="25"/>
  <c r="AK1471" i="25"/>
  <c r="AL1471" i="25"/>
  <c r="AM1471" i="25"/>
  <c r="AN1471" i="25"/>
  <c r="AO1471" i="25"/>
  <c r="AP1471" i="25"/>
  <c r="AQ1471" i="25"/>
  <c r="AB1472" i="25"/>
  <c r="AC1472" i="25"/>
  <c r="AD1472" i="25"/>
  <c r="AE1472" i="25"/>
  <c r="AF1472" i="25"/>
  <c r="AG1472" i="25"/>
  <c r="AH1472" i="25"/>
  <c r="AI1472" i="25"/>
  <c r="AJ1472" i="25"/>
  <c r="AK1472" i="25"/>
  <c r="AL1472" i="25"/>
  <c r="AM1472" i="25"/>
  <c r="AN1472" i="25"/>
  <c r="AO1472" i="25"/>
  <c r="AP1472" i="25"/>
  <c r="AQ1472" i="25"/>
  <c r="AB1473" i="25"/>
  <c r="AC1473" i="25"/>
  <c r="AD1473" i="25"/>
  <c r="AE1473" i="25"/>
  <c r="AF1473" i="25"/>
  <c r="AG1473" i="25"/>
  <c r="AH1473" i="25"/>
  <c r="AI1473" i="25"/>
  <c r="AJ1473" i="25"/>
  <c r="AK1473" i="25"/>
  <c r="AL1473" i="25"/>
  <c r="AM1473" i="25"/>
  <c r="AN1473" i="25"/>
  <c r="AO1473" i="25"/>
  <c r="AP1473" i="25"/>
  <c r="AQ1473" i="25"/>
  <c r="AB1474" i="25"/>
  <c r="AC1474" i="25"/>
  <c r="AD1474" i="25"/>
  <c r="AE1474" i="25"/>
  <c r="AF1474" i="25"/>
  <c r="AG1474" i="25"/>
  <c r="AH1474" i="25"/>
  <c r="AI1474" i="25"/>
  <c r="AJ1474" i="25"/>
  <c r="AK1474" i="25"/>
  <c r="AL1474" i="25"/>
  <c r="AM1474" i="25"/>
  <c r="AN1474" i="25"/>
  <c r="AO1474" i="25"/>
  <c r="AP1474" i="25"/>
  <c r="AQ1474" i="25"/>
  <c r="AB1475" i="25"/>
  <c r="AC1475" i="25"/>
  <c r="AD1475" i="25"/>
  <c r="AE1475" i="25"/>
  <c r="AF1475" i="25"/>
  <c r="AG1475" i="25"/>
  <c r="AH1475" i="25"/>
  <c r="AI1475" i="25"/>
  <c r="AJ1475" i="25"/>
  <c r="AK1475" i="25"/>
  <c r="AL1475" i="25"/>
  <c r="AM1475" i="25"/>
  <c r="AN1475" i="25"/>
  <c r="AO1475" i="25"/>
  <c r="AP1475" i="25"/>
  <c r="AQ1475" i="25"/>
  <c r="AB1476" i="25"/>
  <c r="AC1476" i="25"/>
  <c r="AD1476" i="25"/>
  <c r="AE1476" i="25"/>
  <c r="AF1476" i="25"/>
  <c r="AG1476" i="25"/>
  <c r="AH1476" i="25"/>
  <c r="AI1476" i="25"/>
  <c r="AJ1476" i="25"/>
  <c r="AK1476" i="25"/>
  <c r="AL1476" i="25"/>
  <c r="AM1476" i="25"/>
  <c r="AN1476" i="25"/>
  <c r="AO1476" i="25"/>
  <c r="AP1476" i="25"/>
  <c r="AQ1476" i="25"/>
  <c r="AB1477" i="25"/>
  <c r="AC1477" i="25"/>
  <c r="AD1477" i="25"/>
  <c r="AE1477" i="25"/>
  <c r="AF1477" i="25"/>
  <c r="AG1477" i="25"/>
  <c r="AH1477" i="25"/>
  <c r="AI1477" i="25"/>
  <c r="AJ1477" i="25"/>
  <c r="AK1477" i="25"/>
  <c r="AL1477" i="25"/>
  <c r="AM1477" i="25"/>
  <c r="AN1477" i="25"/>
  <c r="AO1477" i="25"/>
  <c r="AP1477" i="25"/>
  <c r="AQ1477" i="25"/>
  <c r="AB1478" i="25"/>
  <c r="AC1478" i="25"/>
  <c r="AD1478" i="25"/>
  <c r="AE1478" i="25"/>
  <c r="AF1478" i="25"/>
  <c r="AG1478" i="25"/>
  <c r="AH1478" i="25"/>
  <c r="AI1478" i="25"/>
  <c r="AJ1478" i="25"/>
  <c r="AK1478" i="25"/>
  <c r="AL1478" i="25"/>
  <c r="AM1478" i="25"/>
  <c r="AN1478" i="25"/>
  <c r="AO1478" i="25"/>
  <c r="AP1478" i="25"/>
  <c r="AQ1478" i="25"/>
  <c r="AB1479" i="25"/>
  <c r="AC1479" i="25"/>
  <c r="AD1479" i="25"/>
  <c r="AE1479" i="25"/>
  <c r="AF1479" i="25"/>
  <c r="AG1479" i="25"/>
  <c r="AH1479" i="25"/>
  <c r="AI1479" i="25"/>
  <c r="AJ1479" i="25"/>
  <c r="AK1479" i="25"/>
  <c r="AL1479" i="25"/>
  <c r="AM1479" i="25"/>
  <c r="AN1479" i="25"/>
  <c r="AO1479" i="25"/>
  <c r="AP1479" i="25"/>
  <c r="AQ1479" i="25"/>
  <c r="AB1480" i="25"/>
  <c r="AC1480" i="25"/>
  <c r="AD1480" i="25"/>
  <c r="AE1480" i="25"/>
  <c r="AF1480" i="25"/>
  <c r="AG1480" i="25"/>
  <c r="AH1480" i="25"/>
  <c r="AI1480" i="25"/>
  <c r="AJ1480" i="25"/>
  <c r="AK1480" i="25"/>
  <c r="AL1480" i="25"/>
  <c r="AM1480" i="25"/>
  <c r="AN1480" i="25"/>
  <c r="AO1480" i="25"/>
  <c r="AP1480" i="25"/>
  <c r="AQ1480" i="25"/>
  <c r="AB1481" i="25"/>
  <c r="AC1481" i="25"/>
  <c r="AD1481" i="25"/>
  <c r="AE1481" i="25"/>
  <c r="AF1481" i="25"/>
  <c r="AG1481" i="25"/>
  <c r="AH1481" i="25"/>
  <c r="AI1481" i="25"/>
  <c r="AJ1481" i="25"/>
  <c r="AK1481" i="25"/>
  <c r="AL1481" i="25"/>
  <c r="AM1481" i="25"/>
  <c r="AN1481" i="25"/>
  <c r="AO1481" i="25"/>
  <c r="AP1481" i="25"/>
  <c r="AQ1481" i="25"/>
  <c r="AB1482" i="25"/>
  <c r="AC1482" i="25"/>
  <c r="AD1482" i="25"/>
  <c r="AE1482" i="25"/>
  <c r="AF1482" i="25"/>
  <c r="AG1482" i="25"/>
  <c r="AH1482" i="25"/>
  <c r="AI1482" i="25"/>
  <c r="AJ1482" i="25"/>
  <c r="AK1482" i="25"/>
  <c r="AL1482" i="25"/>
  <c r="AM1482" i="25"/>
  <c r="AN1482" i="25"/>
  <c r="AO1482" i="25"/>
  <c r="AP1482" i="25"/>
  <c r="AQ1482" i="25"/>
  <c r="AB1483" i="25"/>
  <c r="AC1483" i="25"/>
  <c r="AD1483" i="25"/>
  <c r="AE1483" i="25"/>
  <c r="AF1483" i="25"/>
  <c r="AG1483" i="25"/>
  <c r="AH1483" i="25"/>
  <c r="AI1483" i="25"/>
  <c r="AJ1483" i="25"/>
  <c r="AK1483" i="25"/>
  <c r="AL1483" i="25"/>
  <c r="AM1483" i="25"/>
  <c r="AN1483" i="25"/>
  <c r="AO1483" i="25"/>
  <c r="AP1483" i="25"/>
  <c r="AQ1483" i="25"/>
  <c r="AB1484" i="25"/>
  <c r="AC1484" i="25"/>
  <c r="AD1484" i="25"/>
  <c r="AE1484" i="25"/>
  <c r="AF1484" i="25"/>
  <c r="AG1484" i="25"/>
  <c r="AH1484" i="25"/>
  <c r="AI1484" i="25"/>
  <c r="AJ1484" i="25"/>
  <c r="AK1484" i="25"/>
  <c r="AL1484" i="25"/>
  <c r="AM1484" i="25"/>
  <c r="AN1484" i="25"/>
  <c r="AO1484" i="25"/>
  <c r="AP1484" i="25"/>
  <c r="AQ1484" i="25"/>
  <c r="AB1485" i="25"/>
  <c r="AC1485" i="25"/>
  <c r="AD1485" i="25"/>
  <c r="AE1485" i="25"/>
  <c r="AF1485" i="25"/>
  <c r="AG1485" i="25"/>
  <c r="AH1485" i="25"/>
  <c r="AI1485" i="25"/>
  <c r="AJ1485" i="25"/>
  <c r="AK1485" i="25"/>
  <c r="AL1485" i="25"/>
  <c r="AM1485" i="25"/>
  <c r="AN1485" i="25"/>
  <c r="AO1485" i="25"/>
  <c r="AP1485" i="25"/>
  <c r="AQ1485" i="25"/>
  <c r="AB1486" i="25"/>
  <c r="AC1486" i="25"/>
  <c r="AD1486" i="25"/>
  <c r="AE1486" i="25"/>
  <c r="AF1486" i="25"/>
  <c r="AG1486" i="25"/>
  <c r="AH1486" i="25"/>
  <c r="AI1486" i="25"/>
  <c r="AJ1486" i="25"/>
  <c r="AK1486" i="25"/>
  <c r="AL1486" i="25"/>
  <c r="AM1486" i="25"/>
  <c r="AN1486" i="25"/>
  <c r="AO1486" i="25"/>
  <c r="AP1486" i="25"/>
  <c r="AQ1486" i="25"/>
  <c r="AB1487" i="25"/>
  <c r="AC1487" i="25"/>
  <c r="AD1487" i="25"/>
  <c r="AE1487" i="25"/>
  <c r="AF1487" i="25"/>
  <c r="AG1487" i="25"/>
  <c r="AH1487" i="25"/>
  <c r="AI1487" i="25"/>
  <c r="AJ1487" i="25"/>
  <c r="AK1487" i="25"/>
  <c r="AL1487" i="25"/>
  <c r="AM1487" i="25"/>
  <c r="AN1487" i="25"/>
  <c r="AO1487" i="25"/>
  <c r="AP1487" i="25"/>
  <c r="AQ1487" i="25"/>
  <c r="AB1488" i="25"/>
  <c r="AC1488" i="25"/>
  <c r="AD1488" i="25"/>
  <c r="AE1488" i="25"/>
  <c r="AF1488" i="25"/>
  <c r="AG1488" i="25"/>
  <c r="AH1488" i="25"/>
  <c r="AI1488" i="25"/>
  <c r="AJ1488" i="25"/>
  <c r="AK1488" i="25"/>
  <c r="AL1488" i="25"/>
  <c r="AM1488" i="25"/>
  <c r="AN1488" i="25"/>
  <c r="AO1488" i="25"/>
  <c r="AP1488" i="25"/>
  <c r="AQ1488" i="25"/>
  <c r="AB1489" i="25"/>
  <c r="AC1489" i="25"/>
  <c r="AD1489" i="25"/>
  <c r="AE1489" i="25"/>
  <c r="AF1489" i="25"/>
  <c r="AG1489" i="25"/>
  <c r="AH1489" i="25"/>
  <c r="AI1489" i="25"/>
  <c r="AJ1489" i="25"/>
  <c r="AK1489" i="25"/>
  <c r="AL1489" i="25"/>
  <c r="AM1489" i="25"/>
  <c r="AN1489" i="25"/>
  <c r="AO1489" i="25"/>
  <c r="AP1489" i="25"/>
  <c r="AQ1489" i="25"/>
  <c r="AB1490" i="25"/>
  <c r="AC1490" i="25"/>
  <c r="AD1490" i="25"/>
  <c r="AE1490" i="25"/>
  <c r="AF1490" i="25"/>
  <c r="AG1490" i="25"/>
  <c r="AH1490" i="25"/>
  <c r="AI1490" i="25"/>
  <c r="AJ1490" i="25"/>
  <c r="AK1490" i="25"/>
  <c r="AL1490" i="25"/>
  <c r="AM1490" i="25"/>
  <c r="AN1490" i="25"/>
  <c r="AO1490" i="25"/>
  <c r="AP1490" i="25"/>
  <c r="AQ1490" i="25"/>
  <c r="AB1491" i="25"/>
  <c r="AC1491" i="25"/>
  <c r="AD1491" i="25"/>
  <c r="AE1491" i="25"/>
  <c r="AF1491" i="25"/>
  <c r="AG1491" i="25"/>
  <c r="AH1491" i="25"/>
  <c r="AI1491" i="25"/>
  <c r="AJ1491" i="25"/>
  <c r="AK1491" i="25"/>
  <c r="AL1491" i="25"/>
  <c r="AM1491" i="25"/>
  <c r="AN1491" i="25"/>
  <c r="AO1491" i="25"/>
  <c r="AP1491" i="25"/>
  <c r="AQ1491" i="25"/>
  <c r="AB1492" i="25"/>
  <c r="AC1492" i="25"/>
  <c r="AD1492" i="25"/>
  <c r="AE1492" i="25"/>
  <c r="AF1492" i="25"/>
  <c r="AG1492" i="25"/>
  <c r="AH1492" i="25"/>
  <c r="AI1492" i="25"/>
  <c r="AJ1492" i="25"/>
  <c r="AK1492" i="25"/>
  <c r="AL1492" i="25"/>
  <c r="AM1492" i="25"/>
  <c r="AN1492" i="25"/>
  <c r="AO1492" i="25"/>
  <c r="AP1492" i="25"/>
  <c r="AQ1492" i="25"/>
  <c r="AB1493" i="25"/>
  <c r="AC1493" i="25"/>
  <c r="AD1493" i="25"/>
  <c r="AE1493" i="25"/>
  <c r="AF1493" i="25"/>
  <c r="AG1493" i="25"/>
  <c r="AH1493" i="25"/>
  <c r="AI1493" i="25"/>
  <c r="AJ1493" i="25"/>
  <c r="AK1493" i="25"/>
  <c r="AL1493" i="25"/>
  <c r="AM1493" i="25"/>
  <c r="AN1493" i="25"/>
  <c r="AO1493" i="25"/>
  <c r="AP1493" i="25"/>
  <c r="AQ1493" i="25"/>
  <c r="AB1494" i="25"/>
  <c r="AC1494" i="25"/>
  <c r="AD1494" i="25"/>
  <c r="AE1494" i="25"/>
  <c r="AF1494" i="25"/>
  <c r="AG1494" i="25"/>
  <c r="AH1494" i="25"/>
  <c r="AI1494" i="25"/>
  <c r="AJ1494" i="25"/>
  <c r="AK1494" i="25"/>
  <c r="AL1494" i="25"/>
  <c r="AM1494" i="25"/>
  <c r="AN1494" i="25"/>
  <c r="AO1494" i="25"/>
  <c r="AP1494" i="25"/>
  <c r="AQ1494" i="25"/>
  <c r="AB1495" i="25"/>
  <c r="AC1495" i="25"/>
  <c r="AD1495" i="25"/>
  <c r="AE1495" i="25"/>
  <c r="AF1495" i="25"/>
  <c r="AG1495" i="25"/>
  <c r="AH1495" i="25"/>
  <c r="AI1495" i="25"/>
  <c r="AJ1495" i="25"/>
  <c r="AK1495" i="25"/>
  <c r="AL1495" i="25"/>
  <c r="AM1495" i="25"/>
  <c r="AN1495" i="25"/>
  <c r="AO1495" i="25"/>
  <c r="AP1495" i="25"/>
  <c r="AQ1495" i="25"/>
  <c r="AB1496" i="25"/>
  <c r="AC1496" i="25"/>
  <c r="AD1496" i="25"/>
  <c r="AE1496" i="25"/>
  <c r="AF1496" i="25"/>
  <c r="AG1496" i="25"/>
  <c r="AH1496" i="25"/>
  <c r="AI1496" i="25"/>
  <c r="AJ1496" i="25"/>
  <c r="AK1496" i="25"/>
  <c r="AL1496" i="25"/>
  <c r="AM1496" i="25"/>
  <c r="AN1496" i="25"/>
  <c r="AO1496" i="25"/>
  <c r="AP1496" i="25"/>
  <c r="AQ1496" i="25"/>
  <c r="AB1497" i="25"/>
  <c r="AC1497" i="25"/>
  <c r="AD1497" i="25"/>
  <c r="AE1497" i="25"/>
  <c r="AF1497" i="25"/>
  <c r="AG1497" i="25"/>
  <c r="AH1497" i="25"/>
  <c r="AI1497" i="25"/>
  <c r="AJ1497" i="25"/>
  <c r="AK1497" i="25"/>
  <c r="AL1497" i="25"/>
  <c r="AM1497" i="25"/>
  <c r="AN1497" i="25"/>
  <c r="AO1497" i="25"/>
  <c r="AP1497" i="25"/>
  <c r="AQ1497" i="25"/>
  <c r="AB1498" i="25"/>
  <c r="AC1498" i="25"/>
  <c r="AD1498" i="25"/>
  <c r="AE1498" i="25"/>
  <c r="AF1498" i="25"/>
  <c r="AG1498" i="25"/>
  <c r="AH1498" i="25"/>
  <c r="AI1498" i="25"/>
  <c r="AJ1498" i="25"/>
  <c r="AK1498" i="25"/>
  <c r="AL1498" i="25"/>
  <c r="AM1498" i="25"/>
  <c r="AN1498" i="25"/>
  <c r="AO1498" i="25"/>
  <c r="AP1498" i="25"/>
  <c r="AQ1498" i="25"/>
  <c r="AB1499" i="25"/>
  <c r="AC1499" i="25"/>
  <c r="AD1499" i="25"/>
  <c r="AE1499" i="25"/>
  <c r="AF1499" i="25"/>
  <c r="AG1499" i="25"/>
  <c r="AH1499" i="25"/>
  <c r="AI1499" i="25"/>
  <c r="AJ1499" i="25"/>
  <c r="AK1499" i="25"/>
  <c r="AL1499" i="25"/>
  <c r="AM1499" i="25"/>
  <c r="AN1499" i="25"/>
  <c r="AO1499" i="25"/>
  <c r="AP1499" i="25"/>
  <c r="AQ1499" i="25"/>
  <c r="AB1500" i="25"/>
  <c r="AC1500" i="25"/>
  <c r="AD1500" i="25"/>
  <c r="AE1500" i="25"/>
  <c r="AF1500" i="25"/>
  <c r="AG1500" i="25"/>
  <c r="AH1500" i="25"/>
  <c r="AI1500" i="25"/>
  <c r="AJ1500" i="25"/>
  <c r="AK1500" i="25"/>
  <c r="AL1500" i="25"/>
  <c r="AM1500" i="25"/>
  <c r="AN1500" i="25"/>
  <c r="AO1500" i="25"/>
  <c r="AP1500" i="25"/>
  <c r="AQ1500" i="25"/>
  <c r="AB1501" i="25"/>
  <c r="AC1501" i="25"/>
  <c r="AD1501" i="25"/>
  <c r="AE1501" i="25"/>
  <c r="AF1501" i="25"/>
  <c r="AG1501" i="25"/>
  <c r="AH1501" i="25"/>
  <c r="AI1501" i="25"/>
  <c r="AJ1501" i="25"/>
  <c r="AK1501" i="25"/>
  <c r="AL1501" i="25"/>
  <c r="AM1501" i="25"/>
  <c r="AN1501" i="25"/>
  <c r="AO1501" i="25"/>
  <c r="AP1501" i="25"/>
  <c r="AQ1501" i="25"/>
  <c r="AB1502" i="25"/>
  <c r="AC1502" i="25"/>
  <c r="AD1502" i="25"/>
  <c r="AE1502" i="25"/>
  <c r="AF1502" i="25"/>
  <c r="AG1502" i="25"/>
  <c r="AH1502" i="25"/>
  <c r="AI1502" i="25"/>
  <c r="AJ1502" i="25"/>
  <c r="AK1502" i="25"/>
  <c r="AL1502" i="25"/>
  <c r="AM1502" i="25"/>
  <c r="AN1502" i="25"/>
  <c r="AO1502" i="25"/>
  <c r="AP1502" i="25"/>
  <c r="AQ1502" i="25"/>
  <c r="AB1503" i="25"/>
  <c r="AC1503" i="25"/>
  <c r="AD1503" i="25"/>
  <c r="AE1503" i="25"/>
  <c r="AF1503" i="25"/>
  <c r="AG1503" i="25"/>
  <c r="AH1503" i="25"/>
  <c r="AI1503" i="25"/>
  <c r="AJ1503" i="25"/>
  <c r="AK1503" i="25"/>
  <c r="AL1503" i="25"/>
  <c r="AM1503" i="25"/>
  <c r="AN1503" i="25"/>
  <c r="AO1503" i="25"/>
  <c r="AP1503" i="25"/>
  <c r="AQ1503" i="25"/>
  <c r="AB1504" i="25"/>
  <c r="AC1504" i="25"/>
  <c r="AD1504" i="25"/>
  <c r="AE1504" i="25"/>
  <c r="AF1504" i="25"/>
  <c r="AG1504" i="25"/>
  <c r="AH1504" i="25"/>
  <c r="AI1504" i="25"/>
  <c r="AJ1504" i="25"/>
  <c r="AK1504" i="25"/>
  <c r="AL1504" i="25"/>
  <c r="AM1504" i="25"/>
  <c r="AN1504" i="25"/>
  <c r="AO1504" i="25"/>
  <c r="AP1504" i="25"/>
  <c r="AQ1504" i="25"/>
  <c r="AB1505" i="25"/>
  <c r="AC1505" i="25"/>
  <c r="AD1505" i="25"/>
  <c r="AE1505" i="25"/>
  <c r="AF1505" i="25"/>
  <c r="AG1505" i="25"/>
  <c r="AH1505" i="25"/>
  <c r="AI1505" i="25"/>
  <c r="AJ1505" i="25"/>
  <c r="AK1505" i="25"/>
  <c r="AL1505" i="25"/>
  <c r="AM1505" i="25"/>
  <c r="AN1505" i="25"/>
  <c r="AO1505" i="25"/>
  <c r="AP1505" i="25"/>
  <c r="AQ1505" i="25"/>
  <c r="AB1506" i="25"/>
  <c r="AC1506" i="25"/>
  <c r="AD1506" i="25"/>
  <c r="AE1506" i="25"/>
  <c r="AF1506" i="25"/>
  <c r="AG1506" i="25"/>
  <c r="AH1506" i="25"/>
  <c r="AI1506" i="25"/>
  <c r="AJ1506" i="25"/>
  <c r="AK1506" i="25"/>
  <c r="AL1506" i="25"/>
  <c r="AM1506" i="25"/>
  <c r="AN1506" i="25"/>
  <c r="AO1506" i="25"/>
  <c r="AP1506" i="25"/>
  <c r="AQ1506" i="25"/>
  <c r="AB1507" i="25"/>
  <c r="AC1507" i="25"/>
  <c r="AD1507" i="25"/>
  <c r="AE1507" i="25"/>
  <c r="AF1507" i="25"/>
  <c r="AG1507" i="25"/>
  <c r="AH1507" i="25"/>
  <c r="AI1507" i="25"/>
  <c r="AJ1507" i="25"/>
  <c r="AK1507" i="25"/>
  <c r="AL1507" i="25"/>
  <c r="AM1507" i="25"/>
  <c r="AN1507" i="25"/>
  <c r="AO1507" i="25"/>
  <c r="AP1507" i="25"/>
  <c r="AQ1507" i="25"/>
  <c r="AB1508" i="25"/>
  <c r="AC1508" i="25"/>
  <c r="AD1508" i="25"/>
  <c r="AE1508" i="25"/>
  <c r="AF1508" i="25"/>
  <c r="AG1508" i="25"/>
  <c r="AH1508" i="25"/>
  <c r="AI1508" i="25"/>
  <c r="AJ1508" i="25"/>
  <c r="AK1508" i="25"/>
  <c r="AL1508" i="25"/>
  <c r="AM1508" i="25"/>
  <c r="AN1508" i="25"/>
  <c r="AO1508" i="25"/>
  <c r="AP1508" i="25"/>
  <c r="AQ1508" i="25"/>
  <c r="AB1509" i="25"/>
  <c r="AC1509" i="25"/>
  <c r="AD1509" i="25"/>
  <c r="AE1509" i="25"/>
  <c r="AF1509" i="25"/>
  <c r="AG1509" i="25"/>
  <c r="AH1509" i="25"/>
  <c r="AI1509" i="25"/>
  <c r="AJ1509" i="25"/>
  <c r="AK1509" i="25"/>
  <c r="AL1509" i="25"/>
  <c r="AM1509" i="25"/>
  <c r="AN1509" i="25"/>
  <c r="AO1509" i="25"/>
  <c r="AP1509" i="25"/>
  <c r="AQ1509" i="25"/>
  <c r="AB1510" i="25"/>
  <c r="AC1510" i="25"/>
  <c r="AD1510" i="25"/>
  <c r="AE1510" i="25"/>
  <c r="AF1510" i="25"/>
  <c r="AG1510" i="25"/>
  <c r="AH1510" i="25"/>
  <c r="AI1510" i="25"/>
  <c r="AJ1510" i="25"/>
  <c r="AK1510" i="25"/>
  <c r="AL1510" i="25"/>
  <c r="AM1510" i="25"/>
  <c r="AN1510" i="25"/>
  <c r="AO1510" i="25"/>
  <c r="AP1510" i="25"/>
  <c r="AQ1510" i="25"/>
  <c r="AB1511" i="25"/>
  <c r="AC1511" i="25"/>
  <c r="AD1511" i="25"/>
  <c r="AE1511" i="25"/>
  <c r="AF1511" i="25"/>
  <c r="AG1511" i="25"/>
  <c r="AH1511" i="25"/>
  <c r="AI1511" i="25"/>
  <c r="AJ1511" i="25"/>
  <c r="AK1511" i="25"/>
  <c r="AL1511" i="25"/>
  <c r="AM1511" i="25"/>
  <c r="AN1511" i="25"/>
  <c r="AO1511" i="25"/>
  <c r="AP1511" i="25"/>
  <c r="AQ1511" i="25"/>
  <c r="AB1512" i="25"/>
  <c r="AC1512" i="25"/>
  <c r="AD1512" i="25"/>
  <c r="AE1512" i="25"/>
  <c r="AF1512" i="25"/>
  <c r="AG1512" i="25"/>
  <c r="AH1512" i="25"/>
  <c r="AI1512" i="25"/>
  <c r="AJ1512" i="25"/>
  <c r="AK1512" i="25"/>
  <c r="AL1512" i="25"/>
  <c r="AM1512" i="25"/>
  <c r="AN1512" i="25"/>
  <c r="AO1512" i="25"/>
  <c r="AP1512" i="25"/>
  <c r="AQ1512" i="25"/>
  <c r="AB1513" i="25"/>
  <c r="AC1513" i="25"/>
  <c r="AD1513" i="25"/>
  <c r="AE1513" i="25"/>
  <c r="AF1513" i="25"/>
  <c r="AG1513" i="25"/>
  <c r="AH1513" i="25"/>
  <c r="AI1513" i="25"/>
  <c r="AJ1513" i="25"/>
  <c r="AK1513" i="25"/>
  <c r="AL1513" i="25"/>
  <c r="AM1513" i="25"/>
  <c r="AN1513" i="25"/>
  <c r="AO1513" i="25"/>
  <c r="AP1513" i="25"/>
  <c r="AQ1513" i="25"/>
  <c r="AB1514" i="25"/>
  <c r="AC1514" i="25"/>
  <c r="AD1514" i="25"/>
  <c r="AE1514" i="25"/>
  <c r="AF1514" i="25"/>
  <c r="AG1514" i="25"/>
  <c r="AH1514" i="25"/>
  <c r="AI1514" i="25"/>
  <c r="AJ1514" i="25"/>
  <c r="AK1514" i="25"/>
  <c r="AL1514" i="25"/>
  <c r="AM1514" i="25"/>
  <c r="AN1514" i="25"/>
  <c r="AO1514" i="25"/>
  <c r="AP1514" i="25"/>
  <c r="AQ1514" i="25"/>
  <c r="AB1515" i="25"/>
  <c r="AC1515" i="25"/>
  <c r="AD1515" i="25"/>
  <c r="AE1515" i="25"/>
  <c r="AF1515" i="25"/>
  <c r="AG1515" i="25"/>
  <c r="AH1515" i="25"/>
  <c r="AI1515" i="25"/>
  <c r="AJ1515" i="25"/>
  <c r="AK1515" i="25"/>
  <c r="AL1515" i="25"/>
  <c r="AM1515" i="25"/>
  <c r="AN1515" i="25"/>
  <c r="AO1515" i="25"/>
  <c r="AP1515" i="25"/>
  <c r="AQ1515" i="25"/>
  <c r="AB1516" i="25"/>
  <c r="AC1516" i="25"/>
  <c r="AD1516" i="25"/>
  <c r="AE1516" i="25"/>
  <c r="AF1516" i="25"/>
  <c r="AG1516" i="25"/>
  <c r="AH1516" i="25"/>
  <c r="AI1516" i="25"/>
  <c r="AJ1516" i="25"/>
  <c r="AK1516" i="25"/>
  <c r="AL1516" i="25"/>
  <c r="AM1516" i="25"/>
  <c r="AN1516" i="25"/>
  <c r="AO1516" i="25"/>
  <c r="AP1516" i="25"/>
  <c r="AQ1516" i="25"/>
  <c r="AB1517" i="25"/>
  <c r="AC1517" i="25"/>
  <c r="AD1517" i="25"/>
  <c r="AE1517" i="25"/>
  <c r="AF1517" i="25"/>
  <c r="AG1517" i="25"/>
  <c r="AH1517" i="25"/>
  <c r="AI1517" i="25"/>
  <c r="AJ1517" i="25"/>
  <c r="AK1517" i="25"/>
  <c r="AL1517" i="25"/>
  <c r="AM1517" i="25"/>
  <c r="AN1517" i="25"/>
  <c r="AO1517" i="25"/>
  <c r="AP1517" i="25"/>
  <c r="AQ1517" i="25"/>
  <c r="AB1518" i="25"/>
  <c r="AC1518" i="25"/>
  <c r="AD1518" i="25"/>
  <c r="AE1518" i="25"/>
  <c r="AF1518" i="25"/>
  <c r="AG1518" i="25"/>
  <c r="AH1518" i="25"/>
  <c r="AI1518" i="25"/>
  <c r="AJ1518" i="25"/>
  <c r="AK1518" i="25"/>
  <c r="AL1518" i="25"/>
  <c r="AM1518" i="25"/>
  <c r="AN1518" i="25"/>
  <c r="AO1518" i="25"/>
  <c r="AP1518" i="25"/>
  <c r="AQ1518" i="25"/>
  <c r="AB1519" i="25"/>
  <c r="AC1519" i="25"/>
  <c r="AD1519" i="25"/>
  <c r="AE1519" i="25"/>
  <c r="AF1519" i="25"/>
  <c r="AG1519" i="25"/>
  <c r="AH1519" i="25"/>
  <c r="AI1519" i="25"/>
  <c r="AJ1519" i="25"/>
  <c r="AK1519" i="25"/>
  <c r="AL1519" i="25"/>
  <c r="AM1519" i="25"/>
  <c r="AN1519" i="25"/>
  <c r="AO1519" i="25"/>
  <c r="AP1519" i="25"/>
  <c r="AQ1519" i="25"/>
  <c r="AB1520" i="25"/>
  <c r="AC1520" i="25"/>
  <c r="AD1520" i="25"/>
  <c r="AE1520" i="25"/>
  <c r="AF1520" i="25"/>
  <c r="AG1520" i="25"/>
  <c r="AH1520" i="25"/>
  <c r="AI1520" i="25"/>
  <c r="AJ1520" i="25"/>
  <c r="AK1520" i="25"/>
  <c r="AL1520" i="25"/>
  <c r="AM1520" i="25"/>
  <c r="AN1520" i="25"/>
  <c r="AO1520" i="25"/>
  <c r="AP1520" i="25"/>
  <c r="AQ1520" i="25"/>
  <c r="AB1521" i="25"/>
  <c r="AC1521" i="25"/>
  <c r="AD1521" i="25"/>
  <c r="AE1521" i="25"/>
  <c r="AF1521" i="25"/>
  <c r="AG1521" i="25"/>
  <c r="AH1521" i="25"/>
  <c r="AI1521" i="25"/>
  <c r="AJ1521" i="25"/>
  <c r="AK1521" i="25"/>
  <c r="AL1521" i="25"/>
  <c r="AM1521" i="25"/>
  <c r="AN1521" i="25"/>
  <c r="AO1521" i="25"/>
  <c r="AP1521" i="25"/>
  <c r="AQ1521" i="25"/>
  <c r="AB1522" i="25"/>
  <c r="AC1522" i="25"/>
  <c r="AD1522" i="25"/>
  <c r="AE1522" i="25"/>
  <c r="AF1522" i="25"/>
  <c r="AG1522" i="25"/>
  <c r="AH1522" i="25"/>
  <c r="AI1522" i="25"/>
  <c r="AJ1522" i="25"/>
  <c r="AK1522" i="25"/>
  <c r="AL1522" i="25"/>
  <c r="AM1522" i="25"/>
  <c r="AN1522" i="25"/>
  <c r="AO1522" i="25"/>
  <c r="AP1522" i="25"/>
  <c r="AQ1522" i="25"/>
  <c r="AB1523" i="25"/>
  <c r="AC1523" i="25"/>
  <c r="AD1523" i="25"/>
  <c r="AE1523" i="25"/>
  <c r="AF1523" i="25"/>
  <c r="AG1523" i="25"/>
  <c r="AH1523" i="25"/>
  <c r="AI1523" i="25"/>
  <c r="AJ1523" i="25"/>
  <c r="AK1523" i="25"/>
  <c r="AL1523" i="25"/>
  <c r="AM1523" i="25"/>
  <c r="AN1523" i="25"/>
  <c r="AO1523" i="25"/>
  <c r="AP1523" i="25"/>
  <c r="AQ1523" i="25"/>
  <c r="AB1524" i="25"/>
  <c r="AC1524" i="25"/>
  <c r="AD1524" i="25"/>
  <c r="AE1524" i="25"/>
  <c r="AF1524" i="25"/>
  <c r="AG1524" i="25"/>
  <c r="AH1524" i="25"/>
  <c r="AI1524" i="25"/>
  <c r="AJ1524" i="25"/>
  <c r="AK1524" i="25"/>
  <c r="AL1524" i="25"/>
  <c r="AM1524" i="25"/>
  <c r="AN1524" i="25"/>
  <c r="AO1524" i="25"/>
  <c r="AP1524" i="25"/>
  <c r="AQ1524" i="25"/>
  <c r="AB1525" i="25"/>
  <c r="AC1525" i="25"/>
  <c r="AD1525" i="25"/>
  <c r="AE1525" i="25"/>
  <c r="AF1525" i="25"/>
  <c r="AG1525" i="25"/>
  <c r="AH1525" i="25"/>
  <c r="AI1525" i="25"/>
  <c r="AJ1525" i="25"/>
  <c r="AK1525" i="25"/>
  <c r="AL1525" i="25"/>
  <c r="AM1525" i="25"/>
  <c r="AN1525" i="25"/>
  <c r="AO1525" i="25"/>
  <c r="AP1525" i="25"/>
  <c r="AQ1525" i="25"/>
  <c r="AB1526" i="25"/>
  <c r="AC1526" i="25"/>
  <c r="AD1526" i="25"/>
  <c r="AE1526" i="25"/>
  <c r="AF1526" i="25"/>
  <c r="AG1526" i="25"/>
  <c r="AH1526" i="25"/>
  <c r="AI1526" i="25"/>
  <c r="AJ1526" i="25"/>
  <c r="AK1526" i="25"/>
  <c r="AL1526" i="25"/>
  <c r="AM1526" i="25"/>
  <c r="AN1526" i="25"/>
  <c r="AO1526" i="25"/>
  <c r="AP1526" i="25"/>
  <c r="AQ1526" i="25"/>
  <c r="AB1527" i="25"/>
  <c r="AC1527" i="25"/>
  <c r="AD1527" i="25"/>
  <c r="AE1527" i="25"/>
  <c r="AF1527" i="25"/>
  <c r="AG1527" i="25"/>
  <c r="AH1527" i="25"/>
  <c r="AI1527" i="25"/>
  <c r="AJ1527" i="25"/>
  <c r="AK1527" i="25"/>
  <c r="AL1527" i="25"/>
  <c r="AM1527" i="25"/>
  <c r="AN1527" i="25"/>
  <c r="AO1527" i="25"/>
  <c r="AP1527" i="25"/>
  <c r="AQ1527" i="25"/>
  <c r="AB1528" i="25"/>
  <c r="AC1528" i="25"/>
  <c r="AD1528" i="25"/>
  <c r="AE1528" i="25"/>
  <c r="AF1528" i="25"/>
  <c r="AG1528" i="25"/>
  <c r="AH1528" i="25"/>
  <c r="AI1528" i="25"/>
  <c r="AJ1528" i="25"/>
  <c r="AK1528" i="25"/>
  <c r="AL1528" i="25"/>
  <c r="AM1528" i="25"/>
  <c r="AN1528" i="25"/>
  <c r="AO1528" i="25"/>
  <c r="AP1528" i="25"/>
  <c r="AQ1528" i="25"/>
  <c r="AB1529" i="25"/>
  <c r="AC1529" i="25"/>
  <c r="AD1529" i="25"/>
  <c r="AE1529" i="25"/>
  <c r="AF1529" i="25"/>
  <c r="AG1529" i="25"/>
  <c r="AH1529" i="25"/>
  <c r="AI1529" i="25"/>
  <c r="AJ1529" i="25"/>
  <c r="AK1529" i="25"/>
  <c r="AL1529" i="25"/>
  <c r="AM1529" i="25"/>
  <c r="AN1529" i="25"/>
  <c r="AO1529" i="25"/>
  <c r="AP1529" i="25"/>
  <c r="AQ1529" i="25"/>
  <c r="AB1530" i="25"/>
  <c r="AC1530" i="25"/>
  <c r="AD1530" i="25"/>
  <c r="AE1530" i="25"/>
  <c r="AF1530" i="25"/>
  <c r="AG1530" i="25"/>
  <c r="AH1530" i="25"/>
  <c r="AI1530" i="25"/>
  <c r="AJ1530" i="25"/>
  <c r="AK1530" i="25"/>
  <c r="AL1530" i="25"/>
  <c r="AM1530" i="25"/>
  <c r="AN1530" i="25"/>
  <c r="AO1530" i="25"/>
  <c r="AP1530" i="25"/>
  <c r="AQ1530" i="25"/>
  <c r="AB1531" i="25"/>
  <c r="AC1531" i="25"/>
  <c r="AD1531" i="25"/>
  <c r="AE1531" i="25"/>
  <c r="AF1531" i="25"/>
  <c r="AG1531" i="25"/>
  <c r="AH1531" i="25"/>
  <c r="AI1531" i="25"/>
  <c r="AJ1531" i="25"/>
  <c r="AK1531" i="25"/>
  <c r="AL1531" i="25"/>
  <c r="AM1531" i="25"/>
  <c r="AN1531" i="25"/>
  <c r="AO1531" i="25"/>
  <c r="AP1531" i="25"/>
  <c r="AQ1531" i="25"/>
  <c r="AB1532" i="25"/>
  <c r="AC1532" i="25"/>
  <c r="AD1532" i="25"/>
  <c r="AE1532" i="25"/>
  <c r="AF1532" i="25"/>
  <c r="AG1532" i="25"/>
  <c r="AH1532" i="25"/>
  <c r="AI1532" i="25"/>
  <c r="AJ1532" i="25"/>
  <c r="AK1532" i="25"/>
  <c r="AL1532" i="25"/>
  <c r="AM1532" i="25"/>
  <c r="AN1532" i="25"/>
  <c r="AO1532" i="25"/>
  <c r="AP1532" i="25"/>
  <c r="AQ1532" i="25"/>
  <c r="AB1533" i="25"/>
  <c r="AC1533" i="25"/>
  <c r="AD1533" i="25"/>
  <c r="AE1533" i="25"/>
  <c r="AF1533" i="25"/>
  <c r="AG1533" i="25"/>
  <c r="AH1533" i="25"/>
  <c r="AI1533" i="25"/>
  <c r="AJ1533" i="25"/>
  <c r="AK1533" i="25"/>
  <c r="AL1533" i="25"/>
  <c r="AM1533" i="25"/>
  <c r="AN1533" i="25"/>
  <c r="AO1533" i="25"/>
  <c r="AP1533" i="25"/>
  <c r="AQ1533" i="25"/>
  <c r="AB1534" i="25"/>
  <c r="AC1534" i="25"/>
  <c r="AD1534" i="25"/>
  <c r="AE1534" i="25"/>
  <c r="AF1534" i="25"/>
  <c r="AG1534" i="25"/>
  <c r="AH1534" i="25"/>
  <c r="AI1534" i="25"/>
  <c r="AJ1534" i="25"/>
  <c r="AK1534" i="25"/>
  <c r="AL1534" i="25"/>
  <c r="AM1534" i="25"/>
  <c r="AN1534" i="25"/>
  <c r="AO1534" i="25"/>
  <c r="AP1534" i="25"/>
  <c r="AQ1534" i="25"/>
  <c r="AB1535" i="25"/>
  <c r="AC1535" i="25"/>
  <c r="AD1535" i="25"/>
  <c r="AE1535" i="25"/>
  <c r="AF1535" i="25"/>
  <c r="AG1535" i="25"/>
  <c r="AH1535" i="25"/>
  <c r="AI1535" i="25"/>
  <c r="AJ1535" i="25"/>
  <c r="AK1535" i="25"/>
  <c r="AL1535" i="25"/>
  <c r="AM1535" i="25"/>
  <c r="AN1535" i="25"/>
  <c r="AO1535" i="25"/>
  <c r="AP1535" i="25"/>
  <c r="AQ1535" i="25"/>
  <c r="AB1536" i="25"/>
  <c r="AC1536" i="25"/>
  <c r="AD1536" i="25"/>
  <c r="AE1536" i="25"/>
  <c r="AF1536" i="25"/>
  <c r="AG1536" i="25"/>
  <c r="AH1536" i="25"/>
  <c r="AI1536" i="25"/>
  <c r="AJ1536" i="25"/>
  <c r="AK1536" i="25"/>
  <c r="AL1536" i="25"/>
  <c r="AM1536" i="25"/>
  <c r="AN1536" i="25"/>
  <c r="AO1536" i="25"/>
  <c r="AP1536" i="25"/>
  <c r="AQ1536" i="25"/>
  <c r="AB1537" i="25"/>
  <c r="AC1537" i="25"/>
  <c r="AD1537" i="25"/>
  <c r="AE1537" i="25"/>
  <c r="AF1537" i="25"/>
  <c r="AG1537" i="25"/>
  <c r="AH1537" i="25"/>
  <c r="AI1537" i="25"/>
  <c r="AJ1537" i="25"/>
  <c r="AK1537" i="25"/>
  <c r="AL1537" i="25"/>
  <c r="AM1537" i="25"/>
  <c r="AN1537" i="25"/>
  <c r="AO1537" i="25"/>
  <c r="AP1537" i="25"/>
  <c r="AQ1537" i="25"/>
  <c r="AB1538" i="25"/>
  <c r="AC1538" i="25"/>
  <c r="AD1538" i="25"/>
  <c r="AE1538" i="25"/>
  <c r="AF1538" i="25"/>
  <c r="AG1538" i="25"/>
  <c r="AH1538" i="25"/>
  <c r="AI1538" i="25"/>
  <c r="AJ1538" i="25"/>
  <c r="AK1538" i="25"/>
  <c r="AL1538" i="25"/>
  <c r="AM1538" i="25"/>
  <c r="AN1538" i="25"/>
  <c r="AO1538" i="25"/>
  <c r="AP1538" i="25"/>
  <c r="AQ1538" i="25"/>
  <c r="AB1539" i="25"/>
  <c r="AC1539" i="25"/>
  <c r="AD1539" i="25"/>
  <c r="AE1539" i="25"/>
  <c r="AF1539" i="25"/>
  <c r="AG1539" i="25"/>
  <c r="AH1539" i="25"/>
  <c r="AI1539" i="25"/>
  <c r="AJ1539" i="25"/>
  <c r="AK1539" i="25"/>
  <c r="AL1539" i="25"/>
  <c r="AM1539" i="25"/>
  <c r="AN1539" i="25"/>
  <c r="AO1539" i="25"/>
  <c r="AP1539" i="25"/>
  <c r="AQ1539" i="25"/>
  <c r="AB1540" i="25"/>
  <c r="AC1540" i="25"/>
  <c r="AD1540" i="25"/>
  <c r="AE1540" i="25"/>
  <c r="AF1540" i="25"/>
  <c r="AG1540" i="25"/>
  <c r="AH1540" i="25"/>
  <c r="AI1540" i="25"/>
  <c r="AJ1540" i="25"/>
  <c r="AK1540" i="25"/>
  <c r="AL1540" i="25"/>
  <c r="AM1540" i="25"/>
  <c r="AN1540" i="25"/>
  <c r="AO1540" i="25"/>
  <c r="AP1540" i="25"/>
  <c r="AQ1540" i="25"/>
  <c r="AB1541" i="25"/>
  <c r="AC1541" i="25"/>
  <c r="AD1541" i="25"/>
  <c r="AE1541" i="25"/>
  <c r="AF1541" i="25"/>
  <c r="AG1541" i="25"/>
  <c r="AH1541" i="25"/>
  <c r="AI1541" i="25"/>
  <c r="AJ1541" i="25"/>
  <c r="AK1541" i="25"/>
  <c r="AL1541" i="25"/>
  <c r="AM1541" i="25"/>
  <c r="AN1541" i="25"/>
  <c r="AO1541" i="25"/>
  <c r="AP1541" i="25"/>
  <c r="AQ1541" i="25"/>
  <c r="AB1542" i="25"/>
  <c r="AC1542" i="25"/>
  <c r="AD1542" i="25"/>
  <c r="AE1542" i="25"/>
  <c r="AF1542" i="25"/>
  <c r="AG1542" i="25"/>
  <c r="AH1542" i="25"/>
  <c r="AI1542" i="25"/>
  <c r="AJ1542" i="25"/>
  <c r="AK1542" i="25"/>
  <c r="AL1542" i="25"/>
  <c r="AM1542" i="25"/>
  <c r="AN1542" i="25"/>
  <c r="AO1542" i="25"/>
  <c r="AP1542" i="25"/>
  <c r="AQ1542" i="25"/>
  <c r="AB1543" i="25"/>
  <c r="AC1543" i="25"/>
  <c r="AD1543" i="25"/>
  <c r="AE1543" i="25"/>
  <c r="AF1543" i="25"/>
  <c r="AG1543" i="25"/>
  <c r="AH1543" i="25"/>
  <c r="AI1543" i="25"/>
  <c r="AJ1543" i="25"/>
  <c r="AK1543" i="25"/>
  <c r="AL1543" i="25"/>
  <c r="AM1543" i="25"/>
  <c r="AN1543" i="25"/>
  <c r="AO1543" i="25"/>
  <c r="AP1543" i="25"/>
  <c r="AQ1543" i="25"/>
  <c r="AB1544" i="25"/>
  <c r="AC1544" i="25"/>
  <c r="AD1544" i="25"/>
  <c r="AE1544" i="25"/>
  <c r="AF1544" i="25"/>
  <c r="AG1544" i="25"/>
  <c r="AH1544" i="25"/>
  <c r="AI1544" i="25"/>
  <c r="AJ1544" i="25"/>
  <c r="AK1544" i="25"/>
  <c r="AL1544" i="25"/>
  <c r="AM1544" i="25"/>
  <c r="AN1544" i="25"/>
  <c r="AO1544" i="25"/>
  <c r="AP1544" i="25"/>
  <c r="AQ1544" i="25"/>
  <c r="AB1545" i="25"/>
  <c r="AC1545" i="25"/>
  <c r="AD1545" i="25"/>
  <c r="AE1545" i="25"/>
  <c r="AF1545" i="25"/>
  <c r="AG1545" i="25"/>
  <c r="AH1545" i="25"/>
  <c r="AI1545" i="25"/>
  <c r="AJ1545" i="25"/>
  <c r="AK1545" i="25"/>
  <c r="AL1545" i="25"/>
  <c r="AM1545" i="25"/>
  <c r="AN1545" i="25"/>
  <c r="AO1545" i="25"/>
  <c r="AP1545" i="25"/>
  <c r="AQ1545" i="25"/>
  <c r="AB1546" i="25"/>
  <c r="AC1546" i="25"/>
  <c r="AD1546" i="25"/>
  <c r="AE1546" i="25"/>
  <c r="AF1546" i="25"/>
  <c r="AG1546" i="25"/>
  <c r="AH1546" i="25"/>
  <c r="AI1546" i="25"/>
  <c r="AJ1546" i="25"/>
  <c r="AK1546" i="25"/>
  <c r="AL1546" i="25"/>
  <c r="AM1546" i="25"/>
  <c r="AN1546" i="25"/>
  <c r="AO1546" i="25"/>
  <c r="AP1546" i="25"/>
  <c r="AQ1546" i="25"/>
  <c r="AB1547" i="25"/>
  <c r="AC1547" i="25"/>
  <c r="AD1547" i="25"/>
  <c r="AE1547" i="25"/>
  <c r="AF1547" i="25"/>
  <c r="AG1547" i="25"/>
  <c r="AH1547" i="25"/>
  <c r="AI1547" i="25"/>
  <c r="AJ1547" i="25"/>
  <c r="AK1547" i="25"/>
  <c r="AL1547" i="25"/>
  <c r="AM1547" i="25"/>
  <c r="AN1547" i="25"/>
  <c r="AO1547" i="25"/>
  <c r="AP1547" i="25"/>
  <c r="AQ1547" i="25"/>
  <c r="AB1548" i="25"/>
  <c r="AC1548" i="25"/>
  <c r="AD1548" i="25"/>
  <c r="AE1548" i="25"/>
  <c r="AF1548" i="25"/>
  <c r="AG1548" i="25"/>
  <c r="AH1548" i="25"/>
  <c r="AI1548" i="25"/>
  <c r="AJ1548" i="25"/>
  <c r="AK1548" i="25"/>
  <c r="AL1548" i="25"/>
  <c r="AM1548" i="25"/>
  <c r="AN1548" i="25"/>
  <c r="AO1548" i="25"/>
  <c r="AP1548" i="25"/>
  <c r="AQ1548" i="25"/>
  <c r="AB1549" i="25"/>
  <c r="AC1549" i="25"/>
  <c r="AD1549" i="25"/>
  <c r="AE1549" i="25"/>
  <c r="AF1549" i="25"/>
  <c r="AG1549" i="25"/>
  <c r="AH1549" i="25"/>
  <c r="AI1549" i="25"/>
  <c r="AJ1549" i="25"/>
  <c r="AK1549" i="25"/>
  <c r="AL1549" i="25"/>
  <c r="AM1549" i="25"/>
  <c r="AN1549" i="25"/>
  <c r="AO1549" i="25"/>
  <c r="AP1549" i="25"/>
  <c r="AQ1549" i="25"/>
  <c r="AB1550" i="25"/>
  <c r="AC1550" i="25"/>
  <c r="AD1550" i="25"/>
  <c r="AE1550" i="25"/>
  <c r="AF1550" i="25"/>
  <c r="AG1550" i="25"/>
  <c r="AH1550" i="25"/>
  <c r="AI1550" i="25"/>
  <c r="AJ1550" i="25"/>
  <c r="AK1550" i="25"/>
  <c r="AL1550" i="25"/>
  <c r="AM1550" i="25"/>
  <c r="AN1550" i="25"/>
  <c r="AO1550" i="25"/>
  <c r="AP1550" i="25"/>
  <c r="AQ1550" i="25"/>
  <c r="AB1551" i="25"/>
  <c r="AC1551" i="25"/>
  <c r="AD1551" i="25"/>
  <c r="AE1551" i="25"/>
  <c r="AF1551" i="25"/>
  <c r="AG1551" i="25"/>
  <c r="AH1551" i="25"/>
  <c r="AI1551" i="25"/>
  <c r="AJ1551" i="25"/>
  <c r="AK1551" i="25"/>
  <c r="AL1551" i="25"/>
  <c r="AM1551" i="25"/>
  <c r="AN1551" i="25"/>
  <c r="AO1551" i="25"/>
  <c r="AP1551" i="25"/>
  <c r="AQ1551" i="25"/>
  <c r="AB1552" i="25"/>
  <c r="AC1552" i="25"/>
  <c r="AD1552" i="25"/>
  <c r="AE1552" i="25"/>
  <c r="AF1552" i="25"/>
  <c r="AG1552" i="25"/>
  <c r="AH1552" i="25"/>
  <c r="AI1552" i="25"/>
  <c r="AJ1552" i="25"/>
  <c r="AK1552" i="25"/>
  <c r="AL1552" i="25"/>
  <c r="AM1552" i="25"/>
  <c r="AN1552" i="25"/>
  <c r="AO1552" i="25"/>
  <c r="AP1552" i="25"/>
  <c r="AQ1552" i="25"/>
  <c r="AB1553" i="25"/>
  <c r="AC1553" i="25"/>
  <c r="AD1553" i="25"/>
  <c r="AE1553" i="25"/>
  <c r="AF1553" i="25"/>
  <c r="AG1553" i="25"/>
  <c r="AH1553" i="25"/>
  <c r="AI1553" i="25"/>
  <c r="AJ1553" i="25"/>
  <c r="AK1553" i="25"/>
  <c r="AL1553" i="25"/>
  <c r="AM1553" i="25"/>
  <c r="AN1553" i="25"/>
  <c r="AO1553" i="25"/>
  <c r="AP1553" i="25"/>
  <c r="AQ1553" i="25"/>
  <c r="AB1554" i="25"/>
  <c r="AC1554" i="25"/>
  <c r="AD1554" i="25"/>
  <c r="AE1554" i="25"/>
  <c r="AF1554" i="25"/>
  <c r="AG1554" i="25"/>
  <c r="AH1554" i="25"/>
  <c r="AI1554" i="25"/>
  <c r="AJ1554" i="25"/>
  <c r="AK1554" i="25"/>
  <c r="AL1554" i="25"/>
  <c r="AM1554" i="25"/>
  <c r="AN1554" i="25"/>
  <c r="AO1554" i="25"/>
  <c r="AP1554" i="25"/>
  <c r="AQ1554" i="25"/>
  <c r="AB1555" i="25"/>
  <c r="AC1555" i="25"/>
  <c r="AD1555" i="25"/>
  <c r="AE1555" i="25"/>
  <c r="AF1555" i="25"/>
  <c r="AG1555" i="25"/>
  <c r="AH1555" i="25"/>
  <c r="AI1555" i="25"/>
  <c r="AJ1555" i="25"/>
  <c r="AK1555" i="25"/>
  <c r="AL1555" i="25"/>
  <c r="AM1555" i="25"/>
  <c r="AN1555" i="25"/>
  <c r="AO1555" i="25"/>
  <c r="AP1555" i="25"/>
  <c r="AQ1555" i="25"/>
  <c r="AB1556" i="25"/>
  <c r="AC1556" i="25"/>
  <c r="AD1556" i="25"/>
  <c r="AE1556" i="25"/>
  <c r="AF1556" i="25"/>
  <c r="AG1556" i="25"/>
  <c r="AH1556" i="25"/>
  <c r="AI1556" i="25"/>
  <c r="AJ1556" i="25"/>
  <c r="AK1556" i="25"/>
  <c r="AL1556" i="25"/>
  <c r="AM1556" i="25"/>
  <c r="AN1556" i="25"/>
  <c r="AO1556" i="25"/>
  <c r="AP1556" i="25"/>
  <c r="AQ1556" i="25"/>
  <c r="AB1557" i="25"/>
  <c r="AC1557" i="25"/>
  <c r="AD1557" i="25"/>
  <c r="AE1557" i="25"/>
  <c r="AF1557" i="25"/>
  <c r="AG1557" i="25"/>
  <c r="AH1557" i="25"/>
  <c r="AI1557" i="25"/>
  <c r="AJ1557" i="25"/>
  <c r="AK1557" i="25"/>
  <c r="AL1557" i="25"/>
  <c r="AM1557" i="25"/>
  <c r="AN1557" i="25"/>
  <c r="AO1557" i="25"/>
  <c r="AP1557" i="25"/>
  <c r="AQ1557" i="25"/>
  <c r="AB1558" i="25"/>
  <c r="AC1558" i="25"/>
  <c r="AD1558" i="25"/>
  <c r="AE1558" i="25"/>
  <c r="AF1558" i="25"/>
  <c r="AG1558" i="25"/>
  <c r="AH1558" i="25"/>
  <c r="AI1558" i="25"/>
  <c r="AJ1558" i="25"/>
  <c r="AK1558" i="25"/>
  <c r="AL1558" i="25"/>
  <c r="AM1558" i="25"/>
  <c r="AN1558" i="25"/>
  <c r="AO1558" i="25"/>
  <c r="AP1558" i="25"/>
  <c r="AQ1558" i="25"/>
  <c r="AB1559" i="25"/>
  <c r="AC1559" i="25"/>
  <c r="AD1559" i="25"/>
  <c r="AE1559" i="25"/>
  <c r="AF1559" i="25"/>
  <c r="AG1559" i="25"/>
  <c r="AH1559" i="25"/>
  <c r="AI1559" i="25"/>
  <c r="AJ1559" i="25"/>
  <c r="AK1559" i="25"/>
  <c r="AL1559" i="25"/>
  <c r="AM1559" i="25"/>
  <c r="AN1559" i="25"/>
  <c r="AO1559" i="25"/>
  <c r="AP1559" i="25"/>
  <c r="AQ1559" i="25"/>
  <c r="AB1560" i="25"/>
  <c r="AC1560" i="25"/>
  <c r="AD1560" i="25"/>
  <c r="AE1560" i="25"/>
  <c r="AF1560" i="25"/>
  <c r="AG1560" i="25"/>
  <c r="AH1560" i="25"/>
  <c r="AI1560" i="25"/>
  <c r="AJ1560" i="25"/>
  <c r="AK1560" i="25"/>
  <c r="AL1560" i="25"/>
  <c r="AM1560" i="25"/>
  <c r="AN1560" i="25"/>
  <c r="AO1560" i="25"/>
  <c r="AP1560" i="25"/>
  <c r="AQ1560" i="25"/>
  <c r="AB1561" i="25"/>
  <c r="AC1561" i="25"/>
  <c r="AD1561" i="25"/>
  <c r="AE1561" i="25"/>
  <c r="AF1561" i="25"/>
  <c r="AG1561" i="25"/>
  <c r="AH1561" i="25"/>
  <c r="AI1561" i="25"/>
  <c r="AJ1561" i="25"/>
  <c r="AK1561" i="25"/>
  <c r="AL1561" i="25"/>
  <c r="AM1561" i="25"/>
  <c r="AN1561" i="25"/>
  <c r="AO1561" i="25"/>
  <c r="AP1561" i="25"/>
  <c r="AQ1561" i="25"/>
  <c r="AB1562" i="25"/>
  <c r="AC1562" i="25"/>
  <c r="AD1562" i="25"/>
  <c r="AE1562" i="25"/>
  <c r="AF1562" i="25"/>
  <c r="AG1562" i="25"/>
  <c r="AH1562" i="25"/>
  <c r="AI1562" i="25"/>
  <c r="AJ1562" i="25"/>
  <c r="AK1562" i="25"/>
  <c r="AL1562" i="25"/>
  <c r="AM1562" i="25"/>
  <c r="AN1562" i="25"/>
  <c r="AO1562" i="25"/>
  <c r="AP1562" i="25"/>
  <c r="AQ1562" i="25"/>
  <c r="AB1563" i="25"/>
  <c r="AC1563" i="25"/>
  <c r="AD1563" i="25"/>
  <c r="AE1563" i="25"/>
  <c r="AF1563" i="25"/>
  <c r="AG1563" i="25"/>
  <c r="AH1563" i="25"/>
  <c r="AI1563" i="25"/>
  <c r="AJ1563" i="25"/>
  <c r="AK1563" i="25"/>
  <c r="AL1563" i="25"/>
  <c r="AM1563" i="25"/>
  <c r="AN1563" i="25"/>
  <c r="AO1563" i="25"/>
  <c r="AP1563" i="25"/>
  <c r="AQ1563" i="25"/>
  <c r="AB1564" i="25"/>
  <c r="AC1564" i="25"/>
  <c r="AD1564" i="25"/>
  <c r="AE1564" i="25"/>
  <c r="AF1564" i="25"/>
  <c r="AG1564" i="25"/>
  <c r="AH1564" i="25"/>
  <c r="AI1564" i="25"/>
  <c r="AJ1564" i="25"/>
  <c r="AK1564" i="25"/>
  <c r="AL1564" i="25"/>
  <c r="AM1564" i="25"/>
  <c r="AN1564" i="25"/>
  <c r="AO1564" i="25"/>
  <c r="AP1564" i="25"/>
  <c r="AQ1564" i="25"/>
  <c r="AB1565" i="25"/>
  <c r="AC1565" i="25"/>
  <c r="AD1565" i="25"/>
  <c r="AE1565" i="25"/>
  <c r="AF1565" i="25"/>
  <c r="AG1565" i="25"/>
  <c r="AH1565" i="25"/>
  <c r="AI1565" i="25"/>
  <c r="AJ1565" i="25"/>
  <c r="AK1565" i="25"/>
  <c r="AL1565" i="25"/>
  <c r="AM1565" i="25"/>
  <c r="AN1565" i="25"/>
  <c r="AO1565" i="25"/>
  <c r="AP1565" i="25"/>
  <c r="AQ1565" i="25"/>
  <c r="AB1566" i="25"/>
  <c r="AC1566" i="25"/>
  <c r="AD1566" i="25"/>
  <c r="AE1566" i="25"/>
  <c r="AF1566" i="25"/>
  <c r="AG1566" i="25"/>
  <c r="AH1566" i="25"/>
  <c r="AI1566" i="25"/>
  <c r="AJ1566" i="25"/>
  <c r="AK1566" i="25"/>
  <c r="AL1566" i="25"/>
  <c r="AM1566" i="25"/>
  <c r="AN1566" i="25"/>
  <c r="AO1566" i="25"/>
  <c r="AP1566" i="25"/>
  <c r="AQ1566" i="25"/>
  <c r="AB1567" i="25"/>
  <c r="AC1567" i="25"/>
  <c r="AD1567" i="25"/>
  <c r="AE1567" i="25"/>
  <c r="AF1567" i="25"/>
  <c r="AG1567" i="25"/>
  <c r="AH1567" i="25"/>
  <c r="AI1567" i="25"/>
  <c r="AJ1567" i="25"/>
  <c r="AK1567" i="25"/>
  <c r="AL1567" i="25"/>
  <c r="AM1567" i="25"/>
  <c r="AN1567" i="25"/>
  <c r="AO1567" i="25"/>
  <c r="AP1567" i="25"/>
  <c r="AQ1567" i="25"/>
  <c r="AB1568" i="25"/>
  <c r="AC1568" i="25"/>
  <c r="AD1568" i="25"/>
  <c r="AE1568" i="25"/>
  <c r="AF1568" i="25"/>
  <c r="AG1568" i="25"/>
  <c r="AH1568" i="25"/>
  <c r="AI1568" i="25"/>
  <c r="AJ1568" i="25"/>
  <c r="AK1568" i="25"/>
  <c r="AL1568" i="25"/>
  <c r="AM1568" i="25"/>
  <c r="AN1568" i="25"/>
  <c r="AO1568" i="25"/>
  <c r="AP1568" i="25"/>
  <c r="AQ1568" i="25"/>
  <c r="AB1569" i="25"/>
  <c r="AC1569" i="25"/>
  <c r="AD1569" i="25"/>
  <c r="AE1569" i="25"/>
  <c r="AF1569" i="25"/>
  <c r="AG1569" i="25"/>
  <c r="AH1569" i="25"/>
  <c r="AI1569" i="25"/>
  <c r="AJ1569" i="25"/>
  <c r="AK1569" i="25"/>
  <c r="AL1569" i="25"/>
  <c r="AM1569" i="25"/>
  <c r="AN1569" i="25"/>
  <c r="AO1569" i="25"/>
  <c r="AP1569" i="25"/>
  <c r="AQ1569" i="25"/>
  <c r="AB1570" i="25"/>
  <c r="AC1570" i="25"/>
  <c r="AD1570" i="25"/>
  <c r="AE1570" i="25"/>
  <c r="AF1570" i="25"/>
  <c r="AG1570" i="25"/>
  <c r="AH1570" i="25"/>
  <c r="AI1570" i="25"/>
  <c r="AJ1570" i="25"/>
  <c r="AK1570" i="25"/>
  <c r="AL1570" i="25"/>
  <c r="AM1570" i="25"/>
  <c r="AN1570" i="25"/>
  <c r="AO1570" i="25"/>
  <c r="AP1570" i="25"/>
  <c r="AQ1570" i="25"/>
  <c r="AB1571" i="25"/>
  <c r="AC1571" i="25"/>
  <c r="AD1571" i="25"/>
  <c r="AE1571" i="25"/>
  <c r="AF1571" i="25"/>
  <c r="AG1571" i="25"/>
  <c r="AH1571" i="25"/>
  <c r="AI1571" i="25"/>
  <c r="AJ1571" i="25"/>
  <c r="AK1571" i="25"/>
  <c r="AL1571" i="25"/>
  <c r="AM1571" i="25"/>
  <c r="AN1571" i="25"/>
  <c r="AO1571" i="25"/>
  <c r="AP1571" i="25"/>
  <c r="AQ1571" i="25"/>
  <c r="AB1572" i="25"/>
  <c r="AC1572" i="25"/>
  <c r="AD1572" i="25"/>
  <c r="AE1572" i="25"/>
  <c r="AF1572" i="25"/>
  <c r="AG1572" i="25"/>
  <c r="AH1572" i="25"/>
  <c r="AI1572" i="25"/>
  <c r="AJ1572" i="25"/>
  <c r="AK1572" i="25"/>
  <c r="AL1572" i="25"/>
  <c r="AM1572" i="25"/>
  <c r="AN1572" i="25"/>
  <c r="AO1572" i="25"/>
  <c r="AP1572" i="25"/>
  <c r="AQ1572" i="25"/>
  <c r="AB1573" i="25"/>
  <c r="AC1573" i="25"/>
  <c r="AD1573" i="25"/>
  <c r="AE1573" i="25"/>
  <c r="AF1573" i="25"/>
  <c r="AG1573" i="25"/>
  <c r="AH1573" i="25"/>
  <c r="AI1573" i="25"/>
  <c r="AJ1573" i="25"/>
  <c r="AK1573" i="25"/>
  <c r="AL1573" i="25"/>
  <c r="AM1573" i="25"/>
  <c r="AN1573" i="25"/>
  <c r="AO1573" i="25"/>
  <c r="AP1573" i="25"/>
  <c r="AQ1573" i="25"/>
  <c r="AB1574" i="25"/>
  <c r="AC1574" i="25"/>
  <c r="AD1574" i="25"/>
  <c r="AE1574" i="25"/>
  <c r="AF1574" i="25"/>
  <c r="AG1574" i="25"/>
  <c r="AH1574" i="25"/>
  <c r="AI1574" i="25"/>
  <c r="AJ1574" i="25"/>
  <c r="AK1574" i="25"/>
  <c r="AL1574" i="25"/>
  <c r="AM1574" i="25"/>
  <c r="AN1574" i="25"/>
  <c r="AO1574" i="25"/>
  <c r="AP1574" i="25"/>
  <c r="AQ1574" i="25"/>
  <c r="AB1575" i="25"/>
  <c r="AC1575" i="25"/>
  <c r="AD1575" i="25"/>
  <c r="AE1575" i="25"/>
  <c r="AF1575" i="25"/>
  <c r="AG1575" i="25"/>
  <c r="AH1575" i="25"/>
  <c r="AI1575" i="25"/>
  <c r="AJ1575" i="25"/>
  <c r="AK1575" i="25"/>
  <c r="AL1575" i="25"/>
  <c r="AM1575" i="25"/>
  <c r="AN1575" i="25"/>
  <c r="AO1575" i="25"/>
  <c r="AP1575" i="25"/>
  <c r="AQ1575" i="25"/>
  <c r="AB1576" i="25"/>
  <c r="AC1576" i="25"/>
  <c r="AD1576" i="25"/>
  <c r="AE1576" i="25"/>
  <c r="AF1576" i="25"/>
  <c r="AG1576" i="25"/>
  <c r="AH1576" i="25"/>
  <c r="AI1576" i="25"/>
  <c r="AJ1576" i="25"/>
  <c r="AK1576" i="25"/>
  <c r="AL1576" i="25"/>
  <c r="AM1576" i="25"/>
  <c r="AN1576" i="25"/>
  <c r="AO1576" i="25"/>
  <c r="AP1576" i="25"/>
  <c r="AQ1576" i="25"/>
  <c r="AB1577" i="25"/>
  <c r="AC1577" i="25"/>
  <c r="AD1577" i="25"/>
  <c r="AE1577" i="25"/>
  <c r="AF1577" i="25"/>
  <c r="AG1577" i="25"/>
  <c r="AH1577" i="25"/>
  <c r="AI1577" i="25"/>
  <c r="AJ1577" i="25"/>
  <c r="AK1577" i="25"/>
  <c r="AL1577" i="25"/>
  <c r="AM1577" i="25"/>
  <c r="AN1577" i="25"/>
  <c r="AO1577" i="25"/>
  <c r="AP1577" i="25"/>
  <c r="AQ1577" i="25"/>
  <c r="AB1578" i="25"/>
  <c r="AC1578" i="25"/>
  <c r="AD1578" i="25"/>
  <c r="AE1578" i="25"/>
  <c r="AF1578" i="25"/>
  <c r="AG1578" i="25"/>
  <c r="AH1578" i="25"/>
  <c r="AI1578" i="25"/>
  <c r="AJ1578" i="25"/>
  <c r="AK1578" i="25"/>
  <c r="AL1578" i="25"/>
  <c r="AM1578" i="25"/>
  <c r="AN1578" i="25"/>
  <c r="AO1578" i="25"/>
  <c r="AP1578" i="25"/>
  <c r="AQ1578" i="25"/>
  <c r="AB1579" i="25"/>
  <c r="AC1579" i="25"/>
  <c r="AD1579" i="25"/>
  <c r="AE1579" i="25"/>
  <c r="AF1579" i="25"/>
  <c r="AG1579" i="25"/>
  <c r="AH1579" i="25"/>
  <c r="AI1579" i="25"/>
  <c r="AJ1579" i="25"/>
  <c r="AK1579" i="25"/>
  <c r="AL1579" i="25"/>
  <c r="AM1579" i="25"/>
  <c r="AN1579" i="25"/>
  <c r="AO1579" i="25"/>
  <c r="AP1579" i="25"/>
  <c r="AQ1579" i="25"/>
  <c r="AB1580" i="25"/>
  <c r="AC1580" i="25"/>
  <c r="AD1580" i="25"/>
  <c r="AE1580" i="25"/>
  <c r="AF1580" i="25"/>
  <c r="AG1580" i="25"/>
  <c r="AH1580" i="25"/>
  <c r="AI1580" i="25"/>
  <c r="AJ1580" i="25"/>
  <c r="AK1580" i="25"/>
  <c r="AL1580" i="25"/>
  <c r="AM1580" i="25"/>
  <c r="AN1580" i="25"/>
  <c r="AO1580" i="25"/>
  <c r="AP1580" i="25"/>
  <c r="AQ1580" i="25"/>
  <c r="AB1581" i="25"/>
  <c r="AC1581" i="25"/>
  <c r="AD1581" i="25"/>
  <c r="AE1581" i="25"/>
  <c r="AF1581" i="25"/>
  <c r="AG1581" i="25"/>
  <c r="AH1581" i="25"/>
  <c r="AI1581" i="25"/>
  <c r="AJ1581" i="25"/>
  <c r="AK1581" i="25"/>
  <c r="AL1581" i="25"/>
  <c r="AM1581" i="25"/>
  <c r="AN1581" i="25"/>
  <c r="AO1581" i="25"/>
  <c r="AP1581" i="25"/>
  <c r="AQ1581" i="25"/>
  <c r="AB1582" i="25"/>
  <c r="AC1582" i="25"/>
  <c r="AD1582" i="25"/>
  <c r="AE1582" i="25"/>
  <c r="AF1582" i="25"/>
  <c r="AG1582" i="25"/>
  <c r="AH1582" i="25"/>
  <c r="AI1582" i="25"/>
  <c r="AJ1582" i="25"/>
  <c r="AK1582" i="25"/>
  <c r="AL1582" i="25"/>
  <c r="AM1582" i="25"/>
  <c r="AN1582" i="25"/>
  <c r="AO1582" i="25"/>
  <c r="AP1582" i="25"/>
  <c r="AQ1582" i="25"/>
  <c r="AB1583" i="25"/>
  <c r="AC1583" i="25"/>
  <c r="AD1583" i="25"/>
  <c r="AE1583" i="25"/>
  <c r="AF1583" i="25"/>
  <c r="AG1583" i="25"/>
  <c r="AH1583" i="25"/>
  <c r="AI1583" i="25"/>
  <c r="AJ1583" i="25"/>
  <c r="AK1583" i="25"/>
  <c r="AL1583" i="25"/>
  <c r="AM1583" i="25"/>
  <c r="AN1583" i="25"/>
  <c r="AO1583" i="25"/>
  <c r="AP1583" i="25"/>
  <c r="AQ1583" i="25"/>
  <c r="AB1584" i="25"/>
  <c r="AC1584" i="25"/>
  <c r="AD1584" i="25"/>
  <c r="AE1584" i="25"/>
  <c r="AF1584" i="25"/>
  <c r="AG1584" i="25"/>
  <c r="AH1584" i="25"/>
  <c r="AI1584" i="25"/>
  <c r="AJ1584" i="25"/>
  <c r="AK1584" i="25"/>
  <c r="AL1584" i="25"/>
  <c r="AM1584" i="25"/>
  <c r="AN1584" i="25"/>
  <c r="AO1584" i="25"/>
  <c r="AP1584" i="25"/>
  <c r="AQ1584" i="25"/>
  <c r="AB1585" i="25"/>
  <c r="AC1585" i="25"/>
  <c r="AD1585" i="25"/>
  <c r="AE1585" i="25"/>
  <c r="AF1585" i="25"/>
  <c r="AG1585" i="25"/>
  <c r="AH1585" i="25"/>
  <c r="AI1585" i="25"/>
  <c r="AJ1585" i="25"/>
  <c r="AK1585" i="25"/>
  <c r="AL1585" i="25"/>
  <c r="AM1585" i="25"/>
  <c r="AN1585" i="25"/>
  <c r="AO1585" i="25"/>
  <c r="AP1585" i="25"/>
  <c r="AQ1585" i="25"/>
  <c r="AB1586" i="25"/>
  <c r="AC1586" i="25"/>
  <c r="AD1586" i="25"/>
  <c r="AE1586" i="25"/>
  <c r="AF1586" i="25"/>
  <c r="AG1586" i="25"/>
  <c r="AH1586" i="25"/>
  <c r="AI1586" i="25"/>
  <c r="AJ1586" i="25"/>
  <c r="AK1586" i="25"/>
  <c r="AL1586" i="25"/>
  <c r="AM1586" i="25"/>
  <c r="AN1586" i="25"/>
  <c r="AO1586" i="25"/>
  <c r="AP1586" i="25"/>
  <c r="AQ1586" i="25"/>
  <c r="AB1587" i="25"/>
  <c r="AC1587" i="25"/>
  <c r="AD1587" i="25"/>
  <c r="AE1587" i="25"/>
  <c r="AF1587" i="25"/>
  <c r="AG1587" i="25"/>
  <c r="AH1587" i="25"/>
  <c r="AI1587" i="25"/>
  <c r="AJ1587" i="25"/>
  <c r="AK1587" i="25"/>
  <c r="AL1587" i="25"/>
  <c r="AM1587" i="25"/>
  <c r="AN1587" i="25"/>
  <c r="AO1587" i="25"/>
  <c r="AP1587" i="25"/>
  <c r="AQ1587" i="25"/>
  <c r="AB1588" i="25"/>
  <c r="AC1588" i="25"/>
  <c r="AD1588" i="25"/>
  <c r="AE1588" i="25"/>
  <c r="AF1588" i="25"/>
  <c r="AG1588" i="25"/>
  <c r="AH1588" i="25"/>
  <c r="AI1588" i="25"/>
  <c r="AJ1588" i="25"/>
  <c r="AK1588" i="25"/>
  <c r="AL1588" i="25"/>
  <c r="AM1588" i="25"/>
  <c r="AN1588" i="25"/>
  <c r="AO1588" i="25"/>
  <c r="AP1588" i="25"/>
  <c r="AQ1588" i="25"/>
  <c r="AB1589" i="25"/>
  <c r="AC1589" i="25"/>
  <c r="AD1589" i="25"/>
  <c r="AE1589" i="25"/>
  <c r="AF1589" i="25"/>
  <c r="AG1589" i="25"/>
  <c r="AH1589" i="25"/>
  <c r="AI1589" i="25"/>
  <c r="AJ1589" i="25"/>
  <c r="AK1589" i="25"/>
  <c r="AL1589" i="25"/>
  <c r="AM1589" i="25"/>
  <c r="AN1589" i="25"/>
  <c r="AO1589" i="25"/>
  <c r="AP1589" i="25"/>
  <c r="AQ1589" i="25"/>
  <c r="AB1590" i="25"/>
  <c r="AC1590" i="25"/>
  <c r="AD1590" i="25"/>
  <c r="AE1590" i="25"/>
  <c r="AF1590" i="25"/>
  <c r="AG1590" i="25"/>
  <c r="AH1590" i="25"/>
  <c r="AI1590" i="25"/>
  <c r="AJ1590" i="25"/>
  <c r="AK1590" i="25"/>
  <c r="AL1590" i="25"/>
  <c r="AM1590" i="25"/>
  <c r="AN1590" i="25"/>
  <c r="AO1590" i="25"/>
  <c r="AP1590" i="25"/>
  <c r="AQ1590" i="25"/>
  <c r="AB1591" i="25"/>
  <c r="AC1591" i="25"/>
  <c r="AD1591" i="25"/>
  <c r="AE1591" i="25"/>
  <c r="AF1591" i="25"/>
  <c r="AG1591" i="25"/>
  <c r="AH1591" i="25"/>
  <c r="AI1591" i="25"/>
  <c r="AJ1591" i="25"/>
  <c r="AK1591" i="25"/>
  <c r="AL1591" i="25"/>
  <c r="AM1591" i="25"/>
  <c r="AN1591" i="25"/>
  <c r="AO1591" i="25"/>
  <c r="AP1591" i="25"/>
  <c r="AQ1591" i="25"/>
  <c r="AB1592" i="25"/>
  <c r="AC1592" i="25"/>
  <c r="AD1592" i="25"/>
  <c r="AE1592" i="25"/>
  <c r="AF1592" i="25"/>
  <c r="AG1592" i="25"/>
  <c r="AH1592" i="25"/>
  <c r="AI1592" i="25"/>
  <c r="AJ1592" i="25"/>
  <c r="AK1592" i="25"/>
  <c r="AL1592" i="25"/>
  <c r="AM1592" i="25"/>
  <c r="AN1592" i="25"/>
  <c r="AO1592" i="25"/>
  <c r="AP1592" i="25"/>
  <c r="AQ1592" i="25"/>
  <c r="AB1593" i="25"/>
  <c r="AC1593" i="25"/>
  <c r="AD1593" i="25"/>
  <c r="AE1593" i="25"/>
  <c r="AF1593" i="25"/>
  <c r="AG1593" i="25"/>
  <c r="AH1593" i="25"/>
  <c r="AI1593" i="25"/>
  <c r="AJ1593" i="25"/>
  <c r="AK1593" i="25"/>
  <c r="AL1593" i="25"/>
  <c r="AM1593" i="25"/>
  <c r="AN1593" i="25"/>
  <c r="AO1593" i="25"/>
  <c r="AP1593" i="25"/>
  <c r="AQ1593" i="25"/>
  <c r="AB1594" i="25"/>
  <c r="AC1594" i="25"/>
  <c r="AD1594" i="25"/>
  <c r="AE1594" i="25"/>
  <c r="AF1594" i="25"/>
  <c r="AG1594" i="25"/>
  <c r="AH1594" i="25"/>
  <c r="AI1594" i="25"/>
  <c r="AJ1594" i="25"/>
  <c r="AK1594" i="25"/>
  <c r="AL1594" i="25"/>
  <c r="AM1594" i="25"/>
  <c r="AN1594" i="25"/>
  <c r="AO1594" i="25"/>
  <c r="AP1594" i="25"/>
  <c r="AQ1594" i="25"/>
  <c r="AB1595" i="25"/>
  <c r="AC1595" i="25"/>
  <c r="AD1595" i="25"/>
  <c r="AE1595" i="25"/>
  <c r="AF1595" i="25"/>
  <c r="AG1595" i="25"/>
  <c r="AH1595" i="25"/>
  <c r="AI1595" i="25"/>
  <c r="AJ1595" i="25"/>
  <c r="AK1595" i="25"/>
  <c r="AL1595" i="25"/>
  <c r="AM1595" i="25"/>
  <c r="AN1595" i="25"/>
  <c r="AO1595" i="25"/>
  <c r="AP1595" i="25"/>
  <c r="AQ1595" i="25"/>
  <c r="AB1596" i="25"/>
  <c r="AC1596" i="25"/>
  <c r="AD1596" i="25"/>
  <c r="AE1596" i="25"/>
  <c r="AF1596" i="25"/>
  <c r="AG1596" i="25"/>
  <c r="AH1596" i="25"/>
  <c r="AI1596" i="25"/>
  <c r="AJ1596" i="25"/>
  <c r="AK1596" i="25"/>
  <c r="AL1596" i="25"/>
  <c r="AM1596" i="25"/>
  <c r="AN1596" i="25"/>
  <c r="AO1596" i="25"/>
  <c r="AP1596" i="25"/>
  <c r="AQ1596" i="25"/>
  <c r="AB1597" i="25"/>
  <c r="AC1597" i="25"/>
  <c r="AD1597" i="25"/>
  <c r="AE1597" i="25"/>
  <c r="AF1597" i="25"/>
  <c r="AG1597" i="25"/>
  <c r="AH1597" i="25"/>
  <c r="AI1597" i="25"/>
  <c r="AJ1597" i="25"/>
  <c r="AK1597" i="25"/>
  <c r="AL1597" i="25"/>
  <c r="AM1597" i="25"/>
  <c r="AN1597" i="25"/>
  <c r="AO1597" i="25"/>
  <c r="AP1597" i="25"/>
  <c r="AQ1597" i="25"/>
  <c r="AB1598" i="25"/>
  <c r="AC1598" i="25"/>
  <c r="AD1598" i="25"/>
  <c r="AE1598" i="25"/>
  <c r="AF1598" i="25"/>
  <c r="AG1598" i="25"/>
  <c r="AH1598" i="25"/>
  <c r="AI1598" i="25"/>
  <c r="AJ1598" i="25"/>
  <c r="AK1598" i="25"/>
  <c r="AL1598" i="25"/>
  <c r="AM1598" i="25"/>
  <c r="AN1598" i="25"/>
  <c r="AO1598" i="25"/>
  <c r="AP1598" i="25"/>
  <c r="AQ1598" i="25"/>
  <c r="AB1599" i="25"/>
  <c r="AC1599" i="25"/>
  <c r="AD1599" i="25"/>
  <c r="AE1599" i="25"/>
  <c r="AF1599" i="25"/>
  <c r="AG1599" i="25"/>
  <c r="AH1599" i="25"/>
  <c r="AI1599" i="25"/>
  <c r="AJ1599" i="25"/>
  <c r="AK1599" i="25"/>
  <c r="AL1599" i="25"/>
  <c r="AM1599" i="25"/>
  <c r="AN1599" i="25"/>
  <c r="AO1599" i="25"/>
  <c r="AP1599" i="25"/>
  <c r="AQ1599" i="25"/>
  <c r="AB1600" i="25"/>
  <c r="AC1600" i="25"/>
  <c r="AD1600" i="25"/>
  <c r="AE1600" i="25"/>
  <c r="AF1600" i="25"/>
  <c r="AG1600" i="25"/>
  <c r="AH1600" i="25"/>
  <c r="AI1600" i="25"/>
  <c r="AJ1600" i="25"/>
  <c r="AK1600" i="25"/>
  <c r="AL1600" i="25"/>
  <c r="AM1600" i="25"/>
  <c r="AN1600" i="25"/>
  <c r="AO1600" i="25"/>
  <c r="AP1600" i="25"/>
  <c r="AQ1600" i="25"/>
  <c r="AB1601" i="25"/>
  <c r="AC1601" i="25"/>
  <c r="AD1601" i="25"/>
  <c r="AE1601" i="25"/>
  <c r="AF1601" i="25"/>
  <c r="AG1601" i="25"/>
  <c r="AH1601" i="25"/>
  <c r="AI1601" i="25"/>
  <c r="AJ1601" i="25"/>
  <c r="AK1601" i="25"/>
  <c r="AL1601" i="25"/>
  <c r="AM1601" i="25"/>
  <c r="AN1601" i="25"/>
  <c r="AO1601" i="25"/>
  <c r="AP1601" i="25"/>
  <c r="AQ1601" i="25"/>
  <c r="AB1602" i="25"/>
  <c r="AC1602" i="25"/>
  <c r="AD1602" i="25"/>
  <c r="AE1602" i="25"/>
  <c r="AF1602" i="25"/>
  <c r="AG1602" i="25"/>
  <c r="AH1602" i="25"/>
  <c r="AI1602" i="25"/>
  <c r="AJ1602" i="25"/>
  <c r="AK1602" i="25"/>
  <c r="AL1602" i="25"/>
  <c r="AM1602" i="25"/>
  <c r="AN1602" i="25"/>
  <c r="AO1602" i="25"/>
  <c r="AP1602" i="25"/>
  <c r="AQ1602" i="25"/>
  <c r="AB1603" i="25"/>
  <c r="AC1603" i="25"/>
  <c r="AD1603" i="25"/>
  <c r="AE1603" i="25"/>
  <c r="AF1603" i="25"/>
  <c r="AG1603" i="25"/>
  <c r="AH1603" i="25"/>
  <c r="AI1603" i="25"/>
  <c r="AJ1603" i="25"/>
  <c r="AK1603" i="25"/>
  <c r="AL1603" i="25"/>
  <c r="AM1603" i="25"/>
  <c r="AN1603" i="25"/>
  <c r="AO1603" i="25"/>
  <c r="AP1603" i="25"/>
  <c r="AQ1603" i="25"/>
  <c r="AB1604" i="25"/>
  <c r="AC1604" i="25"/>
  <c r="AD1604" i="25"/>
  <c r="AE1604" i="25"/>
  <c r="AF1604" i="25"/>
  <c r="AG1604" i="25"/>
  <c r="AH1604" i="25"/>
  <c r="AI1604" i="25"/>
  <c r="AJ1604" i="25"/>
  <c r="AK1604" i="25"/>
  <c r="AL1604" i="25"/>
  <c r="AM1604" i="25"/>
  <c r="AN1604" i="25"/>
  <c r="AO1604" i="25"/>
  <c r="AP1604" i="25"/>
  <c r="AQ1604" i="25"/>
  <c r="AB1605" i="25"/>
  <c r="AC1605" i="25"/>
  <c r="AD1605" i="25"/>
  <c r="AE1605" i="25"/>
  <c r="AF1605" i="25"/>
  <c r="AG1605" i="25"/>
  <c r="AH1605" i="25"/>
  <c r="AI1605" i="25"/>
  <c r="AJ1605" i="25"/>
  <c r="AK1605" i="25"/>
  <c r="AL1605" i="25"/>
  <c r="AM1605" i="25"/>
  <c r="AN1605" i="25"/>
  <c r="AO1605" i="25"/>
  <c r="AP1605" i="25"/>
  <c r="AQ1605" i="25"/>
  <c r="AB1606" i="25"/>
  <c r="AC1606" i="25"/>
  <c r="AD1606" i="25"/>
  <c r="AE1606" i="25"/>
  <c r="AF1606" i="25"/>
  <c r="AG1606" i="25"/>
  <c r="AH1606" i="25"/>
  <c r="AI1606" i="25"/>
  <c r="AJ1606" i="25"/>
  <c r="AK1606" i="25"/>
  <c r="AL1606" i="25"/>
  <c r="AM1606" i="25"/>
  <c r="AN1606" i="25"/>
  <c r="AO1606" i="25"/>
  <c r="AP1606" i="25"/>
  <c r="AQ1606" i="25"/>
  <c r="AB1607" i="25"/>
  <c r="AC1607" i="25"/>
  <c r="AD1607" i="25"/>
  <c r="AE1607" i="25"/>
  <c r="AF1607" i="25"/>
  <c r="AG1607" i="25"/>
  <c r="AH1607" i="25"/>
  <c r="AI1607" i="25"/>
  <c r="AJ1607" i="25"/>
  <c r="AK1607" i="25"/>
  <c r="AL1607" i="25"/>
  <c r="AM1607" i="25"/>
  <c r="AN1607" i="25"/>
  <c r="AO1607" i="25"/>
  <c r="AP1607" i="25"/>
  <c r="AQ1607" i="25"/>
  <c r="AB1608" i="25"/>
  <c r="AC1608" i="25"/>
  <c r="AD1608" i="25"/>
  <c r="AE1608" i="25"/>
  <c r="AF1608" i="25"/>
  <c r="AG1608" i="25"/>
  <c r="AH1608" i="25"/>
  <c r="AI1608" i="25"/>
  <c r="AJ1608" i="25"/>
  <c r="AK1608" i="25"/>
  <c r="AL1608" i="25"/>
  <c r="AM1608" i="25"/>
  <c r="AN1608" i="25"/>
  <c r="AO1608" i="25"/>
  <c r="AP1608" i="25"/>
  <c r="AQ1608" i="25"/>
  <c r="AB1609" i="25"/>
  <c r="AC1609" i="25"/>
  <c r="AD1609" i="25"/>
  <c r="AE1609" i="25"/>
  <c r="AF1609" i="25"/>
  <c r="AG1609" i="25"/>
  <c r="AH1609" i="25"/>
  <c r="AI1609" i="25"/>
  <c r="AJ1609" i="25"/>
  <c r="AK1609" i="25"/>
  <c r="AL1609" i="25"/>
  <c r="AM1609" i="25"/>
  <c r="AN1609" i="25"/>
  <c r="AO1609" i="25"/>
  <c r="AP1609" i="25"/>
  <c r="AQ1609" i="25"/>
  <c r="AB1610" i="25"/>
  <c r="AC1610" i="25"/>
  <c r="AD1610" i="25"/>
  <c r="AE1610" i="25"/>
  <c r="AF1610" i="25"/>
  <c r="AG1610" i="25"/>
  <c r="AH1610" i="25"/>
  <c r="AI1610" i="25"/>
  <c r="AJ1610" i="25"/>
  <c r="AK1610" i="25"/>
  <c r="AL1610" i="25"/>
  <c r="AM1610" i="25"/>
  <c r="AN1610" i="25"/>
  <c r="AO1610" i="25"/>
  <c r="AP1610" i="25"/>
  <c r="AQ1610" i="25"/>
  <c r="AB1611" i="25"/>
  <c r="AC1611" i="25"/>
  <c r="AD1611" i="25"/>
  <c r="AE1611" i="25"/>
  <c r="AF1611" i="25"/>
  <c r="AG1611" i="25"/>
  <c r="AH1611" i="25"/>
  <c r="AI1611" i="25"/>
  <c r="AJ1611" i="25"/>
  <c r="AK1611" i="25"/>
  <c r="AL1611" i="25"/>
  <c r="AM1611" i="25"/>
  <c r="AN1611" i="25"/>
  <c r="AO1611" i="25"/>
  <c r="AP1611" i="25"/>
  <c r="AQ1611" i="25"/>
  <c r="AB1612" i="25"/>
  <c r="AC1612" i="25"/>
  <c r="AD1612" i="25"/>
  <c r="AE1612" i="25"/>
  <c r="AF1612" i="25"/>
  <c r="AG1612" i="25"/>
  <c r="AH1612" i="25"/>
  <c r="AI1612" i="25"/>
  <c r="AJ1612" i="25"/>
  <c r="AK1612" i="25"/>
  <c r="AL1612" i="25"/>
  <c r="AM1612" i="25"/>
  <c r="AN1612" i="25"/>
  <c r="AO1612" i="25"/>
  <c r="AP1612" i="25"/>
  <c r="AQ1612" i="25"/>
  <c r="AB1613" i="25"/>
  <c r="AC1613" i="25"/>
  <c r="AD1613" i="25"/>
  <c r="AE1613" i="25"/>
  <c r="AF1613" i="25"/>
  <c r="AG1613" i="25"/>
  <c r="AH1613" i="25"/>
  <c r="AI1613" i="25"/>
  <c r="AJ1613" i="25"/>
  <c r="AK1613" i="25"/>
  <c r="AL1613" i="25"/>
  <c r="AM1613" i="25"/>
  <c r="AN1613" i="25"/>
  <c r="AO1613" i="25"/>
  <c r="AP1613" i="25"/>
  <c r="AQ1613" i="25"/>
  <c r="AB1614" i="25"/>
  <c r="AC1614" i="25"/>
  <c r="AD1614" i="25"/>
  <c r="AE1614" i="25"/>
  <c r="AF1614" i="25"/>
  <c r="AG1614" i="25"/>
  <c r="AH1614" i="25"/>
  <c r="AI1614" i="25"/>
  <c r="AJ1614" i="25"/>
  <c r="AK1614" i="25"/>
  <c r="AL1614" i="25"/>
  <c r="AM1614" i="25"/>
  <c r="AN1614" i="25"/>
  <c r="AO1614" i="25"/>
  <c r="AP1614" i="25"/>
  <c r="AQ1614" i="25"/>
  <c r="AB1615" i="25"/>
  <c r="AC1615" i="25"/>
  <c r="AD1615" i="25"/>
  <c r="AE1615" i="25"/>
  <c r="AF1615" i="25"/>
  <c r="AG1615" i="25"/>
  <c r="AH1615" i="25"/>
  <c r="AI1615" i="25"/>
  <c r="AJ1615" i="25"/>
  <c r="AK1615" i="25"/>
  <c r="AL1615" i="25"/>
  <c r="AM1615" i="25"/>
  <c r="AN1615" i="25"/>
  <c r="AO1615" i="25"/>
  <c r="AP1615" i="25"/>
  <c r="AQ1615" i="25"/>
  <c r="AB1616" i="25"/>
  <c r="AC1616" i="25"/>
  <c r="AD1616" i="25"/>
  <c r="AE1616" i="25"/>
  <c r="AF1616" i="25"/>
  <c r="AG1616" i="25"/>
  <c r="AH1616" i="25"/>
  <c r="AI1616" i="25"/>
  <c r="AJ1616" i="25"/>
  <c r="AK1616" i="25"/>
  <c r="AL1616" i="25"/>
  <c r="AM1616" i="25"/>
  <c r="AN1616" i="25"/>
  <c r="AO1616" i="25"/>
  <c r="AP1616" i="25"/>
  <c r="AQ1616" i="25"/>
  <c r="AB1617" i="25"/>
  <c r="AC1617" i="25"/>
  <c r="AD1617" i="25"/>
  <c r="AE1617" i="25"/>
  <c r="AF1617" i="25"/>
  <c r="AG1617" i="25"/>
  <c r="AH1617" i="25"/>
  <c r="AI1617" i="25"/>
  <c r="AJ1617" i="25"/>
  <c r="AK1617" i="25"/>
  <c r="AL1617" i="25"/>
  <c r="AM1617" i="25"/>
  <c r="AN1617" i="25"/>
  <c r="AO1617" i="25"/>
  <c r="AP1617" i="25"/>
  <c r="AQ1617" i="25"/>
  <c r="AB1618" i="25"/>
  <c r="AC1618" i="25"/>
  <c r="AD1618" i="25"/>
  <c r="AE1618" i="25"/>
  <c r="AF1618" i="25"/>
  <c r="AG1618" i="25"/>
  <c r="AH1618" i="25"/>
  <c r="AI1618" i="25"/>
  <c r="AJ1618" i="25"/>
  <c r="AK1618" i="25"/>
  <c r="AL1618" i="25"/>
  <c r="AM1618" i="25"/>
  <c r="AN1618" i="25"/>
  <c r="AO1618" i="25"/>
  <c r="AP1618" i="25"/>
  <c r="AQ1618" i="25"/>
  <c r="AB1619" i="25"/>
  <c r="AC1619" i="25"/>
  <c r="AD1619" i="25"/>
  <c r="AE1619" i="25"/>
  <c r="AF1619" i="25"/>
  <c r="AG1619" i="25"/>
  <c r="AH1619" i="25"/>
  <c r="AI1619" i="25"/>
  <c r="AJ1619" i="25"/>
  <c r="AK1619" i="25"/>
  <c r="AL1619" i="25"/>
  <c r="AM1619" i="25"/>
  <c r="AN1619" i="25"/>
  <c r="AO1619" i="25"/>
  <c r="AP1619" i="25"/>
  <c r="AQ1619" i="25"/>
  <c r="AB1620" i="25"/>
  <c r="AC1620" i="25"/>
  <c r="AD1620" i="25"/>
  <c r="AE1620" i="25"/>
  <c r="AF1620" i="25"/>
  <c r="AG1620" i="25"/>
  <c r="AH1620" i="25"/>
  <c r="AI1620" i="25"/>
  <c r="AJ1620" i="25"/>
  <c r="AK1620" i="25"/>
  <c r="AL1620" i="25"/>
  <c r="AM1620" i="25"/>
  <c r="AN1620" i="25"/>
  <c r="AO1620" i="25"/>
  <c r="AP1620" i="25"/>
  <c r="AQ1620" i="25"/>
  <c r="AB1621" i="25"/>
  <c r="AC1621" i="25"/>
  <c r="AD1621" i="25"/>
  <c r="AE1621" i="25"/>
  <c r="AF1621" i="25"/>
  <c r="AG1621" i="25"/>
  <c r="AH1621" i="25"/>
  <c r="AI1621" i="25"/>
  <c r="AJ1621" i="25"/>
  <c r="AK1621" i="25"/>
  <c r="AL1621" i="25"/>
  <c r="AM1621" i="25"/>
  <c r="AN1621" i="25"/>
  <c r="AO1621" i="25"/>
  <c r="AP1621" i="25"/>
  <c r="AQ1621" i="25"/>
  <c r="AB1622" i="25"/>
  <c r="AC1622" i="25"/>
  <c r="AD1622" i="25"/>
  <c r="AE1622" i="25"/>
  <c r="AF1622" i="25"/>
  <c r="AG1622" i="25"/>
  <c r="AH1622" i="25"/>
  <c r="AI1622" i="25"/>
  <c r="AJ1622" i="25"/>
  <c r="AK1622" i="25"/>
  <c r="AL1622" i="25"/>
  <c r="AM1622" i="25"/>
  <c r="AN1622" i="25"/>
  <c r="AO1622" i="25"/>
  <c r="AP1622" i="25"/>
  <c r="AQ1622" i="25"/>
  <c r="AB1623" i="25"/>
  <c r="AC1623" i="25"/>
  <c r="AD1623" i="25"/>
  <c r="AE1623" i="25"/>
  <c r="AF1623" i="25"/>
  <c r="AG1623" i="25"/>
  <c r="AH1623" i="25"/>
  <c r="AI1623" i="25"/>
  <c r="AJ1623" i="25"/>
  <c r="AK1623" i="25"/>
  <c r="AL1623" i="25"/>
  <c r="AM1623" i="25"/>
  <c r="AN1623" i="25"/>
  <c r="AO1623" i="25"/>
  <c r="AP1623" i="25"/>
  <c r="AQ1623" i="25"/>
  <c r="AB1624" i="25"/>
  <c r="AC1624" i="25"/>
  <c r="AD1624" i="25"/>
  <c r="AE1624" i="25"/>
  <c r="AF1624" i="25"/>
  <c r="AG1624" i="25"/>
  <c r="AH1624" i="25"/>
  <c r="AI1624" i="25"/>
  <c r="AJ1624" i="25"/>
  <c r="AK1624" i="25"/>
  <c r="AL1624" i="25"/>
  <c r="AM1624" i="25"/>
  <c r="AN1624" i="25"/>
  <c r="AO1624" i="25"/>
  <c r="AP1624" i="25"/>
  <c r="AQ1624" i="25"/>
  <c r="AB1625" i="25"/>
  <c r="AC1625" i="25"/>
  <c r="AD1625" i="25"/>
  <c r="AE1625" i="25"/>
  <c r="AF1625" i="25"/>
  <c r="AG1625" i="25"/>
  <c r="AH1625" i="25"/>
  <c r="AI1625" i="25"/>
  <c r="AJ1625" i="25"/>
  <c r="AK1625" i="25"/>
  <c r="AL1625" i="25"/>
  <c r="AM1625" i="25"/>
  <c r="AN1625" i="25"/>
  <c r="AO1625" i="25"/>
  <c r="AP1625" i="25"/>
  <c r="AQ1625" i="25"/>
  <c r="AB1626" i="25"/>
  <c r="AC1626" i="25"/>
  <c r="AD1626" i="25"/>
  <c r="AE1626" i="25"/>
  <c r="AF1626" i="25"/>
  <c r="AG1626" i="25"/>
  <c r="AH1626" i="25"/>
  <c r="AI1626" i="25"/>
  <c r="AJ1626" i="25"/>
  <c r="AK1626" i="25"/>
  <c r="AL1626" i="25"/>
  <c r="AM1626" i="25"/>
  <c r="AN1626" i="25"/>
  <c r="AO1626" i="25"/>
  <c r="AP1626" i="25"/>
  <c r="AQ1626" i="25"/>
  <c r="AB1627" i="25"/>
  <c r="AC1627" i="25"/>
  <c r="AD1627" i="25"/>
  <c r="AE1627" i="25"/>
  <c r="AF1627" i="25"/>
  <c r="AG1627" i="25"/>
  <c r="AH1627" i="25"/>
  <c r="AI1627" i="25"/>
  <c r="AJ1627" i="25"/>
  <c r="AK1627" i="25"/>
  <c r="AL1627" i="25"/>
  <c r="AM1627" i="25"/>
  <c r="AN1627" i="25"/>
  <c r="AO1627" i="25"/>
  <c r="AP1627" i="25"/>
  <c r="AQ1627" i="25"/>
  <c r="AB1628" i="25"/>
  <c r="AC1628" i="25"/>
  <c r="AD1628" i="25"/>
  <c r="AE1628" i="25"/>
  <c r="AF1628" i="25"/>
  <c r="AG1628" i="25"/>
  <c r="AH1628" i="25"/>
  <c r="AI1628" i="25"/>
  <c r="AJ1628" i="25"/>
  <c r="AK1628" i="25"/>
  <c r="AL1628" i="25"/>
  <c r="AM1628" i="25"/>
  <c r="AN1628" i="25"/>
  <c r="AO1628" i="25"/>
  <c r="AP1628" i="25"/>
  <c r="AQ1628" i="25"/>
  <c r="AB1629" i="25"/>
  <c r="AC1629" i="25"/>
  <c r="AD1629" i="25"/>
  <c r="AE1629" i="25"/>
  <c r="AF1629" i="25"/>
  <c r="AG1629" i="25"/>
  <c r="AH1629" i="25"/>
  <c r="AI1629" i="25"/>
  <c r="AJ1629" i="25"/>
  <c r="AK1629" i="25"/>
  <c r="AL1629" i="25"/>
  <c r="AM1629" i="25"/>
  <c r="AN1629" i="25"/>
  <c r="AO1629" i="25"/>
  <c r="AP1629" i="25"/>
  <c r="AQ1629" i="25"/>
  <c r="AB1630" i="25"/>
  <c r="AC1630" i="25"/>
  <c r="AD1630" i="25"/>
  <c r="AE1630" i="25"/>
  <c r="AF1630" i="25"/>
  <c r="AG1630" i="25"/>
  <c r="AH1630" i="25"/>
  <c r="AI1630" i="25"/>
  <c r="AJ1630" i="25"/>
  <c r="AK1630" i="25"/>
  <c r="AL1630" i="25"/>
  <c r="AM1630" i="25"/>
  <c r="AN1630" i="25"/>
  <c r="AO1630" i="25"/>
  <c r="AP1630" i="25"/>
  <c r="AQ1630" i="25"/>
  <c r="AB1631" i="25"/>
  <c r="AC1631" i="25"/>
  <c r="AD1631" i="25"/>
  <c r="AE1631" i="25"/>
  <c r="AF1631" i="25"/>
  <c r="AG1631" i="25"/>
  <c r="AH1631" i="25"/>
  <c r="AI1631" i="25"/>
  <c r="AJ1631" i="25"/>
  <c r="AK1631" i="25"/>
  <c r="AL1631" i="25"/>
  <c r="AM1631" i="25"/>
  <c r="AN1631" i="25"/>
  <c r="AO1631" i="25"/>
  <c r="AP1631" i="25"/>
  <c r="AQ1631" i="25"/>
  <c r="AB1632" i="25"/>
  <c r="AC1632" i="25"/>
  <c r="AD1632" i="25"/>
  <c r="AE1632" i="25"/>
  <c r="AF1632" i="25"/>
  <c r="AG1632" i="25"/>
  <c r="AH1632" i="25"/>
  <c r="AI1632" i="25"/>
  <c r="AJ1632" i="25"/>
  <c r="AK1632" i="25"/>
  <c r="AL1632" i="25"/>
  <c r="AM1632" i="25"/>
  <c r="AN1632" i="25"/>
  <c r="AO1632" i="25"/>
  <c r="AP1632" i="25"/>
  <c r="AQ1632" i="25"/>
  <c r="AB1633" i="25"/>
  <c r="AC1633" i="25"/>
  <c r="AD1633" i="25"/>
  <c r="AE1633" i="25"/>
  <c r="AF1633" i="25"/>
  <c r="AG1633" i="25"/>
  <c r="AH1633" i="25"/>
  <c r="AI1633" i="25"/>
  <c r="AJ1633" i="25"/>
  <c r="AK1633" i="25"/>
  <c r="AL1633" i="25"/>
  <c r="AM1633" i="25"/>
  <c r="AN1633" i="25"/>
  <c r="AO1633" i="25"/>
  <c r="AP1633" i="25"/>
  <c r="AQ1633" i="25"/>
  <c r="AB1634" i="25"/>
  <c r="AC1634" i="25"/>
  <c r="AD1634" i="25"/>
  <c r="AE1634" i="25"/>
  <c r="AF1634" i="25"/>
  <c r="AG1634" i="25"/>
  <c r="AH1634" i="25"/>
  <c r="AI1634" i="25"/>
  <c r="AJ1634" i="25"/>
  <c r="AK1634" i="25"/>
  <c r="AL1634" i="25"/>
  <c r="AM1634" i="25"/>
  <c r="AN1634" i="25"/>
  <c r="AO1634" i="25"/>
  <c r="AP1634" i="25"/>
  <c r="AQ1634" i="25"/>
  <c r="AB1635" i="25"/>
  <c r="AC1635" i="25"/>
  <c r="AD1635" i="25"/>
  <c r="AE1635" i="25"/>
  <c r="AF1635" i="25"/>
  <c r="AG1635" i="25"/>
  <c r="AH1635" i="25"/>
  <c r="AI1635" i="25"/>
  <c r="AJ1635" i="25"/>
  <c r="AK1635" i="25"/>
  <c r="AL1635" i="25"/>
  <c r="AM1635" i="25"/>
  <c r="AN1635" i="25"/>
  <c r="AO1635" i="25"/>
  <c r="AP1635" i="25"/>
  <c r="AQ1635" i="25"/>
  <c r="AB1636" i="25"/>
  <c r="AC1636" i="25"/>
  <c r="AD1636" i="25"/>
  <c r="AE1636" i="25"/>
  <c r="AF1636" i="25"/>
  <c r="AG1636" i="25"/>
  <c r="AH1636" i="25"/>
  <c r="AI1636" i="25"/>
  <c r="AJ1636" i="25"/>
  <c r="AK1636" i="25"/>
  <c r="AL1636" i="25"/>
  <c r="AM1636" i="25"/>
  <c r="AN1636" i="25"/>
  <c r="AO1636" i="25"/>
  <c r="AP1636" i="25"/>
  <c r="AQ1636" i="25"/>
  <c r="AB1637" i="25"/>
  <c r="AC1637" i="25"/>
  <c r="AD1637" i="25"/>
  <c r="AE1637" i="25"/>
  <c r="AF1637" i="25"/>
  <c r="AG1637" i="25"/>
  <c r="AH1637" i="25"/>
  <c r="AI1637" i="25"/>
  <c r="AJ1637" i="25"/>
  <c r="AK1637" i="25"/>
  <c r="AL1637" i="25"/>
  <c r="AM1637" i="25"/>
  <c r="AN1637" i="25"/>
  <c r="AO1637" i="25"/>
  <c r="AP1637" i="25"/>
  <c r="AQ1637" i="25"/>
  <c r="AB1638" i="25"/>
  <c r="AC1638" i="25"/>
  <c r="AD1638" i="25"/>
  <c r="AE1638" i="25"/>
  <c r="AF1638" i="25"/>
  <c r="AG1638" i="25"/>
  <c r="AH1638" i="25"/>
  <c r="AI1638" i="25"/>
  <c r="AJ1638" i="25"/>
  <c r="AK1638" i="25"/>
  <c r="AL1638" i="25"/>
  <c r="AM1638" i="25"/>
  <c r="AN1638" i="25"/>
  <c r="AO1638" i="25"/>
  <c r="AP1638" i="25"/>
  <c r="AQ1638" i="25"/>
  <c r="AB1639" i="25"/>
  <c r="AC1639" i="25"/>
  <c r="AD1639" i="25"/>
  <c r="AE1639" i="25"/>
  <c r="AF1639" i="25"/>
  <c r="AG1639" i="25"/>
  <c r="AH1639" i="25"/>
  <c r="AI1639" i="25"/>
  <c r="AJ1639" i="25"/>
  <c r="AK1639" i="25"/>
  <c r="AL1639" i="25"/>
  <c r="AM1639" i="25"/>
  <c r="AN1639" i="25"/>
  <c r="AO1639" i="25"/>
  <c r="AP1639" i="25"/>
  <c r="AQ1639" i="25"/>
  <c r="AB1640" i="25"/>
  <c r="AC1640" i="25"/>
  <c r="AD1640" i="25"/>
  <c r="AE1640" i="25"/>
  <c r="AF1640" i="25"/>
  <c r="AG1640" i="25"/>
  <c r="AH1640" i="25"/>
  <c r="AI1640" i="25"/>
  <c r="AJ1640" i="25"/>
  <c r="AK1640" i="25"/>
  <c r="AL1640" i="25"/>
  <c r="AM1640" i="25"/>
  <c r="AN1640" i="25"/>
  <c r="AO1640" i="25"/>
  <c r="AP1640" i="25"/>
  <c r="AQ1640" i="25"/>
  <c r="AB1641" i="25"/>
  <c r="AC1641" i="25"/>
  <c r="AD1641" i="25"/>
  <c r="AE1641" i="25"/>
  <c r="AF1641" i="25"/>
  <c r="AG1641" i="25"/>
  <c r="AH1641" i="25"/>
  <c r="AI1641" i="25"/>
  <c r="AJ1641" i="25"/>
  <c r="AK1641" i="25"/>
  <c r="AL1641" i="25"/>
  <c r="AM1641" i="25"/>
  <c r="AN1641" i="25"/>
  <c r="AO1641" i="25"/>
  <c r="AP1641" i="25"/>
  <c r="AQ1641" i="25"/>
  <c r="AB1642" i="25"/>
  <c r="AC1642" i="25"/>
  <c r="AD1642" i="25"/>
  <c r="AE1642" i="25"/>
  <c r="AF1642" i="25"/>
  <c r="AG1642" i="25"/>
  <c r="AH1642" i="25"/>
  <c r="AI1642" i="25"/>
  <c r="AJ1642" i="25"/>
  <c r="AK1642" i="25"/>
  <c r="AL1642" i="25"/>
  <c r="AM1642" i="25"/>
  <c r="AN1642" i="25"/>
  <c r="AO1642" i="25"/>
  <c r="AP1642" i="25"/>
  <c r="AQ1642" i="25"/>
  <c r="AB1643" i="25"/>
  <c r="AC1643" i="25"/>
  <c r="AD1643" i="25"/>
  <c r="AE1643" i="25"/>
  <c r="AF1643" i="25"/>
  <c r="AG1643" i="25"/>
  <c r="AH1643" i="25"/>
  <c r="AI1643" i="25"/>
  <c r="AJ1643" i="25"/>
  <c r="AK1643" i="25"/>
  <c r="AL1643" i="25"/>
  <c r="AM1643" i="25"/>
  <c r="AN1643" i="25"/>
  <c r="AO1643" i="25"/>
  <c r="AP1643" i="25"/>
  <c r="AQ1643" i="25"/>
  <c r="AB1644" i="25"/>
  <c r="AC1644" i="25"/>
  <c r="AD1644" i="25"/>
  <c r="AE1644" i="25"/>
  <c r="AF1644" i="25"/>
  <c r="AG1644" i="25"/>
  <c r="AH1644" i="25"/>
  <c r="AI1644" i="25"/>
  <c r="AJ1644" i="25"/>
  <c r="AK1644" i="25"/>
  <c r="AL1644" i="25"/>
  <c r="AM1644" i="25"/>
  <c r="AN1644" i="25"/>
  <c r="AO1644" i="25"/>
  <c r="AP1644" i="25"/>
  <c r="AQ1644" i="25"/>
  <c r="AB1645" i="25"/>
  <c r="AC1645" i="25"/>
  <c r="AD1645" i="25"/>
  <c r="AE1645" i="25"/>
  <c r="AF1645" i="25"/>
  <c r="AG1645" i="25"/>
  <c r="AH1645" i="25"/>
  <c r="AI1645" i="25"/>
  <c r="AJ1645" i="25"/>
  <c r="AK1645" i="25"/>
  <c r="AL1645" i="25"/>
  <c r="AM1645" i="25"/>
  <c r="AN1645" i="25"/>
  <c r="AO1645" i="25"/>
  <c r="AP1645" i="25"/>
  <c r="AQ1645" i="25"/>
  <c r="AB1646" i="25"/>
  <c r="AC1646" i="25"/>
  <c r="AD1646" i="25"/>
  <c r="AE1646" i="25"/>
  <c r="AF1646" i="25"/>
  <c r="AG1646" i="25"/>
  <c r="AH1646" i="25"/>
  <c r="AI1646" i="25"/>
  <c r="AJ1646" i="25"/>
  <c r="AK1646" i="25"/>
  <c r="AL1646" i="25"/>
  <c r="AM1646" i="25"/>
  <c r="AN1646" i="25"/>
  <c r="AO1646" i="25"/>
  <c r="AP1646" i="25"/>
  <c r="AQ1646" i="25"/>
  <c r="AB1647" i="25"/>
  <c r="AC1647" i="25"/>
  <c r="AD1647" i="25"/>
  <c r="AE1647" i="25"/>
  <c r="AF1647" i="25"/>
  <c r="AG1647" i="25"/>
  <c r="AH1647" i="25"/>
  <c r="AI1647" i="25"/>
  <c r="AJ1647" i="25"/>
  <c r="AK1647" i="25"/>
  <c r="AL1647" i="25"/>
  <c r="AM1647" i="25"/>
  <c r="AN1647" i="25"/>
  <c r="AO1647" i="25"/>
  <c r="AP1647" i="25"/>
  <c r="AQ1647" i="25"/>
  <c r="AB1648" i="25"/>
  <c r="AC1648" i="25"/>
  <c r="AD1648" i="25"/>
  <c r="AE1648" i="25"/>
  <c r="AF1648" i="25"/>
  <c r="AG1648" i="25"/>
  <c r="AH1648" i="25"/>
  <c r="AI1648" i="25"/>
  <c r="AJ1648" i="25"/>
  <c r="AK1648" i="25"/>
  <c r="AL1648" i="25"/>
  <c r="AM1648" i="25"/>
  <c r="AN1648" i="25"/>
  <c r="AO1648" i="25"/>
  <c r="AP1648" i="25"/>
  <c r="AQ1648" i="25"/>
  <c r="AB1649" i="25"/>
  <c r="AC1649" i="25"/>
  <c r="AD1649" i="25"/>
  <c r="AE1649" i="25"/>
  <c r="AF1649" i="25"/>
  <c r="AG1649" i="25"/>
  <c r="AH1649" i="25"/>
  <c r="AI1649" i="25"/>
  <c r="AJ1649" i="25"/>
  <c r="AK1649" i="25"/>
  <c r="AL1649" i="25"/>
  <c r="AM1649" i="25"/>
  <c r="AN1649" i="25"/>
  <c r="AO1649" i="25"/>
  <c r="AP1649" i="25"/>
  <c r="AQ1649" i="25"/>
  <c r="AB1650" i="25"/>
  <c r="AC1650" i="25"/>
  <c r="AD1650" i="25"/>
  <c r="AE1650" i="25"/>
  <c r="AF1650" i="25"/>
  <c r="AG1650" i="25"/>
  <c r="AH1650" i="25"/>
  <c r="AI1650" i="25"/>
  <c r="AJ1650" i="25"/>
  <c r="AK1650" i="25"/>
  <c r="AL1650" i="25"/>
  <c r="AM1650" i="25"/>
  <c r="AN1650" i="25"/>
  <c r="AO1650" i="25"/>
  <c r="AP1650" i="25"/>
  <c r="AQ1650" i="25"/>
  <c r="AB1651" i="25"/>
  <c r="AC1651" i="25"/>
  <c r="AD1651" i="25"/>
  <c r="AE1651" i="25"/>
  <c r="AF1651" i="25"/>
  <c r="AG1651" i="25"/>
  <c r="AH1651" i="25"/>
  <c r="AI1651" i="25"/>
  <c r="AJ1651" i="25"/>
  <c r="AK1651" i="25"/>
  <c r="AL1651" i="25"/>
  <c r="AM1651" i="25"/>
  <c r="AN1651" i="25"/>
  <c r="AO1651" i="25"/>
  <c r="AP1651" i="25"/>
  <c r="AQ1651" i="25"/>
  <c r="AB1652" i="25"/>
  <c r="AC1652" i="25"/>
  <c r="AD1652" i="25"/>
  <c r="AE1652" i="25"/>
  <c r="AF1652" i="25"/>
  <c r="AG1652" i="25"/>
  <c r="AH1652" i="25"/>
  <c r="AI1652" i="25"/>
  <c r="AJ1652" i="25"/>
  <c r="AK1652" i="25"/>
  <c r="AL1652" i="25"/>
  <c r="AM1652" i="25"/>
  <c r="AN1652" i="25"/>
  <c r="AO1652" i="25"/>
  <c r="AP1652" i="25"/>
  <c r="AQ1652" i="25"/>
  <c r="AB1653" i="25"/>
  <c r="AC1653" i="25"/>
  <c r="AD1653" i="25"/>
  <c r="AE1653" i="25"/>
  <c r="AF1653" i="25"/>
  <c r="AG1653" i="25"/>
  <c r="AH1653" i="25"/>
  <c r="AI1653" i="25"/>
  <c r="AJ1653" i="25"/>
  <c r="AK1653" i="25"/>
  <c r="AL1653" i="25"/>
  <c r="AM1653" i="25"/>
  <c r="AN1653" i="25"/>
  <c r="AO1653" i="25"/>
  <c r="AP1653" i="25"/>
  <c r="AQ1653" i="25"/>
  <c r="AB1654" i="25"/>
  <c r="AC1654" i="25"/>
  <c r="AD1654" i="25"/>
  <c r="AE1654" i="25"/>
  <c r="AF1654" i="25"/>
  <c r="AG1654" i="25"/>
  <c r="AH1654" i="25"/>
  <c r="AI1654" i="25"/>
  <c r="AJ1654" i="25"/>
  <c r="AK1654" i="25"/>
  <c r="AL1654" i="25"/>
  <c r="AM1654" i="25"/>
  <c r="AN1654" i="25"/>
  <c r="AO1654" i="25"/>
  <c r="AP1654" i="25"/>
  <c r="AQ1654" i="25"/>
  <c r="AB1655" i="25"/>
  <c r="AC1655" i="25"/>
  <c r="AD1655" i="25"/>
  <c r="AE1655" i="25"/>
  <c r="AF1655" i="25"/>
  <c r="AG1655" i="25"/>
  <c r="AH1655" i="25"/>
  <c r="AI1655" i="25"/>
  <c r="AJ1655" i="25"/>
  <c r="AK1655" i="25"/>
  <c r="AL1655" i="25"/>
  <c r="AM1655" i="25"/>
  <c r="AN1655" i="25"/>
  <c r="AO1655" i="25"/>
  <c r="AP1655" i="25"/>
  <c r="AQ1655" i="25"/>
  <c r="AB1656" i="25"/>
  <c r="AC1656" i="25"/>
  <c r="AD1656" i="25"/>
  <c r="AE1656" i="25"/>
  <c r="AF1656" i="25"/>
  <c r="AG1656" i="25"/>
  <c r="AH1656" i="25"/>
  <c r="AI1656" i="25"/>
  <c r="AJ1656" i="25"/>
  <c r="AK1656" i="25"/>
  <c r="AL1656" i="25"/>
  <c r="AM1656" i="25"/>
  <c r="AN1656" i="25"/>
  <c r="AO1656" i="25"/>
  <c r="AP1656" i="25"/>
  <c r="AQ1656" i="25"/>
  <c r="AB1657" i="25"/>
  <c r="AC1657" i="25"/>
  <c r="AD1657" i="25"/>
  <c r="AE1657" i="25"/>
  <c r="AF1657" i="25"/>
  <c r="AG1657" i="25"/>
  <c r="AH1657" i="25"/>
  <c r="AI1657" i="25"/>
  <c r="AJ1657" i="25"/>
  <c r="AK1657" i="25"/>
  <c r="AL1657" i="25"/>
  <c r="AM1657" i="25"/>
  <c r="AN1657" i="25"/>
  <c r="AO1657" i="25"/>
  <c r="AP1657" i="25"/>
  <c r="AQ1657" i="25"/>
  <c r="AB1658" i="25"/>
  <c r="AC1658" i="25"/>
  <c r="AD1658" i="25"/>
  <c r="AE1658" i="25"/>
  <c r="AF1658" i="25"/>
  <c r="AG1658" i="25"/>
  <c r="AH1658" i="25"/>
  <c r="AI1658" i="25"/>
  <c r="AJ1658" i="25"/>
  <c r="AK1658" i="25"/>
  <c r="AL1658" i="25"/>
  <c r="AM1658" i="25"/>
  <c r="AN1658" i="25"/>
  <c r="AO1658" i="25"/>
  <c r="AP1658" i="25"/>
  <c r="AQ1658" i="25"/>
  <c r="AB1659" i="25"/>
  <c r="AC1659" i="25"/>
  <c r="AD1659" i="25"/>
  <c r="AE1659" i="25"/>
  <c r="AF1659" i="25"/>
  <c r="AG1659" i="25"/>
  <c r="AH1659" i="25"/>
  <c r="AI1659" i="25"/>
  <c r="AJ1659" i="25"/>
  <c r="AK1659" i="25"/>
  <c r="AL1659" i="25"/>
  <c r="AM1659" i="25"/>
  <c r="AN1659" i="25"/>
  <c r="AO1659" i="25"/>
  <c r="AP1659" i="25"/>
  <c r="AQ1659" i="25"/>
  <c r="AB1660" i="25"/>
  <c r="AC1660" i="25"/>
  <c r="AD1660" i="25"/>
  <c r="AE1660" i="25"/>
  <c r="AF1660" i="25"/>
  <c r="AG1660" i="25"/>
  <c r="AH1660" i="25"/>
  <c r="AI1660" i="25"/>
  <c r="AJ1660" i="25"/>
  <c r="AK1660" i="25"/>
  <c r="AL1660" i="25"/>
  <c r="AM1660" i="25"/>
  <c r="AN1660" i="25"/>
  <c r="AO1660" i="25"/>
  <c r="AP1660" i="25"/>
  <c r="AQ1660" i="25"/>
  <c r="AB1661" i="25"/>
  <c r="AC1661" i="25"/>
  <c r="AD1661" i="25"/>
  <c r="AE1661" i="25"/>
  <c r="AF1661" i="25"/>
  <c r="AG1661" i="25"/>
  <c r="AH1661" i="25"/>
  <c r="AI1661" i="25"/>
  <c r="AJ1661" i="25"/>
  <c r="AK1661" i="25"/>
  <c r="AL1661" i="25"/>
  <c r="AM1661" i="25"/>
  <c r="AN1661" i="25"/>
  <c r="AO1661" i="25"/>
  <c r="AP1661" i="25"/>
  <c r="AQ1661" i="25"/>
  <c r="AB1662" i="25"/>
  <c r="AC1662" i="25"/>
  <c r="AD1662" i="25"/>
  <c r="AE1662" i="25"/>
  <c r="AF1662" i="25"/>
  <c r="AG1662" i="25"/>
  <c r="AH1662" i="25"/>
  <c r="AI1662" i="25"/>
  <c r="AJ1662" i="25"/>
  <c r="AK1662" i="25"/>
  <c r="AL1662" i="25"/>
  <c r="AM1662" i="25"/>
  <c r="AN1662" i="25"/>
  <c r="AO1662" i="25"/>
  <c r="AP1662" i="25"/>
  <c r="AQ1662" i="25"/>
  <c r="AB1663" i="25"/>
  <c r="AC1663" i="25"/>
  <c r="AD1663" i="25"/>
  <c r="AE1663" i="25"/>
  <c r="AF1663" i="25"/>
  <c r="AG1663" i="25"/>
  <c r="AH1663" i="25"/>
  <c r="AI1663" i="25"/>
  <c r="AJ1663" i="25"/>
  <c r="AK1663" i="25"/>
  <c r="AL1663" i="25"/>
  <c r="AM1663" i="25"/>
  <c r="AN1663" i="25"/>
  <c r="AO1663" i="25"/>
  <c r="AP1663" i="25"/>
  <c r="AQ1663" i="25"/>
  <c r="AB1664" i="25"/>
  <c r="AC1664" i="25"/>
  <c r="AD1664" i="25"/>
  <c r="AE1664" i="25"/>
  <c r="AF1664" i="25"/>
  <c r="AG1664" i="25"/>
  <c r="AH1664" i="25"/>
  <c r="AI1664" i="25"/>
  <c r="AJ1664" i="25"/>
  <c r="AK1664" i="25"/>
  <c r="AL1664" i="25"/>
  <c r="AM1664" i="25"/>
  <c r="AN1664" i="25"/>
  <c r="AO1664" i="25"/>
  <c r="AP1664" i="25"/>
  <c r="AQ1664" i="25"/>
  <c r="AB1665" i="25"/>
  <c r="AC1665" i="25"/>
  <c r="AD1665" i="25"/>
  <c r="AE1665" i="25"/>
  <c r="AF1665" i="25"/>
  <c r="AG1665" i="25"/>
  <c r="AH1665" i="25"/>
  <c r="AI1665" i="25"/>
  <c r="AJ1665" i="25"/>
  <c r="AK1665" i="25"/>
  <c r="AL1665" i="25"/>
  <c r="AM1665" i="25"/>
  <c r="AN1665" i="25"/>
  <c r="AO1665" i="25"/>
  <c r="AP1665" i="25"/>
  <c r="AQ1665" i="25"/>
  <c r="AB1666" i="25"/>
  <c r="AC1666" i="25"/>
  <c r="AD1666" i="25"/>
  <c r="AE1666" i="25"/>
  <c r="AF1666" i="25"/>
  <c r="AG1666" i="25"/>
  <c r="AH1666" i="25"/>
  <c r="AI1666" i="25"/>
  <c r="AJ1666" i="25"/>
  <c r="AK1666" i="25"/>
  <c r="AL1666" i="25"/>
  <c r="AM1666" i="25"/>
  <c r="AN1666" i="25"/>
  <c r="AO1666" i="25"/>
  <c r="AP1666" i="25"/>
  <c r="AQ1666" i="25"/>
  <c r="AB1667" i="25"/>
  <c r="AC1667" i="25"/>
  <c r="AD1667" i="25"/>
  <c r="AE1667" i="25"/>
  <c r="AF1667" i="25"/>
  <c r="AG1667" i="25"/>
  <c r="AH1667" i="25"/>
  <c r="AI1667" i="25"/>
  <c r="AJ1667" i="25"/>
  <c r="AK1667" i="25"/>
  <c r="AL1667" i="25"/>
  <c r="AM1667" i="25"/>
  <c r="AN1667" i="25"/>
  <c r="AO1667" i="25"/>
  <c r="AP1667" i="25"/>
  <c r="AQ1667" i="25"/>
  <c r="AB1668" i="25"/>
  <c r="AC1668" i="25"/>
  <c r="AD1668" i="25"/>
  <c r="AE1668" i="25"/>
  <c r="AF1668" i="25"/>
  <c r="AG1668" i="25"/>
  <c r="AH1668" i="25"/>
  <c r="AI1668" i="25"/>
  <c r="AJ1668" i="25"/>
  <c r="AK1668" i="25"/>
  <c r="AL1668" i="25"/>
  <c r="AM1668" i="25"/>
  <c r="AN1668" i="25"/>
  <c r="AO1668" i="25"/>
  <c r="AP1668" i="25"/>
  <c r="AQ1668" i="25"/>
  <c r="AB1669" i="25"/>
  <c r="AC1669" i="25"/>
  <c r="AD1669" i="25"/>
  <c r="AE1669" i="25"/>
  <c r="AF1669" i="25"/>
  <c r="AG1669" i="25"/>
  <c r="AH1669" i="25"/>
  <c r="AI1669" i="25"/>
  <c r="AJ1669" i="25"/>
  <c r="AK1669" i="25"/>
  <c r="AL1669" i="25"/>
  <c r="AM1669" i="25"/>
  <c r="AN1669" i="25"/>
  <c r="AO1669" i="25"/>
  <c r="AP1669" i="25"/>
  <c r="AQ1669" i="25"/>
  <c r="AB1670" i="25"/>
  <c r="AC1670" i="25"/>
  <c r="AD1670" i="25"/>
  <c r="AE1670" i="25"/>
  <c r="AF1670" i="25"/>
  <c r="AG1670" i="25"/>
  <c r="AH1670" i="25"/>
  <c r="AI1670" i="25"/>
  <c r="AJ1670" i="25"/>
  <c r="AK1670" i="25"/>
  <c r="AL1670" i="25"/>
  <c r="AM1670" i="25"/>
  <c r="AN1670" i="25"/>
  <c r="AO1670" i="25"/>
  <c r="AP1670" i="25"/>
  <c r="AQ1670" i="25"/>
  <c r="AB1671" i="25"/>
  <c r="AC1671" i="25"/>
  <c r="AD1671" i="25"/>
  <c r="AE1671" i="25"/>
  <c r="AF1671" i="25"/>
  <c r="AG1671" i="25"/>
  <c r="AH1671" i="25"/>
  <c r="AI1671" i="25"/>
  <c r="AJ1671" i="25"/>
  <c r="AK1671" i="25"/>
  <c r="AL1671" i="25"/>
  <c r="AM1671" i="25"/>
  <c r="AN1671" i="25"/>
  <c r="AO1671" i="25"/>
  <c r="AP1671" i="25"/>
  <c r="AQ1671" i="25"/>
  <c r="AB1672" i="25"/>
  <c r="AC1672" i="25"/>
  <c r="AD1672" i="25"/>
  <c r="AE1672" i="25"/>
  <c r="AF1672" i="25"/>
  <c r="AG1672" i="25"/>
  <c r="AH1672" i="25"/>
  <c r="AI1672" i="25"/>
  <c r="AJ1672" i="25"/>
  <c r="AK1672" i="25"/>
  <c r="AL1672" i="25"/>
  <c r="AM1672" i="25"/>
  <c r="AN1672" i="25"/>
  <c r="AO1672" i="25"/>
  <c r="AP1672" i="25"/>
  <c r="AQ1672" i="25"/>
  <c r="AB1673" i="25"/>
  <c r="AC1673" i="25"/>
  <c r="AD1673" i="25"/>
  <c r="AE1673" i="25"/>
  <c r="AF1673" i="25"/>
  <c r="AG1673" i="25"/>
  <c r="AH1673" i="25"/>
  <c r="AI1673" i="25"/>
  <c r="AJ1673" i="25"/>
  <c r="AK1673" i="25"/>
  <c r="AL1673" i="25"/>
  <c r="AM1673" i="25"/>
  <c r="AN1673" i="25"/>
  <c r="AO1673" i="25"/>
  <c r="AP1673" i="25"/>
  <c r="AQ1673" i="25"/>
  <c r="AB1674" i="25"/>
  <c r="AC1674" i="25"/>
  <c r="AD1674" i="25"/>
  <c r="AE1674" i="25"/>
  <c r="AF1674" i="25"/>
  <c r="AG1674" i="25"/>
  <c r="AH1674" i="25"/>
  <c r="AI1674" i="25"/>
  <c r="AJ1674" i="25"/>
  <c r="AK1674" i="25"/>
  <c r="AL1674" i="25"/>
  <c r="AM1674" i="25"/>
  <c r="AN1674" i="25"/>
  <c r="AO1674" i="25"/>
  <c r="AP1674" i="25"/>
  <c r="AQ1674" i="25"/>
  <c r="AB1675" i="25"/>
  <c r="AC1675" i="25"/>
  <c r="AD1675" i="25"/>
  <c r="AE1675" i="25"/>
  <c r="AF1675" i="25"/>
  <c r="AG1675" i="25"/>
  <c r="AH1675" i="25"/>
  <c r="AI1675" i="25"/>
  <c r="AJ1675" i="25"/>
  <c r="AK1675" i="25"/>
  <c r="AL1675" i="25"/>
  <c r="AM1675" i="25"/>
  <c r="AN1675" i="25"/>
  <c r="AO1675" i="25"/>
  <c r="AP1675" i="25"/>
  <c r="AQ1675" i="25"/>
  <c r="AB1676" i="25"/>
  <c r="AC1676" i="25"/>
  <c r="AD1676" i="25"/>
  <c r="AE1676" i="25"/>
  <c r="AF1676" i="25"/>
  <c r="AG1676" i="25"/>
  <c r="AH1676" i="25"/>
  <c r="AI1676" i="25"/>
  <c r="AJ1676" i="25"/>
  <c r="AK1676" i="25"/>
  <c r="AL1676" i="25"/>
  <c r="AM1676" i="25"/>
  <c r="AN1676" i="25"/>
  <c r="AO1676" i="25"/>
  <c r="AP1676" i="25"/>
  <c r="AQ1676" i="25"/>
  <c r="AB1677" i="25"/>
  <c r="AC1677" i="25"/>
  <c r="AD1677" i="25"/>
  <c r="AE1677" i="25"/>
  <c r="AF1677" i="25"/>
  <c r="AG1677" i="25"/>
  <c r="AH1677" i="25"/>
  <c r="AI1677" i="25"/>
  <c r="AJ1677" i="25"/>
  <c r="AK1677" i="25"/>
  <c r="AL1677" i="25"/>
  <c r="AM1677" i="25"/>
  <c r="AN1677" i="25"/>
  <c r="AO1677" i="25"/>
  <c r="AP1677" i="25"/>
  <c r="AQ1677" i="25"/>
  <c r="AB1678" i="25"/>
  <c r="AC1678" i="25"/>
  <c r="AD1678" i="25"/>
  <c r="AE1678" i="25"/>
  <c r="AF1678" i="25"/>
  <c r="AG1678" i="25"/>
  <c r="AH1678" i="25"/>
  <c r="AI1678" i="25"/>
  <c r="AJ1678" i="25"/>
  <c r="AK1678" i="25"/>
  <c r="AL1678" i="25"/>
  <c r="AM1678" i="25"/>
  <c r="AN1678" i="25"/>
  <c r="AO1678" i="25"/>
  <c r="AP1678" i="25"/>
  <c r="AQ1678" i="25"/>
  <c r="AB1679" i="25"/>
  <c r="AC1679" i="25"/>
  <c r="AD1679" i="25"/>
  <c r="AE1679" i="25"/>
  <c r="AF1679" i="25"/>
  <c r="AG1679" i="25"/>
  <c r="AH1679" i="25"/>
  <c r="AI1679" i="25"/>
  <c r="AJ1679" i="25"/>
  <c r="AK1679" i="25"/>
  <c r="AL1679" i="25"/>
  <c r="AM1679" i="25"/>
  <c r="AN1679" i="25"/>
  <c r="AO1679" i="25"/>
  <c r="AP1679" i="25"/>
  <c r="AQ1679" i="25"/>
  <c r="AB1680" i="25"/>
  <c r="AC1680" i="25"/>
  <c r="AD1680" i="25"/>
  <c r="AE1680" i="25"/>
  <c r="AF1680" i="25"/>
  <c r="AG1680" i="25"/>
  <c r="AH1680" i="25"/>
  <c r="AI1680" i="25"/>
  <c r="AJ1680" i="25"/>
  <c r="AK1680" i="25"/>
  <c r="AL1680" i="25"/>
  <c r="AM1680" i="25"/>
  <c r="AN1680" i="25"/>
  <c r="AO1680" i="25"/>
  <c r="AP1680" i="25"/>
  <c r="AQ1680" i="25"/>
  <c r="AB1681" i="25"/>
  <c r="AC1681" i="25"/>
  <c r="AD1681" i="25"/>
  <c r="AE1681" i="25"/>
  <c r="AF1681" i="25"/>
  <c r="AG1681" i="25"/>
  <c r="AH1681" i="25"/>
  <c r="AI1681" i="25"/>
  <c r="AJ1681" i="25"/>
  <c r="AK1681" i="25"/>
  <c r="AL1681" i="25"/>
  <c r="AM1681" i="25"/>
  <c r="AN1681" i="25"/>
  <c r="AO1681" i="25"/>
  <c r="AP1681" i="25"/>
  <c r="AQ1681" i="25"/>
  <c r="AB1682" i="25"/>
  <c r="AC1682" i="25"/>
  <c r="AD1682" i="25"/>
  <c r="AE1682" i="25"/>
  <c r="AF1682" i="25"/>
  <c r="AG1682" i="25"/>
  <c r="AH1682" i="25"/>
  <c r="AI1682" i="25"/>
  <c r="AJ1682" i="25"/>
  <c r="AK1682" i="25"/>
  <c r="AL1682" i="25"/>
  <c r="AM1682" i="25"/>
  <c r="AN1682" i="25"/>
  <c r="AO1682" i="25"/>
  <c r="AP1682" i="25"/>
  <c r="AQ1682" i="25"/>
  <c r="AB1683" i="25"/>
  <c r="AC1683" i="25"/>
  <c r="AD1683" i="25"/>
  <c r="AE1683" i="25"/>
  <c r="AF1683" i="25"/>
  <c r="AG1683" i="25"/>
  <c r="AH1683" i="25"/>
  <c r="AI1683" i="25"/>
  <c r="AJ1683" i="25"/>
  <c r="AK1683" i="25"/>
  <c r="AL1683" i="25"/>
  <c r="AM1683" i="25"/>
  <c r="AN1683" i="25"/>
  <c r="AO1683" i="25"/>
  <c r="AP1683" i="25"/>
  <c r="AQ1683" i="25"/>
  <c r="AB1684" i="25"/>
  <c r="AC1684" i="25"/>
  <c r="AD1684" i="25"/>
  <c r="AE1684" i="25"/>
  <c r="AF1684" i="25"/>
  <c r="AG1684" i="25"/>
  <c r="AH1684" i="25"/>
  <c r="AI1684" i="25"/>
  <c r="AJ1684" i="25"/>
  <c r="AK1684" i="25"/>
  <c r="AL1684" i="25"/>
  <c r="AM1684" i="25"/>
  <c r="AN1684" i="25"/>
  <c r="AO1684" i="25"/>
  <c r="AP1684" i="25"/>
  <c r="AQ1684" i="25"/>
  <c r="AB1685" i="25"/>
  <c r="AC1685" i="25"/>
  <c r="AD1685" i="25"/>
  <c r="AE1685" i="25"/>
  <c r="AF1685" i="25"/>
  <c r="AG1685" i="25"/>
  <c r="AH1685" i="25"/>
  <c r="AI1685" i="25"/>
  <c r="AJ1685" i="25"/>
  <c r="AK1685" i="25"/>
  <c r="AL1685" i="25"/>
  <c r="AM1685" i="25"/>
  <c r="AN1685" i="25"/>
  <c r="AO1685" i="25"/>
  <c r="AP1685" i="25"/>
  <c r="AQ1685" i="25"/>
  <c r="AB1686" i="25"/>
  <c r="AC1686" i="25"/>
  <c r="AD1686" i="25"/>
  <c r="AE1686" i="25"/>
  <c r="AF1686" i="25"/>
  <c r="AG1686" i="25"/>
  <c r="AH1686" i="25"/>
  <c r="AI1686" i="25"/>
  <c r="AJ1686" i="25"/>
  <c r="AK1686" i="25"/>
  <c r="AL1686" i="25"/>
  <c r="AM1686" i="25"/>
  <c r="AN1686" i="25"/>
  <c r="AO1686" i="25"/>
  <c r="AP1686" i="25"/>
  <c r="AQ1686" i="25"/>
  <c r="AB1687" i="25"/>
  <c r="AC1687" i="25"/>
  <c r="AD1687" i="25"/>
  <c r="AE1687" i="25"/>
  <c r="AF1687" i="25"/>
  <c r="AG1687" i="25"/>
  <c r="AH1687" i="25"/>
  <c r="AI1687" i="25"/>
  <c r="AJ1687" i="25"/>
  <c r="AK1687" i="25"/>
  <c r="AL1687" i="25"/>
  <c r="AM1687" i="25"/>
  <c r="AN1687" i="25"/>
  <c r="AO1687" i="25"/>
  <c r="AP1687" i="25"/>
  <c r="AQ1687" i="25"/>
  <c r="AB1688" i="25"/>
  <c r="AC1688" i="25"/>
  <c r="AD1688" i="25"/>
  <c r="AE1688" i="25"/>
  <c r="AF1688" i="25"/>
  <c r="AG1688" i="25"/>
  <c r="AH1688" i="25"/>
  <c r="AI1688" i="25"/>
  <c r="AJ1688" i="25"/>
  <c r="AK1688" i="25"/>
  <c r="AL1688" i="25"/>
  <c r="AM1688" i="25"/>
  <c r="AN1688" i="25"/>
  <c r="AO1688" i="25"/>
  <c r="AP1688" i="25"/>
  <c r="AQ1688" i="25"/>
  <c r="AB1689" i="25"/>
  <c r="AC1689" i="25"/>
  <c r="AD1689" i="25"/>
  <c r="AE1689" i="25"/>
  <c r="AF1689" i="25"/>
  <c r="AG1689" i="25"/>
  <c r="AH1689" i="25"/>
  <c r="AI1689" i="25"/>
  <c r="AJ1689" i="25"/>
  <c r="AK1689" i="25"/>
  <c r="AL1689" i="25"/>
  <c r="AM1689" i="25"/>
  <c r="AN1689" i="25"/>
  <c r="AO1689" i="25"/>
  <c r="AP1689" i="25"/>
  <c r="AQ1689" i="25"/>
  <c r="AB1690" i="25"/>
  <c r="AC1690" i="25"/>
  <c r="AD1690" i="25"/>
  <c r="AE1690" i="25"/>
  <c r="AF1690" i="25"/>
  <c r="AG1690" i="25"/>
  <c r="AH1690" i="25"/>
  <c r="AI1690" i="25"/>
  <c r="AJ1690" i="25"/>
  <c r="AK1690" i="25"/>
  <c r="AL1690" i="25"/>
  <c r="AM1690" i="25"/>
  <c r="AN1690" i="25"/>
  <c r="AO1690" i="25"/>
  <c r="AP1690" i="25"/>
  <c r="AQ1690" i="25"/>
  <c r="AB1691" i="25"/>
  <c r="AC1691" i="25"/>
  <c r="AD1691" i="25"/>
  <c r="AE1691" i="25"/>
  <c r="AF1691" i="25"/>
  <c r="AG1691" i="25"/>
  <c r="AH1691" i="25"/>
  <c r="AI1691" i="25"/>
  <c r="AJ1691" i="25"/>
  <c r="AK1691" i="25"/>
  <c r="AL1691" i="25"/>
  <c r="AM1691" i="25"/>
  <c r="AN1691" i="25"/>
  <c r="AO1691" i="25"/>
  <c r="AP1691" i="25"/>
  <c r="AQ1691" i="25"/>
  <c r="AB1692" i="25"/>
  <c r="AC1692" i="25"/>
  <c r="AD1692" i="25"/>
  <c r="AE1692" i="25"/>
  <c r="AF1692" i="25"/>
  <c r="AG1692" i="25"/>
  <c r="AH1692" i="25"/>
  <c r="AI1692" i="25"/>
  <c r="AJ1692" i="25"/>
  <c r="AK1692" i="25"/>
  <c r="AL1692" i="25"/>
  <c r="AM1692" i="25"/>
  <c r="AN1692" i="25"/>
  <c r="AO1692" i="25"/>
  <c r="AP1692" i="25"/>
  <c r="AQ1692" i="25"/>
  <c r="AB1693" i="25"/>
  <c r="AC1693" i="25"/>
  <c r="AD1693" i="25"/>
  <c r="AE1693" i="25"/>
  <c r="AF1693" i="25"/>
  <c r="AG1693" i="25"/>
  <c r="AH1693" i="25"/>
  <c r="AI1693" i="25"/>
  <c r="AJ1693" i="25"/>
  <c r="AK1693" i="25"/>
  <c r="AL1693" i="25"/>
  <c r="AM1693" i="25"/>
  <c r="AN1693" i="25"/>
  <c r="AO1693" i="25"/>
  <c r="AP1693" i="25"/>
  <c r="AQ1693" i="25"/>
  <c r="AB1694" i="25"/>
  <c r="AC1694" i="25"/>
  <c r="AD1694" i="25"/>
  <c r="AE1694" i="25"/>
  <c r="AF1694" i="25"/>
  <c r="AG1694" i="25"/>
  <c r="AH1694" i="25"/>
  <c r="AI1694" i="25"/>
  <c r="AJ1694" i="25"/>
  <c r="AK1694" i="25"/>
  <c r="AL1694" i="25"/>
  <c r="AM1694" i="25"/>
  <c r="AN1694" i="25"/>
  <c r="AO1694" i="25"/>
  <c r="AP1694" i="25"/>
  <c r="AQ1694" i="25"/>
  <c r="AB1695" i="25"/>
  <c r="AC1695" i="25"/>
  <c r="AD1695" i="25"/>
  <c r="AE1695" i="25"/>
  <c r="AF1695" i="25"/>
  <c r="AG1695" i="25"/>
  <c r="AH1695" i="25"/>
  <c r="AI1695" i="25"/>
  <c r="AJ1695" i="25"/>
  <c r="AK1695" i="25"/>
  <c r="AL1695" i="25"/>
  <c r="AM1695" i="25"/>
  <c r="AN1695" i="25"/>
  <c r="AO1695" i="25"/>
  <c r="AP1695" i="25"/>
  <c r="AQ1695" i="25"/>
  <c r="AB1696" i="25"/>
  <c r="AC1696" i="25"/>
  <c r="AD1696" i="25"/>
  <c r="AE1696" i="25"/>
  <c r="AF1696" i="25"/>
  <c r="AG1696" i="25"/>
  <c r="AH1696" i="25"/>
  <c r="AI1696" i="25"/>
  <c r="AJ1696" i="25"/>
  <c r="AK1696" i="25"/>
  <c r="AL1696" i="25"/>
  <c r="AM1696" i="25"/>
  <c r="AN1696" i="25"/>
  <c r="AO1696" i="25"/>
  <c r="AP1696" i="25"/>
  <c r="AQ1696" i="25"/>
  <c r="AB1697" i="25"/>
  <c r="AC1697" i="25"/>
  <c r="AD1697" i="25"/>
  <c r="AE1697" i="25"/>
  <c r="AF1697" i="25"/>
  <c r="AG1697" i="25"/>
  <c r="AH1697" i="25"/>
  <c r="AI1697" i="25"/>
  <c r="AJ1697" i="25"/>
  <c r="AK1697" i="25"/>
  <c r="AL1697" i="25"/>
  <c r="AM1697" i="25"/>
  <c r="AN1697" i="25"/>
  <c r="AO1697" i="25"/>
  <c r="AP1697" i="25"/>
  <c r="AQ1697" i="25"/>
  <c r="AB1698" i="25"/>
  <c r="AC1698" i="25"/>
  <c r="AD1698" i="25"/>
  <c r="AE1698" i="25"/>
  <c r="AF1698" i="25"/>
  <c r="AG1698" i="25"/>
  <c r="AH1698" i="25"/>
  <c r="AI1698" i="25"/>
  <c r="AJ1698" i="25"/>
  <c r="AK1698" i="25"/>
  <c r="AL1698" i="25"/>
  <c r="AM1698" i="25"/>
  <c r="AN1698" i="25"/>
  <c r="AO1698" i="25"/>
  <c r="AP1698" i="25"/>
  <c r="AQ1698" i="25"/>
  <c r="AB1699" i="25"/>
  <c r="AC1699" i="25"/>
  <c r="AD1699" i="25"/>
  <c r="AE1699" i="25"/>
  <c r="AF1699" i="25"/>
  <c r="AG1699" i="25"/>
  <c r="AH1699" i="25"/>
  <c r="AI1699" i="25"/>
  <c r="AJ1699" i="25"/>
  <c r="AK1699" i="25"/>
  <c r="AL1699" i="25"/>
  <c r="AM1699" i="25"/>
  <c r="AN1699" i="25"/>
  <c r="AO1699" i="25"/>
  <c r="AP1699" i="25"/>
  <c r="AQ1699" i="25"/>
  <c r="AB1700" i="25"/>
  <c r="AC1700" i="25"/>
  <c r="AD1700" i="25"/>
  <c r="AE1700" i="25"/>
  <c r="AF1700" i="25"/>
  <c r="AG1700" i="25"/>
  <c r="AH1700" i="25"/>
  <c r="AI1700" i="25"/>
  <c r="AJ1700" i="25"/>
  <c r="AK1700" i="25"/>
  <c r="AL1700" i="25"/>
  <c r="AM1700" i="25"/>
  <c r="AN1700" i="25"/>
  <c r="AO1700" i="25"/>
  <c r="AP1700" i="25"/>
  <c r="AQ1700" i="25"/>
  <c r="AB1701" i="25"/>
  <c r="AC1701" i="25"/>
  <c r="AD1701" i="25"/>
  <c r="AE1701" i="25"/>
  <c r="AF1701" i="25"/>
  <c r="AG1701" i="25"/>
  <c r="AH1701" i="25"/>
  <c r="AI1701" i="25"/>
  <c r="AJ1701" i="25"/>
  <c r="AK1701" i="25"/>
  <c r="AL1701" i="25"/>
  <c r="AM1701" i="25"/>
  <c r="AN1701" i="25"/>
  <c r="AO1701" i="25"/>
  <c r="AP1701" i="25"/>
  <c r="AQ1701" i="25"/>
  <c r="AB1702" i="25"/>
  <c r="AC1702" i="25"/>
  <c r="AD1702" i="25"/>
  <c r="AE1702" i="25"/>
  <c r="AF1702" i="25"/>
  <c r="AG1702" i="25"/>
  <c r="AH1702" i="25"/>
  <c r="AI1702" i="25"/>
  <c r="AJ1702" i="25"/>
  <c r="AK1702" i="25"/>
  <c r="AL1702" i="25"/>
  <c r="AM1702" i="25"/>
  <c r="AN1702" i="25"/>
  <c r="AO1702" i="25"/>
  <c r="AP1702" i="25"/>
  <c r="AQ1702" i="25"/>
  <c r="AB1703" i="25"/>
  <c r="AC1703" i="25"/>
  <c r="AD1703" i="25"/>
  <c r="AE1703" i="25"/>
  <c r="AF1703" i="25"/>
  <c r="AG1703" i="25"/>
  <c r="AH1703" i="25"/>
  <c r="AI1703" i="25"/>
  <c r="AJ1703" i="25"/>
  <c r="AK1703" i="25"/>
  <c r="AL1703" i="25"/>
  <c r="AM1703" i="25"/>
  <c r="AN1703" i="25"/>
  <c r="AO1703" i="25"/>
  <c r="AP1703" i="25"/>
  <c r="AQ1703" i="25"/>
  <c r="AB1704" i="25"/>
  <c r="AC1704" i="25"/>
  <c r="AD1704" i="25"/>
  <c r="AE1704" i="25"/>
  <c r="AF1704" i="25"/>
  <c r="AG1704" i="25"/>
  <c r="AH1704" i="25"/>
  <c r="AI1704" i="25"/>
  <c r="AJ1704" i="25"/>
  <c r="AK1704" i="25"/>
  <c r="AL1704" i="25"/>
  <c r="AM1704" i="25"/>
  <c r="AN1704" i="25"/>
  <c r="AO1704" i="25"/>
  <c r="AP1704" i="25"/>
  <c r="AQ1704" i="25"/>
  <c r="AB1705" i="25"/>
  <c r="AC1705" i="25"/>
  <c r="AD1705" i="25"/>
  <c r="AE1705" i="25"/>
  <c r="AF1705" i="25"/>
  <c r="AG1705" i="25"/>
  <c r="AH1705" i="25"/>
  <c r="AI1705" i="25"/>
  <c r="AJ1705" i="25"/>
  <c r="AK1705" i="25"/>
  <c r="AL1705" i="25"/>
  <c r="AM1705" i="25"/>
  <c r="AN1705" i="25"/>
  <c r="AO1705" i="25"/>
  <c r="AP1705" i="25"/>
  <c r="AQ1705" i="25"/>
  <c r="AB1706" i="25"/>
  <c r="AC1706" i="25"/>
  <c r="AD1706" i="25"/>
  <c r="AE1706" i="25"/>
  <c r="AF1706" i="25"/>
  <c r="AG1706" i="25"/>
  <c r="AH1706" i="25"/>
  <c r="AI1706" i="25"/>
  <c r="AJ1706" i="25"/>
  <c r="AK1706" i="25"/>
  <c r="AL1706" i="25"/>
  <c r="AM1706" i="25"/>
  <c r="AN1706" i="25"/>
  <c r="AO1706" i="25"/>
  <c r="AP1706" i="25"/>
  <c r="AQ1706" i="25"/>
  <c r="AB1707" i="25"/>
  <c r="AC1707" i="25"/>
  <c r="AD1707" i="25"/>
  <c r="AE1707" i="25"/>
  <c r="AF1707" i="25"/>
  <c r="AG1707" i="25"/>
  <c r="AH1707" i="25"/>
  <c r="AI1707" i="25"/>
  <c r="AJ1707" i="25"/>
  <c r="AK1707" i="25"/>
  <c r="AL1707" i="25"/>
  <c r="AM1707" i="25"/>
  <c r="AN1707" i="25"/>
  <c r="AO1707" i="25"/>
  <c r="AP1707" i="25"/>
  <c r="AQ1707" i="25"/>
  <c r="AB1708" i="25"/>
  <c r="AC1708" i="25"/>
  <c r="AD1708" i="25"/>
  <c r="AE1708" i="25"/>
  <c r="AF1708" i="25"/>
  <c r="AG1708" i="25"/>
  <c r="AH1708" i="25"/>
  <c r="AI1708" i="25"/>
  <c r="AJ1708" i="25"/>
  <c r="AK1708" i="25"/>
  <c r="AL1708" i="25"/>
  <c r="AM1708" i="25"/>
  <c r="AN1708" i="25"/>
  <c r="AO1708" i="25"/>
  <c r="AP1708" i="25"/>
  <c r="AQ1708" i="25"/>
  <c r="AB1709" i="25"/>
  <c r="AC1709" i="25"/>
  <c r="AD1709" i="25"/>
  <c r="AE1709" i="25"/>
  <c r="AF1709" i="25"/>
  <c r="AG1709" i="25"/>
  <c r="AH1709" i="25"/>
  <c r="AI1709" i="25"/>
  <c r="AJ1709" i="25"/>
  <c r="AK1709" i="25"/>
  <c r="AL1709" i="25"/>
  <c r="AM1709" i="25"/>
  <c r="AN1709" i="25"/>
  <c r="AO1709" i="25"/>
  <c r="AP1709" i="25"/>
  <c r="AQ1709" i="25"/>
  <c r="AB1710" i="25"/>
  <c r="AC1710" i="25"/>
  <c r="AD1710" i="25"/>
  <c r="AE1710" i="25"/>
  <c r="AF1710" i="25"/>
  <c r="AG1710" i="25"/>
  <c r="AH1710" i="25"/>
  <c r="AI1710" i="25"/>
  <c r="AJ1710" i="25"/>
  <c r="AK1710" i="25"/>
  <c r="AL1710" i="25"/>
  <c r="AM1710" i="25"/>
  <c r="AN1710" i="25"/>
  <c r="AO1710" i="25"/>
  <c r="AP1710" i="25"/>
  <c r="AQ1710" i="25"/>
  <c r="AB1711" i="25"/>
  <c r="AC1711" i="25"/>
  <c r="AD1711" i="25"/>
  <c r="AE1711" i="25"/>
  <c r="AF1711" i="25"/>
  <c r="AG1711" i="25"/>
  <c r="AH1711" i="25"/>
  <c r="AI1711" i="25"/>
  <c r="AJ1711" i="25"/>
  <c r="AK1711" i="25"/>
  <c r="AL1711" i="25"/>
  <c r="AM1711" i="25"/>
  <c r="AN1711" i="25"/>
  <c r="AO1711" i="25"/>
  <c r="AP1711" i="25"/>
  <c r="AQ1711" i="25"/>
  <c r="AB1712" i="25"/>
  <c r="AC1712" i="25"/>
  <c r="AD1712" i="25"/>
  <c r="AE1712" i="25"/>
  <c r="AF1712" i="25"/>
  <c r="AG1712" i="25"/>
  <c r="AH1712" i="25"/>
  <c r="AI1712" i="25"/>
  <c r="AJ1712" i="25"/>
  <c r="AK1712" i="25"/>
  <c r="AL1712" i="25"/>
  <c r="AM1712" i="25"/>
  <c r="AN1712" i="25"/>
  <c r="AO1712" i="25"/>
  <c r="AP1712" i="25"/>
  <c r="AQ1712" i="25"/>
  <c r="AB1713" i="25"/>
  <c r="AC1713" i="25"/>
  <c r="AD1713" i="25"/>
  <c r="AE1713" i="25"/>
  <c r="AF1713" i="25"/>
  <c r="AG1713" i="25"/>
  <c r="AH1713" i="25"/>
  <c r="AI1713" i="25"/>
  <c r="AJ1713" i="25"/>
  <c r="AK1713" i="25"/>
  <c r="AL1713" i="25"/>
  <c r="AM1713" i="25"/>
  <c r="AN1713" i="25"/>
  <c r="AO1713" i="25"/>
  <c r="AP1713" i="25"/>
  <c r="AQ1713" i="25"/>
  <c r="AB1714" i="25"/>
  <c r="AC1714" i="25"/>
  <c r="AD1714" i="25"/>
  <c r="AE1714" i="25"/>
  <c r="AF1714" i="25"/>
  <c r="AG1714" i="25"/>
  <c r="AH1714" i="25"/>
  <c r="AI1714" i="25"/>
  <c r="AJ1714" i="25"/>
  <c r="AK1714" i="25"/>
  <c r="AL1714" i="25"/>
  <c r="AM1714" i="25"/>
  <c r="AN1714" i="25"/>
  <c r="AO1714" i="25"/>
  <c r="AP1714" i="25"/>
  <c r="AQ1714" i="25"/>
  <c r="AB1715" i="25"/>
  <c r="AC1715" i="25"/>
  <c r="AD1715" i="25"/>
  <c r="AE1715" i="25"/>
  <c r="AF1715" i="25"/>
  <c r="AG1715" i="25"/>
  <c r="AH1715" i="25"/>
  <c r="AI1715" i="25"/>
  <c r="AJ1715" i="25"/>
  <c r="AK1715" i="25"/>
  <c r="AL1715" i="25"/>
  <c r="AM1715" i="25"/>
  <c r="AN1715" i="25"/>
  <c r="AO1715" i="25"/>
  <c r="AP1715" i="25"/>
  <c r="AQ1715" i="25"/>
  <c r="AB1716" i="25"/>
  <c r="AC1716" i="25"/>
  <c r="AD1716" i="25"/>
  <c r="AE1716" i="25"/>
  <c r="AF1716" i="25"/>
  <c r="AG1716" i="25"/>
  <c r="AH1716" i="25"/>
  <c r="AI1716" i="25"/>
  <c r="AJ1716" i="25"/>
  <c r="AK1716" i="25"/>
  <c r="AL1716" i="25"/>
  <c r="AM1716" i="25"/>
  <c r="AN1716" i="25"/>
  <c r="AO1716" i="25"/>
  <c r="AP1716" i="25"/>
  <c r="AQ1716" i="25"/>
  <c r="AB1717" i="25"/>
  <c r="AC1717" i="25"/>
  <c r="AD1717" i="25"/>
  <c r="AE1717" i="25"/>
  <c r="AF1717" i="25"/>
  <c r="AG1717" i="25"/>
  <c r="AH1717" i="25"/>
  <c r="AI1717" i="25"/>
  <c r="AJ1717" i="25"/>
  <c r="AK1717" i="25"/>
  <c r="AL1717" i="25"/>
  <c r="AM1717" i="25"/>
  <c r="AN1717" i="25"/>
  <c r="AO1717" i="25"/>
  <c r="AP1717" i="25"/>
  <c r="AQ1717" i="25"/>
  <c r="AB1718" i="25"/>
  <c r="AC1718" i="25"/>
  <c r="AD1718" i="25"/>
  <c r="AE1718" i="25"/>
  <c r="AF1718" i="25"/>
  <c r="AG1718" i="25"/>
  <c r="AH1718" i="25"/>
  <c r="AI1718" i="25"/>
  <c r="AJ1718" i="25"/>
  <c r="AK1718" i="25"/>
  <c r="AL1718" i="25"/>
  <c r="AM1718" i="25"/>
  <c r="AN1718" i="25"/>
  <c r="AO1718" i="25"/>
  <c r="AP1718" i="25"/>
  <c r="AQ1718" i="25"/>
  <c r="AB1719" i="25"/>
  <c r="AC1719" i="25"/>
  <c r="AD1719" i="25"/>
  <c r="AE1719" i="25"/>
  <c r="AF1719" i="25"/>
  <c r="AG1719" i="25"/>
  <c r="AH1719" i="25"/>
  <c r="AI1719" i="25"/>
  <c r="AJ1719" i="25"/>
  <c r="AK1719" i="25"/>
  <c r="AL1719" i="25"/>
  <c r="AM1719" i="25"/>
  <c r="AN1719" i="25"/>
  <c r="AO1719" i="25"/>
  <c r="AP1719" i="25"/>
  <c r="AQ1719" i="25"/>
  <c r="AB1720" i="25"/>
  <c r="AC1720" i="25"/>
  <c r="AD1720" i="25"/>
  <c r="AE1720" i="25"/>
  <c r="AF1720" i="25"/>
  <c r="AG1720" i="25"/>
  <c r="AH1720" i="25"/>
  <c r="AI1720" i="25"/>
  <c r="AJ1720" i="25"/>
  <c r="AK1720" i="25"/>
  <c r="AL1720" i="25"/>
  <c r="AM1720" i="25"/>
  <c r="AN1720" i="25"/>
  <c r="AO1720" i="25"/>
  <c r="AP1720" i="25"/>
  <c r="AQ1720" i="25"/>
  <c r="AB1721" i="25"/>
  <c r="AC1721" i="25"/>
  <c r="AD1721" i="25"/>
  <c r="AE1721" i="25"/>
  <c r="AF1721" i="25"/>
  <c r="AG1721" i="25"/>
  <c r="AH1721" i="25"/>
  <c r="AI1721" i="25"/>
  <c r="AJ1721" i="25"/>
  <c r="AK1721" i="25"/>
  <c r="AL1721" i="25"/>
  <c r="AM1721" i="25"/>
  <c r="AN1721" i="25"/>
  <c r="AO1721" i="25"/>
  <c r="AP1721" i="25"/>
  <c r="AQ1721" i="25"/>
  <c r="AB1722" i="25"/>
  <c r="AC1722" i="25"/>
  <c r="AD1722" i="25"/>
  <c r="AE1722" i="25"/>
  <c r="AF1722" i="25"/>
  <c r="AG1722" i="25"/>
  <c r="AH1722" i="25"/>
  <c r="AI1722" i="25"/>
  <c r="AJ1722" i="25"/>
  <c r="AK1722" i="25"/>
  <c r="AL1722" i="25"/>
  <c r="AM1722" i="25"/>
  <c r="AN1722" i="25"/>
  <c r="AO1722" i="25"/>
  <c r="AP1722" i="25"/>
  <c r="AQ1722" i="25"/>
  <c r="AB1723" i="25"/>
  <c r="AC1723" i="25"/>
  <c r="AD1723" i="25"/>
  <c r="AE1723" i="25"/>
  <c r="AF1723" i="25"/>
  <c r="AG1723" i="25"/>
  <c r="AH1723" i="25"/>
  <c r="AI1723" i="25"/>
  <c r="AJ1723" i="25"/>
  <c r="AK1723" i="25"/>
  <c r="AL1723" i="25"/>
  <c r="AM1723" i="25"/>
  <c r="AN1723" i="25"/>
  <c r="AO1723" i="25"/>
  <c r="AP1723" i="25"/>
  <c r="AQ1723" i="25"/>
  <c r="AB1724" i="25"/>
  <c r="AC1724" i="25"/>
  <c r="AD1724" i="25"/>
  <c r="AE1724" i="25"/>
  <c r="AF1724" i="25"/>
  <c r="AG1724" i="25"/>
  <c r="AH1724" i="25"/>
  <c r="AI1724" i="25"/>
  <c r="AJ1724" i="25"/>
  <c r="AK1724" i="25"/>
  <c r="AL1724" i="25"/>
  <c r="AM1724" i="25"/>
  <c r="AN1724" i="25"/>
  <c r="AO1724" i="25"/>
  <c r="AP1724" i="25"/>
  <c r="AQ1724" i="25"/>
  <c r="AB1725" i="25"/>
  <c r="AC1725" i="25"/>
  <c r="AD1725" i="25"/>
  <c r="AE1725" i="25"/>
  <c r="AF1725" i="25"/>
  <c r="AG1725" i="25"/>
  <c r="AH1725" i="25"/>
  <c r="AI1725" i="25"/>
  <c r="AJ1725" i="25"/>
  <c r="AK1725" i="25"/>
  <c r="AL1725" i="25"/>
  <c r="AM1725" i="25"/>
  <c r="AN1725" i="25"/>
  <c r="AO1725" i="25"/>
  <c r="AP1725" i="25"/>
  <c r="AQ1725" i="25"/>
  <c r="AB1726" i="25"/>
  <c r="AC1726" i="25"/>
  <c r="AD1726" i="25"/>
  <c r="AE1726" i="25"/>
  <c r="AF1726" i="25"/>
  <c r="AG1726" i="25"/>
  <c r="AH1726" i="25"/>
  <c r="AI1726" i="25"/>
  <c r="AJ1726" i="25"/>
  <c r="AK1726" i="25"/>
  <c r="AL1726" i="25"/>
  <c r="AM1726" i="25"/>
  <c r="AN1726" i="25"/>
  <c r="AO1726" i="25"/>
  <c r="AP1726" i="25"/>
  <c r="AQ1726" i="25"/>
  <c r="AB1727" i="25"/>
  <c r="AC1727" i="25"/>
  <c r="AD1727" i="25"/>
  <c r="AE1727" i="25"/>
  <c r="AF1727" i="25"/>
  <c r="AG1727" i="25"/>
  <c r="AH1727" i="25"/>
  <c r="AI1727" i="25"/>
  <c r="AJ1727" i="25"/>
  <c r="AK1727" i="25"/>
  <c r="AL1727" i="25"/>
  <c r="AM1727" i="25"/>
  <c r="AN1727" i="25"/>
  <c r="AO1727" i="25"/>
  <c r="AP1727" i="25"/>
  <c r="AQ1727" i="25"/>
  <c r="AB1728" i="25"/>
  <c r="AC1728" i="25"/>
  <c r="AD1728" i="25"/>
  <c r="AE1728" i="25"/>
  <c r="AF1728" i="25"/>
  <c r="AG1728" i="25"/>
  <c r="AH1728" i="25"/>
  <c r="AI1728" i="25"/>
  <c r="AJ1728" i="25"/>
  <c r="AK1728" i="25"/>
  <c r="AL1728" i="25"/>
  <c r="AM1728" i="25"/>
  <c r="AN1728" i="25"/>
  <c r="AO1728" i="25"/>
  <c r="AP1728" i="25"/>
  <c r="AQ1728" i="25"/>
  <c r="AB1729" i="25"/>
  <c r="AC1729" i="25"/>
  <c r="AD1729" i="25"/>
  <c r="AE1729" i="25"/>
  <c r="AF1729" i="25"/>
  <c r="AG1729" i="25"/>
  <c r="AH1729" i="25"/>
  <c r="AI1729" i="25"/>
  <c r="AJ1729" i="25"/>
  <c r="AK1729" i="25"/>
  <c r="AL1729" i="25"/>
  <c r="AM1729" i="25"/>
  <c r="AN1729" i="25"/>
  <c r="AO1729" i="25"/>
  <c r="AP1729" i="25"/>
  <c r="AQ1729" i="25"/>
  <c r="AB1730" i="25"/>
  <c r="AC1730" i="25"/>
  <c r="AD1730" i="25"/>
  <c r="AE1730" i="25"/>
  <c r="AF1730" i="25"/>
  <c r="AG1730" i="25"/>
  <c r="AH1730" i="25"/>
  <c r="AI1730" i="25"/>
  <c r="AJ1730" i="25"/>
  <c r="AK1730" i="25"/>
  <c r="AL1730" i="25"/>
  <c r="AM1730" i="25"/>
  <c r="AN1730" i="25"/>
  <c r="AO1730" i="25"/>
  <c r="AP1730" i="25"/>
  <c r="AQ1730" i="25"/>
  <c r="AB1731" i="25"/>
  <c r="AC1731" i="25"/>
  <c r="AD1731" i="25"/>
  <c r="AE1731" i="25"/>
  <c r="AF1731" i="25"/>
  <c r="AG1731" i="25"/>
  <c r="AH1731" i="25"/>
  <c r="AI1731" i="25"/>
  <c r="AJ1731" i="25"/>
  <c r="AK1731" i="25"/>
  <c r="AL1731" i="25"/>
  <c r="AM1731" i="25"/>
  <c r="AN1731" i="25"/>
  <c r="AO1731" i="25"/>
  <c r="AP1731" i="25"/>
  <c r="AQ1731" i="25"/>
  <c r="AB1732" i="25"/>
  <c r="AC1732" i="25"/>
  <c r="AD1732" i="25"/>
  <c r="AE1732" i="25"/>
  <c r="AF1732" i="25"/>
  <c r="AG1732" i="25"/>
  <c r="AH1732" i="25"/>
  <c r="AI1732" i="25"/>
  <c r="AJ1732" i="25"/>
  <c r="AK1732" i="25"/>
  <c r="AL1732" i="25"/>
  <c r="AM1732" i="25"/>
  <c r="AN1732" i="25"/>
  <c r="AO1732" i="25"/>
  <c r="AP1732" i="25"/>
  <c r="AQ1732" i="25"/>
  <c r="AB1733" i="25"/>
  <c r="AC1733" i="25"/>
  <c r="AD1733" i="25"/>
  <c r="AE1733" i="25"/>
  <c r="AF1733" i="25"/>
  <c r="AG1733" i="25"/>
  <c r="AH1733" i="25"/>
  <c r="AI1733" i="25"/>
  <c r="AJ1733" i="25"/>
  <c r="AK1733" i="25"/>
  <c r="AL1733" i="25"/>
  <c r="AM1733" i="25"/>
  <c r="AN1733" i="25"/>
  <c r="AO1733" i="25"/>
  <c r="AP1733" i="25"/>
  <c r="AQ1733" i="25"/>
  <c r="AB1734" i="25"/>
  <c r="AC1734" i="25"/>
  <c r="AD1734" i="25"/>
  <c r="AE1734" i="25"/>
  <c r="AF1734" i="25"/>
  <c r="AG1734" i="25"/>
  <c r="AH1734" i="25"/>
  <c r="AI1734" i="25"/>
  <c r="AJ1734" i="25"/>
  <c r="AK1734" i="25"/>
  <c r="AL1734" i="25"/>
  <c r="AM1734" i="25"/>
  <c r="AN1734" i="25"/>
  <c r="AO1734" i="25"/>
  <c r="AP1734" i="25"/>
  <c r="AQ1734" i="25"/>
  <c r="AB1735" i="25"/>
  <c r="AC1735" i="25"/>
  <c r="AD1735" i="25"/>
  <c r="AE1735" i="25"/>
  <c r="AF1735" i="25"/>
  <c r="AG1735" i="25"/>
  <c r="AH1735" i="25"/>
  <c r="AI1735" i="25"/>
  <c r="AJ1735" i="25"/>
  <c r="AK1735" i="25"/>
  <c r="AL1735" i="25"/>
  <c r="AM1735" i="25"/>
  <c r="AN1735" i="25"/>
  <c r="AO1735" i="25"/>
  <c r="AP1735" i="25"/>
  <c r="AQ1735" i="25"/>
  <c r="AB1736" i="25"/>
  <c r="AC1736" i="25"/>
  <c r="AD1736" i="25"/>
  <c r="AE1736" i="25"/>
  <c r="AF1736" i="25"/>
  <c r="AG1736" i="25"/>
  <c r="AH1736" i="25"/>
  <c r="AI1736" i="25"/>
  <c r="AJ1736" i="25"/>
  <c r="AK1736" i="25"/>
  <c r="AL1736" i="25"/>
  <c r="AM1736" i="25"/>
  <c r="AN1736" i="25"/>
  <c r="AO1736" i="25"/>
  <c r="AP1736" i="25"/>
  <c r="AQ1736" i="25"/>
  <c r="AB1737" i="25"/>
  <c r="AC1737" i="25"/>
  <c r="AD1737" i="25"/>
  <c r="AE1737" i="25"/>
  <c r="AF1737" i="25"/>
  <c r="AG1737" i="25"/>
  <c r="AH1737" i="25"/>
  <c r="AI1737" i="25"/>
  <c r="AJ1737" i="25"/>
  <c r="AK1737" i="25"/>
  <c r="AL1737" i="25"/>
  <c r="AM1737" i="25"/>
  <c r="AN1737" i="25"/>
  <c r="AO1737" i="25"/>
  <c r="AP1737" i="25"/>
  <c r="AQ1737" i="25"/>
  <c r="AB1738" i="25"/>
  <c r="AC1738" i="25"/>
  <c r="AD1738" i="25"/>
  <c r="AE1738" i="25"/>
  <c r="AF1738" i="25"/>
  <c r="AG1738" i="25"/>
  <c r="AH1738" i="25"/>
  <c r="AI1738" i="25"/>
  <c r="AJ1738" i="25"/>
  <c r="AK1738" i="25"/>
  <c r="AL1738" i="25"/>
  <c r="AM1738" i="25"/>
  <c r="AN1738" i="25"/>
  <c r="AO1738" i="25"/>
  <c r="AP1738" i="25"/>
  <c r="AQ1738" i="25"/>
  <c r="AB1739" i="25"/>
  <c r="AC1739" i="25"/>
  <c r="AD1739" i="25"/>
  <c r="AE1739" i="25"/>
  <c r="AF1739" i="25"/>
  <c r="AG1739" i="25"/>
  <c r="AH1739" i="25"/>
  <c r="AI1739" i="25"/>
  <c r="AJ1739" i="25"/>
  <c r="AK1739" i="25"/>
  <c r="AL1739" i="25"/>
  <c r="AM1739" i="25"/>
  <c r="AN1739" i="25"/>
  <c r="AO1739" i="25"/>
  <c r="AP1739" i="25"/>
  <c r="AQ1739" i="25"/>
  <c r="AB1740" i="25"/>
  <c r="AC1740" i="25"/>
  <c r="AD1740" i="25"/>
  <c r="AE1740" i="25"/>
  <c r="AF1740" i="25"/>
  <c r="AG1740" i="25"/>
  <c r="AH1740" i="25"/>
  <c r="AI1740" i="25"/>
  <c r="AJ1740" i="25"/>
  <c r="AK1740" i="25"/>
  <c r="AL1740" i="25"/>
  <c r="AM1740" i="25"/>
  <c r="AN1740" i="25"/>
  <c r="AO1740" i="25"/>
  <c r="AP1740" i="25"/>
  <c r="AQ1740" i="25"/>
  <c r="AB1741" i="25"/>
  <c r="AC1741" i="25"/>
  <c r="AD1741" i="25"/>
  <c r="AE1741" i="25"/>
  <c r="AF1741" i="25"/>
  <c r="AG1741" i="25"/>
  <c r="AH1741" i="25"/>
  <c r="AI1741" i="25"/>
  <c r="AJ1741" i="25"/>
  <c r="AK1741" i="25"/>
  <c r="AL1741" i="25"/>
  <c r="AM1741" i="25"/>
  <c r="AN1741" i="25"/>
  <c r="AO1741" i="25"/>
  <c r="AP1741" i="25"/>
  <c r="AQ1741" i="25"/>
  <c r="AB1742" i="25"/>
  <c r="AC1742" i="25"/>
  <c r="AD1742" i="25"/>
  <c r="AE1742" i="25"/>
  <c r="AF1742" i="25"/>
  <c r="AG1742" i="25"/>
  <c r="AH1742" i="25"/>
  <c r="AI1742" i="25"/>
  <c r="AJ1742" i="25"/>
  <c r="AK1742" i="25"/>
  <c r="AL1742" i="25"/>
  <c r="AM1742" i="25"/>
  <c r="AN1742" i="25"/>
  <c r="AO1742" i="25"/>
  <c r="AP1742" i="25"/>
  <c r="AQ1742" i="25"/>
  <c r="AB1743" i="25"/>
  <c r="AC1743" i="25"/>
  <c r="AD1743" i="25"/>
  <c r="AE1743" i="25"/>
  <c r="AF1743" i="25"/>
  <c r="AG1743" i="25"/>
  <c r="AH1743" i="25"/>
  <c r="AI1743" i="25"/>
  <c r="AJ1743" i="25"/>
  <c r="AK1743" i="25"/>
  <c r="AL1743" i="25"/>
  <c r="AM1743" i="25"/>
  <c r="AN1743" i="25"/>
  <c r="AO1743" i="25"/>
  <c r="AP1743" i="25"/>
  <c r="AQ1743" i="25"/>
  <c r="AB1744" i="25"/>
  <c r="AC1744" i="25"/>
  <c r="AD1744" i="25"/>
  <c r="AE1744" i="25"/>
  <c r="AF1744" i="25"/>
  <c r="AG1744" i="25"/>
  <c r="AH1744" i="25"/>
  <c r="AI1744" i="25"/>
  <c r="AJ1744" i="25"/>
  <c r="AK1744" i="25"/>
  <c r="AL1744" i="25"/>
  <c r="AM1744" i="25"/>
  <c r="AN1744" i="25"/>
  <c r="AO1744" i="25"/>
  <c r="AP1744" i="25"/>
  <c r="AQ1744" i="25"/>
  <c r="AB1745" i="25"/>
  <c r="AC1745" i="25"/>
  <c r="AD1745" i="25"/>
  <c r="AE1745" i="25"/>
  <c r="AF1745" i="25"/>
  <c r="AG1745" i="25"/>
  <c r="AH1745" i="25"/>
  <c r="AI1745" i="25"/>
  <c r="AJ1745" i="25"/>
  <c r="AK1745" i="25"/>
  <c r="AL1745" i="25"/>
  <c r="AM1745" i="25"/>
  <c r="AN1745" i="25"/>
  <c r="AO1745" i="25"/>
  <c r="AP1745" i="25"/>
  <c r="AQ1745" i="25"/>
  <c r="AB1746" i="25"/>
  <c r="AC1746" i="25"/>
  <c r="AD1746" i="25"/>
  <c r="AE1746" i="25"/>
  <c r="AF1746" i="25"/>
  <c r="AG1746" i="25"/>
  <c r="AH1746" i="25"/>
  <c r="AI1746" i="25"/>
  <c r="AJ1746" i="25"/>
  <c r="AK1746" i="25"/>
  <c r="AL1746" i="25"/>
  <c r="AM1746" i="25"/>
  <c r="AN1746" i="25"/>
  <c r="AO1746" i="25"/>
  <c r="AP1746" i="25"/>
  <c r="AQ1746" i="25"/>
  <c r="AB1747" i="25"/>
  <c r="AC1747" i="25"/>
  <c r="AD1747" i="25"/>
  <c r="AE1747" i="25"/>
  <c r="AF1747" i="25"/>
  <c r="AG1747" i="25"/>
  <c r="AH1747" i="25"/>
  <c r="AI1747" i="25"/>
  <c r="AJ1747" i="25"/>
  <c r="AK1747" i="25"/>
  <c r="AL1747" i="25"/>
  <c r="AM1747" i="25"/>
  <c r="AN1747" i="25"/>
  <c r="AO1747" i="25"/>
  <c r="AP1747" i="25"/>
  <c r="AQ1747" i="25"/>
  <c r="AB1748" i="25"/>
  <c r="AC1748" i="25"/>
  <c r="AD1748" i="25"/>
  <c r="AE1748" i="25"/>
  <c r="AF1748" i="25"/>
  <c r="AG1748" i="25"/>
  <c r="AH1748" i="25"/>
  <c r="AI1748" i="25"/>
  <c r="AJ1748" i="25"/>
  <c r="AK1748" i="25"/>
  <c r="AL1748" i="25"/>
  <c r="AM1748" i="25"/>
  <c r="AN1748" i="25"/>
  <c r="AO1748" i="25"/>
  <c r="AP1748" i="25"/>
  <c r="AQ1748" i="25"/>
  <c r="AB1749" i="25"/>
  <c r="AC1749" i="25"/>
  <c r="AD1749" i="25"/>
  <c r="AE1749" i="25"/>
  <c r="AF1749" i="25"/>
  <c r="AG1749" i="25"/>
  <c r="AH1749" i="25"/>
  <c r="AI1749" i="25"/>
  <c r="AJ1749" i="25"/>
  <c r="AK1749" i="25"/>
  <c r="AL1749" i="25"/>
  <c r="AM1749" i="25"/>
  <c r="AN1749" i="25"/>
  <c r="AO1749" i="25"/>
  <c r="AP1749" i="25"/>
  <c r="AQ1749" i="25"/>
  <c r="AB1750" i="25"/>
  <c r="AC1750" i="25"/>
  <c r="AD1750" i="25"/>
  <c r="AE1750" i="25"/>
  <c r="AF1750" i="25"/>
  <c r="AG1750" i="25"/>
  <c r="AH1750" i="25"/>
  <c r="AI1750" i="25"/>
  <c r="AJ1750" i="25"/>
  <c r="AK1750" i="25"/>
  <c r="AL1750" i="25"/>
  <c r="AM1750" i="25"/>
  <c r="AN1750" i="25"/>
  <c r="AO1750" i="25"/>
  <c r="AP1750" i="25"/>
  <c r="AQ1750" i="25"/>
  <c r="AB1751" i="25"/>
  <c r="AC1751" i="25"/>
  <c r="AD1751" i="25"/>
  <c r="AE1751" i="25"/>
  <c r="AF1751" i="25"/>
  <c r="AG1751" i="25"/>
  <c r="AH1751" i="25"/>
  <c r="AI1751" i="25"/>
  <c r="AJ1751" i="25"/>
  <c r="AK1751" i="25"/>
  <c r="AL1751" i="25"/>
  <c r="AM1751" i="25"/>
  <c r="AN1751" i="25"/>
  <c r="AO1751" i="25"/>
  <c r="AP1751" i="25"/>
  <c r="AQ1751" i="25"/>
  <c r="AB1752" i="25"/>
  <c r="AC1752" i="25"/>
  <c r="AD1752" i="25"/>
  <c r="AE1752" i="25"/>
  <c r="AF1752" i="25"/>
  <c r="AG1752" i="25"/>
  <c r="AH1752" i="25"/>
  <c r="AI1752" i="25"/>
  <c r="AJ1752" i="25"/>
  <c r="AK1752" i="25"/>
  <c r="AL1752" i="25"/>
  <c r="AM1752" i="25"/>
  <c r="AN1752" i="25"/>
  <c r="AO1752" i="25"/>
  <c r="AP1752" i="25"/>
  <c r="AQ1752" i="25"/>
  <c r="AB1753" i="25"/>
  <c r="AC1753" i="25"/>
  <c r="AD1753" i="25"/>
  <c r="AE1753" i="25"/>
  <c r="AF1753" i="25"/>
  <c r="AG1753" i="25"/>
  <c r="AH1753" i="25"/>
  <c r="AI1753" i="25"/>
  <c r="AJ1753" i="25"/>
  <c r="AK1753" i="25"/>
  <c r="AL1753" i="25"/>
  <c r="AM1753" i="25"/>
  <c r="AN1753" i="25"/>
  <c r="AO1753" i="25"/>
  <c r="AP1753" i="25"/>
  <c r="AQ1753" i="25"/>
  <c r="AB1754" i="25"/>
  <c r="AC1754" i="25"/>
  <c r="AD1754" i="25"/>
  <c r="AE1754" i="25"/>
  <c r="AF1754" i="25"/>
  <c r="AG1754" i="25"/>
  <c r="AH1754" i="25"/>
  <c r="AI1754" i="25"/>
  <c r="AJ1754" i="25"/>
  <c r="AK1754" i="25"/>
  <c r="AL1754" i="25"/>
  <c r="AM1754" i="25"/>
  <c r="AN1754" i="25"/>
  <c r="AO1754" i="25"/>
  <c r="AP1754" i="25"/>
  <c r="AQ1754" i="25"/>
  <c r="AB1755" i="25"/>
  <c r="AC1755" i="25"/>
  <c r="AD1755" i="25"/>
  <c r="AE1755" i="25"/>
  <c r="AF1755" i="25"/>
  <c r="AG1755" i="25"/>
  <c r="AH1755" i="25"/>
  <c r="AI1755" i="25"/>
  <c r="AJ1755" i="25"/>
  <c r="AK1755" i="25"/>
  <c r="AL1755" i="25"/>
  <c r="AM1755" i="25"/>
  <c r="AN1755" i="25"/>
  <c r="AO1755" i="25"/>
  <c r="AP1755" i="25"/>
  <c r="AQ1755" i="25"/>
  <c r="AB1756" i="25"/>
  <c r="AC1756" i="25"/>
  <c r="AD1756" i="25"/>
  <c r="AE1756" i="25"/>
  <c r="AF1756" i="25"/>
  <c r="AG1756" i="25"/>
  <c r="AH1756" i="25"/>
  <c r="AI1756" i="25"/>
  <c r="AJ1756" i="25"/>
  <c r="AK1756" i="25"/>
  <c r="AL1756" i="25"/>
  <c r="AM1756" i="25"/>
  <c r="AN1756" i="25"/>
  <c r="AO1756" i="25"/>
  <c r="AP1756" i="25"/>
  <c r="AQ1756" i="25"/>
  <c r="AB1757" i="25"/>
  <c r="AC1757" i="25"/>
  <c r="AD1757" i="25"/>
  <c r="AE1757" i="25"/>
  <c r="AF1757" i="25"/>
  <c r="AG1757" i="25"/>
  <c r="AH1757" i="25"/>
  <c r="AI1757" i="25"/>
  <c r="AJ1757" i="25"/>
  <c r="AK1757" i="25"/>
  <c r="AL1757" i="25"/>
  <c r="AM1757" i="25"/>
  <c r="AN1757" i="25"/>
  <c r="AO1757" i="25"/>
  <c r="AP1757" i="25"/>
  <c r="AQ1757" i="25"/>
  <c r="AB1758" i="25"/>
  <c r="AC1758" i="25"/>
  <c r="AD1758" i="25"/>
  <c r="AE1758" i="25"/>
  <c r="AF1758" i="25"/>
  <c r="AG1758" i="25"/>
  <c r="AH1758" i="25"/>
  <c r="AI1758" i="25"/>
  <c r="AJ1758" i="25"/>
  <c r="AK1758" i="25"/>
  <c r="AL1758" i="25"/>
  <c r="AM1758" i="25"/>
  <c r="AN1758" i="25"/>
  <c r="AO1758" i="25"/>
  <c r="AP1758" i="25"/>
  <c r="AQ1758" i="25"/>
  <c r="AB1759" i="25"/>
  <c r="AC1759" i="25"/>
  <c r="AD1759" i="25"/>
  <c r="AE1759" i="25"/>
  <c r="AF1759" i="25"/>
  <c r="AG1759" i="25"/>
  <c r="AH1759" i="25"/>
  <c r="AI1759" i="25"/>
  <c r="AJ1759" i="25"/>
  <c r="AK1759" i="25"/>
  <c r="AL1759" i="25"/>
  <c r="AM1759" i="25"/>
  <c r="AN1759" i="25"/>
  <c r="AO1759" i="25"/>
  <c r="AP1759" i="25"/>
  <c r="AQ1759" i="25"/>
  <c r="AB1760" i="25"/>
  <c r="AC1760" i="25"/>
  <c r="AD1760" i="25"/>
  <c r="AE1760" i="25"/>
  <c r="AF1760" i="25"/>
  <c r="AG1760" i="25"/>
  <c r="AH1760" i="25"/>
  <c r="AI1760" i="25"/>
  <c r="AJ1760" i="25"/>
  <c r="AK1760" i="25"/>
  <c r="AL1760" i="25"/>
  <c r="AM1760" i="25"/>
  <c r="AN1760" i="25"/>
  <c r="AO1760" i="25"/>
  <c r="AP1760" i="25"/>
  <c r="AQ1760" i="25"/>
  <c r="AB1761" i="25"/>
  <c r="AC1761" i="25"/>
  <c r="AD1761" i="25"/>
  <c r="AE1761" i="25"/>
  <c r="AF1761" i="25"/>
  <c r="AG1761" i="25"/>
  <c r="AH1761" i="25"/>
  <c r="AI1761" i="25"/>
  <c r="AJ1761" i="25"/>
  <c r="AK1761" i="25"/>
  <c r="AL1761" i="25"/>
  <c r="AM1761" i="25"/>
  <c r="AN1761" i="25"/>
  <c r="AO1761" i="25"/>
  <c r="AP1761" i="25"/>
  <c r="AQ1761" i="25"/>
  <c r="AB1762" i="25"/>
  <c r="AC1762" i="25"/>
  <c r="AD1762" i="25"/>
  <c r="AE1762" i="25"/>
  <c r="AF1762" i="25"/>
  <c r="AG1762" i="25"/>
  <c r="AH1762" i="25"/>
  <c r="AI1762" i="25"/>
  <c r="AJ1762" i="25"/>
  <c r="AK1762" i="25"/>
  <c r="AL1762" i="25"/>
  <c r="AM1762" i="25"/>
  <c r="AN1762" i="25"/>
  <c r="AO1762" i="25"/>
  <c r="AP1762" i="25"/>
  <c r="AQ1762" i="25"/>
  <c r="AB1763" i="25"/>
  <c r="AC1763" i="25"/>
  <c r="AD1763" i="25"/>
  <c r="AE1763" i="25"/>
  <c r="AF1763" i="25"/>
  <c r="AG1763" i="25"/>
  <c r="AH1763" i="25"/>
  <c r="AI1763" i="25"/>
  <c r="AJ1763" i="25"/>
  <c r="AK1763" i="25"/>
  <c r="AL1763" i="25"/>
  <c r="AM1763" i="25"/>
  <c r="AN1763" i="25"/>
  <c r="AO1763" i="25"/>
  <c r="AP1763" i="25"/>
  <c r="AQ1763" i="25"/>
  <c r="AB1764" i="25"/>
  <c r="AC1764" i="25"/>
  <c r="AD1764" i="25"/>
  <c r="AE1764" i="25"/>
  <c r="AF1764" i="25"/>
  <c r="AG1764" i="25"/>
  <c r="AH1764" i="25"/>
  <c r="AI1764" i="25"/>
  <c r="AJ1764" i="25"/>
  <c r="AK1764" i="25"/>
  <c r="AL1764" i="25"/>
  <c r="AM1764" i="25"/>
  <c r="AN1764" i="25"/>
  <c r="AO1764" i="25"/>
  <c r="AP1764" i="25"/>
  <c r="AQ1764" i="25"/>
  <c r="AB1765" i="25"/>
  <c r="AC1765" i="25"/>
  <c r="AD1765" i="25"/>
  <c r="AE1765" i="25"/>
  <c r="AF1765" i="25"/>
  <c r="AG1765" i="25"/>
  <c r="AH1765" i="25"/>
  <c r="AI1765" i="25"/>
  <c r="AJ1765" i="25"/>
  <c r="AK1765" i="25"/>
  <c r="AL1765" i="25"/>
  <c r="AM1765" i="25"/>
  <c r="AN1765" i="25"/>
  <c r="AO1765" i="25"/>
  <c r="AP1765" i="25"/>
  <c r="AQ1765" i="25"/>
  <c r="AB1766" i="25"/>
  <c r="AC1766" i="25"/>
  <c r="AD1766" i="25"/>
  <c r="AE1766" i="25"/>
  <c r="AF1766" i="25"/>
  <c r="AG1766" i="25"/>
  <c r="AH1766" i="25"/>
  <c r="AI1766" i="25"/>
  <c r="AJ1766" i="25"/>
  <c r="AK1766" i="25"/>
  <c r="AL1766" i="25"/>
  <c r="AM1766" i="25"/>
  <c r="AN1766" i="25"/>
  <c r="AO1766" i="25"/>
  <c r="AP1766" i="25"/>
  <c r="AQ1766" i="25"/>
  <c r="AB1767" i="25"/>
  <c r="AC1767" i="25"/>
  <c r="AD1767" i="25"/>
  <c r="AE1767" i="25"/>
  <c r="AF1767" i="25"/>
  <c r="AG1767" i="25"/>
  <c r="AH1767" i="25"/>
  <c r="AI1767" i="25"/>
  <c r="AJ1767" i="25"/>
  <c r="AK1767" i="25"/>
  <c r="AL1767" i="25"/>
  <c r="AM1767" i="25"/>
  <c r="AN1767" i="25"/>
  <c r="AO1767" i="25"/>
  <c r="AP1767" i="25"/>
  <c r="AQ1767" i="25"/>
  <c r="AB1768" i="25"/>
  <c r="AC1768" i="25"/>
  <c r="AD1768" i="25"/>
  <c r="AE1768" i="25"/>
  <c r="AF1768" i="25"/>
  <c r="AG1768" i="25"/>
  <c r="AH1768" i="25"/>
  <c r="AI1768" i="25"/>
  <c r="AJ1768" i="25"/>
  <c r="AK1768" i="25"/>
  <c r="AL1768" i="25"/>
  <c r="AM1768" i="25"/>
  <c r="AN1768" i="25"/>
  <c r="AO1768" i="25"/>
  <c r="AP1768" i="25"/>
  <c r="AQ1768" i="25"/>
  <c r="AB1769" i="25"/>
  <c r="AC1769" i="25"/>
  <c r="AD1769" i="25"/>
  <c r="AE1769" i="25"/>
  <c r="AF1769" i="25"/>
  <c r="AG1769" i="25"/>
  <c r="AH1769" i="25"/>
  <c r="AI1769" i="25"/>
  <c r="AJ1769" i="25"/>
  <c r="AK1769" i="25"/>
  <c r="AL1769" i="25"/>
  <c r="AM1769" i="25"/>
  <c r="AN1769" i="25"/>
  <c r="AO1769" i="25"/>
  <c r="AP1769" i="25"/>
  <c r="AQ1769" i="25"/>
  <c r="AB1770" i="25"/>
  <c r="AC1770" i="25"/>
  <c r="AD1770" i="25"/>
  <c r="AE1770" i="25"/>
  <c r="AF1770" i="25"/>
  <c r="AG1770" i="25"/>
  <c r="AH1770" i="25"/>
  <c r="AI1770" i="25"/>
  <c r="AJ1770" i="25"/>
  <c r="AK1770" i="25"/>
  <c r="AL1770" i="25"/>
  <c r="AM1770" i="25"/>
  <c r="AN1770" i="25"/>
  <c r="AO1770" i="25"/>
  <c r="AP1770" i="25"/>
  <c r="AQ1770" i="25"/>
  <c r="AB1771" i="25"/>
  <c r="AC1771" i="25"/>
  <c r="AD1771" i="25"/>
  <c r="AE1771" i="25"/>
  <c r="AF1771" i="25"/>
  <c r="AG1771" i="25"/>
  <c r="AH1771" i="25"/>
  <c r="AI1771" i="25"/>
  <c r="AJ1771" i="25"/>
  <c r="AK1771" i="25"/>
  <c r="AL1771" i="25"/>
  <c r="AM1771" i="25"/>
  <c r="AN1771" i="25"/>
  <c r="AO1771" i="25"/>
  <c r="AP1771" i="25"/>
  <c r="AQ1771" i="25"/>
  <c r="AB1772" i="25"/>
  <c r="AC1772" i="25"/>
  <c r="AD1772" i="25"/>
  <c r="AE1772" i="25"/>
  <c r="AF1772" i="25"/>
  <c r="AG1772" i="25"/>
  <c r="AH1772" i="25"/>
  <c r="AI1772" i="25"/>
  <c r="AJ1772" i="25"/>
  <c r="AK1772" i="25"/>
  <c r="AL1772" i="25"/>
  <c r="AM1772" i="25"/>
  <c r="AN1772" i="25"/>
  <c r="AO1772" i="25"/>
  <c r="AP1772" i="25"/>
  <c r="AQ1772" i="25"/>
  <c r="AB1773" i="25"/>
  <c r="AC1773" i="25"/>
  <c r="AD1773" i="25"/>
  <c r="AE1773" i="25"/>
  <c r="AF1773" i="25"/>
  <c r="AG1773" i="25"/>
  <c r="AH1773" i="25"/>
  <c r="AI1773" i="25"/>
  <c r="AJ1773" i="25"/>
  <c r="AK1773" i="25"/>
  <c r="AL1773" i="25"/>
  <c r="AM1773" i="25"/>
  <c r="AN1773" i="25"/>
  <c r="AO1773" i="25"/>
  <c r="AP1773" i="25"/>
  <c r="AQ1773" i="25"/>
  <c r="AB1774" i="25"/>
  <c r="AC1774" i="25"/>
  <c r="AD1774" i="25"/>
  <c r="AE1774" i="25"/>
  <c r="AF1774" i="25"/>
  <c r="AG1774" i="25"/>
  <c r="AH1774" i="25"/>
  <c r="AI1774" i="25"/>
  <c r="AJ1774" i="25"/>
  <c r="AK1774" i="25"/>
  <c r="AL1774" i="25"/>
  <c r="AM1774" i="25"/>
  <c r="AN1774" i="25"/>
  <c r="AO1774" i="25"/>
  <c r="AP1774" i="25"/>
  <c r="AQ1774" i="25"/>
  <c r="AB1775" i="25"/>
  <c r="AC1775" i="25"/>
  <c r="AD1775" i="25"/>
  <c r="AE1775" i="25"/>
  <c r="AF1775" i="25"/>
  <c r="AG1775" i="25"/>
  <c r="AH1775" i="25"/>
  <c r="AI1775" i="25"/>
  <c r="AJ1775" i="25"/>
  <c r="AK1775" i="25"/>
  <c r="AL1775" i="25"/>
  <c r="AM1775" i="25"/>
  <c r="AN1775" i="25"/>
  <c r="AO1775" i="25"/>
  <c r="AP1775" i="25"/>
  <c r="AQ1775" i="25"/>
  <c r="AB1776" i="25"/>
  <c r="AC1776" i="25"/>
  <c r="AD1776" i="25"/>
  <c r="AE1776" i="25"/>
  <c r="AF1776" i="25"/>
  <c r="AG1776" i="25"/>
  <c r="AH1776" i="25"/>
  <c r="AI1776" i="25"/>
  <c r="AJ1776" i="25"/>
  <c r="AK1776" i="25"/>
  <c r="AL1776" i="25"/>
  <c r="AM1776" i="25"/>
  <c r="AN1776" i="25"/>
  <c r="AO1776" i="25"/>
  <c r="AP1776" i="25"/>
  <c r="AQ1776" i="25"/>
  <c r="AB1777" i="25"/>
  <c r="AC1777" i="25"/>
  <c r="AD1777" i="25"/>
  <c r="AE1777" i="25"/>
  <c r="AF1777" i="25"/>
  <c r="AG1777" i="25"/>
  <c r="AH1777" i="25"/>
  <c r="AI1777" i="25"/>
  <c r="AJ1777" i="25"/>
  <c r="AK1777" i="25"/>
  <c r="AL1777" i="25"/>
  <c r="AM1777" i="25"/>
  <c r="AN1777" i="25"/>
  <c r="AO1777" i="25"/>
  <c r="AP1777" i="25"/>
  <c r="AQ1777" i="25"/>
  <c r="AB1778" i="25"/>
  <c r="AC1778" i="25"/>
  <c r="AD1778" i="25"/>
  <c r="AE1778" i="25"/>
  <c r="AF1778" i="25"/>
  <c r="AG1778" i="25"/>
  <c r="AH1778" i="25"/>
  <c r="AI1778" i="25"/>
  <c r="AJ1778" i="25"/>
  <c r="AK1778" i="25"/>
  <c r="AL1778" i="25"/>
  <c r="AM1778" i="25"/>
  <c r="AN1778" i="25"/>
  <c r="AO1778" i="25"/>
  <c r="AP1778" i="25"/>
  <c r="AQ1778" i="25"/>
  <c r="AB1779" i="25"/>
  <c r="AC1779" i="25"/>
  <c r="AD1779" i="25"/>
  <c r="AE1779" i="25"/>
  <c r="AF1779" i="25"/>
  <c r="AG1779" i="25"/>
  <c r="AH1779" i="25"/>
  <c r="AI1779" i="25"/>
  <c r="AJ1779" i="25"/>
  <c r="AK1779" i="25"/>
  <c r="AL1779" i="25"/>
  <c r="AM1779" i="25"/>
  <c r="AN1779" i="25"/>
  <c r="AO1779" i="25"/>
  <c r="AP1779" i="25"/>
  <c r="AQ1779" i="25"/>
  <c r="AB1780" i="25"/>
  <c r="AC1780" i="25"/>
  <c r="AD1780" i="25"/>
  <c r="AE1780" i="25"/>
  <c r="AF1780" i="25"/>
  <c r="AG1780" i="25"/>
  <c r="AH1780" i="25"/>
  <c r="AI1780" i="25"/>
  <c r="AJ1780" i="25"/>
  <c r="AK1780" i="25"/>
  <c r="AL1780" i="25"/>
  <c r="AM1780" i="25"/>
  <c r="AN1780" i="25"/>
  <c r="AO1780" i="25"/>
  <c r="AP1780" i="25"/>
  <c r="AQ1780" i="25"/>
  <c r="AB1781" i="25"/>
  <c r="AC1781" i="25"/>
  <c r="AD1781" i="25"/>
  <c r="AE1781" i="25"/>
  <c r="AF1781" i="25"/>
  <c r="AG1781" i="25"/>
  <c r="AH1781" i="25"/>
  <c r="AI1781" i="25"/>
  <c r="AJ1781" i="25"/>
  <c r="AK1781" i="25"/>
  <c r="AL1781" i="25"/>
  <c r="AM1781" i="25"/>
  <c r="AN1781" i="25"/>
  <c r="AO1781" i="25"/>
  <c r="AP1781" i="25"/>
  <c r="AQ1781" i="25"/>
  <c r="AB1782" i="25"/>
  <c r="AC1782" i="25"/>
  <c r="AD1782" i="25"/>
  <c r="AE1782" i="25"/>
  <c r="AF1782" i="25"/>
  <c r="AG1782" i="25"/>
  <c r="AH1782" i="25"/>
  <c r="AI1782" i="25"/>
  <c r="AJ1782" i="25"/>
  <c r="AK1782" i="25"/>
  <c r="AL1782" i="25"/>
  <c r="AM1782" i="25"/>
  <c r="AN1782" i="25"/>
  <c r="AO1782" i="25"/>
  <c r="AP1782" i="25"/>
  <c r="AQ1782" i="25"/>
  <c r="AB1783" i="25"/>
  <c r="AC1783" i="25"/>
  <c r="AD1783" i="25"/>
  <c r="AE1783" i="25"/>
  <c r="AF1783" i="25"/>
  <c r="AG1783" i="25"/>
  <c r="AH1783" i="25"/>
  <c r="AI1783" i="25"/>
  <c r="AJ1783" i="25"/>
  <c r="AK1783" i="25"/>
  <c r="AL1783" i="25"/>
  <c r="AM1783" i="25"/>
  <c r="AN1783" i="25"/>
  <c r="AO1783" i="25"/>
  <c r="AP1783" i="25"/>
  <c r="AQ1783" i="25"/>
  <c r="AB1784" i="25"/>
  <c r="AC1784" i="25"/>
  <c r="AD1784" i="25"/>
  <c r="AE1784" i="25"/>
  <c r="AF1784" i="25"/>
  <c r="AG1784" i="25"/>
  <c r="AH1784" i="25"/>
  <c r="AI1784" i="25"/>
  <c r="AJ1784" i="25"/>
  <c r="AK1784" i="25"/>
  <c r="AL1784" i="25"/>
  <c r="AM1784" i="25"/>
  <c r="AN1784" i="25"/>
  <c r="AO1784" i="25"/>
  <c r="AP1784" i="25"/>
  <c r="AQ1784" i="25"/>
  <c r="AB1785" i="25"/>
  <c r="AC1785" i="25"/>
  <c r="AD1785" i="25"/>
  <c r="AE1785" i="25"/>
  <c r="AF1785" i="25"/>
  <c r="AG1785" i="25"/>
  <c r="AH1785" i="25"/>
  <c r="AI1785" i="25"/>
  <c r="AJ1785" i="25"/>
  <c r="AK1785" i="25"/>
  <c r="AL1785" i="25"/>
  <c r="AM1785" i="25"/>
  <c r="AN1785" i="25"/>
  <c r="AO1785" i="25"/>
  <c r="AP1785" i="25"/>
  <c r="AQ1785" i="25"/>
  <c r="AB1786" i="25"/>
  <c r="AC1786" i="25"/>
  <c r="AD1786" i="25"/>
  <c r="AE1786" i="25"/>
  <c r="AF1786" i="25"/>
  <c r="AG1786" i="25"/>
  <c r="AH1786" i="25"/>
  <c r="AI1786" i="25"/>
  <c r="AJ1786" i="25"/>
  <c r="AK1786" i="25"/>
  <c r="AL1786" i="25"/>
  <c r="AM1786" i="25"/>
  <c r="AN1786" i="25"/>
  <c r="AO1786" i="25"/>
  <c r="AP1786" i="25"/>
  <c r="AQ1786" i="25"/>
  <c r="AB1787" i="25"/>
  <c r="AC1787" i="25"/>
  <c r="AD1787" i="25"/>
  <c r="AE1787" i="25"/>
  <c r="AF1787" i="25"/>
  <c r="AG1787" i="25"/>
  <c r="AH1787" i="25"/>
  <c r="AI1787" i="25"/>
  <c r="AJ1787" i="25"/>
  <c r="AK1787" i="25"/>
  <c r="AL1787" i="25"/>
  <c r="AM1787" i="25"/>
  <c r="AN1787" i="25"/>
  <c r="AO1787" i="25"/>
  <c r="AP1787" i="25"/>
  <c r="AQ1787" i="25"/>
  <c r="AB1788" i="25"/>
  <c r="AC1788" i="25"/>
  <c r="AD1788" i="25"/>
  <c r="AE1788" i="25"/>
  <c r="AF1788" i="25"/>
  <c r="AG1788" i="25"/>
  <c r="AH1788" i="25"/>
  <c r="AI1788" i="25"/>
  <c r="AJ1788" i="25"/>
  <c r="AK1788" i="25"/>
  <c r="AL1788" i="25"/>
  <c r="AM1788" i="25"/>
  <c r="AN1788" i="25"/>
  <c r="AO1788" i="25"/>
  <c r="AP1788" i="25"/>
  <c r="AQ1788" i="25"/>
  <c r="AB1789" i="25"/>
  <c r="AC1789" i="25"/>
  <c r="AD1789" i="25"/>
  <c r="AE1789" i="25"/>
  <c r="AF1789" i="25"/>
  <c r="AG1789" i="25"/>
  <c r="AH1789" i="25"/>
  <c r="AI1789" i="25"/>
  <c r="AJ1789" i="25"/>
  <c r="AK1789" i="25"/>
  <c r="AL1789" i="25"/>
  <c r="AM1789" i="25"/>
  <c r="AN1789" i="25"/>
  <c r="AO1789" i="25"/>
  <c r="AP1789" i="25"/>
  <c r="AQ1789" i="25"/>
  <c r="AB1790" i="25"/>
  <c r="AC1790" i="25"/>
  <c r="AD1790" i="25"/>
  <c r="AE1790" i="25"/>
  <c r="AF1790" i="25"/>
  <c r="AG1790" i="25"/>
  <c r="AH1790" i="25"/>
  <c r="AI1790" i="25"/>
  <c r="AJ1790" i="25"/>
  <c r="AK1790" i="25"/>
  <c r="AL1790" i="25"/>
  <c r="AM1790" i="25"/>
  <c r="AN1790" i="25"/>
  <c r="AO1790" i="25"/>
  <c r="AP1790" i="25"/>
  <c r="AQ1790" i="25"/>
  <c r="AB1791" i="25"/>
  <c r="AC1791" i="25"/>
  <c r="AD1791" i="25"/>
  <c r="AE1791" i="25"/>
  <c r="AF1791" i="25"/>
  <c r="AG1791" i="25"/>
  <c r="AH1791" i="25"/>
  <c r="AI1791" i="25"/>
  <c r="AJ1791" i="25"/>
  <c r="AK1791" i="25"/>
  <c r="AL1791" i="25"/>
  <c r="AM1791" i="25"/>
  <c r="AN1791" i="25"/>
  <c r="AO1791" i="25"/>
  <c r="AP1791" i="25"/>
  <c r="AQ1791" i="25"/>
  <c r="AB1792" i="25"/>
  <c r="AC1792" i="25"/>
  <c r="AD1792" i="25"/>
  <c r="AE1792" i="25"/>
  <c r="AF1792" i="25"/>
  <c r="AG1792" i="25"/>
  <c r="AH1792" i="25"/>
  <c r="AI1792" i="25"/>
  <c r="AJ1792" i="25"/>
  <c r="AK1792" i="25"/>
  <c r="AL1792" i="25"/>
  <c r="AM1792" i="25"/>
  <c r="AN1792" i="25"/>
  <c r="AO1792" i="25"/>
  <c r="AP1792" i="25"/>
  <c r="AQ1792" i="25"/>
  <c r="AB1793" i="25"/>
  <c r="AC1793" i="25"/>
  <c r="AD1793" i="25"/>
  <c r="AE1793" i="25"/>
  <c r="AF1793" i="25"/>
  <c r="AG1793" i="25"/>
  <c r="AH1793" i="25"/>
  <c r="AI1793" i="25"/>
  <c r="AJ1793" i="25"/>
  <c r="AK1793" i="25"/>
  <c r="AL1793" i="25"/>
  <c r="AM1793" i="25"/>
  <c r="AN1793" i="25"/>
  <c r="AO1793" i="25"/>
  <c r="AP1793" i="25"/>
  <c r="AQ1793" i="25"/>
  <c r="AB1794" i="25"/>
  <c r="AC1794" i="25"/>
  <c r="AD1794" i="25"/>
  <c r="AE1794" i="25"/>
  <c r="AF1794" i="25"/>
  <c r="AG1794" i="25"/>
  <c r="AH1794" i="25"/>
  <c r="AI1794" i="25"/>
  <c r="AJ1794" i="25"/>
  <c r="AK1794" i="25"/>
  <c r="AL1794" i="25"/>
  <c r="AM1794" i="25"/>
  <c r="AN1794" i="25"/>
  <c r="AO1794" i="25"/>
  <c r="AP1794" i="25"/>
  <c r="AQ1794" i="25"/>
  <c r="AB1795" i="25"/>
  <c r="AC1795" i="25"/>
  <c r="AD1795" i="25"/>
  <c r="AE1795" i="25"/>
  <c r="AF1795" i="25"/>
  <c r="AG1795" i="25"/>
  <c r="AH1795" i="25"/>
  <c r="AI1795" i="25"/>
  <c r="AJ1795" i="25"/>
  <c r="AK1795" i="25"/>
  <c r="AL1795" i="25"/>
  <c r="AM1795" i="25"/>
  <c r="AN1795" i="25"/>
  <c r="AO1795" i="25"/>
  <c r="AP1795" i="25"/>
  <c r="AQ1795" i="25"/>
  <c r="AB1796" i="25"/>
  <c r="AC1796" i="25"/>
  <c r="AD1796" i="25"/>
  <c r="AE1796" i="25"/>
  <c r="AF1796" i="25"/>
  <c r="AG1796" i="25"/>
  <c r="AH1796" i="25"/>
  <c r="AI1796" i="25"/>
  <c r="AJ1796" i="25"/>
  <c r="AK1796" i="25"/>
  <c r="AL1796" i="25"/>
  <c r="AM1796" i="25"/>
  <c r="AN1796" i="25"/>
  <c r="AO1796" i="25"/>
  <c r="AP1796" i="25"/>
  <c r="AQ1796" i="25"/>
  <c r="AB1797" i="25"/>
  <c r="AC1797" i="25"/>
  <c r="AD1797" i="25"/>
  <c r="AE1797" i="25"/>
  <c r="AF1797" i="25"/>
  <c r="AG1797" i="25"/>
  <c r="AH1797" i="25"/>
  <c r="AI1797" i="25"/>
  <c r="AJ1797" i="25"/>
  <c r="AK1797" i="25"/>
  <c r="AL1797" i="25"/>
  <c r="AM1797" i="25"/>
  <c r="AN1797" i="25"/>
  <c r="AO1797" i="25"/>
  <c r="AP1797" i="25"/>
  <c r="AQ1797" i="25"/>
  <c r="AB1798" i="25"/>
  <c r="AC1798" i="25"/>
  <c r="AD1798" i="25"/>
  <c r="AE1798" i="25"/>
  <c r="AF1798" i="25"/>
  <c r="AG1798" i="25"/>
  <c r="AH1798" i="25"/>
  <c r="AI1798" i="25"/>
  <c r="AJ1798" i="25"/>
  <c r="AK1798" i="25"/>
  <c r="AL1798" i="25"/>
  <c r="AM1798" i="25"/>
  <c r="AN1798" i="25"/>
  <c r="AO1798" i="25"/>
  <c r="AP1798" i="25"/>
  <c r="AQ1798" i="25"/>
  <c r="AB1799" i="25"/>
  <c r="AC1799" i="25"/>
  <c r="AD1799" i="25"/>
  <c r="AE1799" i="25"/>
  <c r="AF1799" i="25"/>
  <c r="AG1799" i="25"/>
  <c r="AH1799" i="25"/>
  <c r="AI1799" i="25"/>
  <c r="AJ1799" i="25"/>
  <c r="AK1799" i="25"/>
  <c r="AL1799" i="25"/>
  <c r="AM1799" i="25"/>
  <c r="AN1799" i="25"/>
  <c r="AO1799" i="25"/>
  <c r="AP1799" i="25"/>
  <c r="AQ1799" i="25"/>
  <c r="AB1800" i="25"/>
  <c r="AC1800" i="25"/>
  <c r="AD1800" i="25"/>
  <c r="AE1800" i="25"/>
  <c r="AF1800" i="25"/>
  <c r="AG1800" i="25"/>
  <c r="AH1800" i="25"/>
  <c r="AI1800" i="25"/>
  <c r="AJ1800" i="25"/>
  <c r="AK1800" i="25"/>
  <c r="AL1800" i="25"/>
  <c r="AM1800" i="25"/>
  <c r="AN1800" i="25"/>
  <c r="AO1800" i="25"/>
  <c r="AP1800" i="25"/>
  <c r="AQ1800" i="25"/>
  <c r="AB1801" i="25"/>
  <c r="AC1801" i="25"/>
  <c r="AD1801" i="25"/>
  <c r="AE1801" i="25"/>
  <c r="AF1801" i="25"/>
  <c r="AG1801" i="25"/>
  <c r="AH1801" i="25"/>
  <c r="AI1801" i="25"/>
  <c r="AJ1801" i="25"/>
  <c r="AK1801" i="25"/>
  <c r="AL1801" i="25"/>
  <c r="AM1801" i="25"/>
  <c r="AN1801" i="25"/>
  <c r="AO1801" i="25"/>
  <c r="AP1801" i="25"/>
  <c r="AQ1801" i="25"/>
  <c r="AB1802" i="25"/>
  <c r="AC1802" i="25"/>
  <c r="AD1802" i="25"/>
  <c r="AE1802" i="25"/>
  <c r="AF1802" i="25"/>
  <c r="AG1802" i="25"/>
  <c r="AH1802" i="25"/>
  <c r="AI1802" i="25"/>
  <c r="AJ1802" i="25"/>
  <c r="AK1802" i="25"/>
  <c r="AL1802" i="25"/>
  <c r="AM1802" i="25"/>
  <c r="AN1802" i="25"/>
  <c r="AO1802" i="25"/>
  <c r="AP1802" i="25"/>
  <c r="AQ1802" i="25"/>
  <c r="AB1803" i="25"/>
  <c r="AC1803" i="25"/>
  <c r="AD1803" i="25"/>
  <c r="AE1803" i="25"/>
  <c r="AF1803" i="25"/>
  <c r="AG1803" i="25"/>
  <c r="AH1803" i="25"/>
  <c r="AI1803" i="25"/>
  <c r="AJ1803" i="25"/>
  <c r="AK1803" i="25"/>
  <c r="AL1803" i="25"/>
  <c r="AM1803" i="25"/>
  <c r="AN1803" i="25"/>
  <c r="AO1803" i="25"/>
  <c r="AP1803" i="25"/>
  <c r="AQ1803" i="25"/>
  <c r="AB1804" i="25"/>
  <c r="AC1804" i="25"/>
  <c r="AD1804" i="25"/>
  <c r="AE1804" i="25"/>
  <c r="AF1804" i="25"/>
  <c r="AG1804" i="25"/>
  <c r="AH1804" i="25"/>
  <c r="AI1804" i="25"/>
  <c r="AJ1804" i="25"/>
  <c r="AK1804" i="25"/>
  <c r="AL1804" i="25"/>
  <c r="AM1804" i="25"/>
  <c r="AN1804" i="25"/>
  <c r="AO1804" i="25"/>
  <c r="AP1804" i="25"/>
  <c r="AQ1804" i="25"/>
  <c r="AB1805" i="25"/>
  <c r="AC1805" i="25"/>
  <c r="AD1805" i="25"/>
  <c r="AE1805" i="25"/>
  <c r="AF1805" i="25"/>
  <c r="AG1805" i="25"/>
  <c r="AH1805" i="25"/>
  <c r="AI1805" i="25"/>
  <c r="AJ1805" i="25"/>
  <c r="AK1805" i="25"/>
  <c r="AL1805" i="25"/>
  <c r="AM1805" i="25"/>
  <c r="AN1805" i="25"/>
  <c r="AO1805" i="25"/>
  <c r="AP1805" i="25"/>
  <c r="AQ1805" i="25"/>
  <c r="AB1806" i="25"/>
  <c r="AC1806" i="25"/>
  <c r="AD1806" i="25"/>
  <c r="AE1806" i="25"/>
  <c r="AF1806" i="25"/>
  <c r="AG1806" i="25"/>
  <c r="AH1806" i="25"/>
  <c r="AI1806" i="25"/>
  <c r="AJ1806" i="25"/>
  <c r="AK1806" i="25"/>
  <c r="AL1806" i="25"/>
  <c r="AM1806" i="25"/>
  <c r="AN1806" i="25"/>
  <c r="AO1806" i="25"/>
  <c r="AP1806" i="25"/>
  <c r="AQ1806" i="25"/>
  <c r="AB1807" i="25"/>
  <c r="AC1807" i="25"/>
  <c r="AD1807" i="25"/>
  <c r="AE1807" i="25"/>
  <c r="AF1807" i="25"/>
  <c r="AG1807" i="25"/>
  <c r="AH1807" i="25"/>
  <c r="AI1807" i="25"/>
  <c r="AJ1807" i="25"/>
  <c r="AK1807" i="25"/>
  <c r="AL1807" i="25"/>
  <c r="AM1807" i="25"/>
  <c r="AN1807" i="25"/>
  <c r="AO1807" i="25"/>
  <c r="AP1807" i="25"/>
  <c r="AQ1807" i="25"/>
  <c r="AB1808" i="25"/>
  <c r="AC1808" i="25"/>
  <c r="AD1808" i="25"/>
  <c r="AE1808" i="25"/>
  <c r="AF1808" i="25"/>
  <c r="AG1808" i="25"/>
  <c r="AH1808" i="25"/>
  <c r="AI1808" i="25"/>
  <c r="AJ1808" i="25"/>
  <c r="AK1808" i="25"/>
  <c r="AL1808" i="25"/>
  <c r="AM1808" i="25"/>
  <c r="AN1808" i="25"/>
  <c r="AO1808" i="25"/>
  <c r="AP1808" i="25"/>
  <c r="AQ1808" i="25"/>
  <c r="AB1809" i="25"/>
  <c r="AC1809" i="25"/>
  <c r="AD1809" i="25"/>
  <c r="AE1809" i="25"/>
  <c r="AF1809" i="25"/>
  <c r="AG1809" i="25"/>
  <c r="AH1809" i="25"/>
  <c r="AI1809" i="25"/>
  <c r="AJ1809" i="25"/>
  <c r="AK1809" i="25"/>
  <c r="AL1809" i="25"/>
  <c r="AM1809" i="25"/>
  <c r="AN1809" i="25"/>
  <c r="AO1809" i="25"/>
  <c r="AP1809" i="25"/>
  <c r="AQ1809" i="25"/>
  <c r="AB1810" i="25"/>
  <c r="AC1810" i="25"/>
  <c r="AD1810" i="25"/>
  <c r="AE1810" i="25"/>
  <c r="AF1810" i="25"/>
  <c r="AG1810" i="25"/>
  <c r="AH1810" i="25"/>
  <c r="AI1810" i="25"/>
  <c r="AJ1810" i="25"/>
  <c r="AK1810" i="25"/>
  <c r="AL1810" i="25"/>
  <c r="AM1810" i="25"/>
  <c r="AN1810" i="25"/>
  <c r="AO1810" i="25"/>
  <c r="AP1810" i="25"/>
  <c r="AQ1810" i="25"/>
  <c r="AB1811" i="25"/>
  <c r="AC1811" i="25"/>
  <c r="AD1811" i="25"/>
  <c r="AE1811" i="25"/>
  <c r="AF1811" i="25"/>
  <c r="AG1811" i="25"/>
  <c r="AH1811" i="25"/>
  <c r="AI1811" i="25"/>
  <c r="AJ1811" i="25"/>
  <c r="AK1811" i="25"/>
  <c r="AL1811" i="25"/>
  <c r="AM1811" i="25"/>
  <c r="AN1811" i="25"/>
  <c r="AO1811" i="25"/>
  <c r="AP1811" i="25"/>
  <c r="AQ1811" i="25"/>
  <c r="AB1812" i="25"/>
  <c r="AC1812" i="25"/>
  <c r="AD1812" i="25"/>
  <c r="AE1812" i="25"/>
  <c r="AF1812" i="25"/>
  <c r="AG1812" i="25"/>
  <c r="AH1812" i="25"/>
  <c r="AI1812" i="25"/>
  <c r="AJ1812" i="25"/>
  <c r="AK1812" i="25"/>
  <c r="AL1812" i="25"/>
  <c r="AM1812" i="25"/>
  <c r="AN1812" i="25"/>
  <c r="AO1812" i="25"/>
  <c r="AP1812" i="25"/>
  <c r="AQ1812" i="25"/>
  <c r="AB1813" i="25"/>
  <c r="AC1813" i="25"/>
  <c r="AD1813" i="25"/>
  <c r="AE1813" i="25"/>
  <c r="AF1813" i="25"/>
  <c r="AG1813" i="25"/>
  <c r="AH1813" i="25"/>
  <c r="AI1813" i="25"/>
  <c r="AJ1813" i="25"/>
  <c r="AK1813" i="25"/>
  <c r="AL1813" i="25"/>
  <c r="AM1813" i="25"/>
  <c r="AN1813" i="25"/>
  <c r="AO1813" i="25"/>
  <c r="AP1813" i="25"/>
  <c r="AQ1813" i="25"/>
  <c r="AB1814" i="25"/>
  <c r="AC1814" i="25"/>
  <c r="AD1814" i="25"/>
  <c r="AE1814" i="25"/>
  <c r="AF1814" i="25"/>
  <c r="AG1814" i="25"/>
  <c r="AH1814" i="25"/>
  <c r="AI1814" i="25"/>
  <c r="AJ1814" i="25"/>
  <c r="AK1814" i="25"/>
  <c r="AL1814" i="25"/>
  <c r="AM1814" i="25"/>
  <c r="AN1814" i="25"/>
  <c r="AO1814" i="25"/>
  <c r="AP1814" i="25"/>
  <c r="AQ1814" i="25"/>
  <c r="AB1815" i="25"/>
  <c r="AC1815" i="25"/>
  <c r="AD1815" i="25"/>
  <c r="AE1815" i="25"/>
  <c r="AF1815" i="25"/>
  <c r="AG1815" i="25"/>
  <c r="AH1815" i="25"/>
  <c r="AI1815" i="25"/>
  <c r="AJ1815" i="25"/>
  <c r="AK1815" i="25"/>
  <c r="AL1815" i="25"/>
  <c r="AM1815" i="25"/>
  <c r="AN1815" i="25"/>
  <c r="AO1815" i="25"/>
  <c r="AP1815" i="25"/>
  <c r="AQ1815" i="25"/>
  <c r="AB1816" i="25"/>
  <c r="AC1816" i="25"/>
  <c r="AD1816" i="25"/>
  <c r="AE1816" i="25"/>
  <c r="AF1816" i="25"/>
  <c r="AG1816" i="25"/>
  <c r="AH1816" i="25"/>
  <c r="AI1816" i="25"/>
  <c r="AJ1816" i="25"/>
  <c r="AK1816" i="25"/>
  <c r="AL1816" i="25"/>
  <c r="AM1816" i="25"/>
  <c r="AN1816" i="25"/>
  <c r="AO1816" i="25"/>
  <c r="AP1816" i="25"/>
  <c r="AQ1816" i="25"/>
  <c r="AB1817" i="25"/>
  <c r="AC1817" i="25"/>
  <c r="AD1817" i="25"/>
  <c r="AE1817" i="25"/>
  <c r="AF1817" i="25"/>
  <c r="AG1817" i="25"/>
  <c r="AH1817" i="25"/>
  <c r="AI1817" i="25"/>
  <c r="AJ1817" i="25"/>
  <c r="AK1817" i="25"/>
  <c r="AL1817" i="25"/>
  <c r="AM1817" i="25"/>
  <c r="AN1817" i="25"/>
  <c r="AO1817" i="25"/>
  <c r="AP1817" i="25"/>
  <c r="AQ1817" i="25"/>
  <c r="AB1818" i="25"/>
  <c r="AC1818" i="25"/>
  <c r="AD1818" i="25"/>
  <c r="AE1818" i="25"/>
  <c r="AF1818" i="25"/>
  <c r="AG1818" i="25"/>
  <c r="AH1818" i="25"/>
  <c r="AI1818" i="25"/>
  <c r="AJ1818" i="25"/>
  <c r="AK1818" i="25"/>
  <c r="AL1818" i="25"/>
  <c r="AM1818" i="25"/>
  <c r="AN1818" i="25"/>
  <c r="AO1818" i="25"/>
  <c r="AP1818" i="25"/>
  <c r="AQ1818" i="25"/>
  <c r="AC3" i="25"/>
  <c r="AD3" i="25"/>
  <c r="AE3" i="25"/>
  <c r="AF3" i="25"/>
  <c r="AG3" i="25"/>
  <c r="AH3" i="25"/>
  <c r="AI3" i="25"/>
  <c r="AJ3" i="25"/>
  <c r="AK3" i="25"/>
  <c r="AL3" i="25"/>
  <c r="AM3" i="25"/>
  <c r="AN3" i="25"/>
  <c r="AO3" i="25"/>
  <c r="AP3" i="25"/>
  <c r="AQ3" i="25"/>
  <c r="AT3" i="25"/>
  <c r="AV3" i="25"/>
  <c r="AB3" i="25"/>
  <c r="B69" i="2"/>
  <c r="B52" i="2"/>
  <c r="B35" i="2"/>
  <c r="B18" i="2"/>
  <c r="F32" i="13"/>
  <c r="AT21" i="13"/>
  <c r="AY21" i="13" s="1" a="1"/>
  <c r="AY21" i="13" s="1"/>
  <c r="AR258" i="2"/>
  <c r="AR257" i="2"/>
  <c r="AR256" i="2"/>
  <c r="AR255" i="2"/>
  <c r="AR254" i="2"/>
  <c r="AR253" i="2"/>
  <c r="AR252" i="2"/>
  <c r="AR251" i="2"/>
  <c r="AR250" i="2"/>
  <c r="AR249" i="2"/>
  <c r="AR248" i="2"/>
  <c r="AR247" i="2"/>
  <c r="AR246" i="2"/>
  <c r="AR245" i="2"/>
  <c r="AR244" i="2"/>
  <c r="AR190" i="2"/>
  <c r="AR189" i="2"/>
  <c r="AR188" i="2"/>
  <c r="AR187" i="2"/>
  <c r="AR186" i="2"/>
  <c r="AR185" i="2"/>
  <c r="AR184" i="2"/>
  <c r="AR183" i="2"/>
  <c r="AR182" i="2"/>
  <c r="AR181" i="2"/>
  <c r="AR180" i="2"/>
  <c r="AR179" i="2"/>
  <c r="AR178" i="2"/>
  <c r="AR177" i="2"/>
  <c r="AR176" i="2"/>
  <c r="AR173" i="2"/>
  <c r="AR172" i="2"/>
  <c r="AR171" i="2"/>
  <c r="AR170" i="2"/>
  <c r="AR169" i="2"/>
  <c r="AR168" i="2"/>
  <c r="AR167" i="2"/>
  <c r="AR166" i="2"/>
  <c r="AR165" i="2"/>
  <c r="AR164" i="2"/>
  <c r="AR163" i="2"/>
  <c r="AR162" i="2"/>
  <c r="AR161" i="2"/>
  <c r="AR160" i="2"/>
  <c r="AR159" i="2"/>
  <c r="AR156" i="2"/>
  <c r="AR155" i="2"/>
  <c r="AR154" i="2"/>
  <c r="AR153" i="2"/>
  <c r="AR152" i="2"/>
  <c r="AR151" i="2"/>
  <c r="AR150" i="2"/>
  <c r="AR149" i="2"/>
  <c r="AR148" i="2"/>
  <c r="AR147" i="2"/>
  <c r="AR146" i="2"/>
  <c r="AR145" i="2"/>
  <c r="AR144" i="2"/>
  <c r="AR143" i="2"/>
  <c r="AR142" i="2"/>
  <c r="AR139" i="2"/>
  <c r="AR138" i="2"/>
  <c r="AR137" i="2"/>
  <c r="AR136" i="2"/>
  <c r="AR135" i="2"/>
  <c r="AR134" i="2"/>
  <c r="AR133" i="2"/>
  <c r="AR132" i="2"/>
  <c r="AR131" i="2"/>
  <c r="AR130" i="2"/>
  <c r="AR129" i="2"/>
  <c r="AR128" i="2"/>
  <c r="AR127" i="2"/>
  <c r="AR126" i="2"/>
  <c r="AR125" i="2"/>
  <c r="AR102" i="2"/>
  <c r="AR101" i="2"/>
  <c r="AR100" i="2"/>
  <c r="AR99" i="2"/>
  <c r="AR98" i="2"/>
  <c r="AR97" i="2"/>
  <c r="AR96" i="2"/>
  <c r="AR95" i="2"/>
  <c r="AR94" i="2"/>
  <c r="AR93" i="2"/>
  <c r="AR92" i="2"/>
  <c r="AR91" i="2"/>
  <c r="AR90" i="2"/>
  <c r="AR89" i="2"/>
  <c r="AR88" i="2"/>
  <c r="AR85" i="2"/>
  <c r="AR84" i="2"/>
  <c r="AR83" i="2"/>
  <c r="AR82" i="2"/>
  <c r="AR81" i="2"/>
  <c r="AR80" i="2"/>
  <c r="AR79" i="2"/>
  <c r="AR78" i="2"/>
  <c r="AR77" i="2"/>
  <c r="AR76" i="2"/>
  <c r="AR75" i="2"/>
  <c r="AR74" i="2"/>
  <c r="AR73" i="2"/>
  <c r="AR72" i="2"/>
  <c r="AR71" i="2"/>
  <c r="AR68" i="2"/>
  <c r="AR67" i="2"/>
  <c r="AR66" i="2"/>
  <c r="AR65" i="2"/>
  <c r="AR64" i="2"/>
  <c r="AR63" i="2"/>
  <c r="AR62" i="2"/>
  <c r="AR61" i="2"/>
  <c r="AR60" i="2"/>
  <c r="AR59" i="2"/>
  <c r="AR58" i="2"/>
  <c r="AR57" i="2"/>
  <c r="AR56" i="2"/>
  <c r="AR55" i="2"/>
  <c r="AR54" i="2"/>
  <c r="AR51" i="2"/>
  <c r="AR50" i="2"/>
  <c r="AR49" i="2"/>
  <c r="AR48" i="2"/>
  <c r="AR47" i="2"/>
  <c r="AR46" i="2"/>
  <c r="AR45" i="2"/>
  <c r="AR44" i="2"/>
  <c r="AR43" i="2"/>
  <c r="AR42" i="2"/>
  <c r="AR41" i="2"/>
  <c r="AR40" i="2"/>
  <c r="AR39" i="2"/>
  <c r="AR38" i="2"/>
  <c r="AR37" i="2"/>
  <c r="BL115" i="2" l="1"/>
  <c r="BM115" i="2"/>
  <c r="BL107" i="2"/>
  <c r="BM107" i="2"/>
  <c r="BM273" i="2"/>
  <c r="BL273" i="2"/>
  <c r="BN273" i="2"/>
  <c r="BL113" i="2"/>
  <c r="BM113" i="2"/>
  <c r="BN271" i="2"/>
  <c r="BM271" i="2"/>
  <c r="BL271" i="2"/>
  <c r="BM120" i="2"/>
  <c r="BL120" i="2"/>
  <c r="BM112" i="2"/>
  <c r="BL112" i="2"/>
  <c r="BM270" i="2"/>
  <c r="BN270" i="2"/>
  <c r="BL270" i="2"/>
  <c r="BM114" i="2"/>
  <c r="BL114" i="2"/>
  <c r="BL272" i="2"/>
  <c r="BM272" i="2"/>
  <c r="BN272" i="2"/>
  <c r="BM119" i="2"/>
  <c r="BL119" i="2"/>
  <c r="BM111" i="2"/>
  <c r="BL111" i="2"/>
  <c r="BM269" i="2"/>
  <c r="BN269" i="2"/>
  <c r="BL269" i="2"/>
  <c r="BM118" i="2"/>
  <c r="BL118" i="2"/>
  <c r="BM110" i="2"/>
  <c r="BL110" i="2"/>
  <c r="BN276" i="2"/>
  <c r="BM276" i="2"/>
  <c r="BL276" i="2"/>
  <c r="BL268" i="2"/>
  <c r="BM268" i="2"/>
  <c r="BN268" i="2"/>
  <c r="BM117" i="2"/>
  <c r="BL117" i="2"/>
  <c r="BL109" i="2"/>
  <c r="BM109" i="2"/>
  <c r="BN275" i="2"/>
  <c r="BL275" i="2"/>
  <c r="BM275" i="2"/>
  <c r="BM267" i="2"/>
  <c r="BN267" i="2"/>
  <c r="BL267" i="2"/>
  <c r="BL116" i="2"/>
  <c r="BM116" i="2"/>
  <c r="BL108" i="2"/>
  <c r="BM108" i="2"/>
  <c r="BM274" i="2"/>
  <c r="BL274" i="2"/>
  <c r="BN274" i="2"/>
  <c r="C3" i="28" a="1"/>
  <c r="C3" i="28" s="1"/>
  <c r="C10" i="28" a="1"/>
  <c r="C10" i="28" s="1"/>
  <c r="C16" i="28" a="1"/>
  <c r="C16" i="28" s="1"/>
  <c r="C29" i="28" a="1"/>
  <c r="C29" i="28" s="1"/>
  <c r="C35" i="28" a="1"/>
  <c r="C35" i="28" s="1"/>
  <c r="C42" i="28" a="1"/>
  <c r="C42" i="28" s="1"/>
  <c r="C48" i="28" a="1"/>
  <c r="C48" i="28" s="1"/>
  <c r="C61" i="28" a="1"/>
  <c r="C61" i="28" s="1"/>
  <c r="C67" i="28" a="1"/>
  <c r="C67" i="28" s="1"/>
  <c r="C74" i="28" a="1"/>
  <c r="C74" i="28" s="1"/>
  <c r="C80" i="28" a="1"/>
  <c r="C80" i="28" s="1"/>
  <c r="C53" i="28" a="1"/>
  <c r="C53" i="28" s="1"/>
  <c r="C91" i="28" a="1"/>
  <c r="C91" i="28" s="1"/>
  <c r="C4" i="28" a="1"/>
  <c r="C4" i="28" s="1"/>
  <c r="C17" i="28" a="1"/>
  <c r="C17" i="28" s="1"/>
  <c r="C23" i="28" a="1"/>
  <c r="C23" i="28" s="1"/>
  <c r="C30" i="28" a="1"/>
  <c r="C30" i="28" s="1"/>
  <c r="C36" i="28" a="1"/>
  <c r="C36" i="28" s="1"/>
  <c r="C49" i="28" a="1"/>
  <c r="C49" i="28" s="1"/>
  <c r="C55" i="28" a="1"/>
  <c r="C55" i="28" s="1"/>
  <c r="C62" i="28" a="1"/>
  <c r="C62" i="28" s="1"/>
  <c r="C68" i="28" a="1"/>
  <c r="C68" i="28" s="1"/>
  <c r="C81" i="28" a="1"/>
  <c r="C81" i="28" s="1"/>
  <c r="C87" i="28" a="1"/>
  <c r="C87" i="28" s="1"/>
  <c r="C5" i="28" a="1"/>
  <c r="C5" i="28" s="1"/>
  <c r="C11" i="28" a="1"/>
  <c r="C11" i="28" s="1"/>
  <c r="C18" i="28" a="1"/>
  <c r="C18" i="28" s="1"/>
  <c r="C24" i="28" a="1"/>
  <c r="C24" i="28" s="1"/>
  <c r="C37" i="28" a="1"/>
  <c r="C37" i="28" s="1"/>
  <c r="C43" i="28" a="1"/>
  <c r="C43" i="28" s="1"/>
  <c r="C50" i="28" a="1"/>
  <c r="C50" i="28" s="1"/>
  <c r="C56" i="28" a="1"/>
  <c r="C56" i="28" s="1"/>
  <c r="C69" i="28" a="1"/>
  <c r="C69" i="28" s="1"/>
  <c r="C75" i="28" a="1"/>
  <c r="C75" i="28" s="1"/>
  <c r="C82" i="28" a="1"/>
  <c r="C82" i="28" s="1"/>
  <c r="C88" i="28" a="1"/>
  <c r="C88" i="28" s="1"/>
  <c r="C59" i="28" a="1"/>
  <c r="C59" i="28" s="1"/>
  <c r="C6" i="28" a="1"/>
  <c r="C6" i="28" s="1"/>
  <c r="C12" i="28" a="1"/>
  <c r="C12" i="28" s="1"/>
  <c r="C25" i="28" a="1"/>
  <c r="C25" i="28" s="1"/>
  <c r="C31" i="28" a="1"/>
  <c r="C31" i="28" s="1"/>
  <c r="C38" i="28" a="1"/>
  <c r="C38" i="28" s="1"/>
  <c r="C44" i="28" a="1"/>
  <c r="C44" i="28" s="1"/>
  <c r="C57" i="28" a="1"/>
  <c r="C57" i="28" s="1"/>
  <c r="C63" i="28" a="1"/>
  <c r="C63" i="28" s="1"/>
  <c r="C70" i="28" a="1"/>
  <c r="C70" i="28" s="1"/>
  <c r="C76" i="28" a="1"/>
  <c r="C76" i="28" s="1"/>
  <c r="C89" i="28" a="1"/>
  <c r="C89" i="28" s="1"/>
  <c r="C40" i="28" a="1"/>
  <c r="C40" i="28" s="1"/>
  <c r="C85" i="28" a="1"/>
  <c r="C85" i="28" s="1"/>
  <c r="C13" i="28" a="1"/>
  <c r="C13" i="28" s="1"/>
  <c r="C19" i="28" a="1"/>
  <c r="C19" i="28" s="1"/>
  <c r="C26" i="28" a="1"/>
  <c r="C26" i="28" s="1"/>
  <c r="C32" i="28" a="1"/>
  <c r="C32" i="28" s="1"/>
  <c r="C45" i="28" a="1"/>
  <c r="C45" i="28" s="1"/>
  <c r="C51" i="28" a="1"/>
  <c r="C51" i="28" s="1"/>
  <c r="C58" i="28" a="1"/>
  <c r="C58" i="28" s="1"/>
  <c r="C64" i="28" a="1"/>
  <c r="C64" i="28" s="1"/>
  <c r="C77" i="28" a="1"/>
  <c r="C77" i="28" s="1"/>
  <c r="C83" i="28" a="1"/>
  <c r="C83" i="28" s="1"/>
  <c r="C90" i="28" a="1"/>
  <c r="C90" i="28" s="1"/>
  <c r="C71" i="28" a="1"/>
  <c r="C71" i="28" s="1"/>
  <c r="C84" i="28" a="1"/>
  <c r="C84" i="28" s="1"/>
  <c r="C21" i="28" a="1"/>
  <c r="C21" i="28" s="1"/>
  <c r="C27" i="28" a="1"/>
  <c r="C27" i="28" s="1"/>
  <c r="C72" i="28" a="1"/>
  <c r="C72" i="28" s="1"/>
  <c r="C7" i="28" a="1"/>
  <c r="C7" i="28" s="1"/>
  <c r="C14" i="28" a="1"/>
  <c r="C14" i="28" s="1"/>
  <c r="C20" i="28" a="1"/>
  <c r="C20" i="28" s="1"/>
  <c r="C33" i="28" a="1"/>
  <c r="C33" i="28" s="1"/>
  <c r="C39" i="28" a="1"/>
  <c r="C39" i="28" s="1"/>
  <c r="C46" i="28" a="1"/>
  <c r="C46" i="28" s="1"/>
  <c r="C52" i="28" a="1"/>
  <c r="C52" i="28" s="1"/>
  <c r="C65" i="28" a="1"/>
  <c r="C65" i="28" s="1"/>
  <c r="C78" i="28" a="1"/>
  <c r="C78" i="28" s="1"/>
  <c r="C8" i="28" a="1"/>
  <c r="C8" i="28" s="1"/>
  <c r="C34" i="28" a="1"/>
  <c r="C34" i="28" s="1"/>
  <c r="C9" i="28" a="1"/>
  <c r="C9" i="28" s="1"/>
  <c r="C15" i="28" a="1"/>
  <c r="C15" i="28" s="1"/>
  <c r="C22" i="28" a="1"/>
  <c r="C22" i="28" s="1"/>
  <c r="C28" i="28" a="1"/>
  <c r="C28" i="28" s="1"/>
  <c r="C41" i="28" a="1"/>
  <c r="C41" i="28" s="1"/>
  <c r="C47" i="28" a="1"/>
  <c r="C47" i="28" s="1"/>
  <c r="C54" i="28" a="1"/>
  <c r="C54" i="28" s="1"/>
  <c r="C60" i="28" a="1"/>
  <c r="C60" i="28" s="1"/>
  <c r="C73" i="28" a="1"/>
  <c r="C73" i="28" s="1"/>
  <c r="C79" i="28" a="1"/>
  <c r="C79" i="28" s="1"/>
  <c r="C86" i="28" a="1"/>
  <c r="C86" i="28" s="1"/>
  <c r="C2" i="28" a="1"/>
  <c r="C2" i="28" s="1"/>
  <c r="C66" i="28" a="1"/>
  <c r="C66" i="28" s="1"/>
  <c r="BL106" i="2"/>
  <c r="BM106" i="2"/>
  <c r="BM265" i="2"/>
  <c r="BL265" i="2"/>
  <c r="BN265" i="2"/>
  <c r="BM263" i="2"/>
  <c r="BN263" i="2"/>
  <c r="BL263" i="2"/>
  <c r="BM264" i="2"/>
  <c r="BN264" i="2"/>
  <c r="BL264" i="2"/>
  <c r="BM266" i="2"/>
  <c r="BN266" i="2"/>
  <c r="BL266" i="2"/>
  <c r="BL262" i="2"/>
  <c r="BN262" i="2"/>
  <c r="BM262" i="2"/>
  <c r="AD31" i="14"/>
  <c r="AP31" i="14"/>
  <c r="BB31" i="14"/>
  <c r="BN31" i="14"/>
  <c r="R31" i="14"/>
  <c r="M31" i="14"/>
  <c r="H31" i="14"/>
  <c r="BJ18" i="8"/>
  <c r="BZ18" i="8" s="1"/>
  <c r="BJ16" i="8"/>
  <c r="BZ16" i="8" s="1"/>
  <c r="BJ14" i="8"/>
  <c r="BZ14" i="8" s="1"/>
  <c r="BJ12" i="8"/>
  <c r="BZ12" i="8" s="1"/>
  <c r="AG5" i="13"/>
  <c r="BM105" i="2" l="1"/>
  <c r="B3" i="28" s="1"/>
  <c r="BL105" i="2"/>
  <c r="B2" i="28" s="1"/>
  <c r="BM261" i="2"/>
  <c r="D3" i="28" s="1"/>
  <c r="BN261" i="2"/>
  <c r="D4" i="28" s="1"/>
  <c r="BL261" i="2"/>
  <c r="D2" i="28" s="1"/>
  <c r="I21" i="13"/>
  <c r="W21" i="13"/>
  <c r="Q21" i="13"/>
  <c r="M21" i="13"/>
  <c r="B21" i="13"/>
  <c r="AC21" i="13"/>
  <c r="AC25" i="13"/>
  <c r="W25" i="13"/>
  <c r="Q25" i="13"/>
  <c r="M25" i="13"/>
  <c r="I25" i="13"/>
  <c r="B25" i="13"/>
  <c r="Q24" i="13"/>
  <c r="M24" i="13"/>
  <c r="I24" i="13"/>
  <c r="B24" i="13"/>
  <c r="W24" i="13"/>
  <c r="AC24" i="13"/>
  <c r="I23" i="13"/>
  <c r="B23" i="13"/>
  <c r="AC23" i="13"/>
  <c r="W23" i="13"/>
  <c r="M23" i="13"/>
  <c r="Q23" i="13"/>
  <c r="M22" i="13"/>
  <c r="AC22" i="13"/>
  <c r="I22" i="13"/>
  <c r="W22" i="13"/>
  <c r="Q22" i="13"/>
  <c r="B22" i="13"/>
  <c r="V3" i="25" a="1"/>
  <c r="V3" i="25" s="1"/>
  <c r="AU3" i="25" s="1"/>
  <c r="CG332" i="23" a="1"/>
  <c r="CG332" i="23" s="1"/>
  <c r="CG333" i="23" a="1"/>
  <c r="CG333" i="23" s="1"/>
  <c r="CG334" i="23" a="1"/>
  <c r="CG334" i="23" s="1"/>
  <c r="CG335" i="23" a="1"/>
  <c r="CG335" i="23" s="1"/>
  <c r="CG336" i="23" a="1"/>
  <c r="CG336" i="23" s="1"/>
  <c r="CG337" i="23" a="1"/>
  <c r="CG337" i="23" s="1"/>
  <c r="CG338" i="23" a="1"/>
  <c r="CG338" i="23" s="1"/>
  <c r="CG339" i="23" a="1"/>
  <c r="CG339" i="23" s="1"/>
  <c r="CG340" i="23" a="1"/>
  <c r="CG340" i="23" s="1"/>
  <c r="CG341" i="23" a="1"/>
  <c r="CG341" i="23" s="1"/>
  <c r="CG342" i="23" a="1"/>
  <c r="CG342" i="23" s="1"/>
  <c r="CG343" i="23" a="1"/>
  <c r="CG343" i="23" s="1"/>
  <c r="CG344" i="23" a="1"/>
  <c r="CG344" i="23" s="1"/>
  <c r="CG345" i="23" a="1"/>
  <c r="CG345" i="23" s="1"/>
  <c r="CG346" i="23" a="1"/>
  <c r="CG346" i="23" s="1"/>
  <c r="CG347" i="23" a="1"/>
  <c r="CG347" i="23" s="1"/>
  <c r="CG348" i="23" a="1"/>
  <c r="CG348" i="23" s="1"/>
  <c r="CG349" i="23" a="1"/>
  <c r="CG349" i="23" s="1"/>
  <c r="CG350" i="23" a="1"/>
  <c r="CG350" i="23" s="1"/>
  <c r="CG351" i="23" a="1"/>
  <c r="CG351" i="23" s="1"/>
  <c r="CG352" i="23" a="1"/>
  <c r="CG352" i="23" s="1"/>
  <c r="CG353" i="23" a="1"/>
  <c r="CG353" i="23" s="1"/>
  <c r="CG354" i="23" a="1"/>
  <c r="CG354" i="23" s="1"/>
  <c r="CG355" i="23" a="1"/>
  <c r="CG355" i="23" s="1"/>
  <c r="CG356" i="23" a="1"/>
  <c r="CG356" i="23" s="1"/>
  <c r="CG357" i="23" a="1"/>
  <c r="CG357" i="23" s="1"/>
  <c r="CG358" i="23" a="1"/>
  <c r="CG358" i="23" s="1"/>
  <c r="CG359" i="23" a="1"/>
  <c r="CG359" i="23" s="1"/>
  <c r="CG360" i="23" a="1"/>
  <c r="CG360" i="23" s="1"/>
  <c r="CG361" i="23" a="1"/>
  <c r="CG361" i="23" s="1"/>
  <c r="CG362" i="23" a="1"/>
  <c r="CG362" i="23" s="1"/>
  <c r="CG363" i="23" a="1"/>
  <c r="CG363" i="23" s="1"/>
  <c r="CG364" i="23" a="1"/>
  <c r="CG364" i="23" s="1"/>
  <c r="CG365" i="23" a="1"/>
  <c r="CG365" i="23" s="1"/>
  <c r="CG366" i="23" a="1"/>
  <c r="CG366" i="23" s="1"/>
  <c r="CG367" i="23" a="1"/>
  <c r="CG367" i="23" s="1"/>
  <c r="CG368" i="23" a="1"/>
  <c r="CG368" i="23" s="1"/>
  <c r="CG369" i="23" a="1"/>
  <c r="CG369" i="23" s="1"/>
  <c r="CG370" i="23" a="1"/>
  <c r="CG370" i="23" s="1"/>
  <c r="CG371" i="23" a="1"/>
  <c r="CG371" i="23" s="1"/>
  <c r="CG372" i="23" a="1"/>
  <c r="CG372" i="23" s="1"/>
  <c r="CG373" i="23" a="1"/>
  <c r="CG373" i="23" s="1"/>
  <c r="CG374" i="23" a="1"/>
  <c r="CG374" i="23" s="1"/>
  <c r="CG375" i="23" a="1"/>
  <c r="CG375" i="23" s="1"/>
  <c r="CG376" i="23" a="1"/>
  <c r="CG376" i="23" s="1"/>
  <c r="CG377" i="23" a="1"/>
  <c r="CG377" i="23" s="1"/>
  <c r="CG378" i="23" a="1"/>
  <c r="CG378" i="23" s="1"/>
  <c r="CG379" i="23" a="1"/>
  <c r="CG379" i="23" s="1"/>
  <c r="CG380" i="23" a="1"/>
  <c r="CG380" i="23" s="1"/>
  <c r="CG381" i="23" a="1"/>
  <c r="CG381" i="23" s="1"/>
  <c r="CG382" i="23" a="1"/>
  <c r="CG382" i="23" s="1"/>
  <c r="CG383" i="23" a="1"/>
  <c r="CG383" i="23" s="1"/>
  <c r="CG384" i="23" a="1"/>
  <c r="CG384" i="23" s="1"/>
  <c r="CG385" i="23" a="1"/>
  <c r="CG385" i="23" s="1"/>
  <c r="CG386" i="23" a="1"/>
  <c r="CG386" i="23" s="1"/>
  <c r="CG387" i="23" a="1"/>
  <c r="CG387" i="23" s="1"/>
  <c r="CG388" i="23" a="1"/>
  <c r="CG388" i="23" s="1"/>
  <c r="CG389" i="23" a="1"/>
  <c r="CG389" i="23" s="1"/>
  <c r="CG390" i="23" a="1"/>
  <c r="CG390" i="23" s="1"/>
  <c r="CG391" i="23" a="1"/>
  <c r="CG391" i="23" s="1"/>
  <c r="CG392" i="23" a="1"/>
  <c r="CG392" i="23" s="1"/>
  <c r="CG393" i="23" a="1"/>
  <c r="CG393" i="23" s="1"/>
  <c r="CG394" i="23" a="1"/>
  <c r="CG394" i="23" s="1"/>
  <c r="CG395" i="23" a="1"/>
  <c r="CG395" i="23" s="1"/>
  <c r="CG396" i="23" a="1"/>
  <c r="CG396" i="23" s="1"/>
  <c r="CG397" i="23" a="1"/>
  <c r="CG397" i="23" s="1"/>
  <c r="CG398" i="23" a="1"/>
  <c r="CG398" i="23" s="1"/>
  <c r="CG399" i="23" a="1"/>
  <c r="CG399" i="23" s="1"/>
  <c r="CG400" i="23" a="1"/>
  <c r="CG400" i="23" s="1"/>
  <c r="CG401" i="23" a="1"/>
  <c r="CG401" i="23" s="1"/>
  <c r="CG402" i="23" a="1"/>
  <c r="CG402" i="23" s="1"/>
  <c r="CG403" i="23" a="1"/>
  <c r="CG403" i="23" s="1"/>
  <c r="CG404" i="23" a="1"/>
  <c r="CG404" i="23" s="1"/>
  <c r="CG405" i="23" a="1"/>
  <c r="CG405" i="23" s="1"/>
  <c r="CG406" i="23" a="1"/>
  <c r="CG406" i="23" s="1"/>
  <c r="CG407" i="23" a="1"/>
  <c r="CG407" i="23" s="1"/>
  <c r="CG408" i="23" a="1"/>
  <c r="CG408" i="23" s="1"/>
  <c r="CG409" i="23" a="1"/>
  <c r="CG409" i="23" s="1"/>
  <c r="CG410" i="23" a="1"/>
  <c r="CG410" i="23" s="1"/>
  <c r="CG411" i="23" a="1"/>
  <c r="CG411" i="23" s="1"/>
  <c r="CG412" i="23" a="1"/>
  <c r="CG412" i="23" s="1"/>
  <c r="CG413" i="23" a="1"/>
  <c r="CG413" i="23" s="1"/>
  <c r="CG414" i="23" a="1"/>
  <c r="CG414" i="23" s="1"/>
  <c r="CG415" i="23" a="1"/>
  <c r="CG415" i="23" s="1"/>
  <c r="CG416" i="23" a="1"/>
  <c r="CG416" i="23" s="1"/>
  <c r="CG417" i="23" a="1"/>
  <c r="CG417" i="23" s="1"/>
  <c r="CG418" i="23" a="1"/>
  <c r="CG418" i="23" s="1"/>
  <c r="CG419" i="23" a="1"/>
  <c r="CG419" i="23" s="1"/>
  <c r="CG420" i="23" a="1"/>
  <c r="CG420" i="23" s="1"/>
  <c r="CG421" i="23" a="1"/>
  <c r="CG421" i="23" s="1"/>
  <c r="CG422" i="23" a="1"/>
  <c r="CG422" i="23" s="1"/>
  <c r="CG423" i="23" a="1"/>
  <c r="CG423" i="23" s="1"/>
  <c r="CG424" i="23" a="1"/>
  <c r="CG424" i="23" s="1"/>
  <c r="CG425" i="23" a="1"/>
  <c r="CG425" i="23" s="1"/>
  <c r="CG426" i="23" a="1"/>
  <c r="CG426" i="23" s="1"/>
  <c r="CG427" i="23" a="1"/>
  <c r="CG427" i="23" s="1"/>
  <c r="CG428" i="23" a="1"/>
  <c r="CG428" i="23" s="1"/>
  <c r="CG429" i="23" a="1"/>
  <c r="CG429" i="23" s="1"/>
  <c r="CG430" i="23" a="1"/>
  <c r="CG430" i="23" s="1"/>
  <c r="CG431" i="23" a="1"/>
  <c r="CG431" i="23" s="1"/>
  <c r="CG432" i="23" a="1"/>
  <c r="CG432" i="23" s="1"/>
  <c r="CG433" i="23" a="1"/>
  <c r="CG433" i="23" s="1"/>
  <c r="CG434" i="23" a="1"/>
  <c r="CG434" i="23" s="1"/>
  <c r="CG435" i="23" a="1"/>
  <c r="CG435" i="23" s="1"/>
  <c r="CG436" i="23" a="1"/>
  <c r="CG436" i="23" s="1"/>
  <c r="CG437" i="23" a="1"/>
  <c r="CG437" i="23" s="1"/>
  <c r="CG438" i="23" a="1"/>
  <c r="CG438" i="23" s="1"/>
  <c r="CG439" i="23" a="1"/>
  <c r="CG439" i="23" s="1"/>
  <c r="CG508" i="23" a="1"/>
  <c r="CG508" i="23" s="1"/>
  <c r="CG509" i="23" a="1"/>
  <c r="CG509" i="23" s="1"/>
  <c r="CG331" i="23" a="1"/>
  <c r="CG331" i="23" s="1"/>
  <c r="CG223" i="23" a="1"/>
  <c r="CG223" i="23" s="1"/>
  <c r="CG224" i="23" a="1"/>
  <c r="CG224" i="23" s="1"/>
  <c r="CG225" i="23" a="1"/>
  <c r="CG225" i="23" s="1"/>
  <c r="CG226" i="23" a="1"/>
  <c r="CG226" i="23" s="1"/>
  <c r="CG227" i="23" a="1"/>
  <c r="CG227" i="23" s="1"/>
  <c r="CG228" i="23" a="1"/>
  <c r="CG228" i="23" s="1"/>
  <c r="CG229" i="23" a="1"/>
  <c r="CG229" i="23" s="1"/>
  <c r="CG230" i="23" a="1"/>
  <c r="CG230" i="23" s="1"/>
  <c r="CG231" i="23" a="1"/>
  <c r="CG231" i="23" s="1"/>
  <c r="CG232" i="23" a="1"/>
  <c r="CG232" i="23" s="1"/>
  <c r="CG233" i="23" a="1"/>
  <c r="CG233" i="23" s="1"/>
  <c r="CG234" i="23" a="1"/>
  <c r="CG234" i="23" s="1"/>
  <c r="CG235" i="23" a="1"/>
  <c r="CG235" i="23" s="1"/>
  <c r="CG236" i="23" a="1"/>
  <c r="CG236" i="23" s="1"/>
  <c r="CG237" i="23" a="1"/>
  <c r="CG237" i="23" s="1"/>
  <c r="CG238" i="23" a="1"/>
  <c r="CG238" i="23" s="1"/>
  <c r="CG239" i="23" a="1"/>
  <c r="CG239" i="23" s="1"/>
  <c r="CG240" i="23" a="1"/>
  <c r="CG240" i="23" s="1"/>
  <c r="CG241" i="23" a="1"/>
  <c r="CG241" i="23" s="1"/>
  <c r="CG242" i="23" a="1"/>
  <c r="CG242" i="23" s="1"/>
  <c r="CG243" i="23" a="1"/>
  <c r="CG243" i="23" s="1"/>
  <c r="CG244" i="23" a="1"/>
  <c r="CG244" i="23" s="1"/>
  <c r="CG245" i="23" a="1"/>
  <c r="CG245" i="23" s="1"/>
  <c r="CG246" i="23" a="1"/>
  <c r="CG246" i="23" s="1"/>
  <c r="CG247" i="23" a="1"/>
  <c r="CG247" i="23" s="1"/>
  <c r="CG248" i="23" a="1"/>
  <c r="CG248" i="23" s="1"/>
  <c r="CG249" i="23" a="1"/>
  <c r="CG249" i="23" s="1"/>
  <c r="CG250" i="23" a="1"/>
  <c r="CG250" i="23" s="1"/>
  <c r="CG251" i="23" a="1"/>
  <c r="CG251" i="23" s="1"/>
  <c r="CG252" i="23" a="1"/>
  <c r="CG252" i="23" s="1"/>
  <c r="CG253" i="23" a="1"/>
  <c r="CG253" i="23" s="1"/>
  <c r="CG254" i="23" a="1"/>
  <c r="CG254" i="23" s="1"/>
  <c r="CG255" i="23" a="1"/>
  <c r="CG255" i="23" s="1"/>
  <c r="CG256" i="23" a="1"/>
  <c r="CG256" i="23" s="1"/>
  <c r="CG257" i="23" a="1"/>
  <c r="CG257" i="23" s="1"/>
  <c r="CG258" i="23" a="1"/>
  <c r="CG258" i="23" s="1"/>
  <c r="CG259" i="23" a="1"/>
  <c r="CG259" i="23" s="1"/>
  <c r="CG260" i="23" a="1"/>
  <c r="CG260" i="23" s="1"/>
  <c r="CG261" i="23" a="1"/>
  <c r="CG261" i="23" s="1"/>
  <c r="CG262" i="23" a="1"/>
  <c r="CG262" i="23" s="1"/>
  <c r="CG263" i="23" a="1"/>
  <c r="CG263" i="23" s="1"/>
  <c r="CG264" i="23" a="1"/>
  <c r="CG264" i="23" s="1"/>
  <c r="CG265" i="23" a="1"/>
  <c r="CG265" i="23" s="1"/>
  <c r="CG266" i="23" a="1"/>
  <c r="CG266" i="23" s="1"/>
  <c r="CG267" i="23" a="1"/>
  <c r="CG267" i="23" s="1"/>
  <c r="CG268" i="23" a="1"/>
  <c r="CG268" i="23" s="1"/>
  <c r="CG269" i="23" a="1"/>
  <c r="CG269" i="23" s="1"/>
  <c r="CG270" i="23" a="1"/>
  <c r="CG270" i="23" s="1"/>
  <c r="CG271" i="23" a="1"/>
  <c r="CG271" i="23" s="1"/>
  <c r="CG272" i="23" a="1"/>
  <c r="CG272" i="23" s="1"/>
  <c r="CG273" i="23" a="1"/>
  <c r="CG273" i="23" s="1"/>
  <c r="CG274" i="23" a="1"/>
  <c r="CG274" i="23" s="1"/>
  <c r="CG275" i="23" a="1"/>
  <c r="CG275" i="23" s="1"/>
  <c r="CG276" i="23" a="1"/>
  <c r="CG276" i="23" s="1"/>
  <c r="CG277" i="23" a="1"/>
  <c r="CG277" i="23" s="1"/>
  <c r="CG278" i="23" a="1"/>
  <c r="CG278" i="23" s="1"/>
  <c r="CG279" i="23" a="1"/>
  <c r="CG279" i="23" s="1"/>
  <c r="CG280" i="23" a="1"/>
  <c r="CG280" i="23" s="1"/>
  <c r="CG281" i="23" a="1"/>
  <c r="CG281" i="23" s="1"/>
  <c r="CG282" i="23" a="1"/>
  <c r="CG282" i="23" s="1"/>
  <c r="CG283" i="23" a="1"/>
  <c r="CG283" i="23" s="1"/>
  <c r="CG284" i="23" a="1"/>
  <c r="CG284" i="23" s="1"/>
  <c r="CG285" i="23" a="1"/>
  <c r="CG285" i="23" s="1"/>
  <c r="CG286" i="23" a="1"/>
  <c r="CG286" i="23" s="1"/>
  <c r="CG287" i="23" a="1"/>
  <c r="CG287" i="23" s="1"/>
  <c r="CG288" i="23" a="1"/>
  <c r="CG288" i="23" s="1"/>
  <c r="CG289" i="23" a="1"/>
  <c r="CG289" i="23" s="1"/>
  <c r="CG290" i="23" a="1"/>
  <c r="CG290" i="23" s="1"/>
  <c r="CG291" i="23" a="1"/>
  <c r="CG291" i="23" s="1"/>
  <c r="CG292" i="23" a="1"/>
  <c r="CG292" i="23" s="1"/>
  <c r="CG293" i="23" a="1"/>
  <c r="CG293" i="23" s="1"/>
  <c r="CG294" i="23" a="1"/>
  <c r="CG294" i="23" s="1"/>
  <c r="CG295" i="23" a="1"/>
  <c r="CG295" i="23" s="1"/>
  <c r="CG296" i="23" a="1"/>
  <c r="CG296" i="23" s="1"/>
  <c r="CG297" i="23" a="1"/>
  <c r="CG297" i="23" s="1"/>
  <c r="CG298" i="23" a="1"/>
  <c r="CG298" i="23" s="1"/>
  <c r="CG299" i="23" a="1"/>
  <c r="CG299" i="23" s="1"/>
  <c r="CG300" i="23" a="1"/>
  <c r="CG300" i="23" s="1"/>
  <c r="CG301" i="23" a="1"/>
  <c r="CG301" i="23" s="1"/>
  <c r="CG302" i="23" a="1"/>
  <c r="CG302" i="23" s="1"/>
  <c r="CG303" i="23" a="1"/>
  <c r="CG303" i="23" s="1"/>
  <c r="CG304" i="23" a="1"/>
  <c r="CG304" i="23" s="1"/>
  <c r="CG305" i="23" a="1"/>
  <c r="CG305" i="23" s="1"/>
  <c r="CG306" i="23" a="1"/>
  <c r="CG306" i="23" s="1"/>
  <c r="CG307" i="23" a="1"/>
  <c r="CG307" i="23" s="1"/>
  <c r="CG308" i="23" a="1"/>
  <c r="CG308" i="23" s="1"/>
  <c r="CG309" i="23" a="1"/>
  <c r="CG309" i="23" s="1"/>
  <c r="CG310" i="23" a="1"/>
  <c r="CG310" i="23" s="1"/>
  <c r="CG311" i="23" a="1"/>
  <c r="CG311" i="23" s="1"/>
  <c r="CG312" i="23" a="1"/>
  <c r="CG312" i="23" s="1"/>
  <c r="CG313" i="23" a="1"/>
  <c r="CG313" i="23" s="1"/>
  <c r="CG314" i="23" a="1"/>
  <c r="CG314" i="23" s="1"/>
  <c r="CG315" i="23" a="1"/>
  <c r="CG315" i="23" s="1"/>
  <c r="CG316" i="23" a="1"/>
  <c r="CG316" i="23" s="1"/>
  <c r="CG317" i="23" a="1"/>
  <c r="CG317" i="23" s="1"/>
  <c r="CG318" i="23" a="1"/>
  <c r="CG318" i="23" s="1"/>
  <c r="CG319" i="23" a="1"/>
  <c r="CG319" i="23" s="1"/>
  <c r="CG320" i="23" a="1"/>
  <c r="CG320" i="23" s="1"/>
  <c r="CG321" i="23" a="1"/>
  <c r="CG321" i="23" s="1"/>
  <c r="CG322" i="23" a="1"/>
  <c r="CG322" i="23" s="1"/>
  <c r="CG323" i="23" a="1"/>
  <c r="CG323" i="23" s="1"/>
  <c r="CG324" i="23" a="1"/>
  <c r="CG324" i="23" s="1"/>
  <c r="CG325" i="23" a="1"/>
  <c r="CG325" i="23" s="1"/>
  <c r="CG326" i="23" a="1"/>
  <c r="CG326" i="23" s="1"/>
  <c r="CG327" i="23" a="1"/>
  <c r="CG327" i="23" s="1"/>
  <c r="CG328" i="23" a="1"/>
  <c r="CG328" i="23" s="1"/>
  <c r="CG329" i="23" a="1"/>
  <c r="CG329" i="23" s="1"/>
  <c r="CG330" i="23" a="1"/>
  <c r="CG330" i="23" s="1"/>
  <c r="CG222" i="23" a="1"/>
  <c r="CG222" i="23" s="1"/>
  <c r="CG114" i="23" a="1"/>
  <c r="CG114" i="23" s="1"/>
  <c r="CG115" i="23" a="1"/>
  <c r="CG115" i="23" s="1"/>
  <c r="CG116" i="23" a="1"/>
  <c r="CG116" i="23" s="1"/>
  <c r="CG117" i="23" a="1"/>
  <c r="CG117" i="23" s="1"/>
  <c r="CG118" i="23" a="1"/>
  <c r="CG118" i="23" s="1"/>
  <c r="CG119" i="23" a="1"/>
  <c r="CG119" i="23" s="1"/>
  <c r="CG120" i="23" a="1"/>
  <c r="CG120" i="23" s="1"/>
  <c r="CG121" i="23" a="1"/>
  <c r="CG121" i="23" s="1"/>
  <c r="CG122" i="23" a="1"/>
  <c r="CG122" i="23" s="1"/>
  <c r="CG123" i="23" a="1"/>
  <c r="CG123" i="23" s="1"/>
  <c r="CG124" i="23" a="1"/>
  <c r="CG124" i="23" s="1"/>
  <c r="CG125" i="23" a="1"/>
  <c r="CG125" i="23" s="1"/>
  <c r="CG126" i="23" a="1"/>
  <c r="CG126" i="23" s="1"/>
  <c r="CG127" i="23" a="1"/>
  <c r="CG127" i="23" s="1"/>
  <c r="CG128" i="23" a="1"/>
  <c r="CG128" i="23" s="1"/>
  <c r="CG129" i="23" a="1"/>
  <c r="CG129" i="23" s="1"/>
  <c r="CG130" i="23" a="1"/>
  <c r="CG130" i="23" s="1"/>
  <c r="CG131" i="23" a="1"/>
  <c r="CG131" i="23" s="1"/>
  <c r="CG132" i="23" a="1"/>
  <c r="CG132" i="23" s="1"/>
  <c r="CG133" i="23" a="1"/>
  <c r="CG133" i="23" s="1"/>
  <c r="CG134" i="23" a="1"/>
  <c r="CG134" i="23" s="1"/>
  <c r="CG135" i="23" a="1"/>
  <c r="CG135" i="23" s="1"/>
  <c r="CG136" i="23" a="1"/>
  <c r="CG136" i="23" s="1"/>
  <c r="CG137" i="23" a="1"/>
  <c r="CG137" i="23" s="1"/>
  <c r="CG138" i="23" a="1"/>
  <c r="CG138" i="23" s="1"/>
  <c r="CG139" i="23" a="1"/>
  <c r="CG139" i="23" s="1"/>
  <c r="CG140" i="23" a="1"/>
  <c r="CG140" i="23" s="1"/>
  <c r="CG141" i="23" a="1"/>
  <c r="CG141" i="23" s="1"/>
  <c r="CG142" i="23" a="1"/>
  <c r="CG142" i="23" s="1"/>
  <c r="CG143" i="23" a="1"/>
  <c r="CG143" i="23" s="1"/>
  <c r="CG144" i="23" a="1"/>
  <c r="CG144" i="23" s="1"/>
  <c r="CG145" i="23" a="1"/>
  <c r="CG145" i="23" s="1"/>
  <c r="CG146" i="23" a="1"/>
  <c r="CG146" i="23" s="1"/>
  <c r="CG147" i="23" a="1"/>
  <c r="CG147" i="23" s="1"/>
  <c r="CG148" i="23" a="1"/>
  <c r="CG148" i="23" s="1"/>
  <c r="CG149" i="23" a="1"/>
  <c r="CG149" i="23" s="1"/>
  <c r="CG150" i="23" a="1"/>
  <c r="CG150" i="23" s="1"/>
  <c r="CG151" i="23" a="1"/>
  <c r="CG151" i="23" s="1"/>
  <c r="CG152" i="23" a="1"/>
  <c r="CG152" i="23" s="1"/>
  <c r="CG153" i="23" a="1"/>
  <c r="CG153" i="23" s="1"/>
  <c r="CG154" i="23" a="1"/>
  <c r="CG154" i="23" s="1"/>
  <c r="CG155" i="23" a="1"/>
  <c r="CG155" i="23" s="1"/>
  <c r="CG156" i="23" a="1"/>
  <c r="CG156" i="23" s="1"/>
  <c r="CG157" i="23" a="1"/>
  <c r="CG157" i="23" s="1"/>
  <c r="CG158" i="23" a="1"/>
  <c r="CG158" i="23" s="1"/>
  <c r="CG159" i="23" a="1"/>
  <c r="CG159" i="23" s="1"/>
  <c r="CG160" i="23" a="1"/>
  <c r="CG160" i="23" s="1"/>
  <c r="CG161" i="23" a="1"/>
  <c r="CG161" i="23" s="1"/>
  <c r="CG162" i="23" a="1"/>
  <c r="CG162" i="23" s="1"/>
  <c r="CG163" i="23" a="1"/>
  <c r="CG163" i="23" s="1"/>
  <c r="CG164" i="23" a="1"/>
  <c r="CG164" i="23" s="1"/>
  <c r="CG165" i="23" a="1"/>
  <c r="CG165" i="23" s="1"/>
  <c r="CG166" i="23" a="1"/>
  <c r="CG166" i="23" s="1"/>
  <c r="CG167" i="23" a="1"/>
  <c r="CG167" i="23" s="1"/>
  <c r="CG168" i="23" a="1"/>
  <c r="CG168" i="23" s="1"/>
  <c r="CG169" i="23" a="1"/>
  <c r="CG169" i="23" s="1"/>
  <c r="CG170" i="23" a="1"/>
  <c r="CG170" i="23" s="1"/>
  <c r="CG171" i="23" a="1"/>
  <c r="CG171" i="23" s="1"/>
  <c r="CG172" i="23" a="1"/>
  <c r="CG172" i="23" s="1"/>
  <c r="CG173" i="23" a="1"/>
  <c r="CG173" i="23" s="1"/>
  <c r="CG174" i="23" a="1"/>
  <c r="CG174" i="23" s="1"/>
  <c r="CG175" i="23" a="1"/>
  <c r="CG175" i="23" s="1"/>
  <c r="CG176" i="23" a="1"/>
  <c r="CG176" i="23" s="1"/>
  <c r="CG177" i="23" a="1"/>
  <c r="CG177" i="23" s="1"/>
  <c r="CG178" i="23" a="1"/>
  <c r="CG178" i="23" s="1"/>
  <c r="CG179" i="23" a="1"/>
  <c r="CG179" i="23" s="1"/>
  <c r="CG180" i="23" a="1"/>
  <c r="CG180" i="23" s="1"/>
  <c r="CG181" i="23" a="1"/>
  <c r="CG181" i="23" s="1"/>
  <c r="CG182" i="23" a="1"/>
  <c r="CG182" i="23" s="1"/>
  <c r="CG183" i="23" a="1"/>
  <c r="CG183" i="23" s="1"/>
  <c r="CG184" i="23" a="1"/>
  <c r="CG184" i="23" s="1"/>
  <c r="CG185" i="23" a="1"/>
  <c r="CG185" i="23" s="1"/>
  <c r="CG186" i="23" a="1"/>
  <c r="CG186" i="23" s="1"/>
  <c r="CG187" i="23" a="1"/>
  <c r="CG187" i="23" s="1"/>
  <c r="CG188" i="23" a="1"/>
  <c r="CG188" i="23" s="1"/>
  <c r="CG189" i="23" a="1"/>
  <c r="CG189" i="23" s="1"/>
  <c r="CG190" i="23" a="1"/>
  <c r="CG190" i="23" s="1"/>
  <c r="CG191" i="23" a="1"/>
  <c r="CG191" i="23" s="1"/>
  <c r="CG192" i="23" a="1"/>
  <c r="CG192" i="23" s="1"/>
  <c r="CG193" i="23" a="1"/>
  <c r="CG193" i="23" s="1"/>
  <c r="CG194" i="23" a="1"/>
  <c r="CG194" i="23" s="1"/>
  <c r="CG195" i="23" a="1"/>
  <c r="CG195" i="23" s="1"/>
  <c r="CG196" i="23" a="1"/>
  <c r="CG196" i="23" s="1"/>
  <c r="CG197" i="23" a="1"/>
  <c r="CG197" i="23" s="1"/>
  <c r="CG198" i="23" a="1"/>
  <c r="CG198" i="23" s="1"/>
  <c r="CG199" i="23" a="1"/>
  <c r="CG199" i="23" s="1"/>
  <c r="CG200" i="23" a="1"/>
  <c r="CG200" i="23" s="1"/>
  <c r="CG201" i="23" a="1"/>
  <c r="CG201" i="23" s="1"/>
  <c r="CG202" i="23" a="1"/>
  <c r="CG202" i="23" s="1"/>
  <c r="CG203" i="23" a="1"/>
  <c r="CG203" i="23" s="1"/>
  <c r="CG204" i="23" a="1"/>
  <c r="CG204" i="23" s="1"/>
  <c r="CG205" i="23" a="1"/>
  <c r="CG205" i="23" s="1"/>
  <c r="CG206" i="23" a="1"/>
  <c r="CG206" i="23" s="1"/>
  <c r="CG207" i="23" a="1"/>
  <c r="CG207" i="23" s="1"/>
  <c r="CG208" i="23" a="1"/>
  <c r="CG208" i="23" s="1"/>
  <c r="CG209" i="23" a="1"/>
  <c r="CG209" i="23" s="1"/>
  <c r="CG210" i="23" a="1"/>
  <c r="CG210" i="23" s="1"/>
  <c r="CG211" i="23" a="1"/>
  <c r="CG211" i="23" s="1"/>
  <c r="CG212" i="23" a="1"/>
  <c r="CG212" i="23" s="1"/>
  <c r="CG213" i="23" a="1"/>
  <c r="CG213" i="23" s="1"/>
  <c r="CG214" i="23" a="1"/>
  <c r="CG214" i="23" s="1"/>
  <c r="CG215" i="23" a="1"/>
  <c r="CG215" i="23" s="1"/>
  <c r="CG216" i="23" a="1"/>
  <c r="CG216" i="23" s="1"/>
  <c r="CG217" i="23" a="1"/>
  <c r="CG217" i="23" s="1"/>
  <c r="CG218" i="23" a="1"/>
  <c r="CG218" i="23" s="1"/>
  <c r="CG219" i="23" a="1"/>
  <c r="CG219" i="23" s="1"/>
  <c r="CG220" i="23" a="1"/>
  <c r="CG220" i="23" s="1"/>
  <c r="CG221" i="23" a="1"/>
  <c r="CG221" i="23" s="1"/>
  <c r="CG113" i="23" a="1"/>
  <c r="CG113" i="23" s="1"/>
  <c r="G2" i="28" l="1" a="1"/>
  <c r="AI25" i="13" a="1"/>
  <c r="AI25" i="13" s="1"/>
  <c r="AI23" i="13" a="1"/>
  <c r="AI23" i="13" s="1"/>
  <c r="AI21" i="13" a="1"/>
  <c r="AI21" i="13" s="1"/>
  <c r="AI22" i="13" a="1"/>
  <c r="AI22" i="13" s="1"/>
  <c r="AI24" i="13" a="1"/>
  <c r="AI24" i="13" s="1"/>
  <c r="CB34" i="23"/>
  <c r="CB23" i="23"/>
  <c r="CB21" i="23"/>
  <c r="AC38" i="20"/>
  <c r="AC27" i="20"/>
  <c r="AC16" i="20"/>
  <c r="I38" i="20"/>
  <c r="I27" i="20"/>
  <c r="I16" i="20"/>
  <c r="AL7" i="2"/>
  <c r="G2" i="28" l="1"/>
  <c r="DR2" i="28" s="1"/>
  <c r="DV2" i="28"/>
  <c r="DU2" i="28"/>
  <c r="DW2" i="28"/>
  <c r="DS2" i="28"/>
  <c r="DT2" i="28"/>
  <c r="AI26" i="13"/>
  <c r="CG7" i="23" a="1"/>
  <c r="CG7" i="23" s="1"/>
  <c r="CG13" i="23" a="1"/>
  <c r="CG13" i="23" s="1"/>
  <c r="CG20" i="23" a="1"/>
  <c r="CG20" i="23" s="1"/>
  <c r="CG28" i="23" a="1"/>
  <c r="CG28" i="23" s="1"/>
  <c r="CG36" i="23" a="1"/>
  <c r="CG36" i="23" s="1"/>
  <c r="CG44" i="23" a="1"/>
  <c r="CG44" i="23" s="1"/>
  <c r="CG51" i="23" a="1"/>
  <c r="CG51" i="23" s="1"/>
  <c r="CG58" i="23" a="1"/>
  <c r="CG58" i="23" s="1"/>
  <c r="CG66" i="23" a="1"/>
  <c r="CG66" i="23" s="1"/>
  <c r="CG73" i="23" a="1"/>
  <c r="CG73" i="23" s="1"/>
  <c r="CG80" i="23" a="1"/>
  <c r="CG80" i="23" s="1"/>
  <c r="CG87" i="23" a="1"/>
  <c r="CG87" i="23" s="1"/>
  <c r="CG95" i="23" a="1"/>
  <c r="CG95" i="23" s="1"/>
  <c r="CG103" i="23" a="1"/>
  <c r="CG103" i="23" s="1"/>
  <c r="CG111" i="23" a="1"/>
  <c r="CG111" i="23" s="1"/>
  <c r="CG8" i="23" a="1"/>
  <c r="CG8" i="23" s="1"/>
  <c r="CG14" i="23" a="1"/>
  <c r="CG14" i="23" s="1"/>
  <c r="CG21" i="23" a="1"/>
  <c r="CG21" i="23" s="1"/>
  <c r="CG29" i="23" a="1"/>
  <c r="CG29" i="23" s="1"/>
  <c r="CG37" i="23" a="1"/>
  <c r="CG37" i="23" s="1"/>
  <c r="CG45" i="23" a="1"/>
  <c r="CG45" i="23" s="1"/>
  <c r="CG52" i="23" a="1"/>
  <c r="CG52" i="23" s="1"/>
  <c r="CG59" i="23" a="1"/>
  <c r="CG59" i="23" s="1"/>
  <c r="CG67" i="23" a="1"/>
  <c r="CG67" i="23" s="1"/>
  <c r="CG104" i="23" a="1"/>
  <c r="CG104" i="23" s="1"/>
  <c r="CG15" i="23" a="1"/>
  <c r="CG15" i="23" s="1"/>
  <c r="CG22" i="23" a="1"/>
  <c r="CG22" i="23" s="1"/>
  <c r="CG30" i="23" a="1"/>
  <c r="CG30" i="23" s="1"/>
  <c r="CG38" i="23" a="1"/>
  <c r="CG38" i="23" s="1"/>
  <c r="CG46" i="23" a="1"/>
  <c r="CG46" i="23" s="1"/>
  <c r="CG53" i="23" a="1"/>
  <c r="CG53" i="23" s="1"/>
  <c r="CG60" i="23" a="1"/>
  <c r="CG60" i="23" s="1"/>
  <c r="CG68" i="23" a="1"/>
  <c r="CG68" i="23" s="1"/>
  <c r="CG75" i="23" a="1"/>
  <c r="CG75" i="23" s="1"/>
  <c r="CG81" i="23" a="1"/>
  <c r="CG81" i="23" s="1"/>
  <c r="CG89" i="23" a="1"/>
  <c r="CG89" i="23" s="1"/>
  <c r="CG97" i="23" a="1"/>
  <c r="CG97" i="23" s="1"/>
  <c r="CG105" i="23" a="1"/>
  <c r="CG105" i="23" s="1"/>
  <c r="CG10" i="23" a="1"/>
  <c r="CG10" i="23" s="1"/>
  <c r="CG24" i="23" a="1"/>
  <c r="CG24" i="23" s="1"/>
  <c r="CG32" i="23" a="1"/>
  <c r="CG32" i="23" s="1"/>
  <c r="CG40" i="23" a="1"/>
  <c r="CG40" i="23" s="1"/>
  <c r="CG48" i="23" a="1"/>
  <c r="CG48" i="23" s="1"/>
  <c r="CG55" i="23" a="1"/>
  <c r="CG55" i="23" s="1"/>
  <c r="CG62" i="23" a="1"/>
  <c r="CG62" i="23" s="1"/>
  <c r="CG70" i="23" a="1"/>
  <c r="CG70" i="23" s="1"/>
  <c r="CG83" i="23" a="1"/>
  <c r="CG83" i="23" s="1"/>
  <c r="CG91" i="23" a="1"/>
  <c r="CG91" i="23" s="1"/>
  <c r="CG99" i="23" a="1"/>
  <c r="CG99" i="23" s="1"/>
  <c r="CG107" i="23" a="1"/>
  <c r="CG107" i="23" s="1"/>
  <c r="CG100" i="23" a="1"/>
  <c r="CG100" i="23" s="1"/>
  <c r="CG9" i="23" a="1"/>
  <c r="CG9" i="23" s="1"/>
  <c r="CG16" i="23" a="1"/>
  <c r="CG16" i="23" s="1"/>
  <c r="CG23" i="23" a="1"/>
  <c r="CG23" i="23" s="1"/>
  <c r="CG31" i="23" a="1"/>
  <c r="CG31" i="23" s="1"/>
  <c r="CG39" i="23" a="1"/>
  <c r="CG39" i="23" s="1"/>
  <c r="CG47" i="23" a="1"/>
  <c r="CG47" i="23" s="1"/>
  <c r="CG54" i="23" a="1"/>
  <c r="CG54" i="23" s="1"/>
  <c r="CG61" i="23" a="1"/>
  <c r="CG61" i="23" s="1"/>
  <c r="CG69" i="23" a="1"/>
  <c r="CG69" i="23" s="1"/>
  <c r="CG76" i="23" a="1"/>
  <c r="CG76" i="23" s="1"/>
  <c r="CG82" i="23" a="1"/>
  <c r="CG82" i="23" s="1"/>
  <c r="CG90" i="23" a="1"/>
  <c r="CG90" i="23" s="1"/>
  <c r="CG98" i="23" a="1"/>
  <c r="CG98" i="23" s="1"/>
  <c r="CG106" i="23" a="1"/>
  <c r="CG106" i="23" s="1"/>
  <c r="CG63" i="23" a="1"/>
  <c r="CG63" i="23" s="1"/>
  <c r="CG77" i="23" a="1"/>
  <c r="CG77" i="23" s="1"/>
  <c r="CG92" i="23" a="1"/>
  <c r="CG92" i="23" s="1"/>
  <c r="CG108" i="23" a="1"/>
  <c r="CG108" i="23" s="1"/>
  <c r="CG5" i="23" a="1"/>
  <c r="CG5" i="23" s="1"/>
  <c r="CG12" i="23" a="1"/>
  <c r="CG12" i="23" s="1"/>
  <c r="CG18" i="23" a="1"/>
  <c r="CG18" i="23" s="1"/>
  <c r="CG26" i="23" a="1"/>
  <c r="CG26" i="23" s="1"/>
  <c r="CG34" i="23" a="1"/>
  <c r="CG34" i="23" s="1"/>
  <c r="CG42" i="23" a="1"/>
  <c r="CG42" i="23" s="1"/>
  <c r="CG49" i="23" a="1"/>
  <c r="CG49" i="23" s="1"/>
  <c r="CG64" i="23" a="1"/>
  <c r="CG64" i="23" s="1"/>
  <c r="CG72" i="23" a="1"/>
  <c r="CG72" i="23" s="1"/>
  <c r="CG78" i="23" a="1"/>
  <c r="CG78" i="23" s="1"/>
  <c r="CG85" i="23" a="1"/>
  <c r="CG85" i="23" s="1"/>
  <c r="CG93" i="23" a="1"/>
  <c r="CG93" i="23" s="1"/>
  <c r="CG101" i="23" a="1"/>
  <c r="CG101" i="23" s="1"/>
  <c r="CG109" i="23" a="1"/>
  <c r="CG109" i="23" s="1"/>
  <c r="CG6" i="23" a="1"/>
  <c r="CG6" i="23" s="1"/>
  <c r="CG19" i="23" a="1"/>
  <c r="CG19" i="23" s="1"/>
  <c r="CG27" i="23" a="1"/>
  <c r="CG27" i="23" s="1"/>
  <c r="CG35" i="23" a="1"/>
  <c r="CG35" i="23" s="1"/>
  <c r="CG43" i="23" a="1"/>
  <c r="CG43" i="23" s="1"/>
  <c r="CG50" i="23" a="1"/>
  <c r="CG50" i="23" s="1"/>
  <c r="CG57" i="23" a="1"/>
  <c r="CG57" i="23" s="1"/>
  <c r="CG79" i="23" a="1"/>
  <c r="CG79" i="23" s="1"/>
  <c r="CG86" i="23" a="1"/>
  <c r="CG86" i="23" s="1"/>
  <c r="CG102" i="23" a="1"/>
  <c r="CG102" i="23" s="1"/>
  <c r="CG74" i="23" a="1"/>
  <c r="CG74" i="23" s="1"/>
  <c r="CG96" i="23" a="1"/>
  <c r="CG96" i="23" s="1"/>
  <c r="CG112" i="23" a="1"/>
  <c r="CG112" i="23" s="1"/>
  <c r="CG11" i="23" a="1"/>
  <c r="CG11" i="23" s="1"/>
  <c r="CG17" i="23" a="1"/>
  <c r="CG17" i="23" s="1"/>
  <c r="CG25" i="23" a="1"/>
  <c r="CG25" i="23" s="1"/>
  <c r="CG33" i="23" a="1"/>
  <c r="CG33" i="23" s="1"/>
  <c r="CG41" i="23" a="1"/>
  <c r="CG41" i="23" s="1"/>
  <c r="CG56" i="23" a="1"/>
  <c r="CG56" i="23" s="1"/>
  <c r="CG71" i="23" a="1"/>
  <c r="CG71" i="23" s="1"/>
  <c r="CG84" i="23" a="1"/>
  <c r="CG84" i="23" s="1"/>
  <c r="CG65" i="23" a="1"/>
  <c r="CG65" i="23" s="1"/>
  <c r="CG94" i="23" a="1"/>
  <c r="CG94" i="23" s="1"/>
  <c r="CG110" i="23" a="1"/>
  <c r="CG110" i="23" s="1"/>
  <c r="CG88" i="23" a="1"/>
  <c r="CG88" i="23" s="1"/>
  <c r="CG4" i="23" a="1"/>
  <c r="CG4" i="23" s="1"/>
  <c r="CH112" i="23" l="1"/>
  <c r="CL112" i="23"/>
  <c r="CT112" i="23"/>
  <c r="CI112" i="23"/>
  <c r="CQ112" i="23"/>
  <c r="CS112" i="23"/>
  <c r="CJ112" i="23"/>
  <c r="CU112" i="23"/>
  <c r="CK112" i="23"/>
  <c r="CV112" i="23"/>
  <c r="CM112" i="23"/>
  <c r="CN112" i="23"/>
  <c r="CO112" i="23"/>
  <c r="CR112" i="23"/>
  <c r="CP112" i="23"/>
  <c r="BB106" i="23" a="1"/>
  <c r="BB106" i="23" s="1"/>
  <c r="BB48" i="23" a="1"/>
  <c r="BB48" i="23" s="1"/>
  <c r="D92" i="23" a="1"/>
  <c r="D92" i="23" s="1"/>
  <c r="BB22" i="23" a="1"/>
  <c r="BB22" i="23" s="1"/>
  <c r="D66" i="23" a="1"/>
  <c r="D66" i="23" s="1"/>
  <c r="D24" i="23" a="1"/>
  <c r="D24" i="23" s="1"/>
  <c r="BB34" i="23" a="1"/>
  <c r="BB34" i="23" s="1"/>
  <c r="D78" i="23" a="1"/>
  <c r="D78" i="23" s="1"/>
  <c r="AC82" i="23" a="1"/>
  <c r="AC82" i="23" s="1"/>
  <c r="AC46" i="23" a="1"/>
  <c r="AC46" i="23" s="1"/>
  <c r="BB88" i="23" a="1"/>
  <c r="BB88" i="23" s="1"/>
  <c r="BB8" i="23" a="1"/>
  <c r="BB8" i="23" s="1"/>
  <c r="AC52" i="23" a="1"/>
  <c r="AC52" i="23" s="1"/>
  <c r="BB94" i="23" a="1"/>
  <c r="BB94" i="23" s="1"/>
  <c r="BB20" i="23" a="1"/>
  <c r="BB20" i="23" s="1"/>
  <c r="D64" i="23" a="1"/>
  <c r="D64" i="23" s="1"/>
  <c r="AC106" i="23" a="1"/>
  <c r="AC106" i="23" s="1"/>
  <c r="D38" i="23" a="1"/>
  <c r="D38" i="23" s="1"/>
  <c r="AC80" i="23" a="1"/>
  <c r="AC80" i="23" s="1"/>
  <c r="D86" i="23" a="1"/>
  <c r="D86" i="23" s="1"/>
  <c r="AC72" i="23" a="1"/>
  <c r="AC72" i="23" s="1"/>
  <c r="D16" i="23" a="1"/>
  <c r="D16" i="23" s="1"/>
  <c r="D12" i="23" a="1"/>
  <c r="D12" i="23" s="1"/>
  <c r="AC54" i="23" a="1"/>
  <c r="AC54" i="23" s="1"/>
  <c r="BB96" i="23" a="1"/>
  <c r="BB96" i="23" s="1"/>
  <c r="AC28" i="23" a="1"/>
  <c r="AC28" i="23" s="1"/>
  <c r="BB70" i="23" a="1"/>
  <c r="BB70" i="23" s="1"/>
  <c r="D56" i="23" a="1"/>
  <c r="D56" i="23" s="1"/>
  <c r="AC40" i="23" a="1"/>
  <c r="AC40" i="23" s="1"/>
  <c r="BB82" i="23" a="1"/>
  <c r="BB82" i="23" s="1"/>
  <c r="AC8" i="23" a="1"/>
  <c r="AC8" i="23" s="1"/>
  <c r="D52" i="23" a="1"/>
  <c r="D52" i="23" s="1"/>
  <c r="AC94" i="23" a="1"/>
  <c r="AC94" i="23" s="1"/>
  <c r="BB14" i="23" a="1"/>
  <c r="BB14" i="23" s="1"/>
  <c r="D58" i="23" a="1"/>
  <c r="D58" i="23" s="1"/>
  <c r="AC100" i="23" a="1"/>
  <c r="AC100" i="23" s="1"/>
  <c r="AC26" i="23" a="1"/>
  <c r="AC26" i="23" s="1"/>
  <c r="BB68" i="23" a="1"/>
  <c r="BB68" i="23" s="1"/>
  <c r="BB28" i="23" a="1"/>
  <c r="BB28" i="23" s="1"/>
  <c r="BB42" i="23" a="1"/>
  <c r="BB42" i="23" s="1"/>
  <c r="D18" i="23" a="1"/>
  <c r="D18" i="23" s="1"/>
  <c r="D104" i="23" a="1"/>
  <c r="D104" i="23" s="1"/>
  <c r="BB16" i="23" a="1"/>
  <c r="BB16" i="23" s="1"/>
  <c r="D60" i="23" a="1"/>
  <c r="D60" i="23" s="1"/>
  <c r="AC102" i="23" a="1"/>
  <c r="AC102" i="23" s="1"/>
  <c r="D34" i="23" a="1"/>
  <c r="D34" i="23" s="1"/>
  <c r="AC76" i="23" a="1"/>
  <c r="AC76" i="23" s="1"/>
  <c r="D88" i="23" a="1"/>
  <c r="D88" i="23" s="1"/>
  <c r="D46" i="23" a="1"/>
  <c r="D46" i="23" s="1"/>
  <c r="AC88" i="23" a="1"/>
  <c r="AC88" i="23" s="1"/>
  <c r="AC14" i="23" a="1"/>
  <c r="AC14" i="23" s="1"/>
  <c r="BB56" i="23" a="1"/>
  <c r="BB56" i="23" s="1"/>
  <c r="D100" i="23" a="1"/>
  <c r="D100" i="23" s="1"/>
  <c r="AC20" i="23" a="1"/>
  <c r="AC20" i="23" s="1"/>
  <c r="BB62" i="23" a="1"/>
  <c r="BB62" i="23" s="1"/>
  <c r="D106" i="23" a="1"/>
  <c r="D106" i="23" s="1"/>
  <c r="D32" i="23" a="1"/>
  <c r="D32" i="23" s="1"/>
  <c r="AC74" i="23" a="1"/>
  <c r="AC74" i="23" s="1"/>
  <c r="AC66" i="23" a="1"/>
  <c r="AC66" i="23" s="1"/>
  <c r="AC48" i="23" a="1"/>
  <c r="AC48" i="23" s="1"/>
  <c r="BB90" i="23" a="1"/>
  <c r="BB90" i="23" s="1"/>
  <c r="D8" i="23" a="1"/>
  <c r="D8" i="23" s="1"/>
  <c r="BB44" i="23" a="1"/>
  <c r="BB44" i="23" s="1"/>
  <c r="AC58" i="23" a="1"/>
  <c r="AC58" i="23" s="1"/>
  <c r="AC22" i="23" a="1"/>
  <c r="AC22" i="23" s="1"/>
  <c r="BB64" i="23" a="1"/>
  <c r="BB64" i="23" s="1"/>
  <c r="AC18" i="23" a="1"/>
  <c r="AC18" i="23" s="1"/>
  <c r="BB38" i="23" a="1"/>
  <c r="BB38" i="23" s="1"/>
  <c r="D82" i="23" a="1"/>
  <c r="D82" i="23" s="1"/>
  <c r="D10" i="23" a="1"/>
  <c r="D10" i="23" s="1"/>
  <c r="BB50" i="23" a="1"/>
  <c r="BB50" i="23" s="1"/>
  <c r="D94" i="23" a="1"/>
  <c r="D94" i="23" s="1"/>
  <c r="D20" i="23" a="1"/>
  <c r="D20" i="23" s="1"/>
  <c r="AC62" i="23" a="1"/>
  <c r="AC62" i="23" s="1"/>
  <c r="BB104" i="23" a="1"/>
  <c r="BB104" i="23" s="1"/>
  <c r="D26" i="23" a="1"/>
  <c r="D26" i="23" s="1"/>
  <c r="AC68" i="23" a="1"/>
  <c r="AC68" i="23" s="1"/>
  <c r="D40" i="23" a="1"/>
  <c r="D40" i="23" s="1"/>
  <c r="BB36" i="23" a="1"/>
  <c r="BB36" i="23" s="1"/>
  <c r="D80" i="23" a="1"/>
  <c r="D80" i="23" s="1"/>
  <c r="BB10" i="23" a="1"/>
  <c r="BB10" i="23" s="1"/>
  <c r="D54" i="23" a="1"/>
  <c r="D54" i="23" s="1"/>
  <c r="AC96" i="23" a="1"/>
  <c r="AC96" i="23" s="1"/>
  <c r="D102" i="23" a="1"/>
  <c r="D102" i="23" s="1"/>
  <c r="BB102" i="23" a="1"/>
  <c r="BB102" i="23" s="1"/>
  <c r="D84" i="23" a="1"/>
  <c r="D84" i="23" s="1"/>
  <c r="BB100" i="23" a="1"/>
  <c r="BB100" i="23" s="1"/>
  <c r="D28" i="23" a="1"/>
  <c r="D28" i="23" s="1"/>
  <c r="AC70" i="23" a="1"/>
  <c r="AC70" i="23" s="1"/>
  <c r="AC50" i="23" a="1"/>
  <c r="AC50" i="23" s="1"/>
  <c r="AC44" i="23" a="1"/>
  <c r="AC44" i="23" s="1"/>
  <c r="BB86" i="23" a="1"/>
  <c r="BB86" i="23" s="1"/>
  <c r="D14" i="23" a="1"/>
  <c r="D14" i="23" s="1"/>
  <c r="AC56" i="23" a="1"/>
  <c r="AC56" i="23" s="1"/>
  <c r="BB98" i="23" a="1"/>
  <c r="BB98" i="23" s="1"/>
  <c r="BB24" i="23" a="1"/>
  <c r="BB24" i="23" s="1"/>
  <c r="D68" i="23" a="1"/>
  <c r="D68" i="23" s="1"/>
  <c r="AC34" i="23" a="1"/>
  <c r="AC34" i="23" s="1"/>
  <c r="BB30" i="23" a="1"/>
  <c r="BB30" i="23" s="1"/>
  <c r="D74" i="23" a="1"/>
  <c r="D74" i="23" s="1"/>
  <c r="BB60" i="23" a="1"/>
  <c r="BB60" i="23" s="1"/>
  <c r="AC42" i="23" a="1"/>
  <c r="AC42" i="23" s="1"/>
  <c r="BB84" i="23" a="1"/>
  <c r="BB84" i="23" s="1"/>
  <c r="AC16" i="23" a="1"/>
  <c r="AC16" i="23" s="1"/>
  <c r="BB58" i="23" a="1"/>
  <c r="BB58" i="23" s="1"/>
  <c r="AC86" i="23" a="1"/>
  <c r="AC86" i="23" s="1"/>
  <c r="BB46" i="23" a="1"/>
  <c r="BB46" i="23" s="1"/>
  <c r="BB74" i="23" a="1"/>
  <c r="BB74" i="23" s="1"/>
  <c r="BB32" i="23" a="1"/>
  <c r="BB32" i="23" s="1"/>
  <c r="D76" i="23" a="1"/>
  <c r="D76" i="23" s="1"/>
  <c r="BB76" i="23" a="1"/>
  <c r="BB76" i="23" s="1"/>
  <c r="D50" i="23" a="1"/>
  <c r="D50" i="23" s="1"/>
  <c r="AC92" i="23" a="1"/>
  <c r="AC92" i="23" s="1"/>
  <c r="BB18" i="23" a="1"/>
  <c r="BB18" i="23" s="1"/>
  <c r="D62" i="23" a="1"/>
  <c r="D62" i="23" s="1"/>
  <c r="AC104" i="23" a="1"/>
  <c r="AC104" i="23" s="1"/>
  <c r="AC30" i="23" a="1"/>
  <c r="AC30" i="23" s="1"/>
  <c r="BB72" i="23" a="1"/>
  <c r="BB72" i="23" s="1"/>
  <c r="D72" i="23" a="1"/>
  <c r="D72" i="23" s="1"/>
  <c r="AC36" i="23" a="1"/>
  <c r="AC36" i="23" s="1"/>
  <c r="BB78" i="23" a="1"/>
  <c r="BB78" i="23" s="1"/>
  <c r="BB92" i="23" a="1"/>
  <c r="BB92" i="23" s="1"/>
  <c r="D48" i="23" a="1"/>
  <c r="D48" i="23" s="1"/>
  <c r="AC90" i="23" a="1"/>
  <c r="AC90" i="23" s="1"/>
  <c r="D22" i="23" a="1"/>
  <c r="D22" i="23" s="1"/>
  <c r="AC64" i="23" a="1"/>
  <c r="AC64" i="23" s="1"/>
  <c r="D30" i="23" a="1"/>
  <c r="D30" i="23" s="1"/>
  <c r="D90" i="23" a="1"/>
  <c r="D90" i="23" s="1"/>
  <c r="AC38" i="23" a="1"/>
  <c r="AC38" i="23" s="1"/>
  <c r="BB80" i="23" a="1"/>
  <c r="BB80" i="23" s="1"/>
  <c r="AC12" i="23" a="1"/>
  <c r="AC12" i="23" s="1"/>
  <c r="BB54" i="23" a="1"/>
  <c r="BB54" i="23" s="1"/>
  <c r="D98" i="23" a="1"/>
  <c r="D98" i="23" s="1"/>
  <c r="AC24" i="23" a="1"/>
  <c r="AC24" i="23" s="1"/>
  <c r="BB66" i="23" a="1"/>
  <c r="BB66" i="23" s="1"/>
  <c r="BB12" i="23" a="1"/>
  <c r="BB12" i="23" s="1"/>
  <c r="D36" i="23" a="1"/>
  <c r="D36" i="23" s="1"/>
  <c r="AC78" i="23" a="1"/>
  <c r="AC78" i="23" s="1"/>
  <c r="AC98" i="23" a="1"/>
  <c r="AC98" i="23" s="1"/>
  <c r="D42" i="23" a="1"/>
  <c r="D42" i="23" s="1"/>
  <c r="AC84" i="23" a="1"/>
  <c r="AC84" i="23" s="1"/>
  <c r="AC10" i="23" a="1"/>
  <c r="AC10" i="23" s="1"/>
  <c r="BB52" i="23" a="1"/>
  <c r="BB52" i="23" s="1"/>
  <c r="D96" i="23" a="1"/>
  <c r="D96" i="23" s="1"/>
  <c r="BB26" i="23" a="1"/>
  <c r="BB26" i="23" s="1"/>
  <c r="D70" i="23" a="1"/>
  <c r="D70" i="23" s="1"/>
  <c r="D44" i="23" a="1"/>
  <c r="D44" i="23" s="1"/>
  <c r="AC60" i="23" a="1"/>
  <c r="AC60" i="23" s="1"/>
  <c r="BB40" i="23" a="1"/>
  <c r="BB40" i="23" s="1"/>
  <c r="AC32" i="23" a="1"/>
  <c r="AC32" i="23" s="1"/>
  <c r="B139" i="23" a="1"/>
  <c r="B139" i="23" s="1"/>
  <c r="B147" i="23" a="1"/>
  <c r="B147" i="23" s="1"/>
  <c r="B132" i="23" a="1"/>
  <c r="B132" i="23" s="1"/>
  <c r="B140" i="23" a="1"/>
  <c r="B140" i="23" s="1"/>
  <c r="B148" i="23" a="1"/>
  <c r="B148" i="23" s="1"/>
  <c r="B133" i="23" a="1"/>
  <c r="B133" i="23" s="1"/>
  <c r="B141" i="23" a="1"/>
  <c r="B141" i="23" s="1"/>
  <c r="B149" i="23" a="1"/>
  <c r="B149" i="23" s="1"/>
  <c r="B134" i="23" a="1"/>
  <c r="B134" i="23" s="1"/>
  <c r="B142" i="23" a="1"/>
  <c r="B142" i="23" s="1"/>
  <c r="B135" i="23" a="1"/>
  <c r="B135" i="23" s="1"/>
  <c r="B143" i="23" a="1"/>
  <c r="B143" i="23" s="1"/>
  <c r="B136" i="23" a="1"/>
  <c r="B136" i="23" s="1"/>
  <c r="B144" i="23" a="1"/>
  <c r="B144" i="23" s="1"/>
  <c r="B137" i="23" a="1"/>
  <c r="B137" i="23" s="1"/>
  <c r="B145" i="23" a="1"/>
  <c r="B145" i="23" s="1"/>
  <c r="B138" i="23" a="1"/>
  <c r="B138" i="23" s="1"/>
  <c r="B146" i="23" a="1"/>
  <c r="B146" i="23" s="1"/>
  <c r="D11" i="20"/>
  <c r="F11" i="20"/>
  <c r="F13" i="20" s="1"/>
  <c r="CH33" i="23" l="1"/>
  <c r="CK33" i="23" s="1"/>
  <c r="CJ33" i="23"/>
  <c r="CS33" i="23"/>
  <c r="CU33" i="23"/>
  <c r="CH99" i="23"/>
  <c r="CH21" i="23"/>
  <c r="CH54" i="23"/>
  <c r="CH42" i="23"/>
  <c r="CH43" i="23"/>
  <c r="CH67" i="23"/>
  <c r="CH31" i="23"/>
  <c r="CH74" i="23"/>
  <c r="CH52" i="23"/>
  <c r="CH60" i="23"/>
  <c r="CH90" i="23"/>
  <c r="CH56" i="23"/>
  <c r="CH46" i="23"/>
  <c r="CH24" i="23"/>
  <c r="CH78" i="23"/>
  <c r="CH105" i="23"/>
  <c r="CH91" i="23"/>
  <c r="CH35" i="23"/>
  <c r="CH51" i="23"/>
  <c r="CH70" i="23"/>
  <c r="CH39" i="23"/>
  <c r="CH96" i="23"/>
  <c r="CH111" i="23"/>
  <c r="CH23" i="23"/>
  <c r="CH102" i="23"/>
  <c r="CH38" i="23"/>
  <c r="CH98" i="23"/>
  <c r="CH71" i="23"/>
  <c r="CH59" i="23"/>
  <c r="CH82" i="23"/>
  <c r="CH65" i="23"/>
  <c r="CH97" i="23"/>
  <c r="CH18" i="23"/>
  <c r="CH84" i="23"/>
  <c r="CH53" i="23"/>
  <c r="CH72" i="23"/>
  <c r="CH44" i="23"/>
  <c r="CH62" i="23"/>
  <c r="CH58" i="23"/>
  <c r="CH88" i="23"/>
  <c r="CH85" i="23"/>
  <c r="CH103" i="23"/>
  <c r="CH36" i="23"/>
  <c r="CH55" i="23"/>
  <c r="CH79" i="23"/>
  <c r="CH22" i="23"/>
  <c r="CH34" i="23"/>
  <c r="CH108" i="23"/>
  <c r="CH92" i="23"/>
  <c r="CH110" i="23"/>
  <c r="CH48" i="23"/>
  <c r="CH57" i="23"/>
  <c r="CH16" i="23"/>
  <c r="CH95" i="23"/>
  <c r="CH86" i="23"/>
  <c r="CH87" i="23"/>
  <c r="CH61" i="23"/>
  <c r="CH94" i="23"/>
  <c r="CH32" i="23"/>
  <c r="CH73" i="23"/>
  <c r="CH17" i="23"/>
  <c r="CH81" i="23"/>
  <c r="CH109" i="23"/>
  <c r="CH49" i="23"/>
  <c r="CH45" i="23"/>
  <c r="CH76" i="23"/>
  <c r="CH68" i="23"/>
  <c r="CH13" i="23"/>
  <c r="CH37" i="23"/>
  <c r="CH69" i="23"/>
  <c r="CH64" i="23"/>
  <c r="CH27" i="23"/>
  <c r="CH104" i="23"/>
  <c r="CH50" i="23"/>
  <c r="CH63" i="23"/>
  <c r="CH30" i="23"/>
  <c r="CH89" i="23"/>
  <c r="CH14" i="23"/>
  <c r="CH93" i="23"/>
  <c r="CH107" i="23"/>
  <c r="CH20" i="23"/>
  <c r="CH100" i="23"/>
  <c r="CH25" i="23"/>
  <c r="CH66" i="23"/>
  <c r="CH26" i="23"/>
  <c r="CH40" i="23"/>
  <c r="CH80" i="23"/>
  <c r="CH106" i="23"/>
  <c r="CH75" i="23"/>
  <c r="CH101" i="23"/>
  <c r="CH29" i="23"/>
  <c r="CH19" i="23"/>
  <c r="CH47" i="23"/>
  <c r="CH15" i="23"/>
  <c r="CH77" i="23"/>
  <c r="CH28" i="23"/>
  <c r="CH41" i="23"/>
  <c r="CH83" i="23"/>
  <c r="CH293" i="23"/>
  <c r="CH285" i="23"/>
  <c r="CH268" i="23"/>
  <c r="CH283" i="23"/>
  <c r="CH317" i="23"/>
  <c r="CH301" i="23"/>
  <c r="CH276" i="23"/>
  <c r="CH291" i="23"/>
  <c r="CH329" i="23"/>
  <c r="CH309" i="23"/>
  <c r="CH284" i="23"/>
  <c r="CH299" i="23"/>
  <c r="CH306" i="23"/>
  <c r="CH325" i="23"/>
  <c r="CH292" i="23"/>
  <c r="CH307" i="23"/>
  <c r="CH314" i="23"/>
  <c r="CH300" i="23"/>
  <c r="CH315" i="23"/>
  <c r="CH322" i="23"/>
  <c r="CH308" i="23"/>
  <c r="CH323" i="23"/>
  <c r="CH330" i="23"/>
  <c r="CH269" i="23"/>
  <c r="CH316" i="23"/>
  <c r="CH267" i="23"/>
  <c r="CH277" i="23"/>
  <c r="CH324" i="23"/>
  <c r="CH275" i="23"/>
  <c r="CH282" i="23"/>
  <c r="CH290" i="23"/>
  <c r="CH297" i="23"/>
  <c r="CH305" i="23"/>
  <c r="CH320" i="23"/>
  <c r="CH271" i="23"/>
  <c r="CH321" i="23"/>
  <c r="CH298" i="23"/>
  <c r="CH274" i="23"/>
  <c r="CH288" i="23"/>
  <c r="CH303" i="23"/>
  <c r="CH273" i="23"/>
  <c r="CH304" i="23"/>
  <c r="CH319" i="23"/>
  <c r="CH279" i="23"/>
  <c r="CH294" i="23"/>
  <c r="CH281" i="23"/>
  <c r="CH296" i="23"/>
  <c r="CH311" i="23"/>
  <c r="CH318" i="23"/>
  <c r="CH295" i="23"/>
  <c r="CH287" i="23"/>
  <c r="CH312" i="23"/>
  <c r="CH278" i="23"/>
  <c r="CH313" i="23"/>
  <c r="CH289" i="23"/>
  <c r="CH310" i="23"/>
  <c r="CH326" i="23"/>
  <c r="CH270" i="23"/>
  <c r="CH328" i="23"/>
  <c r="CH280" i="23"/>
  <c r="CH272" i="23"/>
  <c r="CH327" i="23"/>
  <c r="CH286" i="23"/>
  <c r="CH302" i="23"/>
  <c r="CH12" i="23"/>
  <c r="CM12" i="23" s="1"/>
  <c r="CH9" i="23"/>
  <c r="CK9" i="23" s="1"/>
  <c r="CH6" i="23"/>
  <c r="CJ6" i="23" s="1"/>
  <c r="CH10" i="23"/>
  <c r="CH11" i="23"/>
  <c r="CH7" i="23"/>
  <c r="CJ7" i="23" s="1"/>
  <c r="CH8" i="23"/>
  <c r="CH5" i="23"/>
  <c r="CH417" i="23"/>
  <c r="CH369" i="23"/>
  <c r="CH416" i="23"/>
  <c r="CH368" i="23"/>
  <c r="CH439" i="23"/>
  <c r="CH407" i="23"/>
  <c r="CH343" i="23"/>
  <c r="CH377" i="23"/>
  <c r="CH376" i="23"/>
  <c r="CH351" i="23"/>
  <c r="CH422" i="23"/>
  <c r="CH385" i="23"/>
  <c r="CH384" i="23"/>
  <c r="CH415" i="23"/>
  <c r="CH359" i="23"/>
  <c r="CH425" i="23"/>
  <c r="CH393" i="23"/>
  <c r="CH424" i="23"/>
  <c r="CH392" i="23"/>
  <c r="CH367" i="23"/>
  <c r="CH406" i="23"/>
  <c r="CH337" i="23"/>
  <c r="CH336" i="23"/>
  <c r="CH423" i="23"/>
  <c r="CH390" i="23"/>
  <c r="CH413" i="23"/>
  <c r="CH365" i="23"/>
  <c r="CH345" i="23"/>
  <c r="CH344" i="23"/>
  <c r="CH398" i="23"/>
  <c r="CH433" i="23"/>
  <c r="CH353" i="23"/>
  <c r="CH432" i="23"/>
  <c r="CH352" i="23"/>
  <c r="CH431" i="23"/>
  <c r="CH438" i="23"/>
  <c r="CH342" i="23"/>
  <c r="CH381" i="23"/>
  <c r="CH361" i="23"/>
  <c r="CH360" i="23"/>
  <c r="CH335" i="23"/>
  <c r="CH350" i="23"/>
  <c r="CH421" i="23"/>
  <c r="CH389" i="23"/>
  <c r="CH408" i="23"/>
  <c r="CH383" i="23"/>
  <c r="CH366" i="23"/>
  <c r="CH437" i="23"/>
  <c r="CH429" i="23"/>
  <c r="CH405" i="23"/>
  <c r="CH428" i="23"/>
  <c r="CH348" i="23"/>
  <c r="CH399" i="23"/>
  <c r="CH414" i="23"/>
  <c r="CH349" i="23"/>
  <c r="CH412" i="23"/>
  <c r="CH364" i="23"/>
  <c r="CH400" i="23"/>
  <c r="CH375" i="23"/>
  <c r="CH341" i="23"/>
  <c r="CH436" i="23"/>
  <c r="CH372" i="23"/>
  <c r="CH419" i="23"/>
  <c r="CH363" i="23"/>
  <c r="CH409" i="23"/>
  <c r="CH382" i="23"/>
  <c r="CH334" i="23"/>
  <c r="CH373" i="23"/>
  <c r="CH396" i="23"/>
  <c r="CH332" i="23"/>
  <c r="CH387" i="23"/>
  <c r="CH401" i="23"/>
  <c r="CH333" i="23"/>
  <c r="CH388" i="23"/>
  <c r="CH403" i="23"/>
  <c r="CH378" i="23"/>
  <c r="CH410" i="23"/>
  <c r="CH404" i="23"/>
  <c r="CH395" i="23"/>
  <c r="CH386" i="23"/>
  <c r="CH346" i="23"/>
  <c r="CH426" i="23"/>
  <c r="CH394" i="23"/>
  <c r="CH420" i="23"/>
  <c r="CH379" i="23"/>
  <c r="CH339" i="23"/>
  <c r="CH430" i="23"/>
  <c r="CH374" i="23"/>
  <c r="CH397" i="23"/>
  <c r="CH357" i="23"/>
  <c r="CH402" i="23"/>
  <c r="CH338" i="23"/>
  <c r="CH358" i="23"/>
  <c r="CH435" i="23"/>
  <c r="CH362" i="23"/>
  <c r="CH411" i="23"/>
  <c r="CH434" i="23"/>
  <c r="CH371" i="23"/>
  <c r="CH391" i="23"/>
  <c r="CH380" i="23"/>
  <c r="CH356" i="23"/>
  <c r="CH355" i="23"/>
  <c r="CH331" i="23"/>
  <c r="CH418" i="23"/>
  <c r="CH354" i="23"/>
  <c r="CH347" i="23"/>
  <c r="CH427" i="23"/>
  <c r="CH370" i="23"/>
  <c r="CH340" i="23"/>
  <c r="CH219" i="23"/>
  <c r="CH237" i="23"/>
  <c r="CH170" i="23"/>
  <c r="CH137" i="23"/>
  <c r="CH242" i="23"/>
  <c r="CH119" i="23"/>
  <c r="CH240" i="23"/>
  <c r="CH212" i="23"/>
  <c r="CH203" i="23"/>
  <c r="CH139" i="23"/>
  <c r="CH229" i="23"/>
  <c r="CH162" i="23"/>
  <c r="CH252" i="23"/>
  <c r="CH193" i="23"/>
  <c r="CH129" i="23"/>
  <c r="CH208" i="23"/>
  <c r="CH144" i="23"/>
  <c r="CH234" i="23"/>
  <c r="CH175" i="23"/>
  <c r="CH265" i="23"/>
  <c r="CH206" i="23"/>
  <c r="CH142" i="23"/>
  <c r="CH232" i="23"/>
  <c r="CH173" i="23"/>
  <c r="CH263" i="23"/>
  <c r="CH204" i="23"/>
  <c r="CH140" i="23"/>
  <c r="CH230" i="23"/>
  <c r="CH131" i="23"/>
  <c r="CH154" i="23"/>
  <c r="CH185" i="23"/>
  <c r="CH200" i="23"/>
  <c r="CH136" i="23"/>
  <c r="CH167" i="23"/>
  <c r="CH198" i="23"/>
  <c r="CH165" i="23"/>
  <c r="CH196" i="23"/>
  <c r="CH195" i="23"/>
  <c r="CH218" i="23"/>
  <c r="CH244" i="23"/>
  <c r="CH121" i="23"/>
  <c r="CH226" i="23"/>
  <c r="CH257" i="23"/>
  <c r="CH134" i="23"/>
  <c r="CH224" i="23"/>
  <c r="CH255" i="23"/>
  <c r="CH187" i="23"/>
  <c r="CH123" i="23"/>
  <c r="CH210" i="23"/>
  <c r="CH146" i="23"/>
  <c r="CH236" i="23"/>
  <c r="CH177" i="23"/>
  <c r="CH222" i="23"/>
  <c r="CK222" i="23" s="1"/>
  <c r="CH192" i="23"/>
  <c r="CH128" i="23"/>
  <c r="CH216" i="23"/>
  <c r="CH159" i="23"/>
  <c r="CH249" i="23"/>
  <c r="CH190" i="23"/>
  <c r="CH126" i="23"/>
  <c r="CH221" i="23"/>
  <c r="CH157" i="23"/>
  <c r="CH247" i="23"/>
  <c r="CH188" i="23"/>
  <c r="CH124" i="23"/>
  <c r="CH253" i="23"/>
  <c r="CH153" i="23"/>
  <c r="CH168" i="23"/>
  <c r="CH135" i="23"/>
  <c r="CH256" i="23"/>
  <c r="CH223" i="23"/>
  <c r="CH181" i="23"/>
  <c r="CH179" i="23"/>
  <c r="CH115" i="23"/>
  <c r="CH202" i="23"/>
  <c r="CH138" i="23"/>
  <c r="CH228" i="23"/>
  <c r="CH169" i="23"/>
  <c r="CH259" i="23"/>
  <c r="CH184" i="23"/>
  <c r="CH120" i="23"/>
  <c r="CH215" i="23"/>
  <c r="CH151" i="23"/>
  <c r="CH241" i="23"/>
  <c r="CH182" i="23"/>
  <c r="CH118" i="23"/>
  <c r="CH213" i="23"/>
  <c r="CH149" i="23"/>
  <c r="CH239" i="23"/>
  <c r="CH180" i="23"/>
  <c r="CH116" i="23"/>
  <c r="CH186" i="23"/>
  <c r="CH122" i="23"/>
  <c r="CH243" i="23"/>
  <c r="CH199" i="23"/>
  <c r="CH166" i="23"/>
  <c r="CH133" i="23"/>
  <c r="CH254" i="23"/>
  <c r="CH132" i="23"/>
  <c r="CH171" i="23"/>
  <c r="CH261" i="23"/>
  <c r="CH194" i="23"/>
  <c r="CH130" i="23"/>
  <c r="CH211" i="23"/>
  <c r="CH161" i="23"/>
  <c r="CH251" i="23"/>
  <c r="CH176" i="23"/>
  <c r="CH266" i="23"/>
  <c r="CH207" i="23"/>
  <c r="CH143" i="23"/>
  <c r="CH233" i="23"/>
  <c r="CH174" i="23"/>
  <c r="CH264" i="23"/>
  <c r="CH205" i="23"/>
  <c r="CH141" i="23"/>
  <c r="CH231" i="23"/>
  <c r="CH172" i="23"/>
  <c r="CH262" i="23"/>
  <c r="CH163" i="23"/>
  <c r="CH217" i="23"/>
  <c r="CH258" i="23"/>
  <c r="CH225" i="23"/>
  <c r="CH197" i="23"/>
  <c r="CH164" i="23"/>
  <c r="CH117" i="23"/>
  <c r="CH238" i="23"/>
  <c r="CH155" i="23"/>
  <c r="CH245" i="23"/>
  <c r="CH178" i="23"/>
  <c r="CH114" i="23"/>
  <c r="CH209" i="23"/>
  <c r="CH145" i="23"/>
  <c r="CH235" i="23"/>
  <c r="CH160" i="23"/>
  <c r="CH250" i="23"/>
  <c r="CH191" i="23"/>
  <c r="CH127" i="23"/>
  <c r="CH113" i="23"/>
  <c r="CH158" i="23"/>
  <c r="CH248" i="23"/>
  <c r="CH189" i="23"/>
  <c r="CH125" i="23"/>
  <c r="CH220" i="23"/>
  <c r="CH156" i="23"/>
  <c r="CH246" i="23"/>
  <c r="CH147" i="23"/>
  <c r="CH260" i="23"/>
  <c r="CH201" i="23"/>
  <c r="CH227" i="23"/>
  <c r="CH152" i="23"/>
  <c r="CH183" i="23"/>
  <c r="CH214" i="23"/>
  <c r="CH150" i="23"/>
  <c r="CH148" i="23"/>
  <c r="CH4" i="23"/>
  <c r="D13" i="20"/>
  <c r="CM33" i="23" l="1"/>
  <c r="CI33" i="23"/>
  <c r="CN33" i="23"/>
  <c r="CQ33" i="23"/>
  <c r="CR33" i="23"/>
  <c r="CO33" i="23"/>
  <c r="CL33" i="23"/>
  <c r="CV33" i="23"/>
  <c r="CP33" i="23"/>
  <c r="CT33" i="23"/>
  <c r="CJ83" i="23"/>
  <c r="CI83" i="23"/>
  <c r="CR83" i="23"/>
  <c r="CM83" i="23"/>
  <c r="CK83" i="23"/>
  <c r="CN83" i="23"/>
  <c r="CS83" i="23"/>
  <c r="CP83" i="23"/>
  <c r="CL83" i="23"/>
  <c r="CU83" i="23"/>
  <c r="CT83" i="23"/>
  <c r="CQ83" i="23"/>
  <c r="CO83" i="23"/>
  <c r="CV83" i="23"/>
  <c r="CP101" i="23"/>
  <c r="CN101" i="23"/>
  <c r="CR101" i="23"/>
  <c r="CK101" i="23"/>
  <c r="CT101" i="23"/>
  <c r="CJ101" i="23"/>
  <c r="CL101" i="23"/>
  <c r="CV101" i="23"/>
  <c r="CU101" i="23"/>
  <c r="CS101" i="23"/>
  <c r="CM101" i="23"/>
  <c r="CO101" i="23"/>
  <c r="CQ101" i="23"/>
  <c r="CI101" i="23"/>
  <c r="CP100" i="23"/>
  <c r="CO100" i="23"/>
  <c r="CS100" i="23"/>
  <c r="CL100" i="23"/>
  <c r="CU100" i="23"/>
  <c r="CJ100" i="23"/>
  <c r="CK100" i="23"/>
  <c r="CV100" i="23"/>
  <c r="CM100" i="23"/>
  <c r="CT100" i="23"/>
  <c r="CN100" i="23"/>
  <c r="CI100" i="23"/>
  <c r="CQ100" i="23"/>
  <c r="CR100" i="23"/>
  <c r="CQ50" i="23"/>
  <c r="CM50" i="23"/>
  <c r="CR50" i="23"/>
  <c r="CO50" i="23"/>
  <c r="CI50" i="23"/>
  <c r="CU50" i="23"/>
  <c r="CS50" i="23"/>
  <c r="CJ50" i="23"/>
  <c r="CN50" i="23"/>
  <c r="CT50" i="23"/>
  <c r="CV50" i="23"/>
  <c r="CL50" i="23"/>
  <c r="CP50" i="23"/>
  <c r="CK50" i="23"/>
  <c r="CU76" i="23"/>
  <c r="CP76" i="23"/>
  <c r="CN76" i="23"/>
  <c r="CR76" i="23"/>
  <c r="CV76" i="23"/>
  <c r="CS76" i="23"/>
  <c r="CM76" i="23"/>
  <c r="CQ76" i="23"/>
  <c r="CK76" i="23"/>
  <c r="CL76" i="23"/>
  <c r="CI76" i="23"/>
  <c r="CJ76" i="23"/>
  <c r="CO76" i="23"/>
  <c r="CT76" i="23"/>
  <c r="CJ94" i="23"/>
  <c r="CT94" i="23"/>
  <c r="CM94" i="23"/>
  <c r="CK94" i="23"/>
  <c r="CL94" i="23"/>
  <c r="CR94" i="23"/>
  <c r="CU94" i="23"/>
  <c r="CN94" i="23"/>
  <c r="CO94" i="23"/>
  <c r="CS94" i="23"/>
  <c r="CP94" i="23"/>
  <c r="CV94" i="23"/>
  <c r="CI94" i="23"/>
  <c r="CQ94" i="23"/>
  <c r="CR110" i="23"/>
  <c r="CN110" i="23"/>
  <c r="CS110" i="23"/>
  <c r="CM110" i="23"/>
  <c r="CT110" i="23"/>
  <c r="CK110" i="23"/>
  <c r="CV110" i="23"/>
  <c r="CP110" i="23"/>
  <c r="CL110" i="23"/>
  <c r="CU110" i="23"/>
  <c r="CO110" i="23"/>
  <c r="CQ110" i="23"/>
  <c r="CI110" i="23"/>
  <c r="CJ110" i="23"/>
  <c r="CJ103" i="23"/>
  <c r="CU103" i="23"/>
  <c r="CR103" i="23"/>
  <c r="CL103" i="23"/>
  <c r="CO103" i="23"/>
  <c r="CV103" i="23"/>
  <c r="CQ103" i="23"/>
  <c r="CM103" i="23"/>
  <c r="CS103" i="23"/>
  <c r="CP103" i="23"/>
  <c r="CI103" i="23"/>
  <c r="CN103" i="23"/>
  <c r="CT103" i="23"/>
  <c r="CK103" i="23"/>
  <c r="CT84" i="23"/>
  <c r="CK84" i="23"/>
  <c r="CM84" i="23"/>
  <c r="CO84" i="23"/>
  <c r="CU84" i="23"/>
  <c r="CP84" i="23"/>
  <c r="CN84" i="23"/>
  <c r="CR84" i="23"/>
  <c r="CV84" i="23"/>
  <c r="CS84" i="23"/>
  <c r="CI84" i="23"/>
  <c r="CQ84" i="23"/>
  <c r="CL84" i="23"/>
  <c r="CJ84" i="23"/>
  <c r="CJ38" i="23"/>
  <c r="CM38" i="23"/>
  <c r="CK38" i="23"/>
  <c r="CU38" i="23"/>
  <c r="CL38" i="23"/>
  <c r="CT38" i="23"/>
  <c r="CO38" i="23"/>
  <c r="CN38" i="23"/>
  <c r="CR38" i="23"/>
  <c r="CP38" i="23"/>
  <c r="CV38" i="23"/>
  <c r="CI38" i="23"/>
  <c r="CQ38" i="23"/>
  <c r="CS38" i="23"/>
  <c r="CK35" i="23"/>
  <c r="CU35" i="23"/>
  <c r="CL35" i="23"/>
  <c r="CV35" i="23"/>
  <c r="CM35" i="23"/>
  <c r="CN35" i="23"/>
  <c r="CO35" i="23"/>
  <c r="CQ35" i="23"/>
  <c r="CP35" i="23"/>
  <c r="CT35" i="23"/>
  <c r="CJ35" i="23"/>
  <c r="CI35" i="23"/>
  <c r="CR35" i="23"/>
  <c r="CS35" i="23"/>
  <c r="CP60" i="23"/>
  <c r="CQ60" i="23"/>
  <c r="CO60" i="23"/>
  <c r="CS60" i="23"/>
  <c r="CJ60" i="23"/>
  <c r="CU60" i="23"/>
  <c r="CR60" i="23"/>
  <c r="CK60" i="23"/>
  <c r="CL60" i="23"/>
  <c r="CM60" i="23"/>
  <c r="CT60" i="23"/>
  <c r="CV60" i="23"/>
  <c r="CN60" i="23"/>
  <c r="CI60" i="23"/>
  <c r="CK21" i="23"/>
  <c r="CQ21" i="23"/>
  <c r="CS21" i="23"/>
  <c r="CR21" i="23"/>
  <c r="CL21" i="23"/>
  <c r="CU21" i="23"/>
  <c r="CT21" i="23"/>
  <c r="CJ21" i="23"/>
  <c r="CN21" i="23"/>
  <c r="CI21" i="23"/>
  <c r="CV21" i="23"/>
  <c r="CM21" i="23"/>
  <c r="CO21" i="23"/>
  <c r="CP21" i="23"/>
  <c r="CQ41" i="23"/>
  <c r="CL41" i="23"/>
  <c r="CJ41" i="23"/>
  <c r="CN41" i="23"/>
  <c r="CS41" i="23"/>
  <c r="CO41" i="23"/>
  <c r="CI41" i="23"/>
  <c r="CT41" i="23"/>
  <c r="CV41" i="23"/>
  <c r="CP41" i="23"/>
  <c r="CR41" i="23"/>
  <c r="CU41" i="23"/>
  <c r="CK41" i="23"/>
  <c r="CM41" i="23"/>
  <c r="CL45" i="23"/>
  <c r="CR45" i="23"/>
  <c r="CT45" i="23"/>
  <c r="CS45" i="23"/>
  <c r="CN45" i="23"/>
  <c r="CU45" i="23"/>
  <c r="CM45" i="23"/>
  <c r="CP45" i="23"/>
  <c r="CI45" i="23"/>
  <c r="CV45" i="23"/>
  <c r="CO45" i="23"/>
  <c r="CJ45" i="23"/>
  <c r="CQ45" i="23"/>
  <c r="CK45" i="23"/>
  <c r="CL91" i="23"/>
  <c r="CU91" i="23"/>
  <c r="CT91" i="23"/>
  <c r="CQ91" i="23"/>
  <c r="CO91" i="23"/>
  <c r="CV91" i="23"/>
  <c r="CJ91" i="23"/>
  <c r="CI91" i="23"/>
  <c r="CR91" i="23"/>
  <c r="CM91" i="23"/>
  <c r="CK91" i="23"/>
  <c r="CN91" i="23"/>
  <c r="CP91" i="23"/>
  <c r="CS91" i="23"/>
  <c r="CV52" i="23"/>
  <c r="CJ52" i="23"/>
  <c r="CM52" i="23"/>
  <c r="CR52" i="23"/>
  <c r="CN52" i="23"/>
  <c r="CL52" i="23"/>
  <c r="CP52" i="23"/>
  <c r="CT52" i="23"/>
  <c r="CO52" i="23"/>
  <c r="CI52" i="23"/>
  <c r="CQ52" i="23"/>
  <c r="CU52" i="23"/>
  <c r="CS52" i="23"/>
  <c r="CK52" i="23"/>
  <c r="CJ99" i="23"/>
  <c r="CV99" i="23"/>
  <c r="CR99" i="23"/>
  <c r="CM99" i="23"/>
  <c r="CO99" i="23"/>
  <c r="CN99" i="23"/>
  <c r="CI99" i="23"/>
  <c r="CP99" i="23"/>
  <c r="CT99" i="23"/>
  <c r="CS99" i="23"/>
  <c r="CK99" i="23"/>
  <c r="CQ99" i="23"/>
  <c r="CU99" i="23"/>
  <c r="CL99" i="23"/>
  <c r="CQ104" i="23"/>
  <c r="CK104" i="23"/>
  <c r="CN104" i="23"/>
  <c r="CM104" i="23"/>
  <c r="CO104" i="23"/>
  <c r="CV104" i="23"/>
  <c r="CP104" i="23"/>
  <c r="CR104" i="23"/>
  <c r="CL104" i="23"/>
  <c r="CS104" i="23"/>
  <c r="CT104" i="23"/>
  <c r="CJ104" i="23"/>
  <c r="CI104" i="23"/>
  <c r="CU104" i="23"/>
  <c r="CJ102" i="23"/>
  <c r="CI102" i="23"/>
  <c r="CT102" i="23"/>
  <c r="CK102" i="23"/>
  <c r="CR102" i="23"/>
  <c r="CV102" i="23"/>
  <c r="CL102" i="23"/>
  <c r="CP102" i="23"/>
  <c r="CN102" i="23"/>
  <c r="CM102" i="23"/>
  <c r="CO102" i="23"/>
  <c r="CU102" i="23"/>
  <c r="CS102" i="23"/>
  <c r="CQ102" i="23"/>
  <c r="CL28" i="23"/>
  <c r="CN28" i="23"/>
  <c r="CS28" i="23"/>
  <c r="CI28" i="23"/>
  <c r="CV28" i="23"/>
  <c r="CO28" i="23"/>
  <c r="CQ28" i="23"/>
  <c r="CP28" i="23"/>
  <c r="CJ28" i="23"/>
  <c r="CR28" i="23"/>
  <c r="CT28" i="23"/>
  <c r="CU28" i="23"/>
  <c r="CK28" i="23"/>
  <c r="CM28" i="23"/>
  <c r="CJ106" i="23"/>
  <c r="CT106" i="23"/>
  <c r="CP106" i="23"/>
  <c r="CK106" i="23"/>
  <c r="CM106" i="23"/>
  <c r="CV106" i="23"/>
  <c r="CU106" i="23"/>
  <c r="CL106" i="23"/>
  <c r="CR106" i="23"/>
  <c r="CN106" i="23"/>
  <c r="CI106" i="23"/>
  <c r="CQ106" i="23"/>
  <c r="CS106" i="23"/>
  <c r="CO106" i="23"/>
  <c r="CP107" i="23"/>
  <c r="CM107" i="23"/>
  <c r="CQ107" i="23"/>
  <c r="CV107" i="23"/>
  <c r="CS107" i="23"/>
  <c r="CI107" i="23"/>
  <c r="CJ107" i="23"/>
  <c r="CT107" i="23"/>
  <c r="CR107" i="23"/>
  <c r="CK107" i="23"/>
  <c r="CO107" i="23"/>
  <c r="CU107" i="23"/>
  <c r="CN107" i="23"/>
  <c r="CL107" i="23"/>
  <c r="CO27" i="23"/>
  <c r="CV27" i="23"/>
  <c r="CP27" i="23"/>
  <c r="CL27" i="23"/>
  <c r="CJ27" i="23"/>
  <c r="CM27" i="23"/>
  <c r="CR27" i="23"/>
  <c r="CQ27" i="23"/>
  <c r="CT27" i="23"/>
  <c r="CN27" i="23"/>
  <c r="CI27" i="23"/>
  <c r="CS27" i="23"/>
  <c r="CU27" i="23"/>
  <c r="CK27" i="23"/>
  <c r="CN49" i="23"/>
  <c r="CP49" i="23"/>
  <c r="CI49" i="23"/>
  <c r="CO49" i="23"/>
  <c r="CJ49" i="23"/>
  <c r="CL49" i="23"/>
  <c r="CK49" i="23"/>
  <c r="CV49" i="23"/>
  <c r="CS49" i="23"/>
  <c r="CU49" i="23"/>
  <c r="CM49" i="23"/>
  <c r="CR49" i="23"/>
  <c r="CQ49" i="23"/>
  <c r="CT49" i="23"/>
  <c r="CS87" i="23"/>
  <c r="CV87" i="23"/>
  <c r="CT87" i="23"/>
  <c r="CI87" i="23"/>
  <c r="CN87" i="23"/>
  <c r="CR87" i="23"/>
  <c r="CK87" i="23"/>
  <c r="CL87" i="23"/>
  <c r="CO87" i="23"/>
  <c r="CP87" i="23"/>
  <c r="CQ87" i="23"/>
  <c r="CU87" i="23"/>
  <c r="CJ87" i="23"/>
  <c r="CM87" i="23"/>
  <c r="CI108" i="23"/>
  <c r="CR108" i="23"/>
  <c r="CQ108" i="23"/>
  <c r="CJ108" i="23"/>
  <c r="CK108" i="23"/>
  <c r="CU108" i="23"/>
  <c r="CM108" i="23"/>
  <c r="CO108" i="23"/>
  <c r="CS108" i="23"/>
  <c r="CT108" i="23"/>
  <c r="CL108" i="23"/>
  <c r="CV108" i="23"/>
  <c r="CN108" i="23"/>
  <c r="CP108" i="23"/>
  <c r="CQ88" i="23"/>
  <c r="CT88" i="23"/>
  <c r="CR88" i="23"/>
  <c r="CU88" i="23"/>
  <c r="CJ88" i="23"/>
  <c r="CV88" i="23"/>
  <c r="CK88" i="23"/>
  <c r="CL88" i="23"/>
  <c r="CM88" i="23"/>
  <c r="CN88" i="23"/>
  <c r="CI88" i="23"/>
  <c r="CP88" i="23"/>
  <c r="CS88" i="23"/>
  <c r="CO88" i="23"/>
  <c r="CQ97" i="23"/>
  <c r="CR97" i="23"/>
  <c r="CN97" i="23"/>
  <c r="CT97" i="23"/>
  <c r="CU97" i="23"/>
  <c r="CV97" i="23"/>
  <c r="CM97" i="23"/>
  <c r="CK97" i="23"/>
  <c r="CO97" i="23"/>
  <c r="CJ97" i="23"/>
  <c r="CL97" i="23"/>
  <c r="CP97" i="23"/>
  <c r="CS97" i="23"/>
  <c r="CI97" i="23"/>
  <c r="CR23" i="23"/>
  <c r="CK23" i="23"/>
  <c r="CL23" i="23"/>
  <c r="CT23" i="23"/>
  <c r="CM23" i="23"/>
  <c r="CV23" i="23"/>
  <c r="CN23" i="23"/>
  <c r="CQ23" i="23"/>
  <c r="CO23" i="23"/>
  <c r="CS23" i="23"/>
  <c r="CP23" i="23"/>
  <c r="CI23" i="23"/>
  <c r="CU23" i="23"/>
  <c r="CJ23" i="23"/>
  <c r="CU105" i="23"/>
  <c r="CR105" i="23"/>
  <c r="CL105" i="23"/>
  <c r="CM105" i="23"/>
  <c r="CN105" i="23"/>
  <c r="CO105" i="23"/>
  <c r="CV105" i="23"/>
  <c r="CP105" i="23"/>
  <c r="CK105" i="23"/>
  <c r="CQ105" i="23"/>
  <c r="CS105" i="23"/>
  <c r="CI105" i="23"/>
  <c r="CT105" i="23"/>
  <c r="CJ105" i="23"/>
  <c r="CT74" i="23"/>
  <c r="CP74" i="23"/>
  <c r="CV74" i="23"/>
  <c r="CI74" i="23"/>
  <c r="CK74" i="23"/>
  <c r="CQ74" i="23"/>
  <c r="CL74" i="23"/>
  <c r="CJ74" i="23"/>
  <c r="CN74" i="23"/>
  <c r="CR74" i="23"/>
  <c r="CS74" i="23"/>
  <c r="CM74" i="23"/>
  <c r="CO74" i="23"/>
  <c r="CU74" i="23"/>
  <c r="CU92" i="23"/>
  <c r="CP92" i="23"/>
  <c r="CV92" i="23"/>
  <c r="CS92" i="23"/>
  <c r="CQ92" i="23"/>
  <c r="CT92" i="23"/>
  <c r="CK92" i="23"/>
  <c r="CN92" i="23"/>
  <c r="CI92" i="23"/>
  <c r="CJ92" i="23"/>
  <c r="CO92" i="23"/>
  <c r="CR92" i="23"/>
  <c r="CL92" i="23"/>
  <c r="CM92" i="23"/>
  <c r="CO77" i="23"/>
  <c r="CR77" i="23"/>
  <c r="CK77" i="23"/>
  <c r="CI77" i="23"/>
  <c r="CJ77" i="23"/>
  <c r="CT77" i="23"/>
  <c r="CN77" i="23"/>
  <c r="CU77" i="23"/>
  <c r="CV77" i="23"/>
  <c r="CP77" i="23"/>
  <c r="CS77" i="23"/>
  <c r="CL77" i="23"/>
  <c r="CM77" i="23"/>
  <c r="CQ77" i="23"/>
  <c r="CT80" i="23"/>
  <c r="CR80" i="23"/>
  <c r="CU80" i="23"/>
  <c r="CJ80" i="23"/>
  <c r="CV80" i="23"/>
  <c r="CO80" i="23"/>
  <c r="CP80" i="23"/>
  <c r="CS80" i="23"/>
  <c r="CK80" i="23"/>
  <c r="CL80" i="23"/>
  <c r="CM80" i="23"/>
  <c r="CN80" i="23"/>
  <c r="CI80" i="23"/>
  <c r="CQ80" i="23"/>
  <c r="CK93" i="23"/>
  <c r="CI93" i="23"/>
  <c r="CS93" i="23"/>
  <c r="CU93" i="23"/>
  <c r="CJ93" i="23"/>
  <c r="CL93" i="23"/>
  <c r="CN93" i="23"/>
  <c r="CM93" i="23"/>
  <c r="CV93" i="23"/>
  <c r="CQ93" i="23"/>
  <c r="CO93" i="23"/>
  <c r="CR93" i="23"/>
  <c r="CP93" i="23"/>
  <c r="CT93" i="23"/>
  <c r="CJ64" i="23"/>
  <c r="CU64" i="23"/>
  <c r="CR64" i="23"/>
  <c r="CM64" i="23"/>
  <c r="CP64" i="23"/>
  <c r="CL64" i="23"/>
  <c r="CT64" i="23"/>
  <c r="CN64" i="23"/>
  <c r="CO64" i="23"/>
  <c r="CS64" i="23"/>
  <c r="CK64" i="23"/>
  <c r="CV64" i="23"/>
  <c r="CQ64" i="23"/>
  <c r="CI64" i="23"/>
  <c r="CN109" i="23"/>
  <c r="CU109" i="23"/>
  <c r="CK109" i="23"/>
  <c r="CM109" i="23"/>
  <c r="CR109" i="23"/>
  <c r="CQ109" i="23"/>
  <c r="CS109" i="23"/>
  <c r="CI109" i="23"/>
  <c r="CT109" i="23"/>
  <c r="CJ109" i="23"/>
  <c r="CL109" i="23"/>
  <c r="CO109" i="23"/>
  <c r="CP109" i="23"/>
  <c r="CV109" i="23"/>
  <c r="CI86" i="23"/>
  <c r="CO86" i="23"/>
  <c r="CJ86" i="23"/>
  <c r="CT86" i="23"/>
  <c r="CM86" i="23"/>
  <c r="CK86" i="23"/>
  <c r="CL86" i="23"/>
  <c r="CQ86" i="23"/>
  <c r="CR86" i="23"/>
  <c r="CU86" i="23"/>
  <c r="CN86" i="23"/>
  <c r="CS86" i="23"/>
  <c r="CV86" i="23"/>
  <c r="CP86" i="23"/>
  <c r="CO34" i="23"/>
  <c r="CU34" i="23"/>
  <c r="CR34" i="23"/>
  <c r="CV34" i="23"/>
  <c r="CT34" i="23"/>
  <c r="CQ34" i="23"/>
  <c r="CI34" i="23"/>
  <c r="CJ34" i="23"/>
  <c r="CM34" i="23"/>
  <c r="CS34" i="23"/>
  <c r="CN34" i="23"/>
  <c r="CP34" i="23"/>
  <c r="CK34" i="23"/>
  <c r="CL34" i="23"/>
  <c r="CK58" i="23"/>
  <c r="CI58" i="23"/>
  <c r="CS58" i="23"/>
  <c r="CU58" i="23"/>
  <c r="CN58" i="23"/>
  <c r="CJ58" i="23"/>
  <c r="CV58" i="23"/>
  <c r="CM58" i="23"/>
  <c r="CP58" i="23"/>
  <c r="CL58" i="23"/>
  <c r="CQ58" i="23"/>
  <c r="CO58" i="23"/>
  <c r="CR58" i="23"/>
  <c r="CT58" i="23"/>
  <c r="CL65" i="23"/>
  <c r="CU65" i="23"/>
  <c r="CT65" i="23"/>
  <c r="CK65" i="23"/>
  <c r="CM65" i="23"/>
  <c r="CS65" i="23"/>
  <c r="CN65" i="23"/>
  <c r="CV65" i="23"/>
  <c r="CO65" i="23"/>
  <c r="CP65" i="23"/>
  <c r="CI65" i="23"/>
  <c r="CR65" i="23"/>
  <c r="CQ65" i="23"/>
  <c r="CJ65" i="23"/>
  <c r="CL111" i="23"/>
  <c r="CK111" i="23"/>
  <c r="CV111" i="23"/>
  <c r="CU111" i="23"/>
  <c r="CM111" i="23"/>
  <c r="CT111" i="23"/>
  <c r="CN111" i="23"/>
  <c r="CP111" i="23"/>
  <c r="CJ111" i="23"/>
  <c r="CQ111" i="23"/>
  <c r="CR111" i="23"/>
  <c r="CS111" i="23"/>
  <c r="CI111" i="23"/>
  <c r="CO111" i="23"/>
  <c r="CM78" i="23"/>
  <c r="CK78" i="23"/>
  <c r="CU78" i="23"/>
  <c r="CL78" i="23"/>
  <c r="CP78" i="23"/>
  <c r="CN78" i="23"/>
  <c r="CI78" i="23"/>
  <c r="CO78" i="23"/>
  <c r="CQ78" i="23"/>
  <c r="CS78" i="23"/>
  <c r="CJ78" i="23"/>
  <c r="CT78" i="23"/>
  <c r="CR78" i="23"/>
  <c r="CV78" i="23"/>
  <c r="CT31" i="23"/>
  <c r="CO31" i="23"/>
  <c r="CI31" i="23"/>
  <c r="CP31" i="23"/>
  <c r="CU31" i="23"/>
  <c r="CJ31" i="23"/>
  <c r="CL31" i="23"/>
  <c r="CR31" i="23"/>
  <c r="CK31" i="23"/>
  <c r="CN31" i="23"/>
  <c r="CM31" i="23"/>
  <c r="CQ31" i="23"/>
  <c r="CV31" i="23"/>
  <c r="CS31" i="23"/>
  <c r="CO75" i="23"/>
  <c r="CV75" i="23"/>
  <c r="CJ75" i="23"/>
  <c r="CI75" i="23"/>
  <c r="CR75" i="23"/>
  <c r="CM75" i="23"/>
  <c r="CK75" i="23"/>
  <c r="CN75" i="23"/>
  <c r="CS75" i="23"/>
  <c r="CP75" i="23"/>
  <c r="CL75" i="23"/>
  <c r="CQ75" i="23"/>
  <c r="CT75" i="23"/>
  <c r="CU75" i="23"/>
  <c r="CN85" i="23"/>
  <c r="CM85" i="23"/>
  <c r="CV85" i="23"/>
  <c r="CQ85" i="23"/>
  <c r="CO85" i="23"/>
  <c r="CR85" i="23"/>
  <c r="CP85" i="23"/>
  <c r="CT85" i="23"/>
  <c r="CK85" i="23"/>
  <c r="CI85" i="23"/>
  <c r="CS85" i="23"/>
  <c r="CU85" i="23"/>
  <c r="CJ85" i="23"/>
  <c r="CL85" i="23"/>
  <c r="CV15" i="23"/>
  <c r="CO15" i="23"/>
  <c r="CL15" i="23"/>
  <c r="CP15" i="23"/>
  <c r="CM15" i="23"/>
  <c r="CJ15" i="23"/>
  <c r="CN15" i="23"/>
  <c r="CR15" i="23"/>
  <c r="CS15" i="23"/>
  <c r="CI15" i="23"/>
  <c r="CT15" i="23"/>
  <c r="CU15" i="23"/>
  <c r="CQ15" i="23"/>
  <c r="CK15" i="23"/>
  <c r="CQ40" i="23"/>
  <c r="CP40" i="23"/>
  <c r="CS40" i="23"/>
  <c r="CU40" i="23"/>
  <c r="CI40" i="23"/>
  <c r="CK40" i="23"/>
  <c r="CJ40" i="23"/>
  <c r="CV40" i="23"/>
  <c r="CR40" i="23"/>
  <c r="CN40" i="23"/>
  <c r="CL40" i="23"/>
  <c r="CM40" i="23"/>
  <c r="CT40" i="23"/>
  <c r="CO40" i="23"/>
  <c r="CP14" i="23"/>
  <c r="CT14" i="23"/>
  <c r="CJ14" i="23"/>
  <c r="CR14" i="23"/>
  <c r="CK14" i="23"/>
  <c r="CL14" i="23"/>
  <c r="CM14" i="23"/>
  <c r="CO14" i="23"/>
  <c r="CU14" i="23"/>
  <c r="CQ14" i="23"/>
  <c r="CN14" i="23"/>
  <c r="CS14" i="23"/>
  <c r="CV14" i="23"/>
  <c r="CI14" i="23"/>
  <c r="CJ69" i="23"/>
  <c r="CS69" i="23"/>
  <c r="CK69" i="23"/>
  <c r="CI69" i="23"/>
  <c r="CM69" i="23"/>
  <c r="CL69" i="23"/>
  <c r="CO69" i="23"/>
  <c r="CU69" i="23"/>
  <c r="CV69" i="23"/>
  <c r="CN69" i="23"/>
  <c r="CR69" i="23"/>
  <c r="CP69" i="23"/>
  <c r="CQ69" i="23"/>
  <c r="CT69" i="23"/>
  <c r="CR81" i="23"/>
  <c r="CN81" i="23"/>
  <c r="CU81" i="23"/>
  <c r="CO81" i="23"/>
  <c r="CJ81" i="23"/>
  <c r="CP81" i="23"/>
  <c r="CK81" i="23"/>
  <c r="CS81" i="23"/>
  <c r="CT81" i="23"/>
  <c r="CI81" i="23"/>
  <c r="CL81" i="23"/>
  <c r="CM81" i="23"/>
  <c r="CV81" i="23"/>
  <c r="CQ81" i="23"/>
  <c r="CR95" i="23"/>
  <c r="CK95" i="23"/>
  <c r="CS95" i="23"/>
  <c r="CL95" i="23"/>
  <c r="CI95" i="23"/>
  <c r="CO95" i="23"/>
  <c r="CP95" i="23"/>
  <c r="CU95" i="23"/>
  <c r="CM95" i="23"/>
  <c r="CJ95" i="23"/>
  <c r="CT95" i="23"/>
  <c r="CN95" i="23"/>
  <c r="CQ95" i="23"/>
  <c r="CV95" i="23"/>
  <c r="CQ22" i="23"/>
  <c r="CU22" i="23"/>
  <c r="CS22" i="23"/>
  <c r="CV22" i="23"/>
  <c r="CK22" i="23"/>
  <c r="CM22" i="23"/>
  <c r="CT22" i="23"/>
  <c r="CN22" i="23"/>
  <c r="CP22" i="23"/>
  <c r="CL22" i="23"/>
  <c r="CO22" i="23"/>
  <c r="CR22" i="23"/>
  <c r="CJ22" i="23"/>
  <c r="CI22" i="23"/>
  <c r="CM62" i="23"/>
  <c r="CU62" i="23"/>
  <c r="CO62" i="23"/>
  <c r="CP62" i="23"/>
  <c r="CK62" i="23"/>
  <c r="CJ62" i="23"/>
  <c r="CN62" i="23"/>
  <c r="CL62" i="23"/>
  <c r="CI62" i="23"/>
  <c r="CS62" i="23"/>
  <c r="CV62" i="23"/>
  <c r="CQ62" i="23"/>
  <c r="CT62" i="23"/>
  <c r="CR62" i="23"/>
  <c r="CQ82" i="23"/>
  <c r="CL82" i="23"/>
  <c r="CJ82" i="23"/>
  <c r="CN82" i="23"/>
  <c r="CR82" i="23"/>
  <c r="CS82" i="23"/>
  <c r="CM82" i="23"/>
  <c r="CO82" i="23"/>
  <c r="CU82" i="23"/>
  <c r="CT82" i="23"/>
  <c r="CP82" i="23"/>
  <c r="CV82" i="23"/>
  <c r="CK82" i="23"/>
  <c r="CI82" i="23"/>
  <c r="CN96" i="23"/>
  <c r="CJ96" i="23"/>
  <c r="CV96" i="23"/>
  <c r="CO96" i="23"/>
  <c r="CI96" i="23"/>
  <c r="CK96" i="23"/>
  <c r="CQ96" i="23"/>
  <c r="CP96" i="23"/>
  <c r="CL96" i="23"/>
  <c r="CR96" i="23"/>
  <c r="CT96" i="23"/>
  <c r="CS96" i="23"/>
  <c r="CM96" i="23"/>
  <c r="CU96" i="23"/>
  <c r="CT24" i="23"/>
  <c r="CV24" i="23"/>
  <c r="CK24" i="23"/>
  <c r="CM24" i="23"/>
  <c r="CI24" i="23"/>
  <c r="CN24" i="23"/>
  <c r="CQ24" i="23"/>
  <c r="CO24" i="23"/>
  <c r="CJ24" i="23"/>
  <c r="CP24" i="23"/>
  <c r="CR24" i="23"/>
  <c r="CU24" i="23"/>
  <c r="CL24" i="23"/>
  <c r="CS24" i="23"/>
  <c r="CJ67" i="23"/>
  <c r="CM67" i="23"/>
  <c r="CT67" i="23"/>
  <c r="CU67" i="23"/>
  <c r="CK67" i="23"/>
  <c r="CP67" i="23"/>
  <c r="CV67" i="23"/>
  <c r="CQ67" i="23"/>
  <c r="CN67" i="23"/>
  <c r="CR67" i="23"/>
  <c r="CL67" i="23"/>
  <c r="CI67" i="23"/>
  <c r="CO67" i="23"/>
  <c r="CS67" i="23"/>
  <c r="CJ20" i="23"/>
  <c r="CV20" i="23"/>
  <c r="CL20" i="23"/>
  <c r="CK20" i="23"/>
  <c r="CO20" i="23"/>
  <c r="CP20" i="23"/>
  <c r="CS20" i="23"/>
  <c r="CU20" i="23"/>
  <c r="CM20" i="23"/>
  <c r="CI20" i="23"/>
  <c r="CN20" i="23"/>
  <c r="CQ20" i="23"/>
  <c r="CR20" i="23"/>
  <c r="CT20" i="23"/>
  <c r="CT61" i="23"/>
  <c r="CJ61" i="23"/>
  <c r="CV61" i="23"/>
  <c r="CU61" i="23"/>
  <c r="CO61" i="23"/>
  <c r="CR61" i="23"/>
  <c r="CS61" i="23"/>
  <c r="CI61" i="23"/>
  <c r="CK61" i="23"/>
  <c r="CQ61" i="23"/>
  <c r="CL61" i="23"/>
  <c r="CN61" i="23"/>
  <c r="CM61" i="23"/>
  <c r="CP61" i="23"/>
  <c r="CU18" i="23"/>
  <c r="CJ18" i="23"/>
  <c r="CN18" i="23"/>
  <c r="CK18" i="23"/>
  <c r="CV18" i="23"/>
  <c r="CO18" i="23"/>
  <c r="CP18" i="23"/>
  <c r="CQ18" i="23"/>
  <c r="CR18" i="23"/>
  <c r="CL18" i="23"/>
  <c r="CS18" i="23"/>
  <c r="CI18" i="23"/>
  <c r="CM18" i="23"/>
  <c r="CT18" i="23"/>
  <c r="CT47" i="23"/>
  <c r="CP47" i="23"/>
  <c r="CL47" i="23"/>
  <c r="CJ47" i="23"/>
  <c r="CV47" i="23"/>
  <c r="CR47" i="23"/>
  <c r="CU47" i="23"/>
  <c r="CO47" i="23"/>
  <c r="CM47" i="23"/>
  <c r="CQ47" i="23"/>
  <c r="CK47" i="23"/>
  <c r="CS47" i="23"/>
  <c r="CN47" i="23"/>
  <c r="CI47" i="23"/>
  <c r="CI26" i="23"/>
  <c r="CQ26" i="23"/>
  <c r="CT26" i="23"/>
  <c r="CJ26" i="23"/>
  <c r="CM26" i="23"/>
  <c r="CK26" i="23"/>
  <c r="CU26" i="23"/>
  <c r="CL26" i="23"/>
  <c r="CN26" i="23"/>
  <c r="CO26" i="23"/>
  <c r="CV26" i="23"/>
  <c r="CR26" i="23"/>
  <c r="CP26" i="23"/>
  <c r="CS26" i="23"/>
  <c r="CR89" i="23"/>
  <c r="CN89" i="23"/>
  <c r="CU89" i="23"/>
  <c r="CO89" i="23"/>
  <c r="CJ89" i="23"/>
  <c r="CK89" i="23"/>
  <c r="CM89" i="23"/>
  <c r="CT89" i="23"/>
  <c r="CI89" i="23"/>
  <c r="CL89" i="23"/>
  <c r="CQ89" i="23"/>
  <c r="CV89" i="23"/>
  <c r="CP89" i="23"/>
  <c r="CS89" i="23"/>
  <c r="CL37" i="23"/>
  <c r="CQ37" i="23"/>
  <c r="CN37" i="23"/>
  <c r="CR37" i="23"/>
  <c r="CI37" i="23"/>
  <c r="CT37" i="23"/>
  <c r="CV37" i="23"/>
  <c r="CJ37" i="23"/>
  <c r="CM37" i="23"/>
  <c r="CO37" i="23"/>
  <c r="CP37" i="23"/>
  <c r="CK37" i="23"/>
  <c r="CU37" i="23"/>
  <c r="CS37" i="23"/>
  <c r="CN17" i="23"/>
  <c r="CO17" i="23"/>
  <c r="CR17" i="23"/>
  <c r="CK17" i="23"/>
  <c r="CI17" i="23"/>
  <c r="CL17" i="23"/>
  <c r="CT17" i="23"/>
  <c r="CV17" i="23"/>
  <c r="CU17" i="23"/>
  <c r="CJ17" i="23"/>
  <c r="CM17" i="23"/>
  <c r="CP17" i="23"/>
  <c r="CS17" i="23"/>
  <c r="CQ17" i="23"/>
  <c r="CL16" i="23"/>
  <c r="CO16" i="23"/>
  <c r="CT16" i="23"/>
  <c r="CS16" i="23"/>
  <c r="CU16" i="23"/>
  <c r="CQ16" i="23"/>
  <c r="CR16" i="23"/>
  <c r="CK16" i="23"/>
  <c r="CN16" i="23"/>
  <c r="CI16" i="23"/>
  <c r="CJ16" i="23"/>
  <c r="CV16" i="23"/>
  <c r="CM16" i="23"/>
  <c r="CP16" i="23"/>
  <c r="CN79" i="23"/>
  <c r="CR79" i="23"/>
  <c r="CQ79" i="23"/>
  <c r="CS79" i="23"/>
  <c r="CV79" i="23"/>
  <c r="CT79" i="23"/>
  <c r="CO79" i="23"/>
  <c r="CP79" i="23"/>
  <c r="CU79" i="23"/>
  <c r="CM79" i="23"/>
  <c r="CJ79" i="23"/>
  <c r="CI79" i="23"/>
  <c r="CK79" i="23"/>
  <c r="CL79" i="23"/>
  <c r="CR44" i="23"/>
  <c r="CV44" i="23"/>
  <c r="CL44" i="23"/>
  <c r="CI44" i="23"/>
  <c r="CT44" i="23"/>
  <c r="CM44" i="23"/>
  <c r="CO44" i="23"/>
  <c r="CN44" i="23"/>
  <c r="CP44" i="23"/>
  <c r="CU44" i="23"/>
  <c r="CQ44" i="23"/>
  <c r="CS44" i="23"/>
  <c r="CJ44" i="23"/>
  <c r="CK44" i="23"/>
  <c r="CP59" i="23"/>
  <c r="CV59" i="23"/>
  <c r="CJ59" i="23"/>
  <c r="CL59" i="23"/>
  <c r="CR59" i="23"/>
  <c r="CK59" i="23"/>
  <c r="CO59" i="23"/>
  <c r="CN59" i="23"/>
  <c r="CQ59" i="23"/>
  <c r="CS59" i="23"/>
  <c r="CM59" i="23"/>
  <c r="CT59" i="23"/>
  <c r="CI59" i="23"/>
  <c r="CU59" i="23"/>
  <c r="CR39" i="23"/>
  <c r="CQ39" i="23"/>
  <c r="CT39" i="23"/>
  <c r="CS39" i="23"/>
  <c r="CI39" i="23"/>
  <c r="CM39" i="23"/>
  <c r="CU39" i="23"/>
  <c r="CK39" i="23"/>
  <c r="CO39" i="23"/>
  <c r="CV39" i="23"/>
  <c r="CP39" i="23"/>
  <c r="CL39" i="23"/>
  <c r="CN39" i="23"/>
  <c r="CJ39" i="23"/>
  <c r="CT46" i="23"/>
  <c r="CK46" i="23"/>
  <c r="CN46" i="23"/>
  <c r="CU46" i="23"/>
  <c r="CV46" i="23"/>
  <c r="CL46" i="23"/>
  <c r="CP46" i="23"/>
  <c r="CO46" i="23"/>
  <c r="CI46" i="23"/>
  <c r="CM46" i="23"/>
  <c r="CS46" i="23"/>
  <c r="CQ46" i="23"/>
  <c r="CR46" i="23"/>
  <c r="CJ46" i="23"/>
  <c r="CU43" i="23"/>
  <c r="CP43" i="23"/>
  <c r="CL43" i="23"/>
  <c r="CJ43" i="23"/>
  <c r="CV43" i="23"/>
  <c r="CR43" i="23"/>
  <c r="CN43" i="23"/>
  <c r="CS43" i="23"/>
  <c r="CQ43" i="23"/>
  <c r="CI43" i="23"/>
  <c r="CM43" i="23"/>
  <c r="CT43" i="23"/>
  <c r="CO43" i="23"/>
  <c r="CK43" i="23"/>
  <c r="CT19" i="23"/>
  <c r="CO19" i="23"/>
  <c r="CU19" i="23"/>
  <c r="CP19" i="23"/>
  <c r="CK19" i="23"/>
  <c r="CJ19" i="23"/>
  <c r="CV19" i="23"/>
  <c r="CM19" i="23"/>
  <c r="CL19" i="23"/>
  <c r="CR19" i="23"/>
  <c r="CS19" i="23"/>
  <c r="CQ19" i="23"/>
  <c r="CI19" i="23"/>
  <c r="CN19" i="23"/>
  <c r="CT66" i="23"/>
  <c r="CP66" i="23"/>
  <c r="CJ66" i="23"/>
  <c r="CU66" i="23"/>
  <c r="CK66" i="23"/>
  <c r="CL66" i="23"/>
  <c r="CS66" i="23"/>
  <c r="CM66" i="23"/>
  <c r="CN66" i="23"/>
  <c r="CO66" i="23"/>
  <c r="CV66" i="23"/>
  <c r="CQ66" i="23"/>
  <c r="CI66" i="23"/>
  <c r="CR66" i="23"/>
  <c r="CU30" i="23"/>
  <c r="CT30" i="23"/>
  <c r="CV30" i="23"/>
  <c r="CL30" i="23"/>
  <c r="CQ30" i="23"/>
  <c r="CK30" i="23"/>
  <c r="CR30" i="23"/>
  <c r="CS30" i="23"/>
  <c r="CI30" i="23"/>
  <c r="CJ30" i="23"/>
  <c r="CO30" i="23"/>
  <c r="CM30" i="23"/>
  <c r="CN30" i="23"/>
  <c r="CP30" i="23"/>
  <c r="CL13" i="23"/>
  <c r="CQ13" i="23"/>
  <c r="CT13" i="23"/>
  <c r="CU13" i="23"/>
  <c r="CN13" i="23"/>
  <c r="CI13" i="23"/>
  <c r="CV13" i="23"/>
  <c r="CR13" i="23"/>
  <c r="CJ13" i="23"/>
  <c r="CM13" i="23"/>
  <c r="CK13" i="23"/>
  <c r="CO13" i="23"/>
  <c r="CS13" i="23"/>
  <c r="CP13" i="23"/>
  <c r="CV73" i="23"/>
  <c r="CI73" i="23"/>
  <c r="CO73" i="23"/>
  <c r="CJ73" i="23"/>
  <c r="CP73" i="23"/>
  <c r="CL73" i="23"/>
  <c r="CK73" i="23"/>
  <c r="CQ73" i="23"/>
  <c r="CS73" i="23"/>
  <c r="CM73" i="23"/>
  <c r="CR73" i="23"/>
  <c r="CT73" i="23"/>
  <c r="CN73" i="23"/>
  <c r="CU73" i="23"/>
  <c r="CV57" i="23"/>
  <c r="CP57" i="23"/>
  <c r="CS57" i="23"/>
  <c r="CQ57" i="23"/>
  <c r="CJ57" i="23"/>
  <c r="CI57" i="23"/>
  <c r="CM57" i="23"/>
  <c r="CL57" i="23"/>
  <c r="CT57" i="23"/>
  <c r="CN57" i="23"/>
  <c r="CR57" i="23"/>
  <c r="CU57" i="23"/>
  <c r="CK57" i="23"/>
  <c r="CO57" i="23"/>
  <c r="CR55" i="23"/>
  <c r="CS55" i="23"/>
  <c r="CV55" i="23"/>
  <c r="CU55" i="23"/>
  <c r="CK55" i="23"/>
  <c r="CP55" i="23"/>
  <c r="CQ55" i="23"/>
  <c r="CT55" i="23"/>
  <c r="CI55" i="23"/>
  <c r="CL55" i="23"/>
  <c r="CO55" i="23"/>
  <c r="CM55" i="23"/>
  <c r="CN55" i="23"/>
  <c r="CJ55" i="23"/>
  <c r="CS72" i="23"/>
  <c r="CI72" i="23"/>
  <c r="CL72" i="23"/>
  <c r="CQ72" i="23"/>
  <c r="CT72" i="23"/>
  <c r="CJ72" i="23"/>
  <c r="CM72" i="23"/>
  <c r="CP72" i="23"/>
  <c r="CU72" i="23"/>
  <c r="CR72" i="23"/>
  <c r="CN72" i="23"/>
  <c r="CV72" i="23"/>
  <c r="CO72" i="23"/>
  <c r="CK72" i="23"/>
  <c r="CJ71" i="23"/>
  <c r="CO71" i="23"/>
  <c r="CR71" i="23"/>
  <c r="CN71" i="23"/>
  <c r="CK71" i="23"/>
  <c r="CP71" i="23"/>
  <c r="CS71" i="23"/>
  <c r="CV71" i="23"/>
  <c r="CL71" i="23"/>
  <c r="CT71" i="23"/>
  <c r="CI71" i="23"/>
  <c r="CM71" i="23"/>
  <c r="CQ71" i="23"/>
  <c r="CU71" i="23"/>
  <c r="CJ70" i="23"/>
  <c r="CT70" i="23"/>
  <c r="CR70" i="23"/>
  <c r="CV70" i="23"/>
  <c r="CK70" i="23"/>
  <c r="CS70" i="23"/>
  <c r="CO70" i="23"/>
  <c r="CM70" i="23"/>
  <c r="CP70" i="23"/>
  <c r="CU70" i="23"/>
  <c r="CI70" i="23"/>
  <c r="CL70" i="23"/>
  <c r="CN70" i="23"/>
  <c r="CQ70" i="23"/>
  <c r="CU56" i="23"/>
  <c r="CI56" i="23"/>
  <c r="CO56" i="23"/>
  <c r="CV56" i="23"/>
  <c r="CJ56" i="23"/>
  <c r="CK56" i="23"/>
  <c r="CR56" i="23"/>
  <c r="CM56" i="23"/>
  <c r="CL56" i="23"/>
  <c r="CP56" i="23"/>
  <c r="CT56" i="23"/>
  <c r="CQ56" i="23"/>
  <c r="CS56" i="23"/>
  <c r="CN56" i="23"/>
  <c r="CV42" i="23"/>
  <c r="CI42" i="23"/>
  <c r="CK42" i="23"/>
  <c r="CQ42" i="23"/>
  <c r="CL42" i="23"/>
  <c r="CT42" i="23"/>
  <c r="CN42" i="23"/>
  <c r="CP42" i="23"/>
  <c r="CU42" i="23"/>
  <c r="CM42" i="23"/>
  <c r="CO42" i="23"/>
  <c r="CR42" i="23"/>
  <c r="CJ42" i="23"/>
  <c r="CS42" i="23"/>
  <c r="CK29" i="23"/>
  <c r="CU29" i="23"/>
  <c r="CL29" i="23"/>
  <c r="CJ29" i="23"/>
  <c r="CN29" i="23"/>
  <c r="CP29" i="23"/>
  <c r="CO29" i="23"/>
  <c r="CM29" i="23"/>
  <c r="CS29" i="23"/>
  <c r="CT29" i="23"/>
  <c r="CV29" i="23"/>
  <c r="CQ29" i="23"/>
  <c r="CR29" i="23"/>
  <c r="CI29" i="23"/>
  <c r="CI25" i="23"/>
  <c r="CK25" i="23"/>
  <c r="CM25" i="23"/>
  <c r="CL25" i="23"/>
  <c r="CP25" i="23"/>
  <c r="CJ25" i="23"/>
  <c r="CO25" i="23"/>
  <c r="CR25" i="23"/>
  <c r="CU25" i="23"/>
  <c r="CS25" i="23"/>
  <c r="CQ25" i="23"/>
  <c r="CT25" i="23"/>
  <c r="CN25" i="23"/>
  <c r="CV25" i="23"/>
  <c r="CM63" i="23"/>
  <c r="CV63" i="23"/>
  <c r="CS63" i="23"/>
  <c r="CR63" i="23"/>
  <c r="CJ63" i="23"/>
  <c r="CT63" i="23"/>
  <c r="CK63" i="23"/>
  <c r="CL63" i="23"/>
  <c r="CN63" i="23"/>
  <c r="CU63" i="23"/>
  <c r="CQ63" i="23"/>
  <c r="CP63" i="23"/>
  <c r="CO63" i="23"/>
  <c r="CI63" i="23"/>
  <c r="CR68" i="23"/>
  <c r="CI68" i="23"/>
  <c r="CM68" i="23"/>
  <c r="CL68" i="23"/>
  <c r="CN68" i="23"/>
  <c r="CT68" i="23"/>
  <c r="CP68" i="23"/>
  <c r="CV68" i="23"/>
  <c r="CQ68" i="23"/>
  <c r="CS68" i="23"/>
  <c r="CO68" i="23"/>
  <c r="CK68" i="23"/>
  <c r="CJ68" i="23"/>
  <c r="CU68" i="23"/>
  <c r="CQ32" i="23"/>
  <c r="CS32" i="23"/>
  <c r="CJ32" i="23"/>
  <c r="CU32" i="23"/>
  <c r="CR32" i="23"/>
  <c r="CK32" i="23"/>
  <c r="CL32" i="23"/>
  <c r="CM32" i="23"/>
  <c r="CT32" i="23"/>
  <c r="CV32" i="23"/>
  <c r="CN32" i="23"/>
  <c r="CO32" i="23"/>
  <c r="CI32" i="23"/>
  <c r="CP32" i="23"/>
  <c r="CN48" i="23"/>
  <c r="CV48" i="23"/>
  <c r="CP48" i="23"/>
  <c r="CR48" i="23"/>
  <c r="CI48" i="23"/>
  <c r="CM48" i="23"/>
  <c r="CO48" i="23"/>
  <c r="CS48" i="23"/>
  <c r="CK48" i="23"/>
  <c r="CQ48" i="23"/>
  <c r="CJ48" i="23"/>
  <c r="CU48" i="23"/>
  <c r="CL48" i="23"/>
  <c r="CT48" i="23"/>
  <c r="CT36" i="23"/>
  <c r="CU36" i="23"/>
  <c r="CM36" i="23"/>
  <c r="CQ36" i="23"/>
  <c r="CO36" i="23"/>
  <c r="CR36" i="23"/>
  <c r="CV36" i="23"/>
  <c r="CI36" i="23"/>
  <c r="CJ36" i="23"/>
  <c r="CL36" i="23"/>
  <c r="CK36" i="23"/>
  <c r="CN36" i="23"/>
  <c r="CS36" i="23"/>
  <c r="CP36" i="23"/>
  <c r="CN53" i="23"/>
  <c r="CS53" i="23"/>
  <c r="CQ53" i="23"/>
  <c r="CU53" i="23"/>
  <c r="CR53" i="23"/>
  <c r="CK53" i="23"/>
  <c r="CJ53" i="23"/>
  <c r="CI53" i="23"/>
  <c r="CT53" i="23"/>
  <c r="CO53" i="23"/>
  <c r="CM53" i="23"/>
  <c r="CV53" i="23"/>
  <c r="CP53" i="23"/>
  <c r="CL53" i="23"/>
  <c r="CU98" i="23"/>
  <c r="CJ98" i="23"/>
  <c r="CL98" i="23"/>
  <c r="CK98" i="23"/>
  <c r="CN98" i="23"/>
  <c r="CT98" i="23"/>
  <c r="CO98" i="23"/>
  <c r="CV98" i="23"/>
  <c r="CQ98" i="23"/>
  <c r="CR98" i="23"/>
  <c r="CP98" i="23"/>
  <c r="CI98" i="23"/>
  <c r="CM98" i="23"/>
  <c r="CS98" i="23"/>
  <c r="CN51" i="23"/>
  <c r="CS51" i="23"/>
  <c r="CO51" i="23"/>
  <c r="CK51" i="23"/>
  <c r="CQ51" i="23"/>
  <c r="CI51" i="23"/>
  <c r="CP51" i="23"/>
  <c r="CT51" i="23"/>
  <c r="CJ51" i="23"/>
  <c r="CU51" i="23"/>
  <c r="CR51" i="23"/>
  <c r="CV51" i="23"/>
  <c r="CL51" i="23"/>
  <c r="CM51" i="23"/>
  <c r="CU90" i="23"/>
  <c r="CT90" i="23"/>
  <c r="CP90" i="23"/>
  <c r="CV90" i="23"/>
  <c r="CI90" i="23"/>
  <c r="CK90" i="23"/>
  <c r="CQ90" i="23"/>
  <c r="CL90" i="23"/>
  <c r="CJ90" i="23"/>
  <c r="CN90" i="23"/>
  <c r="CR90" i="23"/>
  <c r="CO90" i="23"/>
  <c r="CM90" i="23"/>
  <c r="CS90" i="23"/>
  <c r="CS54" i="23"/>
  <c r="CV54" i="23"/>
  <c r="CQ54" i="23"/>
  <c r="CK54" i="23"/>
  <c r="CJ54" i="23"/>
  <c r="CL54" i="23"/>
  <c r="CO54" i="23"/>
  <c r="CT54" i="23"/>
  <c r="CM54" i="23"/>
  <c r="CN54" i="23"/>
  <c r="CP54" i="23"/>
  <c r="CR54" i="23"/>
  <c r="CU54" i="23"/>
  <c r="CI54" i="23"/>
  <c r="CS258" i="23"/>
  <c r="CL258" i="23"/>
  <c r="CM258" i="23"/>
  <c r="CU258" i="23"/>
  <c r="CQ258" i="23"/>
  <c r="CN258" i="23"/>
  <c r="CR258" i="23"/>
  <c r="CV258" i="23"/>
  <c r="CT258" i="23"/>
  <c r="CO258" i="23"/>
  <c r="CJ258" i="23"/>
  <c r="CK258" i="23"/>
  <c r="CI258" i="23"/>
  <c r="CP258" i="23"/>
  <c r="CI263" i="23"/>
  <c r="CL263" i="23"/>
  <c r="CT263" i="23"/>
  <c r="CS263" i="23"/>
  <c r="CQ263" i="23"/>
  <c r="CO263" i="23"/>
  <c r="CJ263" i="23"/>
  <c r="CP263" i="23"/>
  <c r="CM263" i="23"/>
  <c r="CU263" i="23"/>
  <c r="CV263" i="23"/>
  <c r="CK263" i="23"/>
  <c r="CN263" i="23"/>
  <c r="CR263" i="23"/>
  <c r="CU261" i="23"/>
  <c r="CS261" i="23"/>
  <c r="CI261" i="23"/>
  <c r="CR261" i="23"/>
  <c r="CQ261" i="23"/>
  <c r="CV261" i="23"/>
  <c r="CJ261" i="23"/>
  <c r="CK261" i="23"/>
  <c r="CL261" i="23"/>
  <c r="CN261" i="23"/>
  <c r="CT261" i="23"/>
  <c r="CO261" i="23"/>
  <c r="CM261" i="23"/>
  <c r="CP261" i="23"/>
  <c r="CR260" i="23"/>
  <c r="CQ260" i="23"/>
  <c r="CK260" i="23"/>
  <c r="CU260" i="23"/>
  <c r="CS260" i="23"/>
  <c r="CT260" i="23"/>
  <c r="CO260" i="23"/>
  <c r="CI260" i="23"/>
  <c r="CL260" i="23"/>
  <c r="CV260" i="23"/>
  <c r="CM260" i="23"/>
  <c r="CN260" i="23"/>
  <c r="CJ260" i="23"/>
  <c r="CP260" i="23"/>
  <c r="CQ236" i="23"/>
  <c r="CN236" i="23"/>
  <c r="CR236" i="23"/>
  <c r="CV236" i="23"/>
  <c r="CT236" i="23"/>
  <c r="CO236" i="23"/>
  <c r="CJ236" i="23"/>
  <c r="CK236" i="23"/>
  <c r="CL236" i="23"/>
  <c r="CS236" i="23"/>
  <c r="CI236" i="23"/>
  <c r="CM236" i="23"/>
  <c r="CU236" i="23"/>
  <c r="CP236" i="23"/>
  <c r="CL257" i="23"/>
  <c r="CU257" i="23"/>
  <c r="CK257" i="23"/>
  <c r="CP257" i="23"/>
  <c r="CS257" i="23"/>
  <c r="CV257" i="23"/>
  <c r="CM257" i="23"/>
  <c r="CN257" i="23"/>
  <c r="CI257" i="23"/>
  <c r="CJ257" i="23"/>
  <c r="CT257" i="23"/>
  <c r="CQ257" i="23"/>
  <c r="CO257" i="23"/>
  <c r="CR257" i="23"/>
  <c r="CM229" i="23"/>
  <c r="CS229" i="23"/>
  <c r="CU229" i="23"/>
  <c r="CT229" i="23"/>
  <c r="CJ229" i="23"/>
  <c r="CR229" i="23"/>
  <c r="CV229" i="23"/>
  <c r="CK229" i="23"/>
  <c r="CP229" i="23"/>
  <c r="CL229" i="23"/>
  <c r="CI229" i="23"/>
  <c r="CN229" i="23"/>
  <c r="CQ229" i="23"/>
  <c r="CO229" i="23"/>
  <c r="CN302" i="23"/>
  <c r="CS302" i="23"/>
  <c r="CI302" i="23"/>
  <c r="CQ302" i="23"/>
  <c r="CP302" i="23"/>
  <c r="CL302" i="23"/>
  <c r="CJ302" i="23"/>
  <c r="CT302" i="23"/>
  <c r="CR302" i="23"/>
  <c r="CM302" i="23"/>
  <c r="CU302" i="23"/>
  <c r="CV302" i="23"/>
  <c r="CO302" i="23"/>
  <c r="CK302" i="23"/>
  <c r="CU310" i="23"/>
  <c r="CR310" i="23"/>
  <c r="CK310" i="23"/>
  <c r="CO310" i="23"/>
  <c r="CM310" i="23"/>
  <c r="CN310" i="23"/>
  <c r="CV310" i="23"/>
  <c r="CS310" i="23"/>
  <c r="CI310" i="23"/>
  <c r="CQ310" i="23"/>
  <c r="CJ310" i="23"/>
  <c r="CL310" i="23"/>
  <c r="CP310" i="23"/>
  <c r="CT310" i="23"/>
  <c r="CN311" i="23"/>
  <c r="CR311" i="23"/>
  <c r="CI311" i="23"/>
  <c r="CP311" i="23"/>
  <c r="CS311" i="23"/>
  <c r="CJ311" i="23"/>
  <c r="CV311" i="23"/>
  <c r="CO311" i="23"/>
  <c r="CL311" i="23"/>
  <c r="CQ311" i="23"/>
  <c r="CK311" i="23"/>
  <c r="CT311" i="23"/>
  <c r="CM311" i="23"/>
  <c r="CU311" i="23"/>
  <c r="CV303" i="23"/>
  <c r="CL303" i="23"/>
  <c r="CQ303" i="23"/>
  <c r="CU303" i="23"/>
  <c r="CR303" i="23"/>
  <c r="CP303" i="23"/>
  <c r="CM303" i="23"/>
  <c r="CN303" i="23"/>
  <c r="CO303" i="23"/>
  <c r="CI303" i="23"/>
  <c r="CS303" i="23"/>
  <c r="CK303" i="23"/>
  <c r="CJ303" i="23"/>
  <c r="CT303" i="23"/>
  <c r="CI297" i="23"/>
  <c r="CN297" i="23"/>
  <c r="CQ297" i="23"/>
  <c r="CP297" i="23"/>
  <c r="CS297" i="23"/>
  <c r="CL297" i="23"/>
  <c r="CV297" i="23"/>
  <c r="CT297" i="23"/>
  <c r="CJ297" i="23"/>
  <c r="CU297" i="23"/>
  <c r="CO297" i="23"/>
  <c r="CM297" i="23"/>
  <c r="CR297" i="23"/>
  <c r="CK297" i="23"/>
  <c r="CT269" i="23"/>
  <c r="CR269" i="23"/>
  <c r="CM269" i="23"/>
  <c r="CS269" i="23"/>
  <c r="CU269" i="23"/>
  <c r="CJ269" i="23"/>
  <c r="CI269" i="23"/>
  <c r="CK269" i="23"/>
  <c r="CQ269" i="23"/>
  <c r="CV269" i="23"/>
  <c r="CN269" i="23"/>
  <c r="CO269" i="23"/>
  <c r="CL269" i="23"/>
  <c r="CP269" i="23"/>
  <c r="CO307" i="23"/>
  <c r="CT307" i="23"/>
  <c r="CP307" i="23"/>
  <c r="CL307" i="23"/>
  <c r="CI307" i="23"/>
  <c r="CQ307" i="23"/>
  <c r="CM307" i="23"/>
  <c r="CK307" i="23"/>
  <c r="CU307" i="23"/>
  <c r="CS307" i="23"/>
  <c r="CN307" i="23"/>
  <c r="CJ307" i="23"/>
  <c r="CV307" i="23"/>
  <c r="CR307" i="23"/>
  <c r="CN291" i="23"/>
  <c r="CO291" i="23"/>
  <c r="CP291" i="23"/>
  <c r="CR291" i="23"/>
  <c r="CI291" i="23"/>
  <c r="CS291" i="23"/>
  <c r="CQ291" i="23"/>
  <c r="CJ291" i="23"/>
  <c r="CM291" i="23"/>
  <c r="CV291" i="23"/>
  <c r="CU291" i="23"/>
  <c r="CK291" i="23"/>
  <c r="CL291" i="23"/>
  <c r="CT291" i="23"/>
  <c r="CM246" i="23"/>
  <c r="CK246" i="23"/>
  <c r="CV246" i="23"/>
  <c r="CR246" i="23"/>
  <c r="CO246" i="23"/>
  <c r="CI246" i="23"/>
  <c r="CL246" i="23"/>
  <c r="CQ246" i="23"/>
  <c r="CU246" i="23"/>
  <c r="CP246" i="23"/>
  <c r="CS246" i="23"/>
  <c r="CT246" i="23"/>
  <c r="CN246" i="23"/>
  <c r="CJ246" i="23"/>
  <c r="CV228" i="23"/>
  <c r="CQ228" i="23"/>
  <c r="CO228" i="23"/>
  <c r="CT228" i="23"/>
  <c r="CK228" i="23"/>
  <c r="CI228" i="23"/>
  <c r="CS228" i="23"/>
  <c r="CU228" i="23"/>
  <c r="CJ228" i="23"/>
  <c r="CR228" i="23"/>
  <c r="CL228" i="23"/>
  <c r="CM228" i="23"/>
  <c r="CN228" i="23"/>
  <c r="CP228" i="23"/>
  <c r="CU251" i="23"/>
  <c r="CL251" i="23"/>
  <c r="CP251" i="23"/>
  <c r="CN251" i="23"/>
  <c r="CI251" i="23"/>
  <c r="CO251" i="23"/>
  <c r="CQ251" i="23"/>
  <c r="CS251" i="23"/>
  <c r="CR251" i="23"/>
  <c r="CK251" i="23"/>
  <c r="CJ251" i="23"/>
  <c r="CM251" i="23"/>
  <c r="CT251" i="23"/>
  <c r="CV251" i="23"/>
  <c r="CR254" i="23"/>
  <c r="CV254" i="23"/>
  <c r="CI254" i="23"/>
  <c r="CJ254" i="23"/>
  <c r="CP254" i="23"/>
  <c r="CU254" i="23"/>
  <c r="CN254" i="23"/>
  <c r="CM254" i="23"/>
  <c r="CO254" i="23"/>
  <c r="CL254" i="23"/>
  <c r="CQ254" i="23"/>
  <c r="CK254" i="23"/>
  <c r="CS254" i="23"/>
  <c r="CT254" i="23"/>
  <c r="CV253" i="23"/>
  <c r="CO253" i="23"/>
  <c r="CI253" i="23"/>
  <c r="CQ253" i="23"/>
  <c r="CL253" i="23"/>
  <c r="CP253" i="23"/>
  <c r="CT253" i="23"/>
  <c r="CR253" i="23"/>
  <c r="CM253" i="23"/>
  <c r="CS253" i="23"/>
  <c r="CU253" i="23"/>
  <c r="CK253" i="23"/>
  <c r="CN253" i="23"/>
  <c r="CJ253" i="23"/>
  <c r="CL249" i="23"/>
  <c r="CJ249" i="23"/>
  <c r="CT249" i="23"/>
  <c r="CO249" i="23"/>
  <c r="CU249" i="23"/>
  <c r="CS249" i="23"/>
  <c r="CN249" i="23"/>
  <c r="CR249" i="23"/>
  <c r="CK249" i="23"/>
  <c r="CQ249" i="23"/>
  <c r="CM249" i="23"/>
  <c r="CV249" i="23"/>
  <c r="CI249" i="23"/>
  <c r="CP249" i="23"/>
  <c r="CK234" i="23"/>
  <c r="CV234" i="23"/>
  <c r="CS234" i="23"/>
  <c r="CM234" i="23"/>
  <c r="CP234" i="23"/>
  <c r="CN234" i="23"/>
  <c r="CQ234" i="23"/>
  <c r="CT234" i="23"/>
  <c r="CJ234" i="23"/>
  <c r="CU234" i="23"/>
  <c r="CR234" i="23"/>
  <c r="CI234" i="23"/>
  <c r="CO234" i="23"/>
  <c r="CL234" i="23"/>
  <c r="CI237" i="23"/>
  <c r="CS237" i="23"/>
  <c r="CQ237" i="23"/>
  <c r="CJ237" i="23"/>
  <c r="CM237" i="23"/>
  <c r="CV237" i="23"/>
  <c r="CU237" i="23"/>
  <c r="CK237" i="23"/>
  <c r="CL237" i="23"/>
  <c r="CT237" i="23"/>
  <c r="CN237" i="23"/>
  <c r="CO237" i="23"/>
  <c r="CP237" i="23"/>
  <c r="CR237" i="23"/>
  <c r="CN286" i="23"/>
  <c r="CU286" i="23"/>
  <c r="CK286" i="23"/>
  <c r="CP286" i="23"/>
  <c r="CV286" i="23"/>
  <c r="CS286" i="23"/>
  <c r="CO286" i="23"/>
  <c r="CR286" i="23"/>
  <c r="CT286" i="23"/>
  <c r="CJ286" i="23"/>
  <c r="CQ286" i="23"/>
  <c r="CI286" i="23"/>
  <c r="CL286" i="23"/>
  <c r="CM286" i="23"/>
  <c r="CQ289" i="23"/>
  <c r="CJ289" i="23"/>
  <c r="CL289" i="23"/>
  <c r="CR289" i="23"/>
  <c r="CI289" i="23"/>
  <c r="CN289" i="23"/>
  <c r="CT289" i="23"/>
  <c r="CM289" i="23"/>
  <c r="CO289" i="23"/>
  <c r="CP289" i="23"/>
  <c r="CU289" i="23"/>
  <c r="CS289" i="23"/>
  <c r="CV289" i="23"/>
  <c r="CK289" i="23"/>
  <c r="CK296" i="23"/>
  <c r="CM296" i="23"/>
  <c r="CU296" i="23"/>
  <c r="CT296" i="23"/>
  <c r="CL296" i="23"/>
  <c r="CO296" i="23"/>
  <c r="CI296" i="23"/>
  <c r="CV296" i="23"/>
  <c r="CP296" i="23"/>
  <c r="CQ296" i="23"/>
  <c r="CJ296" i="23"/>
  <c r="CN296" i="23"/>
  <c r="CR296" i="23"/>
  <c r="CS296" i="23"/>
  <c r="CS288" i="23"/>
  <c r="CM288" i="23"/>
  <c r="CT288" i="23"/>
  <c r="CR288" i="23"/>
  <c r="CL288" i="23"/>
  <c r="CP288" i="23"/>
  <c r="CO288" i="23"/>
  <c r="CQ288" i="23"/>
  <c r="CU288" i="23"/>
  <c r="CI288" i="23"/>
  <c r="CV288" i="23"/>
  <c r="CN288" i="23"/>
  <c r="CJ288" i="23"/>
  <c r="CK288" i="23"/>
  <c r="CV290" i="23"/>
  <c r="CT290" i="23"/>
  <c r="CO290" i="23"/>
  <c r="CJ290" i="23"/>
  <c r="CK290" i="23"/>
  <c r="CI290" i="23"/>
  <c r="CS290" i="23"/>
  <c r="CU290" i="23"/>
  <c r="CP290" i="23"/>
  <c r="CN290" i="23"/>
  <c r="CM290" i="23"/>
  <c r="CQ290" i="23"/>
  <c r="CR290" i="23"/>
  <c r="CL290" i="23"/>
  <c r="CM330" i="23"/>
  <c r="CJ330" i="23"/>
  <c r="CU330" i="23"/>
  <c r="CP330" i="23"/>
  <c r="CN330" i="23"/>
  <c r="CV330" i="23"/>
  <c r="CS330" i="23"/>
  <c r="CI330" i="23"/>
  <c r="CT330" i="23"/>
  <c r="CO330" i="23"/>
  <c r="CQ330" i="23"/>
  <c r="CR330" i="23"/>
  <c r="CK330" i="23"/>
  <c r="CL330" i="23"/>
  <c r="CO292" i="23"/>
  <c r="CT292" i="23"/>
  <c r="CL292" i="23"/>
  <c r="CV292" i="23"/>
  <c r="CM292" i="23"/>
  <c r="CN292" i="23"/>
  <c r="CJ292" i="23"/>
  <c r="CP292" i="23"/>
  <c r="CR292" i="23"/>
  <c r="CQ292" i="23"/>
  <c r="CK292" i="23"/>
  <c r="CU292" i="23"/>
  <c r="CS292" i="23"/>
  <c r="CI292" i="23"/>
  <c r="CT276" i="23"/>
  <c r="CU276" i="23"/>
  <c r="CJ276" i="23"/>
  <c r="CI276" i="23"/>
  <c r="CR276" i="23"/>
  <c r="CV276" i="23"/>
  <c r="CK276" i="23"/>
  <c r="CL276" i="23"/>
  <c r="CS276" i="23"/>
  <c r="CN276" i="23"/>
  <c r="CO276" i="23"/>
  <c r="CM276" i="23"/>
  <c r="CQ276" i="23"/>
  <c r="CP276" i="23"/>
  <c r="CL301" i="23"/>
  <c r="CT301" i="23"/>
  <c r="CI301" i="23"/>
  <c r="CM301" i="23"/>
  <c r="CQ301" i="23"/>
  <c r="CU301" i="23"/>
  <c r="CJ301" i="23"/>
  <c r="CO301" i="23"/>
  <c r="CR301" i="23"/>
  <c r="CN301" i="23"/>
  <c r="CK301" i="23"/>
  <c r="CP301" i="23"/>
  <c r="CS301" i="23"/>
  <c r="CV301" i="23"/>
  <c r="CI264" i="23"/>
  <c r="CS264" i="23"/>
  <c r="CP264" i="23"/>
  <c r="CJ264" i="23"/>
  <c r="CM264" i="23"/>
  <c r="CO264" i="23"/>
  <c r="CK264" i="23"/>
  <c r="CT264" i="23"/>
  <c r="CU264" i="23"/>
  <c r="CV264" i="23"/>
  <c r="CL264" i="23"/>
  <c r="CN264" i="23"/>
  <c r="CQ264" i="23"/>
  <c r="CR264" i="23"/>
  <c r="CJ313" i="23"/>
  <c r="CO313" i="23"/>
  <c r="CS313" i="23"/>
  <c r="CP313" i="23"/>
  <c r="CM313" i="23"/>
  <c r="CU313" i="23"/>
  <c r="CI313" i="23"/>
  <c r="CV313" i="23"/>
  <c r="CQ313" i="23"/>
  <c r="CN313" i="23"/>
  <c r="CR313" i="23"/>
  <c r="CK313" i="23"/>
  <c r="CL313" i="23"/>
  <c r="CT313" i="23"/>
  <c r="CK325" i="23"/>
  <c r="CV325" i="23"/>
  <c r="CS325" i="23"/>
  <c r="CP325" i="23"/>
  <c r="CL325" i="23"/>
  <c r="CT325" i="23"/>
  <c r="CI325" i="23"/>
  <c r="CM325" i="23"/>
  <c r="CQ325" i="23"/>
  <c r="CU325" i="23"/>
  <c r="CJ325" i="23"/>
  <c r="CO325" i="23"/>
  <c r="CR325" i="23"/>
  <c r="CN325" i="23"/>
  <c r="CV245" i="23"/>
  <c r="CK245" i="23"/>
  <c r="CO245" i="23"/>
  <c r="CS245" i="23"/>
  <c r="CI245" i="23"/>
  <c r="CL245" i="23"/>
  <c r="CQ245" i="23"/>
  <c r="CT245" i="23"/>
  <c r="CJ245" i="23"/>
  <c r="CM245" i="23"/>
  <c r="CR245" i="23"/>
  <c r="CU245" i="23"/>
  <c r="CP245" i="23"/>
  <c r="CN245" i="23"/>
  <c r="CS244" i="23"/>
  <c r="CV244" i="23"/>
  <c r="CL244" i="23"/>
  <c r="CT244" i="23"/>
  <c r="CI244" i="23"/>
  <c r="CM244" i="23"/>
  <c r="CQ244" i="23"/>
  <c r="CU244" i="23"/>
  <c r="CJ244" i="23"/>
  <c r="CO244" i="23"/>
  <c r="CR244" i="23"/>
  <c r="CN244" i="23"/>
  <c r="CK244" i="23"/>
  <c r="CP244" i="23"/>
  <c r="CI272" i="23"/>
  <c r="CU272" i="23"/>
  <c r="CR272" i="23"/>
  <c r="CN272" i="23"/>
  <c r="CS272" i="23"/>
  <c r="CL272" i="23"/>
  <c r="CK272" i="23"/>
  <c r="CO272" i="23"/>
  <c r="CV272" i="23"/>
  <c r="CM272" i="23"/>
  <c r="CP272" i="23"/>
  <c r="CT272" i="23"/>
  <c r="CQ272" i="23"/>
  <c r="CJ272" i="23"/>
  <c r="CV278" i="23"/>
  <c r="CI278" i="23"/>
  <c r="CS278" i="23"/>
  <c r="CJ278" i="23"/>
  <c r="CU278" i="23"/>
  <c r="CN278" i="23"/>
  <c r="CL278" i="23"/>
  <c r="CO278" i="23"/>
  <c r="CM278" i="23"/>
  <c r="CK278" i="23"/>
  <c r="CT278" i="23"/>
  <c r="CP278" i="23"/>
  <c r="CQ278" i="23"/>
  <c r="CR278" i="23"/>
  <c r="CJ294" i="23"/>
  <c r="CO294" i="23"/>
  <c r="CP294" i="23"/>
  <c r="CL294" i="23"/>
  <c r="CK294" i="23"/>
  <c r="CM294" i="23"/>
  <c r="CT294" i="23"/>
  <c r="CU294" i="23"/>
  <c r="CN294" i="23"/>
  <c r="CR294" i="23"/>
  <c r="CQ294" i="23"/>
  <c r="CV294" i="23"/>
  <c r="CS294" i="23"/>
  <c r="CI294" i="23"/>
  <c r="CO298" i="23"/>
  <c r="CJ298" i="23"/>
  <c r="CK298" i="23"/>
  <c r="CU298" i="23"/>
  <c r="CS298" i="23"/>
  <c r="CM298" i="23"/>
  <c r="CP298" i="23"/>
  <c r="CL298" i="23"/>
  <c r="CR298" i="23"/>
  <c r="CV298" i="23"/>
  <c r="CT298" i="23"/>
  <c r="CN298" i="23"/>
  <c r="CQ298" i="23"/>
  <c r="CI298" i="23"/>
  <c r="CP275" i="23"/>
  <c r="CI275" i="23"/>
  <c r="CK275" i="23"/>
  <c r="CQ275" i="23"/>
  <c r="CL275" i="23"/>
  <c r="CM275" i="23"/>
  <c r="CO275" i="23"/>
  <c r="CU275" i="23"/>
  <c r="CN275" i="23"/>
  <c r="CS275" i="23"/>
  <c r="CR275" i="23"/>
  <c r="CT275" i="23"/>
  <c r="CJ275" i="23"/>
  <c r="CV275" i="23"/>
  <c r="CI308" i="23"/>
  <c r="CL308" i="23"/>
  <c r="CQ308" i="23"/>
  <c r="CN308" i="23"/>
  <c r="CJ308" i="23"/>
  <c r="CT308" i="23"/>
  <c r="CR308" i="23"/>
  <c r="CV308" i="23"/>
  <c r="CK308" i="23"/>
  <c r="CS308" i="23"/>
  <c r="CO308" i="23"/>
  <c r="CM308" i="23"/>
  <c r="CP308" i="23"/>
  <c r="CU308" i="23"/>
  <c r="CV306" i="23"/>
  <c r="CK306" i="23"/>
  <c r="CO306" i="23"/>
  <c r="CS306" i="23"/>
  <c r="CI306" i="23"/>
  <c r="CL306" i="23"/>
  <c r="CQ306" i="23"/>
  <c r="CM306" i="23"/>
  <c r="CJ306" i="23"/>
  <c r="CT306" i="23"/>
  <c r="CU306" i="23"/>
  <c r="CN306" i="23"/>
  <c r="CR306" i="23"/>
  <c r="CP306" i="23"/>
  <c r="CL317" i="23"/>
  <c r="CT317" i="23"/>
  <c r="CI317" i="23"/>
  <c r="CM317" i="23"/>
  <c r="CQ317" i="23"/>
  <c r="CU317" i="23"/>
  <c r="CJ317" i="23"/>
  <c r="CO317" i="23"/>
  <c r="CR317" i="23"/>
  <c r="CN317" i="23"/>
  <c r="CK317" i="23"/>
  <c r="CP317" i="23"/>
  <c r="CS317" i="23"/>
  <c r="CV317" i="23"/>
  <c r="CK239" i="23"/>
  <c r="CU239" i="23"/>
  <c r="CS239" i="23"/>
  <c r="CM239" i="23"/>
  <c r="CR239" i="23"/>
  <c r="CJ239" i="23"/>
  <c r="CL239" i="23"/>
  <c r="CN239" i="23"/>
  <c r="CT239" i="23"/>
  <c r="CI239" i="23"/>
  <c r="CQ239" i="23"/>
  <c r="CO239" i="23"/>
  <c r="CP239" i="23"/>
  <c r="CV239" i="23"/>
  <c r="CQ281" i="23"/>
  <c r="CS281" i="23"/>
  <c r="CK281" i="23"/>
  <c r="CL281" i="23"/>
  <c r="CO281" i="23"/>
  <c r="CT281" i="23"/>
  <c r="CP281" i="23"/>
  <c r="CM281" i="23"/>
  <c r="CR281" i="23"/>
  <c r="CI281" i="23"/>
  <c r="CJ281" i="23"/>
  <c r="CV281" i="23"/>
  <c r="CU281" i="23"/>
  <c r="CN281" i="23"/>
  <c r="CN323" i="23"/>
  <c r="CJ323" i="23"/>
  <c r="CV323" i="23"/>
  <c r="CR323" i="23"/>
  <c r="CO323" i="23"/>
  <c r="CT323" i="23"/>
  <c r="CP323" i="23"/>
  <c r="CL323" i="23"/>
  <c r="CI323" i="23"/>
  <c r="CQ323" i="23"/>
  <c r="CM323" i="23"/>
  <c r="CK323" i="23"/>
  <c r="CU323" i="23"/>
  <c r="CS323" i="23"/>
  <c r="CJ250" i="23"/>
  <c r="CL250" i="23"/>
  <c r="CV250" i="23"/>
  <c r="CQ250" i="23"/>
  <c r="CO250" i="23"/>
  <c r="CR250" i="23"/>
  <c r="CP250" i="23"/>
  <c r="CU250" i="23"/>
  <c r="CK250" i="23"/>
  <c r="CI250" i="23"/>
  <c r="CS250" i="23"/>
  <c r="CT250" i="23"/>
  <c r="CN250" i="23"/>
  <c r="CM250" i="23"/>
  <c r="CM233" i="23"/>
  <c r="CN233" i="23"/>
  <c r="CS233" i="23"/>
  <c r="CT233" i="23"/>
  <c r="CQ233" i="23"/>
  <c r="CK233" i="23"/>
  <c r="CP233" i="23"/>
  <c r="CI233" i="23"/>
  <c r="CR233" i="23"/>
  <c r="CJ233" i="23"/>
  <c r="CU233" i="23"/>
  <c r="CV233" i="23"/>
  <c r="CO233" i="23"/>
  <c r="CL233" i="23"/>
  <c r="CU259" i="23"/>
  <c r="CK259" i="23"/>
  <c r="CL259" i="23"/>
  <c r="CT259" i="23"/>
  <c r="CN259" i="23"/>
  <c r="CO259" i="23"/>
  <c r="CP259" i="23"/>
  <c r="CR259" i="23"/>
  <c r="CQ259" i="23"/>
  <c r="CJ259" i="23"/>
  <c r="CV259" i="23"/>
  <c r="CI259" i="23"/>
  <c r="CM259" i="23"/>
  <c r="CS259" i="23"/>
  <c r="CR247" i="23"/>
  <c r="CT247" i="23"/>
  <c r="CP247" i="23"/>
  <c r="CU247" i="23"/>
  <c r="CK247" i="23"/>
  <c r="CL247" i="23"/>
  <c r="CV247" i="23"/>
  <c r="CO247" i="23"/>
  <c r="CI247" i="23"/>
  <c r="CS247" i="23"/>
  <c r="CQ247" i="23"/>
  <c r="CJ247" i="23"/>
  <c r="CM247" i="23"/>
  <c r="CN247" i="23"/>
  <c r="CI232" i="23"/>
  <c r="CK232" i="23"/>
  <c r="CP232" i="23"/>
  <c r="CU232" i="23"/>
  <c r="CV232" i="23"/>
  <c r="CQ232" i="23"/>
  <c r="CS232" i="23"/>
  <c r="CR232" i="23"/>
  <c r="CT232" i="23"/>
  <c r="CJ232" i="23"/>
  <c r="CL232" i="23"/>
  <c r="CM232" i="23"/>
  <c r="CN232" i="23"/>
  <c r="CO232" i="23"/>
  <c r="CI240" i="23"/>
  <c r="CQ240" i="23"/>
  <c r="CV240" i="23"/>
  <c r="CM240" i="23"/>
  <c r="CN240" i="23"/>
  <c r="CR240" i="23"/>
  <c r="CS240" i="23"/>
  <c r="CK240" i="23"/>
  <c r="CU240" i="23"/>
  <c r="CJ240" i="23"/>
  <c r="CL240" i="23"/>
  <c r="CP240" i="23"/>
  <c r="CT240" i="23"/>
  <c r="CO240" i="23"/>
  <c r="CO280" i="23"/>
  <c r="CL280" i="23"/>
  <c r="CJ280" i="23"/>
  <c r="CQ280" i="23"/>
  <c r="CP280" i="23"/>
  <c r="CR280" i="23"/>
  <c r="CV280" i="23"/>
  <c r="CS280" i="23"/>
  <c r="CM280" i="23"/>
  <c r="CN280" i="23"/>
  <c r="CT280" i="23"/>
  <c r="CI280" i="23"/>
  <c r="CU280" i="23"/>
  <c r="CK280" i="23"/>
  <c r="CO312" i="23"/>
  <c r="CM312" i="23"/>
  <c r="CJ312" i="23"/>
  <c r="CT312" i="23"/>
  <c r="CQ312" i="23"/>
  <c r="CR312" i="23"/>
  <c r="CS312" i="23"/>
  <c r="CU312" i="23"/>
  <c r="CP312" i="23"/>
  <c r="CI312" i="23"/>
  <c r="CK312" i="23"/>
  <c r="CL312" i="23"/>
  <c r="CN312" i="23"/>
  <c r="CV312" i="23"/>
  <c r="CO279" i="23"/>
  <c r="CQ279" i="23"/>
  <c r="CK279" i="23"/>
  <c r="CT279" i="23"/>
  <c r="CM279" i="23"/>
  <c r="CL279" i="23"/>
  <c r="CP279" i="23"/>
  <c r="CI279" i="23"/>
  <c r="CU279" i="23"/>
  <c r="CN279" i="23"/>
  <c r="CR279" i="23"/>
  <c r="CS279" i="23"/>
  <c r="CJ279" i="23"/>
  <c r="CV279" i="23"/>
  <c r="CR321" i="23"/>
  <c r="CN321" i="23"/>
  <c r="CK321" i="23"/>
  <c r="CP321" i="23"/>
  <c r="CL321" i="23"/>
  <c r="CT321" i="23"/>
  <c r="CI321" i="23"/>
  <c r="CM321" i="23"/>
  <c r="CQ321" i="23"/>
  <c r="CJ321" i="23"/>
  <c r="CO321" i="23"/>
  <c r="CU321" i="23"/>
  <c r="CV321" i="23"/>
  <c r="CS321" i="23"/>
  <c r="CO324" i="23"/>
  <c r="CM324" i="23"/>
  <c r="CP324" i="23"/>
  <c r="CU324" i="23"/>
  <c r="CI324" i="23"/>
  <c r="CL324" i="23"/>
  <c r="CQ324" i="23"/>
  <c r="CV324" i="23"/>
  <c r="CJ324" i="23"/>
  <c r="CN324" i="23"/>
  <c r="CR324" i="23"/>
  <c r="CT324" i="23"/>
  <c r="CK324" i="23"/>
  <c r="CS324" i="23"/>
  <c r="CU322" i="23"/>
  <c r="CR322" i="23"/>
  <c r="CN322" i="23"/>
  <c r="CV322" i="23"/>
  <c r="CK322" i="23"/>
  <c r="CO322" i="23"/>
  <c r="CL322" i="23"/>
  <c r="CQ322" i="23"/>
  <c r="CJ322" i="23"/>
  <c r="CP322" i="23"/>
  <c r="CS322" i="23"/>
  <c r="CT322" i="23"/>
  <c r="CM322" i="23"/>
  <c r="CI322" i="23"/>
  <c r="CV299" i="23"/>
  <c r="CT299" i="23"/>
  <c r="CO299" i="23"/>
  <c r="CP299" i="23"/>
  <c r="CI299" i="23"/>
  <c r="CQ299" i="23"/>
  <c r="CM299" i="23"/>
  <c r="CJ299" i="23"/>
  <c r="CL299" i="23"/>
  <c r="CS299" i="23"/>
  <c r="CU299" i="23"/>
  <c r="CK299" i="23"/>
  <c r="CN299" i="23"/>
  <c r="CR299" i="23"/>
  <c r="CK283" i="23"/>
  <c r="CP283" i="23"/>
  <c r="CL283" i="23"/>
  <c r="CI283" i="23"/>
  <c r="CN283" i="23"/>
  <c r="CQ283" i="23"/>
  <c r="CO283" i="23"/>
  <c r="CM283" i="23"/>
  <c r="CS283" i="23"/>
  <c r="CU283" i="23"/>
  <c r="CR283" i="23"/>
  <c r="CJ283" i="23"/>
  <c r="CT283" i="23"/>
  <c r="CV283" i="23"/>
  <c r="CN274" i="23"/>
  <c r="CJ274" i="23"/>
  <c r="CV274" i="23"/>
  <c r="CL274" i="23"/>
  <c r="CO274" i="23"/>
  <c r="CM274" i="23"/>
  <c r="CK274" i="23"/>
  <c r="CQ274" i="23"/>
  <c r="CS274" i="23"/>
  <c r="CR274" i="23"/>
  <c r="CT274" i="23"/>
  <c r="CP274" i="23"/>
  <c r="CI274" i="23"/>
  <c r="CU274" i="23"/>
  <c r="CO282" i="23"/>
  <c r="CK282" i="23"/>
  <c r="CR282" i="23"/>
  <c r="CS282" i="23"/>
  <c r="CI282" i="23"/>
  <c r="CJ282" i="23"/>
  <c r="CU282" i="23"/>
  <c r="CN282" i="23"/>
  <c r="CV282" i="23"/>
  <c r="CL282" i="23"/>
  <c r="CM282" i="23"/>
  <c r="CP282" i="23"/>
  <c r="CQ282" i="23"/>
  <c r="CT282" i="23"/>
  <c r="CK238" i="23"/>
  <c r="CU238" i="23"/>
  <c r="CL238" i="23"/>
  <c r="CV238" i="23"/>
  <c r="CS238" i="23"/>
  <c r="CP238" i="23"/>
  <c r="CO238" i="23"/>
  <c r="CN238" i="23"/>
  <c r="CM238" i="23"/>
  <c r="CR238" i="23"/>
  <c r="CT238" i="23"/>
  <c r="CQ238" i="23"/>
  <c r="CJ238" i="23"/>
  <c r="CI238" i="23"/>
  <c r="CS262" i="23"/>
  <c r="CQ262" i="23"/>
  <c r="CJ262" i="23"/>
  <c r="CP262" i="23"/>
  <c r="CR262" i="23"/>
  <c r="CO262" i="23"/>
  <c r="CT262" i="23"/>
  <c r="CL262" i="23"/>
  <c r="CK262" i="23"/>
  <c r="CU262" i="23"/>
  <c r="CI262" i="23"/>
  <c r="CM262" i="23"/>
  <c r="CN262" i="23"/>
  <c r="CV262" i="23"/>
  <c r="CI243" i="23"/>
  <c r="CO243" i="23"/>
  <c r="CU243" i="23"/>
  <c r="CP243" i="23"/>
  <c r="CV243" i="23"/>
  <c r="CQ243" i="23"/>
  <c r="CN243" i="23"/>
  <c r="CJ243" i="23"/>
  <c r="CL243" i="23"/>
  <c r="CK243" i="23"/>
  <c r="CT243" i="23"/>
  <c r="CR243" i="23"/>
  <c r="CS243" i="23"/>
  <c r="CM243" i="23"/>
  <c r="CR256" i="23"/>
  <c r="CI256" i="23"/>
  <c r="CP256" i="23"/>
  <c r="CN256" i="23"/>
  <c r="CT256" i="23"/>
  <c r="CJ256" i="23"/>
  <c r="CM256" i="23"/>
  <c r="CS256" i="23"/>
  <c r="CO256" i="23"/>
  <c r="CQ256" i="23"/>
  <c r="CU256" i="23"/>
  <c r="CV256" i="23"/>
  <c r="CL256" i="23"/>
  <c r="CK256" i="23"/>
  <c r="CM255" i="23"/>
  <c r="CN255" i="23"/>
  <c r="CT255" i="23"/>
  <c r="CV255" i="23"/>
  <c r="CQ255" i="23"/>
  <c r="CO255" i="23"/>
  <c r="CP255" i="23"/>
  <c r="CI255" i="23"/>
  <c r="CU255" i="23"/>
  <c r="CR255" i="23"/>
  <c r="CS255" i="23"/>
  <c r="CJ255" i="23"/>
  <c r="CK255" i="23"/>
  <c r="CL255" i="23"/>
  <c r="CK328" i="23"/>
  <c r="CI328" i="23"/>
  <c r="CN328" i="23"/>
  <c r="CP328" i="23"/>
  <c r="CL328" i="23"/>
  <c r="CQ328" i="23"/>
  <c r="CV328" i="23"/>
  <c r="CR328" i="23"/>
  <c r="CS328" i="23"/>
  <c r="CJ328" i="23"/>
  <c r="CM328" i="23"/>
  <c r="CU328" i="23"/>
  <c r="CT328" i="23"/>
  <c r="CO328" i="23"/>
  <c r="CR287" i="23"/>
  <c r="CO287" i="23"/>
  <c r="CI287" i="23"/>
  <c r="CV287" i="23"/>
  <c r="CM287" i="23"/>
  <c r="CT287" i="23"/>
  <c r="CP287" i="23"/>
  <c r="CQ287" i="23"/>
  <c r="CU287" i="23"/>
  <c r="CS287" i="23"/>
  <c r="CJ287" i="23"/>
  <c r="CK287" i="23"/>
  <c r="CN287" i="23"/>
  <c r="CL287" i="23"/>
  <c r="CU319" i="23"/>
  <c r="CS319" i="23"/>
  <c r="CP319" i="23"/>
  <c r="CT319" i="23"/>
  <c r="CJ319" i="23"/>
  <c r="CV319" i="23"/>
  <c r="CN319" i="23"/>
  <c r="CO319" i="23"/>
  <c r="CL319" i="23"/>
  <c r="CI319" i="23"/>
  <c r="CQ319" i="23"/>
  <c r="CK319" i="23"/>
  <c r="CR319" i="23"/>
  <c r="CM319" i="23"/>
  <c r="CN271" i="23"/>
  <c r="CM271" i="23"/>
  <c r="CS271" i="23"/>
  <c r="CK271" i="23"/>
  <c r="CR271" i="23"/>
  <c r="CP271" i="23"/>
  <c r="CV271" i="23"/>
  <c r="CI271" i="23"/>
  <c r="CQ271" i="23"/>
  <c r="CU271" i="23"/>
  <c r="CL271" i="23"/>
  <c r="CO271" i="23"/>
  <c r="CT271" i="23"/>
  <c r="CJ271" i="23"/>
  <c r="CL277" i="23"/>
  <c r="CS277" i="23"/>
  <c r="CT277" i="23"/>
  <c r="CV277" i="23"/>
  <c r="CM277" i="23"/>
  <c r="CJ277" i="23"/>
  <c r="CU277" i="23"/>
  <c r="CN277" i="23"/>
  <c r="CI277" i="23"/>
  <c r="CK277" i="23"/>
  <c r="CQ277" i="23"/>
  <c r="CO277" i="23"/>
  <c r="CP277" i="23"/>
  <c r="CR277" i="23"/>
  <c r="CV315" i="23"/>
  <c r="CT315" i="23"/>
  <c r="CO315" i="23"/>
  <c r="CL315" i="23"/>
  <c r="CP315" i="23"/>
  <c r="CR315" i="23"/>
  <c r="CI315" i="23"/>
  <c r="CQ315" i="23"/>
  <c r="CM315" i="23"/>
  <c r="CK315" i="23"/>
  <c r="CU315" i="23"/>
  <c r="CS315" i="23"/>
  <c r="CN315" i="23"/>
  <c r="CJ315" i="23"/>
  <c r="CU284" i="23"/>
  <c r="CT284" i="23"/>
  <c r="CI284" i="23"/>
  <c r="CV284" i="23"/>
  <c r="CJ284" i="23"/>
  <c r="CL284" i="23"/>
  <c r="CR284" i="23"/>
  <c r="CM284" i="23"/>
  <c r="CK284" i="23"/>
  <c r="CN284" i="23"/>
  <c r="CS284" i="23"/>
  <c r="CQ284" i="23"/>
  <c r="CO284" i="23"/>
  <c r="CP284" i="23"/>
  <c r="CQ268" i="23"/>
  <c r="CJ268" i="23"/>
  <c r="CT268" i="23"/>
  <c r="CR268" i="23"/>
  <c r="CU268" i="23"/>
  <c r="CK268" i="23"/>
  <c r="CL268" i="23"/>
  <c r="CS268" i="23"/>
  <c r="CI268" i="23"/>
  <c r="CO268" i="23"/>
  <c r="CV268" i="23"/>
  <c r="CN268" i="23"/>
  <c r="CM268" i="23"/>
  <c r="CP268" i="23"/>
  <c r="CS252" i="23"/>
  <c r="CV252" i="23"/>
  <c r="CL252" i="23"/>
  <c r="CI252" i="23"/>
  <c r="CT252" i="23"/>
  <c r="CM252" i="23"/>
  <c r="CO252" i="23"/>
  <c r="CN252" i="23"/>
  <c r="CJ252" i="23"/>
  <c r="CP252" i="23"/>
  <c r="CR252" i="23"/>
  <c r="CQ252" i="23"/>
  <c r="CK252" i="23"/>
  <c r="CU252" i="23"/>
  <c r="CJ242" i="23"/>
  <c r="CV242" i="23"/>
  <c r="CR242" i="23"/>
  <c r="CL242" i="23"/>
  <c r="CS242" i="23"/>
  <c r="CP242" i="23"/>
  <c r="CO242" i="23"/>
  <c r="CN242" i="23"/>
  <c r="CT242" i="23"/>
  <c r="CQ242" i="23"/>
  <c r="CU242" i="23"/>
  <c r="CI242" i="23"/>
  <c r="CK242" i="23"/>
  <c r="CM242" i="23"/>
  <c r="CO270" i="23"/>
  <c r="CI270" i="23"/>
  <c r="CL270" i="23"/>
  <c r="CT270" i="23"/>
  <c r="CK270" i="23"/>
  <c r="CS270" i="23"/>
  <c r="CM270" i="23"/>
  <c r="CP270" i="23"/>
  <c r="CN270" i="23"/>
  <c r="CQ270" i="23"/>
  <c r="CR270" i="23"/>
  <c r="CU270" i="23"/>
  <c r="CV270" i="23"/>
  <c r="CJ270" i="23"/>
  <c r="CU295" i="23"/>
  <c r="CO295" i="23"/>
  <c r="CP295" i="23"/>
  <c r="CK295" i="23"/>
  <c r="CV295" i="23"/>
  <c r="CI295" i="23"/>
  <c r="CR295" i="23"/>
  <c r="CQ295" i="23"/>
  <c r="CM295" i="23"/>
  <c r="CT295" i="23"/>
  <c r="CJ295" i="23"/>
  <c r="CL295" i="23"/>
  <c r="CN295" i="23"/>
  <c r="CS295" i="23"/>
  <c r="CP304" i="23"/>
  <c r="CU304" i="23"/>
  <c r="CR304" i="23"/>
  <c r="CV304" i="23"/>
  <c r="CT304" i="23"/>
  <c r="CO304" i="23"/>
  <c r="CL304" i="23"/>
  <c r="CQ304" i="23"/>
  <c r="CJ304" i="23"/>
  <c r="CI304" i="23"/>
  <c r="CK304" i="23"/>
  <c r="CS304" i="23"/>
  <c r="CM304" i="23"/>
  <c r="CN304" i="23"/>
  <c r="CS320" i="23"/>
  <c r="CQ320" i="23"/>
  <c r="CN320" i="23"/>
  <c r="CM320" i="23"/>
  <c r="CU320" i="23"/>
  <c r="CP320" i="23"/>
  <c r="CV320" i="23"/>
  <c r="CI320" i="23"/>
  <c r="CL320" i="23"/>
  <c r="CT320" i="23"/>
  <c r="CO320" i="23"/>
  <c r="CJ320" i="23"/>
  <c r="CR320" i="23"/>
  <c r="CK320" i="23"/>
  <c r="CQ267" i="23"/>
  <c r="CV267" i="23"/>
  <c r="CM267" i="23"/>
  <c r="CL267" i="23"/>
  <c r="CU267" i="23"/>
  <c r="CN267" i="23"/>
  <c r="CO267" i="23"/>
  <c r="CK267" i="23"/>
  <c r="CR267" i="23"/>
  <c r="CP267" i="23"/>
  <c r="CT267" i="23"/>
  <c r="CI267" i="23"/>
  <c r="CS267" i="23"/>
  <c r="CJ267" i="23"/>
  <c r="CQ300" i="23"/>
  <c r="CT300" i="23"/>
  <c r="CJ300" i="23"/>
  <c r="CV300" i="23"/>
  <c r="CR300" i="23"/>
  <c r="CN300" i="23"/>
  <c r="CK300" i="23"/>
  <c r="CS300" i="23"/>
  <c r="CO300" i="23"/>
  <c r="CM300" i="23"/>
  <c r="CP300" i="23"/>
  <c r="CU300" i="23"/>
  <c r="CI300" i="23"/>
  <c r="CL300" i="23"/>
  <c r="CS309" i="23"/>
  <c r="CP309" i="23"/>
  <c r="CL309" i="23"/>
  <c r="CT309" i="23"/>
  <c r="CI309" i="23"/>
  <c r="CM309" i="23"/>
  <c r="CQ309" i="23"/>
  <c r="CU309" i="23"/>
  <c r="CJ309" i="23"/>
  <c r="CO309" i="23"/>
  <c r="CR309" i="23"/>
  <c r="CN309" i="23"/>
  <c r="CK309" i="23"/>
  <c r="CV309" i="23"/>
  <c r="CV285" i="23"/>
  <c r="CL285" i="23"/>
  <c r="CJ285" i="23"/>
  <c r="CT285" i="23"/>
  <c r="CK285" i="23"/>
  <c r="CM285" i="23"/>
  <c r="CN285" i="23"/>
  <c r="CU285" i="23"/>
  <c r="CP285" i="23"/>
  <c r="CI285" i="23"/>
  <c r="CO285" i="23"/>
  <c r="CQ285" i="23"/>
  <c r="CR285" i="23"/>
  <c r="CS285" i="23"/>
  <c r="CM327" i="23"/>
  <c r="CK327" i="23"/>
  <c r="CO327" i="23"/>
  <c r="CL327" i="23"/>
  <c r="CV327" i="23"/>
  <c r="CQ327" i="23"/>
  <c r="CN327" i="23"/>
  <c r="CP327" i="23"/>
  <c r="CI327" i="23"/>
  <c r="CS327" i="23"/>
  <c r="CR327" i="23"/>
  <c r="CJ327" i="23"/>
  <c r="CT327" i="23"/>
  <c r="CU327" i="23"/>
  <c r="CU235" i="23"/>
  <c r="CK235" i="23"/>
  <c r="CI235" i="23"/>
  <c r="CJ235" i="23"/>
  <c r="CQ235" i="23"/>
  <c r="CN235" i="23"/>
  <c r="CO235" i="23"/>
  <c r="CL235" i="23"/>
  <c r="CR235" i="23"/>
  <c r="CT235" i="23"/>
  <c r="CM235" i="23"/>
  <c r="CP235" i="23"/>
  <c r="CS235" i="23"/>
  <c r="CV235" i="23"/>
  <c r="CR248" i="23"/>
  <c r="CP248" i="23"/>
  <c r="CT248" i="23"/>
  <c r="CK248" i="23"/>
  <c r="CM248" i="23"/>
  <c r="CJ248" i="23"/>
  <c r="CS248" i="23"/>
  <c r="CL248" i="23"/>
  <c r="CU248" i="23"/>
  <c r="CO248" i="23"/>
  <c r="CV248" i="23"/>
  <c r="CI248" i="23"/>
  <c r="CN248" i="23"/>
  <c r="CQ248" i="23"/>
  <c r="CT231" i="23"/>
  <c r="CQ231" i="23"/>
  <c r="CK231" i="23"/>
  <c r="CU231" i="23"/>
  <c r="CO231" i="23"/>
  <c r="CP231" i="23"/>
  <c r="CL231" i="23"/>
  <c r="CR231" i="23"/>
  <c r="CM231" i="23"/>
  <c r="CI231" i="23"/>
  <c r="CS231" i="23"/>
  <c r="CV231" i="23"/>
  <c r="CJ231" i="23"/>
  <c r="CN231" i="23"/>
  <c r="CO266" i="23"/>
  <c r="CJ266" i="23"/>
  <c r="CK266" i="23"/>
  <c r="CM266" i="23"/>
  <c r="CS266" i="23"/>
  <c r="CL266" i="23"/>
  <c r="CQ266" i="23"/>
  <c r="CP266" i="23"/>
  <c r="CR266" i="23"/>
  <c r="CT266" i="23"/>
  <c r="CN266" i="23"/>
  <c r="CI266" i="23"/>
  <c r="CV266" i="23"/>
  <c r="CU266" i="23"/>
  <c r="CT241" i="23"/>
  <c r="CS241" i="23"/>
  <c r="CI241" i="23"/>
  <c r="CL241" i="23"/>
  <c r="CJ241" i="23"/>
  <c r="CV241" i="23"/>
  <c r="CN241" i="23"/>
  <c r="CP241" i="23"/>
  <c r="CR241" i="23"/>
  <c r="CQ241" i="23"/>
  <c r="CM241" i="23"/>
  <c r="CU241" i="23"/>
  <c r="CK241" i="23"/>
  <c r="CO241" i="23"/>
  <c r="CO230" i="23"/>
  <c r="CP230" i="23"/>
  <c r="CV230" i="23"/>
  <c r="CL230" i="23"/>
  <c r="CJ230" i="23"/>
  <c r="CN230" i="23"/>
  <c r="CR230" i="23"/>
  <c r="CQ230" i="23"/>
  <c r="CK230" i="23"/>
  <c r="CT230" i="23"/>
  <c r="CS230" i="23"/>
  <c r="CM230" i="23"/>
  <c r="CU230" i="23"/>
  <c r="CI230" i="23"/>
  <c r="CS265" i="23"/>
  <c r="CL265" i="23"/>
  <c r="CV265" i="23"/>
  <c r="CM265" i="23"/>
  <c r="CK265" i="23"/>
  <c r="CU265" i="23"/>
  <c r="CO265" i="23"/>
  <c r="CR265" i="23"/>
  <c r="CT265" i="23"/>
  <c r="CI265" i="23"/>
  <c r="CQ265" i="23"/>
  <c r="CJ265" i="23"/>
  <c r="CP265" i="23"/>
  <c r="CN265" i="23"/>
  <c r="CT326" i="23"/>
  <c r="CJ326" i="23"/>
  <c r="CN326" i="23"/>
  <c r="CR326" i="23"/>
  <c r="CL326" i="23"/>
  <c r="CM326" i="23"/>
  <c r="CU326" i="23"/>
  <c r="CV326" i="23"/>
  <c r="CO326" i="23"/>
  <c r="CI326" i="23"/>
  <c r="CK326" i="23"/>
  <c r="CQ326" i="23"/>
  <c r="CS326" i="23"/>
  <c r="CP326" i="23"/>
  <c r="CM318" i="23"/>
  <c r="CJ318" i="23"/>
  <c r="CV318" i="23"/>
  <c r="CO318" i="23"/>
  <c r="CK318" i="23"/>
  <c r="CQ318" i="23"/>
  <c r="CU318" i="23"/>
  <c r="CS318" i="23"/>
  <c r="CP318" i="23"/>
  <c r="CL318" i="23"/>
  <c r="CR318" i="23"/>
  <c r="CT318" i="23"/>
  <c r="CN318" i="23"/>
  <c r="CI318" i="23"/>
  <c r="CV273" i="23"/>
  <c r="CT273" i="23"/>
  <c r="CN273" i="23"/>
  <c r="CQ273" i="23"/>
  <c r="CS273" i="23"/>
  <c r="CI273" i="23"/>
  <c r="CR273" i="23"/>
  <c r="CP273" i="23"/>
  <c r="CL273" i="23"/>
  <c r="CU273" i="23"/>
  <c r="CM273" i="23"/>
  <c r="CJ273" i="23"/>
  <c r="CK273" i="23"/>
  <c r="CO273" i="23"/>
  <c r="CK305" i="23"/>
  <c r="CP305" i="23"/>
  <c r="CT305" i="23"/>
  <c r="CI305" i="23"/>
  <c r="CM305" i="23"/>
  <c r="CR305" i="23"/>
  <c r="CN305" i="23"/>
  <c r="CQ305" i="23"/>
  <c r="CJ305" i="23"/>
  <c r="CL305" i="23"/>
  <c r="CU305" i="23"/>
  <c r="CS305" i="23"/>
  <c r="CO305" i="23"/>
  <c r="CV305" i="23"/>
  <c r="CP316" i="23"/>
  <c r="CU316" i="23"/>
  <c r="CI316" i="23"/>
  <c r="CL316" i="23"/>
  <c r="CQ316" i="23"/>
  <c r="CT316" i="23"/>
  <c r="CJ316" i="23"/>
  <c r="CV316" i="23"/>
  <c r="CR316" i="23"/>
  <c r="CN316" i="23"/>
  <c r="CK316" i="23"/>
  <c r="CS316" i="23"/>
  <c r="CO316" i="23"/>
  <c r="CM316" i="23"/>
  <c r="CN314" i="23"/>
  <c r="CV314" i="23"/>
  <c r="CK314" i="23"/>
  <c r="CO314" i="23"/>
  <c r="CS314" i="23"/>
  <c r="CI314" i="23"/>
  <c r="CT314" i="23"/>
  <c r="CP314" i="23"/>
  <c r="CL314" i="23"/>
  <c r="CM314" i="23"/>
  <c r="CU314" i="23"/>
  <c r="CQ314" i="23"/>
  <c r="CR314" i="23"/>
  <c r="CJ314" i="23"/>
  <c r="CS329" i="23"/>
  <c r="CP329" i="23"/>
  <c r="CL329" i="23"/>
  <c r="CT329" i="23"/>
  <c r="CI329" i="23"/>
  <c r="CM329" i="23"/>
  <c r="CQ329" i="23"/>
  <c r="CU329" i="23"/>
  <c r="CJ329" i="23"/>
  <c r="CO329" i="23"/>
  <c r="CR329" i="23"/>
  <c r="CV329" i="23"/>
  <c r="CK329" i="23"/>
  <c r="CN329" i="23"/>
  <c r="CK293" i="23"/>
  <c r="CL293" i="23"/>
  <c r="CN293" i="23"/>
  <c r="CT293" i="23"/>
  <c r="CO293" i="23"/>
  <c r="CM293" i="23"/>
  <c r="CP293" i="23"/>
  <c r="CU293" i="23"/>
  <c r="CS293" i="23"/>
  <c r="CI293" i="23"/>
  <c r="CR293" i="23"/>
  <c r="CQ293" i="23"/>
  <c r="CV293" i="23"/>
  <c r="CJ293" i="23"/>
  <c r="CR12" i="23"/>
  <c r="CN12" i="23"/>
  <c r="CV12" i="23"/>
  <c r="CJ12" i="23"/>
  <c r="CS12" i="23"/>
  <c r="CI12" i="23"/>
  <c r="CQ12" i="23"/>
  <c r="CL12" i="23"/>
  <c r="CP12" i="23"/>
  <c r="CK12" i="23"/>
  <c r="CO12" i="23"/>
  <c r="CT12" i="23"/>
  <c r="CU12" i="23"/>
  <c r="CP9" i="23"/>
  <c r="CO9" i="23"/>
  <c r="CM9" i="23"/>
  <c r="CT9" i="23"/>
  <c r="CQ9" i="23"/>
  <c r="CI9" i="23"/>
  <c r="CL9" i="23"/>
  <c r="CU9" i="23"/>
  <c r="CV9" i="23"/>
  <c r="CS9" i="23"/>
  <c r="CJ9" i="23"/>
  <c r="CR9" i="23"/>
  <c r="CN9" i="23"/>
  <c r="CM6" i="23"/>
  <c r="CQ7" i="23"/>
  <c r="CT6" i="23"/>
  <c r="CS6" i="23"/>
  <c r="CO6" i="23"/>
  <c r="CP6" i="23"/>
  <c r="CQ6" i="23"/>
  <c r="CV6" i="23"/>
  <c r="CL6" i="23"/>
  <c r="CI6" i="23"/>
  <c r="CN6" i="23"/>
  <c r="CR6" i="23"/>
  <c r="CK6" i="23"/>
  <c r="CP7" i="23"/>
  <c r="CU6" i="23"/>
  <c r="CS7" i="23"/>
  <c r="CM7" i="23"/>
  <c r="CL7" i="23"/>
  <c r="CI7" i="23"/>
  <c r="CN10" i="23"/>
  <c r="CT10" i="23"/>
  <c r="CV10" i="23"/>
  <c r="CK10" i="23"/>
  <c r="CP10" i="23"/>
  <c r="CJ10" i="23"/>
  <c r="CO10" i="23"/>
  <c r="CL10" i="23"/>
  <c r="CQ10" i="23"/>
  <c r="CR10" i="23"/>
  <c r="CM10" i="23"/>
  <c r="CS10" i="23"/>
  <c r="CU10" i="23"/>
  <c r="CI10" i="23"/>
  <c r="CR7" i="23"/>
  <c r="CU7" i="23"/>
  <c r="CR11" i="23"/>
  <c r="CL11" i="23"/>
  <c r="CM11" i="23"/>
  <c r="CI11" i="23"/>
  <c r="CN11" i="23"/>
  <c r="CU11" i="23"/>
  <c r="CQ11" i="23"/>
  <c r="CS11" i="23"/>
  <c r="CO11" i="23"/>
  <c r="CT11" i="23"/>
  <c r="CP11" i="23"/>
  <c r="CK11" i="23"/>
  <c r="CJ11" i="23"/>
  <c r="CV11" i="23"/>
  <c r="CT7" i="23"/>
  <c r="CV7" i="23"/>
  <c r="CN7" i="23"/>
  <c r="CO7" i="23"/>
  <c r="CK7" i="23"/>
  <c r="CI8" i="23"/>
  <c r="CU8" i="23"/>
  <c r="CQ8" i="23"/>
  <c r="CV8" i="23"/>
  <c r="CJ8" i="23"/>
  <c r="CK8" i="23"/>
  <c r="CR8" i="23"/>
  <c r="CN8" i="23"/>
  <c r="CL8" i="23"/>
  <c r="CO8" i="23"/>
  <c r="CT8" i="23"/>
  <c r="CM8" i="23"/>
  <c r="CP8" i="23"/>
  <c r="CS8" i="23"/>
  <c r="CV5" i="23"/>
  <c r="CR5" i="23"/>
  <c r="CU5" i="23"/>
  <c r="CI5" i="23"/>
  <c r="CK5" i="23"/>
  <c r="CJ5" i="23"/>
  <c r="CS5" i="23"/>
  <c r="CM5" i="23"/>
  <c r="CL5" i="23"/>
  <c r="CO5" i="23"/>
  <c r="CT5" i="23"/>
  <c r="CQ5" i="23"/>
  <c r="CN5" i="23"/>
  <c r="CP5" i="23"/>
  <c r="CU418" i="23"/>
  <c r="CM418" i="23"/>
  <c r="CN418" i="23"/>
  <c r="CK418" i="23"/>
  <c r="CV418" i="23"/>
  <c r="CS418" i="23"/>
  <c r="CI418" i="23"/>
  <c r="CO418" i="23"/>
  <c r="CL418" i="23"/>
  <c r="CP418" i="23"/>
  <c r="CT418" i="23"/>
  <c r="CJ418" i="23"/>
  <c r="CR418" i="23"/>
  <c r="CQ418" i="23"/>
  <c r="CP411" i="23"/>
  <c r="CT411" i="23"/>
  <c r="CI411" i="23"/>
  <c r="CM411" i="23"/>
  <c r="CR411" i="23"/>
  <c r="CV411" i="23"/>
  <c r="CQ411" i="23"/>
  <c r="CJ411" i="23"/>
  <c r="CL411" i="23"/>
  <c r="CK411" i="23"/>
  <c r="CS411" i="23"/>
  <c r="CU411" i="23"/>
  <c r="CN411" i="23"/>
  <c r="CO411" i="23"/>
  <c r="CT374" i="23"/>
  <c r="CN374" i="23"/>
  <c r="CU374" i="23"/>
  <c r="CR374" i="23"/>
  <c r="CI374" i="23"/>
  <c r="CS374" i="23"/>
  <c r="CL374" i="23"/>
  <c r="CQ374" i="23"/>
  <c r="CO374" i="23"/>
  <c r="CP374" i="23"/>
  <c r="CV374" i="23"/>
  <c r="CM374" i="23"/>
  <c r="CK374" i="23"/>
  <c r="CJ374" i="23"/>
  <c r="CN386" i="23"/>
  <c r="CS386" i="23"/>
  <c r="CM386" i="23"/>
  <c r="CR386" i="23"/>
  <c r="CL386" i="23"/>
  <c r="CO386" i="23"/>
  <c r="CT386" i="23"/>
  <c r="CP386" i="23"/>
  <c r="CU386" i="23"/>
  <c r="CI386" i="23"/>
  <c r="CQ386" i="23"/>
  <c r="CJ386" i="23"/>
  <c r="CK386" i="23"/>
  <c r="CV386" i="23"/>
  <c r="CU401" i="23"/>
  <c r="CR401" i="23"/>
  <c r="CN401" i="23"/>
  <c r="CK401" i="23"/>
  <c r="CV401" i="23"/>
  <c r="CS401" i="23"/>
  <c r="CO401" i="23"/>
  <c r="CP401" i="23"/>
  <c r="CI401" i="23"/>
  <c r="CQ401" i="23"/>
  <c r="CJ401" i="23"/>
  <c r="CL401" i="23"/>
  <c r="CT401" i="23"/>
  <c r="CM401" i="23"/>
  <c r="CI363" i="23"/>
  <c r="CU363" i="23"/>
  <c r="CP363" i="23"/>
  <c r="CR363" i="23"/>
  <c r="CL363" i="23"/>
  <c r="CV363" i="23"/>
  <c r="CM363" i="23"/>
  <c r="CN363" i="23"/>
  <c r="CQ363" i="23"/>
  <c r="CT363" i="23"/>
  <c r="CK363" i="23"/>
  <c r="CJ363" i="23"/>
  <c r="CO363" i="23"/>
  <c r="CS363" i="23"/>
  <c r="CT412" i="23"/>
  <c r="CQ412" i="23"/>
  <c r="CU412" i="23"/>
  <c r="CJ412" i="23"/>
  <c r="CN412" i="23"/>
  <c r="CS412" i="23"/>
  <c r="CP412" i="23"/>
  <c r="CO412" i="23"/>
  <c r="CI412" i="23"/>
  <c r="CR412" i="23"/>
  <c r="CK412" i="23"/>
  <c r="CM412" i="23"/>
  <c r="CL412" i="23"/>
  <c r="CV412" i="23"/>
  <c r="CK437" i="23"/>
  <c r="CS437" i="23"/>
  <c r="CO437" i="23"/>
  <c r="CL437" i="23"/>
  <c r="CI437" i="23"/>
  <c r="CT437" i="23"/>
  <c r="CQ437" i="23"/>
  <c r="CU437" i="23"/>
  <c r="CN437" i="23"/>
  <c r="CJ437" i="23"/>
  <c r="CV437" i="23"/>
  <c r="CP437" i="23"/>
  <c r="CR437" i="23"/>
  <c r="CM437" i="23"/>
  <c r="CP360" i="23"/>
  <c r="CN360" i="23"/>
  <c r="CI360" i="23"/>
  <c r="CO360" i="23"/>
  <c r="CQ360" i="23"/>
  <c r="CR360" i="23"/>
  <c r="CM360" i="23"/>
  <c r="CT360" i="23"/>
  <c r="CV360" i="23"/>
  <c r="CJ360" i="23"/>
  <c r="CS360" i="23"/>
  <c r="CL360" i="23"/>
  <c r="CK360" i="23"/>
  <c r="CU360" i="23"/>
  <c r="CQ353" i="23"/>
  <c r="CU353" i="23"/>
  <c r="CJ353" i="23"/>
  <c r="CL353" i="23"/>
  <c r="CR353" i="23"/>
  <c r="CN353" i="23"/>
  <c r="CK353" i="23"/>
  <c r="CP353" i="23"/>
  <c r="CV353" i="23"/>
  <c r="CI353" i="23"/>
  <c r="CO353" i="23"/>
  <c r="CM353" i="23"/>
  <c r="CS353" i="23"/>
  <c r="CT353" i="23"/>
  <c r="CJ423" i="23"/>
  <c r="CN423" i="23"/>
  <c r="CR423" i="23"/>
  <c r="CV423" i="23"/>
  <c r="CK423" i="23"/>
  <c r="CS423" i="23"/>
  <c r="CP423" i="23"/>
  <c r="CI423" i="23"/>
  <c r="CQ423" i="23"/>
  <c r="CO423" i="23"/>
  <c r="CT423" i="23"/>
  <c r="CU423" i="23"/>
  <c r="CL423" i="23"/>
  <c r="CM423" i="23"/>
  <c r="CN425" i="23"/>
  <c r="CV425" i="23"/>
  <c r="CO425" i="23"/>
  <c r="CP425" i="23"/>
  <c r="CL425" i="23"/>
  <c r="CT425" i="23"/>
  <c r="CM425" i="23"/>
  <c r="CU425" i="23"/>
  <c r="CQ425" i="23"/>
  <c r="CJ425" i="23"/>
  <c r="CI425" i="23"/>
  <c r="CR425" i="23"/>
  <c r="CS425" i="23"/>
  <c r="CK425" i="23"/>
  <c r="CQ377" i="23"/>
  <c r="CU377" i="23"/>
  <c r="CJ377" i="23"/>
  <c r="CV377" i="23"/>
  <c r="CR377" i="23"/>
  <c r="CI377" i="23"/>
  <c r="CM377" i="23"/>
  <c r="CN377" i="23"/>
  <c r="CP377" i="23"/>
  <c r="CT377" i="23"/>
  <c r="CL377" i="23"/>
  <c r="CS377" i="23"/>
  <c r="CK377" i="23"/>
  <c r="CO377" i="23"/>
  <c r="CU331" i="23"/>
  <c r="CS331" i="23"/>
  <c r="CN331" i="23"/>
  <c r="CJ331" i="23"/>
  <c r="CV331" i="23"/>
  <c r="CL331" i="23"/>
  <c r="CT331" i="23"/>
  <c r="CO331" i="23"/>
  <c r="CR331" i="23"/>
  <c r="CP331" i="23"/>
  <c r="CQ331" i="23"/>
  <c r="CK331" i="23"/>
  <c r="CI331" i="23"/>
  <c r="CM331" i="23"/>
  <c r="CT362" i="23"/>
  <c r="CK362" i="23"/>
  <c r="CN362" i="23"/>
  <c r="CM362" i="23"/>
  <c r="CU362" i="23"/>
  <c r="CO362" i="23"/>
  <c r="CS362" i="23"/>
  <c r="CI362" i="23"/>
  <c r="CR362" i="23"/>
  <c r="CQ362" i="23"/>
  <c r="CL362" i="23"/>
  <c r="CJ362" i="23"/>
  <c r="CP362" i="23"/>
  <c r="CV362" i="23"/>
  <c r="CP430" i="23"/>
  <c r="CT430" i="23"/>
  <c r="CI430" i="23"/>
  <c r="CQ430" i="23"/>
  <c r="CJ430" i="23"/>
  <c r="CN430" i="23"/>
  <c r="CV430" i="23"/>
  <c r="CO430" i="23"/>
  <c r="CR430" i="23"/>
  <c r="CS430" i="23"/>
  <c r="CM430" i="23"/>
  <c r="CU430" i="23"/>
  <c r="CL430" i="23"/>
  <c r="CK430" i="23"/>
  <c r="CO395" i="23"/>
  <c r="CJ395" i="23"/>
  <c r="CK395" i="23"/>
  <c r="CL395" i="23"/>
  <c r="CR395" i="23"/>
  <c r="CU395" i="23"/>
  <c r="CS395" i="23"/>
  <c r="CM395" i="23"/>
  <c r="CN395" i="23"/>
  <c r="CP395" i="23"/>
  <c r="CV395" i="23"/>
  <c r="CI395" i="23"/>
  <c r="CT395" i="23"/>
  <c r="CQ395" i="23"/>
  <c r="CK387" i="23"/>
  <c r="CJ387" i="23"/>
  <c r="CS387" i="23"/>
  <c r="CM387" i="23"/>
  <c r="CQ387" i="23"/>
  <c r="CT387" i="23"/>
  <c r="CU387" i="23"/>
  <c r="CV387" i="23"/>
  <c r="CI387" i="23"/>
  <c r="CN387" i="23"/>
  <c r="CP387" i="23"/>
  <c r="CO387" i="23"/>
  <c r="CL387" i="23"/>
  <c r="CR387" i="23"/>
  <c r="CS419" i="23"/>
  <c r="CO419" i="23"/>
  <c r="CL419" i="23"/>
  <c r="CQ419" i="23"/>
  <c r="CU419" i="23"/>
  <c r="CJ419" i="23"/>
  <c r="CR419" i="23"/>
  <c r="CK419" i="23"/>
  <c r="CM419" i="23"/>
  <c r="CT419" i="23"/>
  <c r="CI419" i="23"/>
  <c r="CN419" i="23"/>
  <c r="CV419" i="23"/>
  <c r="CP419" i="23"/>
  <c r="CQ349" i="23"/>
  <c r="CM349" i="23"/>
  <c r="CR349" i="23"/>
  <c r="CP349" i="23"/>
  <c r="CK349" i="23"/>
  <c r="CT349" i="23"/>
  <c r="CL349" i="23"/>
  <c r="CV349" i="23"/>
  <c r="CI349" i="23"/>
  <c r="CO349" i="23"/>
  <c r="CJ349" i="23"/>
  <c r="CS349" i="23"/>
  <c r="CU349" i="23"/>
  <c r="CN349" i="23"/>
  <c r="CM366" i="23"/>
  <c r="CN366" i="23"/>
  <c r="CI366" i="23"/>
  <c r="CP366" i="23"/>
  <c r="CQ366" i="23"/>
  <c r="CS366" i="23"/>
  <c r="CO366" i="23"/>
  <c r="CT366" i="23"/>
  <c r="CU366" i="23"/>
  <c r="CV366" i="23"/>
  <c r="CL366" i="23"/>
  <c r="CK366" i="23"/>
  <c r="CR366" i="23"/>
  <c r="CJ366" i="23"/>
  <c r="CJ361" i="23"/>
  <c r="CL361" i="23"/>
  <c r="CR361" i="23"/>
  <c r="CT361" i="23"/>
  <c r="CK361" i="23"/>
  <c r="CU361" i="23"/>
  <c r="CS361" i="23"/>
  <c r="CM361" i="23"/>
  <c r="CN361" i="23"/>
  <c r="CP361" i="23"/>
  <c r="CV361" i="23"/>
  <c r="CQ361" i="23"/>
  <c r="CO361" i="23"/>
  <c r="CI361" i="23"/>
  <c r="CT433" i="23"/>
  <c r="CQ433" i="23"/>
  <c r="CM433" i="23"/>
  <c r="CJ433" i="23"/>
  <c r="CU433" i="23"/>
  <c r="CR433" i="23"/>
  <c r="CN433" i="23"/>
  <c r="CS433" i="23"/>
  <c r="CK433" i="23"/>
  <c r="CL433" i="23"/>
  <c r="CI433" i="23"/>
  <c r="CO433" i="23"/>
  <c r="CV433" i="23"/>
  <c r="CP433" i="23"/>
  <c r="CQ336" i="23"/>
  <c r="CN336" i="23"/>
  <c r="CJ336" i="23"/>
  <c r="CV336" i="23"/>
  <c r="CR336" i="23"/>
  <c r="CL336" i="23"/>
  <c r="CK336" i="23"/>
  <c r="CO336" i="23"/>
  <c r="CP336" i="23"/>
  <c r="CI336" i="23"/>
  <c r="CS336" i="23"/>
  <c r="CT336" i="23"/>
  <c r="CM336" i="23"/>
  <c r="CU336" i="23"/>
  <c r="CT359" i="23"/>
  <c r="CU359" i="23"/>
  <c r="CL359" i="23"/>
  <c r="CM359" i="23"/>
  <c r="CN359" i="23"/>
  <c r="CI359" i="23"/>
  <c r="CJ359" i="23"/>
  <c r="CP359" i="23"/>
  <c r="CQ359" i="23"/>
  <c r="CR359" i="23"/>
  <c r="CV359" i="23"/>
  <c r="CS359" i="23"/>
  <c r="CO359" i="23"/>
  <c r="CK359" i="23"/>
  <c r="CQ343" i="23"/>
  <c r="CM343" i="23"/>
  <c r="CK343" i="23"/>
  <c r="CU343" i="23"/>
  <c r="CS343" i="23"/>
  <c r="CN343" i="23"/>
  <c r="CR343" i="23"/>
  <c r="CT343" i="23"/>
  <c r="CJ343" i="23"/>
  <c r="CL343" i="23"/>
  <c r="CV343" i="23"/>
  <c r="CI343" i="23"/>
  <c r="CO343" i="23"/>
  <c r="CP343" i="23"/>
  <c r="CU372" i="23"/>
  <c r="CS372" i="23"/>
  <c r="CK372" i="23"/>
  <c r="CV372" i="23"/>
  <c r="CQ372" i="23"/>
  <c r="CN372" i="23"/>
  <c r="CI372" i="23"/>
  <c r="CM372" i="23"/>
  <c r="CR372" i="23"/>
  <c r="CL372" i="23"/>
  <c r="CJ372" i="23"/>
  <c r="CO372" i="23"/>
  <c r="CT372" i="23"/>
  <c r="CP372" i="23"/>
  <c r="CL407" i="23"/>
  <c r="CP407" i="23"/>
  <c r="CT407" i="23"/>
  <c r="CI407" i="23"/>
  <c r="CM407" i="23"/>
  <c r="CQ407" i="23"/>
  <c r="CU407" i="23"/>
  <c r="CJ407" i="23"/>
  <c r="CR407" i="23"/>
  <c r="CK407" i="23"/>
  <c r="CS407" i="23"/>
  <c r="CV407" i="23"/>
  <c r="CO407" i="23"/>
  <c r="CN407" i="23"/>
  <c r="CO340" i="23"/>
  <c r="CM340" i="23"/>
  <c r="CI340" i="23"/>
  <c r="CL340" i="23"/>
  <c r="CQ340" i="23"/>
  <c r="CN340" i="23"/>
  <c r="CK340" i="23"/>
  <c r="CR340" i="23"/>
  <c r="CV340" i="23"/>
  <c r="CS340" i="23"/>
  <c r="CU340" i="23"/>
  <c r="CT340" i="23"/>
  <c r="CP340" i="23"/>
  <c r="CJ340" i="23"/>
  <c r="CO356" i="23"/>
  <c r="CP356" i="23"/>
  <c r="CJ356" i="23"/>
  <c r="CI356" i="23"/>
  <c r="CL356" i="23"/>
  <c r="CU356" i="23"/>
  <c r="CT356" i="23"/>
  <c r="CM356" i="23"/>
  <c r="CK356" i="23"/>
  <c r="CR356" i="23"/>
  <c r="CS356" i="23"/>
  <c r="CN356" i="23"/>
  <c r="CV356" i="23"/>
  <c r="CQ356" i="23"/>
  <c r="CU358" i="23"/>
  <c r="CK358" i="23"/>
  <c r="CQ358" i="23"/>
  <c r="CR358" i="23"/>
  <c r="CV358" i="23"/>
  <c r="CS358" i="23"/>
  <c r="CL358" i="23"/>
  <c r="CP358" i="23"/>
  <c r="CT358" i="23"/>
  <c r="CN358" i="23"/>
  <c r="CJ358" i="23"/>
  <c r="CM358" i="23"/>
  <c r="CO358" i="23"/>
  <c r="CI358" i="23"/>
  <c r="CS379" i="23"/>
  <c r="CR379" i="23"/>
  <c r="CI379" i="23"/>
  <c r="CT379" i="23"/>
  <c r="CK379" i="23"/>
  <c r="CL379" i="23"/>
  <c r="CU379" i="23"/>
  <c r="CP379" i="23"/>
  <c r="CJ379" i="23"/>
  <c r="CQ379" i="23"/>
  <c r="CN379" i="23"/>
  <c r="CV379" i="23"/>
  <c r="CO379" i="23"/>
  <c r="CM379" i="23"/>
  <c r="CP410" i="23"/>
  <c r="CT410" i="23"/>
  <c r="CI410" i="23"/>
  <c r="CM410" i="23"/>
  <c r="CQ410" i="23"/>
  <c r="CU410" i="23"/>
  <c r="CJ410" i="23"/>
  <c r="CR410" i="23"/>
  <c r="CO410" i="23"/>
  <c r="CS410" i="23"/>
  <c r="CK410" i="23"/>
  <c r="CN410" i="23"/>
  <c r="CV410" i="23"/>
  <c r="CL410" i="23"/>
  <c r="CI396" i="23"/>
  <c r="CJ396" i="23"/>
  <c r="CM396" i="23"/>
  <c r="CK396" i="23"/>
  <c r="CU396" i="23"/>
  <c r="CL396" i="23"/>
  <c r="CS396" i="23"/>
  <c r="CP396" i="23"/>
  <c r="CQ396" i="23"/>
  <c r="CO396" i="23"/>
  <c r="CR396" i="23"/>
  <c r="CT396" i="23"/>
  <c r="CV396" i="23"/>
  <c r="CN396" i="23"/>
  <c r="CQ436" i="23"/>
  <c r="CI436" i="23"/>
  <c r="CL436" i="23"/>
  <c r="CM436" i="23"/>
  <c r="CU436" i="23"/>
  <c r="CK436" i="23"/>
  <c r="CO436" i="23"/>
  <c r="CR436" i="23"/>
  <c r="CS436" i="23"/>
  <c r="CT436" i="23"/>
  <c r="CN436" i="23"/>
  <c r="CV436" i="23"/>
  <c r="CJ436" i="23"/>
  <c r="CP436" i="23"/>
  <c r="CP399" i="23"/>
  <c r="CT399" i="23"/>
  <c r="CI399" i="23"/>
  <c r="CM399" i="23"/>
  <c r="CQ399" i="23"/>
  <c r="CU399" i="23"/>
  <c r="CJ399" i="23"/>
  <c r="CN399" i="23"/>
  <c r="CR399" i="23"/>
  <c r="CK399" i="23"/>
  <c r="CS399" i="23"/>
  <c r="CL399" i="23"/>
  <c r="CV399" i="23"/>
  <c r="CO399" i="23"/>
  <c r="CK408" i="23"/>
  <c r="CO408" i="23"/>
  <c r="CS408" i="23"/>
  <c r="CP408" i="23"/>
  <c r="CL408" i="23"/>
  <c r="CI408" i="23"/>
  <c r="CT408" i="23"/>
  <c r="CQ408" i="23"/>
  <c r="CM408" i="23"/>
  <c r="CU408" i="23"/>
  <c r="CN408" i="23"/>
  <c r="CV408" i="23"/>
  <c r="CR408" i="23"/>
  <c r="CJ408" i="23"/>
  <c r="CU342" i="23"/>
  <c r="CR342" i="23"/>
  <c r="CV342" i="23"/>
  <c r="CK342" i="23"/>
  <c r="CO342" i="23"/>
  <c r="CM342" i="23"/>
  <c r="CI342" i="23"/>
  <c r="CQ342" i="23"/>
  <c r="CL342" i="23"/>
  <c r="CN342" i="23"/>
  <c r="CJ342" i="23"/>
  <c r="CP342" i="23"/>
  <c r="CS342" i="23"/>
  <c r="CT342" i="23"/>
  <c r="CI344" i="23"/>
  <c r="CN344" i="23"/>
  <c r="CQ344" i="23"/>
  <c r="CT344" i="23"/>
  <c r="CJ344" i="23"/>
  <c r="CL344" i="23"/>
  <c r="CR344" i="23"/>
  <c r="CV344" i="23"/>
  <c r="CO344" i="23"/>
  <c r="CP344" i="23"/>
  <c r="CS344" i="23"/>
  <c r="CU344" i="23"/>
  <c r="CK344" i="23"/>
  <c r="CM344" i="23"/>
  <c r="CQ406" i="23"/>
  <c r="CU406" i="23"/>
  <c r="CJ406" i="23"/>
  <c r="CR406" i="23"/>
  <c r="CN406" i="23"/>
  <c r="CK406" i="23"/>
  <c r="CI406" i="23"/>
  <c r="CL406" i="23"/>
  <c r="CT406" i="23"/>
  <c r="CO406" i="23"/>
  <c r="CV406" i="23"/>
  <c r="CS406" i="23"/>
  <c r="CP406" i="23"/>
  <c r="CM406" i="23"/>
  <c r="CO384" i="23"/>
  <c r="CT384" i="23"/>
  <c r="CJ384" i="23"/>
  <c r="CV384" i="23"/>
  <c r="CP384" i="23"/>
  <c r="CK384" i="23"/>
  <c r="CL384" i="23"/>
  <c r="CN384" i="23"/>
  <c r="CR384" i="23"/>
  <c r="CS384" i="23"/>
  <c r="CI384" i="23"/>
  <c r="CU384" i="23"/>
  <c r="CQ384" i="23"/>
  <c r="CM384" i="23"/>
  <c r="CL439" i="23"/>
  <c r="CP439" i="23"/>
  <c r="CT439" i="23"/>
  <c r="CI439" i="23"/>
  <c r="CM439" i="23"/>
  <c r="CQ439" i="23"/>
  <c r="CU439" i="23"/>
  <c r="CN439" i="23"/>
  <c r="CV439" i="23"/>
  <c r="CR439" i="23"/>
  <c r="CS439" i="23"/>
  <c r="CO439" i="23"/>
  <c r="CJ439" i="23"/>
  <c r="CK439" i="23"/>
  <c r="CV414" i="23"/>
  <c r="CS414" i="23"/>
  <c r="CO414" i="23"/>
  <c r="CL414" i="23"/>
  <c r="CP414" i="23"/>
  <c r="CT414" i="23"/>
  <c r="CI414" i="23"/>
  <c r="CM414" i="23"/>
  <c r="CJ414" i="23"/>
  <c r="CR414" i="23"/>
  <c r="CK414" i="23"/>
  <c r="CU414" i="23"/>
  <c r="CN414" i="23"/>
  <c r="CQ414" i="23"/>
  <c r="CT381" i="23"/>
  <c r="CN381" i="23"/>
  <c r="CP381" i="23"/>
  <c r="CJ381" i="23"/>
  <c r="CQ381" i="23"/>
  <c r="CO381" i="23"/>
  <c r="CU381" i="23"/>
  <c r="CV381" i="23"/>
  <c r="CK381" i="23"/>
  <c r="CI381" i="23"/>
  <c r="CL381" i="23"/>
  <c r="CR381" i="23"/>
  <c r="CM381" i="23"/>
  <c r="CS381" i="23"/>
  <c r="CL370" i="23"/>
  <c r="CP370" i="23"/>
  <c r="CT370" i="23"/>
  <c r="CR370" i="23"/>
  <c r="CI370" i="23"/>
  <c r="CK370" i="23"/>
  <c r="CM370" i="23"/>
  <c r="CV370" i="23"/>
  <c r="CU370" i="23"/>
  <c r="CJ370" i="23"/>
  <c r="CN370" i="23"/>
  <c r="CQ370" i="23"/>
  <c r="CO370" i="23"/>
  <c r="CS370" i="23"/>
  <c r="CM380" i="23"/>
  <c r="CV380" i="23"/>
  <c r="CT380" i="23"/>
  <c r="CK380" i="23"/>
  <c r="CN380" i="23"/>
  <c r="CI380" i="23"/>
  <c r="CR380" i="23"/>
  <c r="CP380" i="23"/>
  <c r="CQ380" i="23"/>
  <c r="CU380" i="23"/>
  <c r="CL380" i="23"/>
  <c r="CO380" i="23"/>
  <c r="CJ380" i="23"/>
  <c r="CS380" i="23"/>
  <c r="CM338" i="23"/>
  <c r="CP338" i="23"/>
  <c r="CR338" i="23"/>
  <c r="CO338" i="23"/>
  <c r="CU338" i="23"/>
  <c r="CN338" i="23"/>
  <c r="CK338" i="23"/>
  <c r="CV338" i="23"/>
  <c r="CS338" i="23"/>
  <c r="CJ338" i="23"/>
  <c r="CL338" i="23"/>
  <c r="CI338" i="23"/>
  <c r="CT338" i="23"/>
  <c r="CQ338" i="23"/>
  <c r="CI420" i="23"/>
  <c r="CK420" i="23"/>
  <c r="CO420" i="23"/>
  <c r="CL420" i="23"/>
  <c r="CT420" i="23"/>
  <c r="CJ420" i="23"/>
  <c r="CN420" i="23"/>
  <c r="CU420" i="23"/>
  <c r="CV420" i="23"/>
  <c r="CP420" i="23"/>
  <c r="CQ420" i="23"/>
  <c r="CR420" i="23"/>
  <c r="CS420" i="23"/>
  <c r="CM420" i="23"/>
  <c r="CP378" i="23"/>
  <c r="CL378" i="23"/>
  <c r="CK378" i="23"/>
  <c r="CT378" i="23"/>
  <c r="CN378" i="23"/>
  <c r="CR378" i="23"/>
  <c r="CM378" i="23"/>
  <c r="CO378" i="23"/>
  <c r="CU378" i="23"/>
  <c r="CJ378" i="23"/>
  <c r="CS378" i="23"/>
  <c r="CV378" i="23"/>
  <c r="CI378" i="23"/>
  <c r="CQ378" i="23"/>
  <c r="CI373" i="23"/>
  <c r="CJ373" i="23"/>
  <c r="CL373" i="23"/>
  <c r="CR373" i="23"/>
  <c r="CM373" i="23"/>
  <c r="CS373" i="23"/>
  <c r="CP373" i="23"/>
  <c r="CV373" i="23"/>
  <c r="CT373" i="23"/>
  <c r="CQ373" i="23"/>
  <c r="CK373" i="23"/>
  <c r="CO373" i="23"/>
  <c r="CN373" i="23"/>
  <c r="CU373" i="23"/>
  <c r="CJ341" i="23"/>
  <c r="CO341" i="23"/>
  <c r="CK341" i="23"/>
  <c r="CP341" i="23"/>
  <c r="CS341" i="23"/>
  <c r="CV341" i="23"/>
  <c r="CT341" i="23"/>
  <c r="CU341" i="23"/>
  <c r="CN341" i="23"/>
  <c r="CR341" i="23"/>
  <c r="CI341" i="23"/>
  <c r="CQ341" i="23"/>
  <c r="CM341" i="23"/>
  <c r="CL341" i="23"/>
  <c r="CS348" i="23"/>
  <c r="CP348" i="23"/>
  <c r="CV348" i="23"/>
  <c r="CI348" i="23"/>
  <c r="CL348" i="23"/>
  <c r="CM348" i="23"/>
  <c r="CT348" i="23"/>
  <c r="CK348" i="23"/>
  <c r="CU348" i="23"/>
  <c r="CJ348" i="23"/>
  <c r="CN348" i="23"/>
  <c r="CR348" i="23"/>
  <c r="CO348" i="23"/>
  <c r="CQ348" i="23"/>
  <c r="CO389" i="23"/>
  <c r="CT389" i="23"/>
  <c r="CV389" i="23"/>
  <c r="CP389" i="23"/>
  <c r="CL389" i="23"/>
  <c r="CN389" i="23"/>
  <c r="CJ389" i="23"/>
  <c r="CQ389" i="23"/>
  <c r="CS389" i="23"/>
  <c r="CR389" i="23"/>
  <c r="CK389" i="23"/>
  <c r="CI389" i="23"/>
  <c r="CU389" i="23"/>
  <c r="CM389" i="23"/>
  <c r="CN438" i="23"/>
  <c r="CK438" i="23"/>
  <c r="CV438" i="23"/>
  <c r="CS438" i="23"/>
  <c r="CO438" i="23"/>
  <c r="CL438" i="23"/>
  <c r="CM438" i="23"/>
  <c r="CP438" i="23"/>
  <c r="CT438" i="23"/>
  <c r="CI438" i="23"/>
  <c r="CJ438" i="23"/>
  <c r="CR438" i="23"/>
  <c r="CU438" i="23"/>
  <c r="CQ438" i="23"/>
  <c r="CJ345" i="23"/>
  <c r="CT345" i="23"/>
  <c r="CR345" i="23"/>
  <c r="CN345" i="23"/>
  <c r="CK345" i="23"/>
  <c r="CP345" i="23"/>
  <c r="CS345" i="23"/>
  <c r="CV345" i="23"/>
  <c r="CI345" i="23"/>
  <c r="CQ345" i="23"/>
  <c r="CO345" i="23"/>
  <c r="CM345" i="23"/>
  <c r="CL345" i="23"/>
  <c r="CU345" i="23"/>
  <c r="CS367" i="23"/>
  <c r="CT367" i="23"/>
  <c r="CJ367" i="23"/>
  <c r="CU367" i="23"/>
  <c r="CQ367" i="23"/>
  <c r="CI367" i="23"/>
  <c r="CL367" i="23"/>
  <c r="CM367" i="23"/>
  <c r="CP367" i="23"/>
  <c r="CR367" i="23"/>
  <c r="CV367" i="23"/>
  <c r="CK367" i="23"/>
  <c r="CN367" i="23"/>
  <c r="CO367" i="23"/>
  <c r="CN385" i="23"/>
  <c r="CI385" i="23"/>
  <c r="CU385" i="23"/>
  <c r="CL385" i="23"/>
  <c r="CJ385" i="23"/>
  <c r="CM385" i="23"/>
  <c r="CP385" i="23"/>
  <c r="CQ385" i="23"/>
  <c r="CT385" i="23"/>
  <c r="CV385" i="23"/>
  <c r="CK385" i="23"/>
  <c r="CS385" i="23"/>
  <c r="CO385" i="23"/>
  <c r="CR385" i="23"/>
  <c r="CO368" i="23"/>
  <c r="CP368" i="23"/>
  <c r="CK368" i="23"/>
  <c r="CI368" i="23"/>
  <c r="CL368" i="23"/>
  <c r="CQ368" i="23"/>
  <c r="CN368" i="23"/>
  <c r="CR368" i="23"/>
  <c r="CS368" i="23"/>
  <c r="CT368" i="23"/>
  <c r="CM368" i="23"/>
  <c r="CV368" i="23"/>
  <c r="CU368" i="23"/>
  <c r="CJ368" i="23"/>
  <c r="CO435" i="23"/>
  <c r="CQ435" i="23"/>
  <c r="CU435" i="23"/>
  <c r="CJ435" i="23"/>
  <c r="CN435" i="23"/>
  <c r="CS435" i="23"/>
  <c r="CK435" i="23"/>
  <c r="CL435" i="23"/>
  <c r="CV435" i="23"/>
  <c r="CT435" i="23"/>
  <c r="CM435" i="23"/>
  <c r="CR435" i="23"/>
  <c r="CP435" i="23"/>
  <c r="CI435" i="23"/>
  <c r="CP332" i="23"/>
  <c r="CU332" i="23"/>
  <c r="CQ332" i="23"/>
  <c r="CV332" i="23"/>
  <c r="CJ332" i="23"/>
  <c r="CT332" i="23"/>
  <c r="CS332" i="23"/>
  <c r="CK332" i="23"/>
  <c r="CM332" i="23"/>
  <c r="CL332" i="23"/>
  <c r="CN332" i="23"/>
  <c r="CR332" i="23"/>
  <c r="CO332" i="23"/>
  <c r="CI332" i="23"/>
  <c r="CO383" i="23"/>
  <c r="CM383" i="23"/>
  <c r="CK383" i="23"/>
  <c r="CP383" i="23"/>
  <c r="CS383" i="23"/>
  <c r="CR383" i="23"/>
  <c r="CQ383" i="23"/>
  <c r="CT383" i="23"/>
  <c r="CJ383" i="23"/>
  <c r="CU383" i="23"/>
  <c r="CI383" i="23"/>
  <c r="CL383" i="23"/>
  <c r="CV383" i="23"/>
  <c r="CN383" i="23"/>
  <c r="CR337" i="23"/>
  <c r="CP337" i="23"/>
  <c r="CK337" i="23"/>
  <c r="CV337" i="23"/>
  <c r="CS337" i="23"/>
  <c r="CN337" i="23"/>
  <c r="CL337" i="23"/>
  <c r="CI337" i="23"/>
  <c r="CQ337" i="23"/>
  <c r="CJ337" i="23"/>
  <c r="CM337" i="23"/>
  <c r="CU337" i="23"/>
  <c r="CT337" i="23"/>
  <c r="CO337" i="23"/>
  <c r="CO427" i="23"/>
  <c r="CR427" i="23"/>
  <c r="CV427" i="23"/>
  <c r="CK427" i="23"/>
  <c r="CP427" i="23"/>
  <c r="CT427" i="23"/>
  <c r="CJ427" i="23"/>
  <c r="CU427" i="23"/>
  <c r="CS427" i="23"/>
  <c r="CL427" i="23"/>
  <c r="CM427" i="23"/>
  <c r="CI427" i="23"/>
  <c r="CQ427" i="23"/>
  <c r="CN427" i="23"/>
  <c r="CV391" i="23"/>
  <c r="CM391" i="23"/>
  <c r="CO391" i="23"/>
  <c r="CP391" i="23"/>
  <c r="CK391" i="23"/>
  <c r="CQ391" i="23"/>
  <c r="CS391" i="23"/>
  <c r="CR391" i="23"/>
  <c r="CI391" i="23"/>
  <c r="CU391" i="23"/>
  <c r="CJ391" i="23"/>
  <c r="CL391" i="23"/>
  <c r="CN391" i="23"/>
  <c r="CT391" i="23"/>
  <c r="CI402" i="23"/>
  <c r="CM402" i="23"/>
  <c r="CQ402" i="23"/>
  <c r="CU402" i="23"/>
  <c r="CK402" i="23"/>
  <c r="CJ402" i="23"/>
  <c r="CN402" i="23"/>
  <c r="CR402" i="23"/>
  <c r="CL402" i="23"/>
  <c r="CT402" i="23"/>
  <c r="CV402" i="23"/>
  <c r="CP402" i="23"/>
  <c r="CO402" i="23"/>
  <c r="CS402" i="23"/>
  <c r="CQ394" i="23"/>
  <c r="CP394" i="23"/>
  <c r="CR394" i="23"/>
  <c r="CS394" i="23"/>
  <c r="CJ394" i="23"/>
  <c r="CL394" i="23"/>
  <c r="CV394" i="23"/>
  <c r="CT394" i="23"/>
  <c r="CM394" i="23"/>
  <c r="CK394" i="23"/>
  <c r="CO394" i="23"/>
  <c r="CU394" i="23"/>
  <c r="CI394" i="23"/>
  <c r="CN394" i="23"/>
  <c r="CI403" i="23"/>
  <c r="CM403" i="23"/>
  <c r="CQ403" i="23"/>
  <c r="CU403" i="23"/>
  <c r="CK403" i="23"/>
  <c r="CO403" i="23"/>
  <c r="CV403" i="23"/>
  <c r="CP403" i="23"/>
  <c r="CJ403" i="23"/>
  <c r="CR403" i="23"/>
  <c r="CS403" i="23"/>
  <c r="CN403" i="23"/>
  <c r="CL403" i="23"/>
  <c r="CT403" i="23"/>
  <c r="CN334" i="23"/>
  <c r="CK334" i="23"/>
  <c r="CO334" i="23"/>
  <c r="CS334" i="23"/>
  <c r="CI334" i="23"/>
  <c r="CT334" i="23"/>
  <c r="CU334" i="23"/>
  <c r="CV334" i="23"/>
  <c r="CJ334" i="23"/>
  <c r="CM334" i="23"/>
  <c r="CL334" i="23"/>
  <c r="CQ334" i="23"/>
  <c r="CR334" i="23"/>
  <c r="CP334" i="23"/>
  <c r="CK375" i="23"/>
  <c r="CI375" i="23"/>
  <c r="CS375" i="23"/>
  <c r="CJ375" i="23"/>
  <c r="CM375" i="23"/>
  <c r="CL375" i="23"/>
  <c r="CT375" i="23"/>
  <c r="CP375" i="23"/>
  <c r="CQ375" i="23"/>
  <c r="CR375" i="23"/>
  <c r="CU375" i="23"/>
  <c r="CO375" i="23"/>
  <c r="CN375" i="23"/>
  <c r="CV375" i="23"/>
  <c r="CI428" i="23"/>
  <c r="CQ428" i="23"/>
  <c r="CU428" i="23"/>
  <c r="CR428" i="23"/>
  <c r="CV428" i="23"/>
  <c r="CK428" i="23"/>
  <c r="CO428" i="23"/>
  <c r="CT428" i="23"/>
  <c r="CL428" i="23"/>
  <c r="CM428" i="23"/>
  <c r="CN428" i="23"/>
  <c r="CP428" i="23"/>
  <c r="CJ428" i="23"/>
  <c r="CS428" i="23"/>
  <c r="CN421" i="23"/>
  <c r="CO421" i="23"/>
  <c r="CP421" i="23"/>
  <c r="CL421" i="23"/>
  <c r="CR421" i="23"/>
  <c r="CM421" i="23"/>
  <c r="CU421" i="23"/>
  <c r="CQ421" i="23"/>
  <c r="CS421" i="23"/>
  <c r="CV421" i="23"/>
  <c r="CI421" i="23"/>
  <c r="CJ421" i="23"/>
  <c r="CT421" i="23"/>
  <c r="CK421" i="23"/>
  <c r="CI431" i="23"/>
  <c r="CM431" i="23"/>
  <c r="CO431" i="23"/>
  <c r="CQ431" i="23"/>
  <c r="CU431" i="23"/>
  <c r="CJ431" i="23"/>
  <c r="CN431" i="23"/>
  <c r="CR431" i="23"/>
  <c r="CV431" i="23"/>
  <c r="CP431" i="23"/>
  <c r="CK431" i="23"/>
  <c r="CT431" i="23"/>
  <c r="CL431" i="23"/>
  <c r="CS431" i="23"/>
  <c r="CQ365" i="23"/>
  <c r="CR365" i="23"/>
  <c r="CV365" i="23"/>
  <c r="CK365" i="23"/>
  <c r="CI365" i="23"/>
  <c r="CJ365" i="23"/>
  <c r="CP365" i="23"/>
  <c r="CO365" i="23"/>
  <c r="CM365" i="23"/>
  <c r="CL365" i="23"/>
  <c r="CT365" i="23"/>
  <c r="CU365" i="23"/>
  <c r="CN365" i="23"/>
  <c r="CS365" i="23"/>
  <c r="CU392" i="23"/>
  <c r="CR392" i="23"/>
  <c r="CT392" i="23"/>
  <c r="CS392" i="23"/>
  <c r="CJ392" i="23"/>
  <c r="CV392" i="23"/>
  <c r="CK392" i="23"/>
  <c r="CL392" i="23"/>
  <c r="CN392" i="23"/>
  <c r="CO392" i="23"/>
  <c r="CI392" i="23"/>
  <c r="CM392" i="23"/>
  <c r="CP392" i="23"/>
  <c r="CQ392" i="23"/>
  <c r="CM422" i="23"/>
  <c r="CJ422" i="23"/>
  <c r="CR422" i="23"/>
  <c r="CN422" i="23"/>
  <c r="CK422" i="23"/>
  <c r="CV422" i="23"/>
  <c r="CS422" i="23"/>
  <c r="CP422" i="23"/>
  <c r="CI422" i="23"/>
  <c r="CQ422" i="23"/>
  <c r="CL422" i="23"/>
  <c r="CO422" i="23"/>
  <c r="CU422" i="23"/>
  <c r="CT422" i="23"/>
  <c r="CU416" i="23"/>
  <c r="CJ416" i="23"/>
  <c r="CN416" i="23"/>
  <c r="CR416" i="23"/>
  <c r="CV416" i="23"/>
  <c r="CK416" i="23"/>
  <c r="CO416" i="23"/>
  <c r="CS416" i="23"/>
  <c r="CL416" i="23"/>
  <c r="CT416" i="23"/>
  <c r="CM416" i="23"/>
  <c r="CP416" i="23"/>
  <c r="CI416" i="23"/>
  <c r="CQ416" i="23"/>
  <c r="CJ404" i="23"/>
  <c r="CN404" i="23"/>
  <c r="CK404" i="23"/>
  <c r="CO404" i="23"/>
  <c r="CS404" i="23"/>
  <c r="CP404" i="23"/>
  <c r="CM404" i="23"/>
  <c r="CQ404" i="23"/>
  <c r="CR404" i="23"/>
  <c r="CT404" i="23"/>
  <c r="CL404" i="23"/>
  <c r="CU404" i="23"/>
  <c r="CV404" i="23"/>
  <c r="CI404" i="23"/>
  <c r="CK415" i="23"/>
  <c r="CS415" i="23"/>
  <c r="CO415" i="23"/>
  <c r="CL415" i="23"/>
  <c r="CP415" i="23"/>
  <c r="CT415" i="23"/>
  <c r="CI415" i="23"/>
  <c r="CQ415" i="23"/>
  <c r="CJ415" i="23"/>
  <c r="CR415" i="23"/>
  <c r="CM415" i="23"/>
  <c r="CV415" i="23"/>
  <c r="CU415" i="23"/>
  <c r="CN415" i="23"/>
  <c r="CN347" i="23"/>
  <c r="CT347" i="23"/>
  <c r="CQ347" i="23"/>
  <c r="CV347" i="23"/>
  <c r="CJ347" i="23"/>
  <c r="CO347" i="23"/>
  <c r="CP347" i="23"/>
  <c r="CI347" i="23"/>
  <c r="CR347" i="23"/>
  <c r="CU347" i="23"/>
  <c r="CK347" i="23"/>
  <c r="CS347" i="23"/>
  <c r="CM347" i="23"/>
  <c r="CL347" i="23"/>
  <c r="CR371" i="23"/>
  <c r="CQ371" i="23"/>
  <c r="CL371" i="23"/>
  <c r="CN371" i="23"/>
  <c r="CJ371" i="23"/>
  <c r="CV371" i="23"/>
  <c r="CM371" i="23"/>
  <c r="CO371" i="23"/>
  <c r="CP371" i="23"/>
  <c r="CK371" i="23"/>
  <c r="CS371" i="23"/>
  <c r="CI371" i="23"/>
  <c r="CT371" i="23"/>
  <c r="CU371" i="23"/>
  <c r="CJ357" i="23"/>
  <c r="CP357" i="23"/>
  <c r="CK357" i="23"/>
  <c r="CQ357" i="23"/>
  <c r="CS357" i="23"/>
  <c r="CT357" i="23"/>
  <c r="CU357" i="23"/>
  <c r="CR357" i="23"/>
  <c r="CO357" i="23"/>
  <c r="CN357" i="23"/>
  <c r="CI357" i="23"/>
  <c r="CV357" i="23"/>
  <c r="CM357" i="23"/>
  <c r="CL357" i="23"/>
  <c r="CM426" i="23"/>
  <c r="CU426" i="23"/>
  <c r="CQ426" i="23"/>
  <c r="CJ426" i="23"/>
  <c r="CR426" i="23"/>
  <c r="CS426" i="23"/>
  <c r="CN426" i="23"/>
  <c r="CK426" i="23"/>
  <c r="CV426" i="23"/>
  <c r="CL426" i="23"/>
  <c r="CT426" i="23"/>
  <c r="CO426" i="23"/>
  <c r="CI426" i="23"/>
  <c r="CP426" i="23"/>
  <c r="CQ388" i="23"/>
  <c r="CL388" i="23"/>
  <c r="CU388" i="23"/>
  <c r="CO388" i="23"/>
  <c r="CK388" i="23"/>
  <c r="CS388" i="23"/>
  <c r="CP388" i="23"/>
  <c r="CV388" i="23"/>
  <c r="CI388" i="23"/>
  <c r="CM388" i="23"/>
  <c r="CT388" i="23"/>
  <c r="CR388" i="23"/>
  <c r="CJ388" i="23"/>
  <c r="CN388" i="23"/>
  <c r="CL382" i="23"/>
  <c r="CS382" i="23"/>
  <c r="CM382" i="23"/>
  <c r="CJ382" i="23"/>
  <c r="CU382" i="23"/>
  <c r="CN382" i="23"/>
  <c r="CI382" i="23"/>
  <c r="CR382" i="23"/>
  <c r="CK382" i="23"/>
  <c r="CP382" i="23"/>
  <c r="CQ382" i="23"/>
  <c r="CV382" i="23"/>
  <c r="CO382" i="23"/>
  <c r="CT382" i="23"/>
  <c r="CS400" i="23"/>
  <c r="CP400" i="23"/>
  <c r="CL400" i="23"/>
  <c r="CI400" i="23"/>
  <c r="CT400" i="23"/>
  <c r="CQ400" i="23"/>
  <c r="CM400" i="23"/>
  <c r="CU400" i="23"/>
  <c r="CN400" i="23"/>
  <c r="CV400" i="23"/>
  <c r="CO400" i="23"/>
  <c r="CK400" i="23"/>
  <c r="CJ400" i="23"/>
  <c r="CR400" i="23"/>
  <c r="CM405" i="23"/>
  <c r="CJ405" i="23"/>
  <c r="CN405" i="23"/>
  <c r="CK405" i="23"/>
  <c r="CV405" i="23"/>
  <c r="CS405" i="23"/>
  <c r="CR405" i="23"/>
  <c r="CT405" i="23"/>
  <c r="CU405" i="23"/>
  <c r="CI405" i="23"/>
  <c r="CO405" i="23"/>
  <c r="CP405" i="23"/>
  <c r="CQ405" i="23"/>
  <c r="CL405" i="23"/>
  <c r="CM350" i="23"/>
  <c r="CP350" i="23"/>
  <c r="CI350" i="23"/>
  <c r="CQ350" i="23"/>
  <c r="CN350" i="23"/>
  <c r="CV350" i="23"/>
  <c r="CK350" i="23"/>
  <c r="CJ350" i="23"/>
  <c r="CT350" i="23"/>
  <c r="CS350" i="23"/>
  <c r="CL350" i="23"/>
  <c r="CO350" i="23"/>
  <c r="CR350" i="23"/>
  <c r="CU350" i="23"/>
  <c r="CP352" i="23"/>
  <c r="CT352" i="23"/>
  <c r="CI352" i="23"/>
  <c r="CV352" i="23"/>
  <c r="CQ352" i="23"/>
  <c r="CJ352" i="23"/>
  <c r="CM352" i="23"/>
  <c r="CL352" i="23"/>
  <c r="CN352" i="23"/>
  <c r="CO352" i="23"/>
  <c r="CU352" i="23"/>
  <c r="CS352" i="23"/>
  <c r="CK352" i="23"/>
  <c r="CR352" i="23"/>
  <c r="CP413" i="23"/>
  <c r="CT413" i="23"/>
  <c r="CQ413" i="23"/>
  <c r="CM413" i="23"/>
  <c r="CJ413" i="23"/>
  <c r="CU413" i="23"/>
  <c r="CN413" i="23"/>
  <c r="CK413" i="23"/>
  <c r="CI413" i="23"/>
  <c r="CS413" i="23"/>
  <c r="CV413" i="23"/>
  <c r="CO413" i="23"/>
  <c r="CL413" i="23"/>
  <c r="CR413" i="23"/>
  <c r="CQ424" i="23"/>
  <c r="CL424" i="23"/>
  <c r="CT424" i="23"/>
  <c r="CM424" i="23"/>
  <c r="CU424" i="23"/>
  <c r="CJ424" i="23"/>
  <c r="CR424" i="23"/>
  <c r="CK424" i="23"/>
  <c r="CI424" i="23"/>
  <c r="CS424" i="23"/>
  <c r="CN424" i="23"/>
  <c r="CP424" i="23"/>
  <c r="CV424" i="23"/>
  <c r="CO424" i="23"/>
  <c r="CS351" i="23"/>
  <c r="CI351" i="23"/>
  <c r="CM351" i="23"/>
  <c r="CP351" i="23"/>
  <c r="CU351" i="23"/>
  <c r="CQ351" i="23"/>
  <c r="CJ351" i="23"/>
  <c r="CL351" i="23"/>
  <c r="CR351" i="23"/>
  <c r="CT351" i="23"/>
  <c r="CV351" i="23"/>
  <c r="CK351" i="23"/>
  <c r="CN351" i="23"/>
  <c r="CO351" i="23"/>
  <c r="CM369" i="23"/>
  <c r="CJ369" i="23"/>
  <c r="CP369" i="23"/>
  <c r="CR369" i="23"/>
  <c r="CQ369" i="23"/>
  <c r="CK369" i="23"/>
  <c r="CT369" i="23"/>
  <c r="CV369" i="23"/>
  <c r="CI369" i="23"/>
  <c r="CL369" i="23"/>
  <c r="CO369" i="23"/>
  <c r="CU369" i="23"/>
  <c r="CS369" i="23"/>
  <c r="CN369" i="23"/>
  <c r="CN355" i="23"/>
  <c r="CV355" i="23"/>
  <c r="CI355" i="23"/>
  <c r="CO355" i="23"/>
  <c r="CJ355" i="23"/>
  <c r="CT355" i="23"/>
  <c r="CK355" i="23"/>
  <c r="CM355" i="23"/>
  <c r="CS355" i="23"/>
  <c r="CP355" i="23"/>
  <c r="CL355" i="23"/>
  <c r="CU355" i="23"/>
  <c r="CQ355" i="23"/>
  <c r="CR355" i="23"/>
  <c r="CV339" i="23"/>
  <c r="CT339" i="23"/>
  <c r="CO339" i="23"/>
  <c r="CL339" i="23"/>
  <c r="CP339" i="23"/>
  <c r="CR339" i="23"/>
  <c r="CI339" i="23"/>
  <c r="CQ339" i="23"/>
  <c r="CS339" i="23"/>
  <c r="CM339" i="23"/>
  <c r="CJ339" i="23"/>
  <c r="CU339" i="23"/>
  <c r="CN339" i="23"/>
  <c r="CK339" i="23"/>
  <c r="CO398" i="23"/>
  <c r="CP398" i="23"/>
  <c r="CL398" i="23"/>
  <c r="CQ398" i="23"/>
  <c r="CM398" i="23"/>
  <c r="CR398" i="23"/>
  <c r="CN398" i="23"/>
  <c r="CS398" i="23"/>
  <c r="CJ398" i="23"/>
  <c r="CK398" i="23"/>
  <c r="CI398" i="23"/>
  <c r="CT398" i="23"/>
  <c r="CV398" i="23"/>
  <c r="CU398" i="23"/>
  <c r="CM354" i="23"/>
  <c r="CP354" i="23"/>
  <c r="CU354" i="23"/>
  <c r="CN354" i="23"/>
  <c r="CV354" i="23"/>
  <c r="CI354" i="23"/>
  <c r="CJ354" i="23"/>
  <c r="CQ354" i="23"/>
  <c r="CK354" i="23"/>
  <c r="CR354" i="23"/>
  <c r="CS354" i="23"/>
  <c r="CO354" i="23"/>
  <c r="CT354" i="23"/>
  <c r="CL354" i="23"/>
  <c r="CU434" i="23"/>
  <c r="CO434" i="23"/>
  <c r="CL434" i="23"/>
  <c r="CJ434" i="23"/>
  <c r="CP434" i="23"/>
  <c r="CT434" i="23"/>
  <c r="CI434" i="23"/>
  <c r="CQ434" i="23"/>
  <c r="CM434" i="23"/>
  <c r="CN434" i="23"/>
  <c r="CV434" i="23"/>
  <c r="CR434" i="23"/>
  <c r="CK434" i="23"/>
  <c r="CS434" i="23"/>
  <c r="CS397" i="23"/>
  <c r="CV397" i="23"/>
  <c r="CN397" i="23"/>
  <c r="CM397" i="23"/>
  <c r="CP397" i="23"/>
  <c r="CU397" i="23"/>
  <c r="CJ397" i="23"/>
  <c r="CL397" i="23"/>
  <c r="CR397" i="23"/>
  <c r="CQ397" i="23"/>
  <c r="CK397" i="23"/>
  <c r="CO397" i="23"/>
  <c r="CT397" i="23"/>
  <c r="CI397" i="23"/>
  <c r="CT346" i="23"/>
  <c r="CV346" i="23"/>
  <c r="CM346" i="23"/>
  <c r="CJ346" i="23"/>
  <c r="CU346" i="23"/>
  <c r="CR346" i="23"/>
  <c r="CO346" i="23"/>
  <c r="CI346" i="23"/>
  <c r="CP346" i="23"/>
  <c r="CL346" i="23"/>
  <c r="CN346" i="23"/>
  <c r="CK346" i="23"/>
  <c r="CS346" i="23"/>
  <c r="CQ346" i="23"/>
  <c r="CR333" i="23"/>
  <c r="CN333" i="23"/>
  <c r="CS333" i="23"/>
  <c r="CV333" i="23"/>
  <c r="CL333" i="23"/>
  <c r="CQ333" i="23"/>
  <c r="CU333" i="23"/>
  <c r="CI333" i="23"/>
  <c r="CM333" i="23"/>
  <c r="CJ333" i="23"/>
  <c r="CT333" i="23"/>
  <c r="CK333" i="23"/>
  <c r="CP333" i="23"/>
  <c r="CO333" i="23"/>
  <c r="CM409" i="23"/>
  <c r="CJ409" i="23"/>
  <c r="CU409" i="23"/>
  <c r="CR409" i="23"/>
  <c r="CN409" i="23"/>
  <c r="CK409" i="23"/>
  <c r="CV409" i="23"/>
  <c r="CS409" i="23"/>
  <c r="CO409" i="23"/>
  <c r="CP409" i="23"/>
  <c r="CI409" i="23"/>
  <c r="CQ409" i="23"/>
  <c r="CT409" i="23"/>
  <c r="CL409" i="23"/>
  <c r="CN364" i="23"/>
  <c r="CL364" i="23"/>
  <c r="CO364" i="23"/>
  <c r="CP364" i="23"/>
  <c r="CR364" i="23"/>
  <c r="CM364" i="23"/>
  <c r="CJ364" i="23"/>
  <c r="CQ364" i="23"/>
  <c r="CU364" i="23"/>
  <c r="CT364" i="23"/>
  <c r="CS364" i="23"/>
  <c r="CV364" i="23"/>
  <c r="CI364" i="23"/>
  <c r="CK364" i="23"/>
  <c r="CK429" i="23"/>
  <c r="CT429" i="23"/>
  <c r="CQ429" i="23"/>
  <c r="CU429" i="23"/>
  <c r="CR429" i="23"/>
  <c r="CN429" i="23"/>
  <c r="CM429" i="23"/>
  <c r="CV429" i="23"/>
  <c r="CI429" i="23"/>
  <c r="CP429" i="23"/>
  <c r="CO429" i="23"/>
  <c r="CS429" i="23"/>
  <c r="CL429" i="23"/>
  <c r="CJ429" i="23"/>
  <c r="CM335" i="23"/>
  <c r="CK335" i="23"/>
  <c r="CU335" i="23"/>
  <c r="CS335" i="23"/>
  <c r="CN335" i="23"/>
  <c r="CL335" i="23"/>
  <c r="CV335" i="23"/>
  <c r="CR335" i="23"/>
  <c r="CJ335" i="23"/>
  <c r="CT335" i="23"/>
  <c r="CP335" i="23"/>
  <c r="CQ335" i="23"/>
  <c r="CI335" i="23"/>
  <c r="CO335" i="23"/>
  <c r="CR432" i="23"/>
  <c r="CV432" i="23"/>
  <c r="CK432" i="23"/>
  <c r="CO432" i="23"/>
  <c r="CS432" i="23"/>
  <c r="CP432" i="23"/>
  <c r="CL432" i="23"/>
  <c r="CI432" i="23"/>
  <c r="CQ432" i="23"/>
  <c r="CJ432" i="23"/>
  <c r="CM432" i="23"/>
  <c r="CN432" i="23"/>
  <c r="CU432" i="23"/>
  <c r="CT432" i="23"/>
  <c r="CK390" i="23"/>
  <c r="CT390" i="23"/>
  <c r="CO390" i="23"/>
  <c r="CM390" i="23"/>
  <c r="CP390" i="23"/>
  <c r="CQ390" i="23"/>
  <c r="CN390" i="23"/>
  <c r="CR390" i="23"/>
  <c r="CU390" i="23"/>
  <c r="CS390" i="23"/>
  <c r="CL390" i="23"/>
  <c r="CJ390" i="23"/>
  <c r="CI390" i="23"/>
  <c r="CV390" i="23"/>
  <c r="CO393" i="23"/>
  <c r="CP393" i="23"/>
  <c r="CT393" i="23"/>
  <c r="CQ393" i="23"/>
  <c r="CU393" i="23"/>
  <c r="CI393" i="23"/>
  <c r="CV393" i="23"/>
  <c r="CL393" i="23"/>
  <c r="CM393" i="23"/>
  <c r="CN393" i="23"/>
  <c r="CS393" i="23"/>
  <c r="CR393" i="23"/>
  <c r="CJ393" i="23"/>
  <c r="CK393" i="23"/>
  <c r="CS376" i="23"/>
  <c r="CR376" i="23"/>
  <c r="CP376" i="23"/>
  <c r="CT376" i="23"/>
  <c r="CI376" i="23"/>
  <c r="CV376" i="23"/>
  <c r="CJ376" i="23"/>
  <c r="CK376" i="23"/>
  <c r="CN376" i="23"/>
  <c r="CO376" i="23"/>
  <c r="CM376" i="23"/>
  <c r="CL376" i="23"/>
  <c r="CQ376" i="23"/>
  <c r="CU376" i="23"/>
  <c r="CP417" i="23"/>
  <c r="CL417" i="23"/>
  <c r="CI417" i="23"/>
  <c r="CS417" i="23"/>
  <c r="CT417" i="23"/>
  <c r="CQ417" i="23"/>
  <c r="CM417" i="23"/>
  <c r="CJ417" i="23"/>
  <c r="CU417" i="23"/>
  <c r="CN417" i="23"/>
  <c r="CV417" i="23"/>
  <c r="CO417" i="23"/>
  <c r="CR417" i="23"/>
  <c r="CK417" i="23"/>
  <c r="CP156" i="23"/>
  <c r="CL156" i="23"/>
  <c r="CO156" i="23"/>
  <c r="CK156" i="23"/>
  <c r="CJ156" i="23"/>
  <c r="CQ156" i="23"/>
  <c r="CN156" i="23"/>
  <c r="CM156" i="23"/>
  <c r="CU156" i="23"/>
  <c r="CR156" i="23"/>
  <c r="CV156" i="23"/>
  <c r="CI156" i="23"/>
  <c r="CS156" i="23"/>
  <c r="CT156" i="23"/>
  <c r="CJ181" i="23"/>
  <c r="CL181" i="23"/>
  <c r="CR181" i="23"/>
  <c r="CV181" i="23"/>
  <c r="CQ181" i="23"/>
  <c r="CN181" i="23"/>
  <c r="CS181" i="23"/>
  <c r="CP181" i="23"/>
  <c r="CI181" i="23"/>
  <c r="CM181" i="23"/>
  <c r="CT181" i="23"/>
  <c r="CU181" i="23"/>
  <c r="CK181" i="23"/>
  <c r="CO181" i="23"/>
  <c r="CO212" i="23"/>
  <c r="CU212" i="23"/>
  <c r="CR212" i="23"/>
  <c r="CK212" i="23"/>
  <c r="CS212" i="23"/>
  <c r="CI212" i="23"/>
  <c r="CQ212" i="23"/>
  <c r="CV212" i="23"/>
  <c r="CP212" i="23"/>
  <c r="CL212" i="23"/>
  <c r="CN212" i="23"/>
  <c r="CJ212" i="23"/>
  <c r="CM212" i="23"/>
  <c r="CT212" i="23"/>
  <c r="CU213" i="23"/>
  <c r="CR213" i="23"/>
  <c r="CI213" i="23"/>
  <c r="CP213" i="23"/>
  <c r="CQ213" i="23"/>
  <c r="CS213" i="23"/>
  <c r="CV213" i="23"/>
  <c r="CJ213" i="23"/>
  <c r="CL213" i="23"/>
  <c r="CK213" i="23"/>
  <c r="CM213" i="23"/>
  <c r="CN213" i="23"/>
  <c r="CO213" i="23"/>
  <c r="CT213" i="23"/>
  <c r="CP185" i="23"/>
  <c r="CM185" i="23"/>
  <c r="CQ185" i="23"/>
  <c r="CK185" i="23"/>
  <c r="CS185" i="23"/>
  <c r="CN185" i="23"/>
  <c r="CL185" i="23"/>
  <c r="CV185" i="23"/>
  <c r="CO185" i="23"/>
  <c r="CT185" i="23"/>
  <c r="CJ185" i="23"/>
  <c r="CR185" i="23"/>
  <c r="CU185" i="23"/>
  <c r="CI185" i="23"/>
  <c r="CP152" i="23"/>
  <c r="CL152" i="23"/>
  <c r="CR152" i="23"/>
  <c r="CO152" i="23"/>
  <c r="CI152" i="23"/>
  <c r="CN152" i="23"/>
  <c r="CS152" i="23"/>
  <c r="CQ152" i="23"/>
  <c r="CJ152" i="23"/>
  <c r="CT152" i="23"/>
  <c r="CM152" i="23"/>
  <c r="CU152" i="23"/>
  <c r="CK152" i="23"/>
  <c r="CV152" i="23"/>
  <c r="CL125" i="23"/>
  <c r="CS125" i="23"/>
  <c r="CT125" i="23"/>
  <c r="CJ125" i="23"/>
  <c r="CI125" i="23"/>
  <c r="CU125" i="23"/>
  <c r="CP125" i="23"/>
  <c r="CR125" i="23"/>
  <c r="CQ125" i="23"/>
  <c r="CK125" i="23"/>
  <c r="CN125" i="23"/>
  <c r="CM125" i="23"/>
  <c r="CO125" i="23"/>
  <c r="CV125" i="23"/>
  <c r="CM160" i="23"/>
  <c r="CJ160" i="23"/>
  <c r="CU160" i="23"/>
  <c r="CT160" i="23"/>
  <c r="CP160" i="23"/>
  <c r="CV160" i="23"/>
  <c r="CL160" i="23"/>
  <c r="CK160" i="23"/>
  <c r="CN160" i="23"/>
  <c r="CS160" i="23"/>
  <c r="CO160" i="23"/>
  <c r="CI160" i="23"/>
  <c r="CR160" i="23"/>
  <c r="CQ160" i="23"/>
  <c r="CN143" i="23"/>
  <c r="CJ143" i="23"/>
  <c r="CV143" i="23"/>
  <c r="CO143" i="23"/>
  <c r="CP143" i="23"/>
  <c r="CQ143" i="23"/>
  <c r="CK143" i="23"/>
  <c r="CR143" i="23"/>
  <c r="CS143" i="23"/>
  <c r="CT143" i="23"/>
  <c r="CM143" i="23"/>
  <c r="CU143" i="23"/>
  <c r="CI143" i="23"/>
  <c r="CL143" i="23"/>
  <c r="CS194" i="23"/>
  <c r="CU194" i="23"/>
  <c r="CI194" i="23"/>
  <c r="CJ194" i="23"/>
  <c r="CN194" i="23"/>
  <c r="CL194" i="23"/>
  <c r="CV194" i="23"/>
  <c r="CM194" i="23"/>
  <c r="CO194" i="23"/>
  <c r="CQ194" i="23"/>
  <c r="CP194" i="23"/>
  <c r="CK194" i="23"/>
  <c r="CT194" i="23"/>
  <c r="CR194" i="23"/>
  <c r="CI118" i="23"/>
  <c r="CN118" i="23"/>
  <c r="CT118" i="23"/>
  <c r="CV118" i="23"/>
  <c r="CJ118" i="23"/>
  <c r="CK118" i="23"/>
  <c r="CU118" i="23"/>
  <c r="CS118" i="23"/>
  <c r="CL118" i="23"/>
  <c r="CP118" i="23"/>
  <c r="CM118" i="23"/>
  <c r="CQ118" i="23"/>
  <c r="CR118" i="23"/>
  <c r="CO118" i="23"/>
  <c r="CI169" i="23"/>
  <c r="CO169" i="23"/>
  <c r="CT169" i="23"/>
  <c r="CJ169" i="23"/>
  <c r="CL169" i="23"/>
  <c r="CR169" i="23"/>
  <c r="CV169" i="23"/>
  <c r="CN169" i="23"/>
  <c r="CM169" i="23"/>
  <c r="CP169" i="23"/>
  <c r="CU169" i="23"/>
  <c r="CQ169" i="23"/>
  <c r="CS169" i="23"/>
  <c r="CK169" i="23"/>
  <c r="CO157" i="23"/>
  <c r="CJ157" i="23"/>
  <c r="CQ157" i="23"/>
  <c r="CI157" i="23"/>
  <c r="CR157" i="23"/>
  <c r="CT157" i="23"/>
  <c r="CL157" i="23"/>
  <c r="CU157" i="23"/>
  <c r="CV157" i="23"/>
  <c r="CK157" i="23"/>
  <c r="CM157" i="23"/>
  <c r="CS157" i="23"/>
  <c r="CN157" i="23"/>
  <c r="CP157" i="23"/>
  <c r="CJ192" i="23"/>
  <c r="CV192" i="23"/>
  <c r="CR192" i="23"/>
  <c r="CI192" i="23"/>
  <c r="CK192" i="23"/>
  <c r="CM192" i="23"/>
  <c r="CS192" i="23"/>
  <c r="CP192" i="23"/>
  <c r="CL192" i="23"/>
  <c r="CQ192" i="23"/>
  <c r="CT192" i="23"/>
  <c r="CN192" i="23"/>
  <c r="CO192" i="23"/>
  <c r="CU192" i="23"/>
  <c r="CJ195" i="23"/>
  <c r="CS195" i="23"/>
  <c r="CR195" i="23"/>
  <c r="CV195" i="23"/>
  <c r="CM195" i="23"/>
  <c r="CT195" i="23"/>
  <c r="CU195" i="23"/>
  <c r="CK195" i="23"/>
  <c r="CP195" i="23"/>
  <c r="CL195" i="23"/>
  <c r="CO195" i="23"/>
  <c r="CI195" i="23"/>
  <c r="CQ195" i="23"/>
  <c r="CN195" i="23"/>
  <c r="CN154" i="23"/>
  <c r="CI154" i="23"/>
  <c r="CO154" i="23"/>
  <c r="CQ154" i="23"/>
  <c r="CP154" i="23"/>
  <c r="CL154" i="23"/>
  <c r="CS154" i="23"/>
  <c r="CT154" i="23"/>
  <c r="CU154" i="23"/>
  <c r="CK154" i="23"/>
  <c r="CJ154" i="23"/>
  <c r="CV154" i="23"/>
  <c r="CM154" i="23"/>
  <c r="CR154" i="23"/>
  <c r="CQ142" i="23"/>
  <c r="CV142" i="23"/>
  <c r="CK142" i="23"/>
  <c r="CJ142" i="23"/>
  <c r="CS142" i="23"/>
  <c r="CN142" i="23"/>
  <c r="CL142" i="23"/>
  <c r="CM142" i="23"/>
  <c r="CT142" i="23"/>
  <c r="CO142" i="23"/>
  <c r="CP142" i="23"/>
  <c r="CR142" i="23"/>
  <c r="CU142" i="23"/>
  <c r="CI142" i="23"/>
  <c r="CT193" i="23"/>
  <c r="CK193" i="23"/>
  <c r="CM193" i="23"/>
  <c r="CO193" i="23"/>
  <c r="CU193" i="23"/>
  <c r="CR193" i="23"/>
  <c r="CN193" i="23"/>
  <c r="CS193" i="23"/>
  <c r="CV193" i="23"/>
  <c r="CP193" i="23"/>
  <c r="CI193" i="23"/>
  <c r="CJ193" i="23"/>
  <c r="CL193" i="23"/>
  <c r="CQ193" i="23"/>
  <c r="CM119" i="23"/>
  <c r="CS119" i="23"/>
  <c r="CU119" i="23"/>
  <c r="CJ119" i="23"/>
  <c r="CL119" i="23"/>
  <c r="CK119" i="23"/>
  <c r="CN119" i="23"/>
  <c r="CV119" i="23"/>
  <c r="CO119" i="23"/>
  <c r="CT119" i="23"/>
  <c r="CQ119" i="23"/>
  <c r="CP119" i="23"/>
  <c r="CR119" i="23"/>
  <c r="CI119" i="23"/>
  <c r="CU214" i="23"/>
  <c r="CN214" i="23"/>
  <c r="CJ214" i="23"/>
  <c r="CV214" i="23"/>
  <c r="CL214" i="23"/>
  <c r="CO214" i="23"/>
  <c r="CM214" i="23"/>
  <c r="CK214" i="23"/>
  <c r="CQ214" i="23"/>
  <c r="CS214" i="23"/>
  <c r="CP214" i="23"/>
  <c r="CT214" i="23"/>
  <c r="CI214" i="23"/>
  <c r="CR214" i="23"/>
  <c r="CP184" i="23"/>
  <c r="CL184" i="23"/>
  <c r="CI184" i="23"/>
  <c r="CN184" i="23"/>
  <c r="CS184" i="23"/>
  <c r="CQ184" i="23"/>
  <c r="CJ184" i="23"/>
  <c r="CR184" i="23"/>
  <c r="CT184" i="23"/>
  <c r="CK184" i="23"/>
  <c r="CM184" i="23"/>
  <c r="CU184" i="23"/>
  <c r="CV184" i="23"/>
  <c r="CO184" i="23"/>
  <c r="CL173" i="23"/>
  <c r="CK173" i="23"/>
  <c r="CV173" i="23"/>
  <c r="CS173" i="23"/>
  <c r="CM173" i="23"/>
  <c r="CU173" i="23"/>
  <c r="CN173" i="23"/>
  <c r="CP173" i="23"/>
  <c r="CO173" i="23"/>
  <c r="CQ173" i="23"/>
  <c r="CJ173" i="23"/>
  <c r="CR173" i="23"/>
  <c r="CI173" i="23"/>
  <c r="CT173" i="23"/>
  <c r="CO163" i="23"/>
  <c r="CT163" i="23"/>
  <c r="CP163" i="23"/>
  <c r="CQ163" i="23"/>
  <c r="CK163" i="23"/>
  <c r="CR163" i="23"/>
  <c r="CS163" i="23"/>
  <c r="CJ163" i="23"/>
  <c r="CN163" i="23"/>
  <c r="CU163" i="23"/>
  <c r="CV163" i="23"/>
  <c r="CM163" i="23"/>
  <c r="CL163" i="23"/>
  <c r="CI163" i="23"/>
  <c r="CI187" i="23"/>
  <c r="CN187" i="23"/>
  <c r="CQ187" i="23"/>
  <c r="CO187" i="23"/>
  <c r="CJ187" i="23"/>
  <c r="CS187" i="23"/>
  <c r="CR187" i="23"/>
  <c r="CV187" i="23"/>
  <c r="CM187" i="23"/>
  <c r="CT187" i="23"/>
  <c r="CU187" i="23"/>
  <c r="CP187" i="23"/>
  <c r="CK187" i="23"/>
  <c r="CL187" i="23"/>
  <c r="CT129" i="23"/>
  <c r="CP129" i="23"/>
  <c r="CI129" i="23"/>
  <c r="CR129" i="23"/>
  <c r="CQ129" i="23"/>
  <c r="CU129" i="23"/>
  <c r="CK129" i="23"/>
  <c r="CJ129" i="23"/>
  <c r="CV129" i="23"/>
  <c r="CS129" i="23"/>
  <c r="CM129" i="23"/>
  <c r="CL129" i="23"/>
  <c r="CN129" i="23"/>
  <c r="CO129" i="23"/>
  <c r="CQ189" i="23"/>
  <c r="CL189" i="23"/>
  <c r="CO189" i="23"/>
  <c r="CT189" i="23"/>
  <c r="CP189" i="23"/>
  <c r="CM189" i="23"/>
  <c r="CR189" i="23"/>
  <c r="CU189" i="23"/>
  <c r="CS189" i="23"/>
  <c r="CN189" i="23"/>
  <c r="CJ189" i="23"/>
  <c r="CV189" i="23"/>
  <c r="CI189" i="23"/>
  <c r="CK189" i="23"/>
  <c r="CI172" i="23"/>
  <c r="CO172" i="23"/>
  <c r="CQ172" i="23"/>
  <c r="CS172" i="23"/>
  <c r="CM172" i="23"/>
  <c r="CJ172" i="23"/>
  <c r="CR172" i="23"/>
  <c r="CU172" i="23"/>
  <c r="CT172" i="23"/>
  <c r="CV172" i="23"/>
  <c r="CP172" i="23"/>
  <c r="CL172" i="23"/>
  <c r="CN172" i="23"/>
  <c r="CK172" i="23"/>
  <c r="CO207" i="23"/>
  <c r="CN207" i="23"/>
  <c r="CR207" i="23"/>
  <c r="CS207" i="23"/>
  <c r="CP207" i="23"/>
  <c r="CT207" i="23"/>
  <c r="CI207" i="23"/>
  <c r="CJ207" i="23"/>
  <c r="CQ207" i="23"/>
  <c r="CV207" i="23"/>
  <c r="CK207" i="23"/>
  <c r="CM207" i="23"/>
  <c r="CL207" i="23"/>
  <c r="CU207" i="23"/>
  <c r="CQ122" i="23"/>
  <c r="CN122" i="23"/>
  <c r="CR122" i="23"/>
  <c r="CV122" i="23"/>
  <c r="CI122" i="23"/>
  <c r="CK122" i="23"/>
  <c r="CT122" i="23"/>
  <c r="CS122" i="23"/>
  <c r="CJ122" i="23"/>
  <c r="CM122" i="23"/>
  <c r="CL122" i="23"/>
  <c r="CO122" i="23"/>
  <c r="CP122" i="23"/>
  <c r="CU122" i="23"/>
  <c r="CR182" i="23"/>
  <c r="CI182" i="23"/>
  <c r="CS182" i="23"/>
  <c r="CQ182" i="23"/>
  <c r="CK182" i="23"/>
  <c r="CL182" i="23"/>
  <c r="CV182" i="23"/>
  <c r="CT182" i="23"/>
  <c r="CM182" i="23"/>
  <c r="CN182" i="23"/>
  <c r="CU182" i="23"/>
  <c r="CJ182" i="23"/>
  <c r="CP182" i="23"/>
  <c r="CO182" i="23"/>
  <c r="CT135" i="23"/>
  <c r="CQ135" i="23"/>
  <c r="CM135" i="23"/>
  <c r="CU135" i="23"/>
  <c r="CJ135" i="23"/>
  <c r="CN135" i="23"/>
  <c r="CR135" i="23"/>
  <c r="CV135" i="23"/>
  <c r="CK135" i="23"/>
  <c r="CI135" i="23"/>
  <c r="CS135" i="23"/>
  <c r="CL135" i="23"/>
  <c r="CO135" i="23"/>
  <c r="CP135" i="23"/>
  <c r="CT221" i="23"/>
  <c r="CP221" i="23"/>
  <c r="CM221" i="23"/>
  <c r="CR221" i="23"/>
  <c r="CU221" i="23"/>
  <c r="CV221" i="23"/>
  <c r="CI221" i="23"/>
  <c r="CJ221" i="23"/>
  <c r="CQ221" i="23"/>
  <c r="CS221" i="23"/>
  <c r="CK221" i="23"/>
  <c r="CL221" i="23"/>
  <c r="CN221" i="23"/>
  <c r="CO221" i="23"/>
  <c r="CJ196" i="23"/>
  <c r="CN196" i="23"/>
  <c r="CT196" i="23"/>
  <c r="CO196" i="23"/>
  <c r="CR196" i="23"/>
  <c r="CP196" i="23"/>
  <c r="CM196" i="23"/>
  <c r="CK196" i="23"/>
  <c r="CQ196" i="23"/>
  <c r="CV196" i="23"/>
  <c r="CS196" i="23"/>
  <c r="CU196" i="23"/>
  <c r="CL196" i="23"/>
  <c r="CI196" i="23"/>
  <c r="CM131" i="23"/>
  <c r="CT131" i="23"/>
  <c r="CU131" i="23"/>
  <c r="CK131" i="23"/>
  <c r="CO131" i="23"/>
  <c r="CV131" i="23"/>
  <c r="CQ131" i="23"/>
  <c r="CL131" i="23"/>
  <c r="CR131" i="23"/>
  <c r="CN131" i="23"/>
  <c r="CI131" i="23"/>
  <c r="CP131" i="23"/>
  <c r="CS131" i="23"/>
  <c r="CJ131" i="23"/>
  <c r="CV206" i="23"/>
  <c r="CU206" i="23"/>
  <c r="CO206" i="23"/>
  <c r="CJ206" i="23"/>
  <c r="CK206" i="23"/>
  <c r="CM206" i="23"/>
  <c r="CS206" i="23"/>
  <c r="CL206" i="23"/>
  <c r="CQ206" i="23"/>
  <c r="CP206" i="23"/>
  <c r="CR206" i="23"/>
  <c r="CN206" i="23"/>
  <c r="CT206" i="23"/>
  <c r="CI206" i="23"/>
  <c r="CJ191" i="23"/>
  <c r="CN191" i="23"/>
  <c r="CR191" i="23"/>
  <c r="CL191" i="23"/>
  <c r="CM191" i="23"/>
  <c r="CO191" i="23"/>
  <c r="CU191" i="23"/>
  <c r="CS191" i="23"/>
  <c r="CP191" i="23"/>
  <c r="CT191" i="23"/>
  <c r="CQ191" i="23"/>
  <c r="CV191" i="23"/>
  <c r="CK191" i="23"/>
  <c r="CI191" i="23"/>
  <c r="CT166" i="23"/>
  <c r="CM166" i="23"/>
  <c r="CN166" i="23"/>
  <c r="CJ166" i="23"/>
  <c r="CO166" i="23"/>
  <c r="CU166" i="23"/>
  <c r="CP166" i="23"/>
  <c r="CR166" i="23"/>
  <c r="CI166" i="23"/>
  <c r="CS166" i="23"/>
  <c r="CQ166" i="23"/>
  <c r="CL166" i="23"/>
  <c r="CK166" i="23"/>
  <c r="CV166" i="23"/>
  <c r="CK188" i="23"/>
  <c r="CQ188" i="23"/>
  <c r="CS188" i="23"/>
  <c r="CU188" i="23"/>
  <c r="CM188" i="23"/>
  <c r="CP188" i="23"/>
  <c r="CL188" i="23"/>
  <c r="CI188" i="23"/>
  <c r="CN188" i="23"/>
  <c r="CT188" i="23"/>
  <c r="CV188" i="23"/>
  <c r="CR188" i="23"/>
  <c r="CO188" i="23"/>
  <c r="CJ188" i="23"/>
  <c r="CJ123" i="23"/>
  <c r="CS123" i="23"/>
  <c r="CT123" i="23"/>
  <c r="CI123" i="23"/>
  <c r="CK123" i="23"/>
  <c r="CR123" i="23"/>
  <c r="CV123" i="23"/>
  <c r="CL123" i="23"/>
  <c r="CP123" i="23"/>
  <c r="CN123" i="23"/>
  <c r="CM123" i="23"/>
  <c r="CU123" i="23"/>
  <c r="CO123" i="23"/>
  <c r="CQ123" i="23"/>
  <c r="CL183" i="23"/>
  <c r="CU183" i="23"/>
  <c r="CM183" i="23"/>
  <c r="CQ183" i="23"/>
  <c r="CO183" i="23"/>
  <c r="CR183" i="23"/>
  <c r="CK183" i="23"/>
  <c r="CI183" i="23"/>
  <c r="CS183" i="23"/>
  <c r="CJ183" i="23"/>
  <c r="CV183" i="23"/>
  <c r="CP183" i="23"/>
  <c r="CT183" i="23"/>
  <c r="CN183" i="23"/>
  <c r="CR218" i="23"/>
  <c r="CN218" i="23"/>
  <c r="CT218" i="23"/>
  <c r="CV218" i="23"/>
  <c r="CI218" i="23"/>
  <c r="CO218" i="23"/>
  <c r="CU218" i="23"/>
  <c r="CK218" i="23"/>
  <c r="CL218" i="23"/>
  <c r="CS218" i="23"/>
  <c r="CJ218" i="23"/>
  <c r="CQ218" i="23"/>
  <c r="CM218" i="23"/>
  <c r="CP218" i="23"/>
  <c r="CK201" i="23"/>
  <c r="CL201" i="23"/>
  <c r="CN201" i="23"/>
  <c r="CT201" i="23"/>
  <c r="CO201" i="23"/>
  <c r="CM201" i="23"/>
  <c r="CP201" i="23"/>
  <c r="CU201" i="23"/>
  <c r="CS201" i="23"/>
  <c r="CI201" i="23"/>
  <c r="CV201" i="23"/>
  <c r="CQ201" i="23"/>
  <c r="CJ201" i="23"/>
  <c r="CR201" i="23"/>
  <c r="CM145" i="23"/>
  <c r="CU145" i="23"/>
  <c r="CN145" i="23"/>
  <c r="CP145" i="23"/>
  <c r="CO145" i="23"/>
  <c r="CS145" i="23"/>
  <c r="CI145" i="23"/>
  <c r="CT145" i="23"/>
  <c r="CQ145" i="23"/>
  <c r="CK145" i="23"/>
  <c r="CJ145" i="23"/>
  <c r="CR145" i="23"/>
  <c r="CV145" i="23"/>
  <c r="CL145" i="23"/>
  <c r="CM164" i="23"/>
  <c r="CN164" i="23"/>
  <c r="CU164" i="23"/>
  <c r="CO164" i="23"/>
  <c r="CS164" i="23"/>
  <c r="CL164" i="23"/>
  <c r="CP164" i="23"/>
  <c r="CR164" i="23"/>
  <c r="CK164" i="23"/>
  <c r="CJ164" i="23"/>
  <c r="CI164" i="23"/>
  <c r="CT164" i="23"/>
  <c r="CQ164" i="23"/>
  <c r="CV164" i="23"/>
  <c r="CV171" i="23"/>
  <c r="CP171" i="23"/>
  <c r="CR171" i="23"/>
  <c r="CO171" i="23"/>
  <c r="CI171" i="23"/>
  <c r="CQ171" i="23"/>
  <c r="CT171" i="23"/>
  <c r="CJ171" i="23"/>
  <c r="CK171" i="23"/>
  <c r="CU171" i="23"/>
  <c r="CM171" i="23"/>
  <c r="CS171" i="23"/>
  <c r="CN171" i="23"/>
  <c r="CL171" i="23"/>
  <c r="CR186" i="23"/>
  <c r="CI186" i="23"/>
  <c r="CJ186" i="23"/>
  <c r="CL186" i="23"/>
  <c r="CK186" i="23"/>
  <c r="CT186" i="23"/>
  <c r="CP186" i="23"/>
  <c r="CM186" i="23"/>
  <c r="CS186" i="23"/>
  <c r="CV186" i="23"/>
  <c r="CQ186" i="23"/>
  <c r="CN186" i="23"/>
  <c r="CO186" i="23"/>
  <c r="CU186" i="23"/>
  <c r="CJ138" i="23"/>
  <c r="CO138" i="23"/>
  <c r="CR138" i="23"/>
  <c r="CU138" i="23"/>
  <c r="CK138" i="23"/>
  <c r="CV138" i="23"/>
  <c r="CS138" i="23"/>
  <c r="CL138" i="23"/>
  <c r="CP138" i="23"/>
  <c r="CT138" i="23"/>
  <c r="CI138" i="23"/>
  <c r="CQ138" i="23"/>
  <c r="CM138" i="23"/>
  <c r="CN138" i="23"/>
  <c r="CJ168" i="23"/>
  <c r="CT168" i="23"/>
  <c r="CM168" i="23"/>
  <c r="CK168" i="23"/>
  <c r="CU168" i="23"/>
  <c r="CV168" i="23"/>
  <c r="CP168" i="23"/>
  <c r="CL168" i="23"/>
  <c r="CR168" i="23"/>
  <c r="CO168" i="23"/>
  <c r="CI168" i="23"/>
  <c r="CS168" i="23"/>
  <c r="CN168" i="23"/>
  <c r="CQ168" i="23"/>
  <c r="CU126" i="23"/>
  <c r="CR126" i="23"/>
  <c r="CL126" i="23"/>
  <c r="CM126" i="23"/>
  <c r="CN126" i="23"/>
  <c r="CO126" i="23"/>
  <c r="CV126" i="23"/>
  <c r="CP126" i="23"/>
  <c r="CK126" i="23"/>
  <c r="CQ126" i="23"/>
  <c r="CT126" i="23"/>
  <c r="CI126" i="23"/>
  <c r="CJ126" i="23"/>
  <c r="CS126" i="23"/>
  <c r="CK177" i="23"/>
  <c r="CS177" i="23"/>
  <c r="CU177" i="23"/>
  <c r="CL177" i="23"/>
  <c r="CO177" i="23"/>
  <c r="CV177" i="23"/>
  <c r="CJ177" i="23"/>
  <c r="CM177" i="23"/>
  <c r="CR177" i="23"/>
  <c r="CN177" i="23"/>
  <c r="CP177" i="23"/>
  <c r="CI177" i="23"/>
  <c r="CT177" i="23"/>
  <c r="CQ177" i="23"/>
  <c r="CQ134" i="23"/>
  <c r="CU134" i="23"/>
  <c r="CR134" i="23"/>
  <c r="CV134" i="23"/>
  <c r="CI134" i="23"/>
  <c r="CO134" i="23"/>
  <c r="CS134" i="23"/>
  <c r="CJ134" i="23"/>
  <c r="CN134" i="23"/>
  <c r="CT134" i="23"/>
  <c r="CK134" i="23"/>
  <c r="CP134" i="23"/>
  <c r="CL134" i="23"/>
  <c r="CM134" i="23"/>
  <c r="CI165" i="23"/>
  <c r="CT165" i="23"/>
  <c r="CK165" i="23"/>
  <c r="CO165" i="23"/>
  <c r="CU165" i="23"/>
  <c r="CJ165" i="23"/>
  <c r="CL165" i="23"/>
  <c r="CR165" i="23"/>
  <c r="CV165" i="23"/>
  <c r="CM165" i="23"/>
  <c r="CP165" i="23"/>
  <c r="CN165" i="23"/>
  <c r="CQ165" i="23"/>
  <c r="CS165" i="23"/>
  <c r="CR162" i="23"/>
  <c r="CO162" i="23"/>
  <c r="CS162" i="23"/>
  <c r="CJ162" i="23"/>
  <c r="CI162" i="23"/>
  <c r="CU162" i="23"/>
  <c r="CQ162" i="23"/>
  <c r="CK162" i="23"/>
  <c r="CL162" i="23"/>
  <c r="CV162" i="23"/>
  <c r="CP162" i="23"/>
  <c r="CN162" i="23"/>
  <c r="CM162" i="23"/>
  <c r="CT162" i="23"/>
  <c r="CR137" i="23"/>
  <c r="CN137" i="23"/>
  <c r="CK137" i="23"/>
  <c r="CV137" i="23"/>
  <c r="CL137" i="23"/>
  <c r="CO137" i="23"/>
  <c r="CM137" i="23"/>
  <c r="CP137" i="23"/>
  <c r="CT137" i="23"/>
  <c r="CI137" i="23"/>
  <c r="CS137" i="23"/>
  <c r="CJ137" i="23"/>
  <c r="CU137" i="23"/>
  <c r="CQ137" i="23"/>
  <c r="CQ174" i="23"/>
  <c r="CM174" i="23"/>
  <c r="CL174" i="23"/>
  <c r="CN174" i="23"/>
  <c r="CT174" i="23"/>
  <c r="CP174" i="23"/>
  <c r="CS174" i="23"/>
  <c r="CO174" i="23"/>
  <c r="CJ174" i="23"/>
  <c r="CR174" i="23"/>
  <c r="CU174" i="23"/>
  <c r="CI174" i="23"/>
  <c r="CK174" i="23"/>
  <c r="CV174" i="23"/>
  <c r="CR216" i="23"/>
  <c r="CV216" i="23"/>
  <c r="CK216" i="23"/>
  <c r="CL216" i="23"/>
  <c r="CS216" i="23"/>
  <c r="CN216" i="23"/>
  <c r="CO216" i="23"/>
  <c r="CP216" i="23"/>
  <c r="CQ216" i="23"/>
  <c r="CM216" i="23"/>
  <c r="CT216" i="23"/>
  <c r="CJ216" i="23"/>
  <c r="CU216" i="23"/>
  <c r="CI216" i="23"/>
  <c r="CP220" i="23"/>
  <c r="CJ220" i="23"/>
  <c r="CQ220" i="23"/>
  <c r="CR220" i="23"/>
  <c r="CT220" i="23"/>
  <c r="CK220" i="23"/>
  <c r="CI220" i="23"/>
  <c r="CS220" i="23"/>
  <c r="CV220" i="23"/>
  <c r="CO220" i="23"/>
  <c r="CL220" i="23"/>
  <c r="CN220" i="23"/>
  <c r="CU220" i="23"/>
  <c r="CM220" i="23"/>
  <c r="CI130" i="23"/>
  <c r="CQ130" i="23"/>
  <c r="CT130" i="23"/>
  <c r="CJ130" i="23"/>
  <c r="CN130" i="23"/>
  <c r="CU130" i="23"/>
  <c r="CV130" i="23"/>
  <c r="CL130" i="23"/>
  <c r="CK130" i="23"/>
  <c r="CM130" i="23"/>
  <c r="CP130" i="23"/>
  <c r="CS130" i="23"/>
  <c r="CO130" i="23"/>
  <c r="CR130" i="23"/>
  <c r="CQ209" i="23"/>
  <c r="CV209" i="23"/>
  <c r="CN209" i="23"/>
  <c r="CO209" i="23"/>
  <c r="CL209" i="23"/>
  <c r="CP209" i="23"/>
  <c r="CT209" i="23"/>
  <c r="CR209" i="23"/>
  <c r="CM209" i="23"/>
  <c r="CS209" i="23"/>
  <c r="CI209" i="23"/>
  <c r="CJ209" i="23"/>
  <c r="CK209" i="23"/>
  <c r="CU209" i="23"/>
  <c r="CI197" i="23"/>
  <c r="CK197" i="23"/>
  <c r="CQ197" i="23"/>
  <c r="CO197" i="23"/>
  <c r="CL197" i="23"/>
  <c r="CP197" i="23"/>
  <c r="CT197" i="23"/>
  <c r="CR197" i="23"/>
  <c r="CM197" i="23"/>
  <c r="CS197" i="23"/>
  <c r="CN197" i="23"/>
  <c r="CV197" i="23"/>
  <c r="CU197" i="23"/>
  <c r="CJ197" i="23"/>
  <c r="CR141" i="23"/>
  <c r="CP141" i="23"/>
  <c r="CS141" i="23"/>
  <c r="CM141" i="23"/>
  <c r="CN141" i="23"/>
  <c r="CT141" i="23"/>
  <c r="CU141" i="23"/>
  <c r="CO141" i="23"/>
  <c r="CK141" i="23"/>
  <c r="CI141" i="23"/>
  <c r="CV141" i="23"/>
  <c r="CJ141" i="23"/>
  <c r="CQ141" i="23"/>
  <c r="CL141" i="23"/>
  <c r="CN176" i="23"/>
  <c r="CV176" i="23"/>
  <c r="CO176" i="23"/>
  <c r="CI176" i="23"/>
  <c r="CQ176" i="23"/>
  <c r="CR176" i="23"/>
  <c r="CM176" i="23"/>
  <c r="CJ176" i="23"/>
  <c r="CU176" i="23"/>
  <c r="CT176" i="23"/>
  <c r="CL176" i="23"/>
  <c r="CK176" i="23"/>
  <c r="CP176" i="23"/>
  <c r="CS176" i="23"/>
  <c r="CJ132" i="23"/>
  <c r="CQ132" i="23"/>
  <c r="CT132" i="23"/>
  <c r="CR132" i="23"/>
  <c r="CS132" i="23"/>
  <c r="CN132" i="23"/>
  <c r="CO132" i="23"/>
  <c r="CU132" i="23"/>
  <c r="CP132" i="23"/>
  <c r="CL132" i="23"/>
  <c r="CK132" i="23"/>
  <c r="CV132" i="23"/>
  <c r="CI132" i="23"/>
  <c r="CM132" i="23"/>
  <c r="CK151" i="23"/>
  <c r="CO151" i="23"/>
  <c r="CS151" i="23"/>
  <c r="CP151" i="23"/>
  <c r="CN151" i="23"/>
  <c r="CR151" i="23"/>
  <c r="CV151" i="23"/>
  <c r="CT151" i="23"/>
  <c r="CJ151" i="23"/>
  <c r="CI151" i="23"/>
  <c r="CM151" i="23"/>
  <c r="CU151" i="23"/>
  <c r="CQ151" i="23"/>
  <c r="CL151" i="23"/>
  <c r="CK202" i="23"/>
  <c r="CR202" i="23"/>
  <c r="CS202" i="23"/>
  <c r="CQ202" i="23"/>
  <c r="CI202" i="23"/>
  <c r="CT202" i="23"/>
  <c r="CU202" i="23"/>
  <c r="CJ202" i="23"/>
  <c r="CN202" i="23"/>
  <c r="CL202" i="23"/>
  <c r="CP202" i="23"/>
  <c r="CV202" i="23"/>
  <c r="CM202" i="23"/>
  <c r="CO202" i="23"/>
  <c r="CN153" i="23"/>
  <c r="CK153" i="23"/>
  <c r="CP153" i="23"/>
  <c r="CM153" i="23"/>
  <c r="CQ153" i="23"/>
  <c r="CU153" i="23"/>
  <c r="CS153" i="23"/>
  <c r="CI153" i="23"/>
  <c r="CO153" i="23"/>
  <c r="CT153" i="23"/>
  <c r="CR153" i="23"/>
  <c r="CL153" i="23"/>
  <c r="CV153" i="23"/>
  <c r="CJ153" i="23"/>
  <c r="CS190" i="23"/>
  <c r="CM190" i="23"/>
  <c r="CQ190" i="23"/>
  <c r="CR190" i="23"/>
  <c r="CN190" i="23"/>
  <c r="CT190" i="23"/>
  <c r="CV190" i="23"/>
  <c r="CU190" i="23"/>
  <c r="CO190" i="23"/>
  <c r="CI190" i="23"/>
  <c r="CP190" i="23"/>
  <c r="CK190" i="23"/>
  <c r="CL190" i="23"/>
  <c r="CJ190" i="23"/>
  <c r="CK198" i="23"/>
  <c r="CL198" i="23"/>
  <c r="CS198" i="23"/>
  <c r="CU198" i="23"/>
  <c r="CM198" i="23"/>
  <c r="CI198" i="23"/>
  <c r="CP198" i="23"/>
  <c r="CQ198" i="23"/>
  <c r="CN198" i="23"/>
  <c r="CR198" i="23"/>
  <c r="CT198" i="23"/>
  <c r="CJ198" i="23"/>
  <c r="CO198" i="23"/>
  <c r="CV198" i="23"/>
  <c r="CT140" i="23"/>
  <c r="CI140" i="23"/>
  <c r="CO140" i="23"/>
  <c r="CS140" i="23"/>
  <c r="CM140" i="23"/>
  <c r="CV140" i="23"/>
  <c r="CQ140" i="23"/>
  <c r="CU140" i="23"/>
  <c r="CJ140" i="23"/>
  <c r="CR140" i="23"/>
  <c r="CN140" i="23"/>
  <c r="CK140" i="23"/>
  <c r="CP140" i="23"/>
  <c r="CL140" i="23"/>
  <c r="CK175" i="23"/>
  <c r="CT175" i="23"/>
  <c r="CS175" i="23"/>
  <c r="CJ175" i="23"/>
  <c r="CN175" i="23"/>
  <c r="CU175" i="23"/>
  <c r="CV175" i="23"/>
  <c r="CM175" i="23"/>
  <c r="CP175" i="23"/>
  <c r="CO175" i="23"/>
  <c r="CQ175" i="23"/>
  <c r="CL175" i="23"/>
  <c r="CR175" i="23"/>
  <c r="CI175" i="23"/>
  <c r="CT170" i="23"/>
  <c r="CJ170" i="23"/>
  <c r="CK170" i="23"/>
  <c r="CR170" i="23"/>
  <c r="CV170" i="23"/>
  <c r="CU170" i="23"/>
  <c r="CM170" i="23"/>
  <c r="CN170" i="23"/>
  <c r="CI170" i="23"/>
  <c r="CO170" i="23"/>
  <c r="CQ170" i="23"/>
  <c r="CL170" i="23"/>
  <c r="CP170" i="23"/>
  <c r="CS170" i="23"/>
  <c r="CU217" i="23"/>
  <c r="CN217" i="23"/>
  <c r="CI217" i="23"/>
  <c r="CK217" i="23"/>
  <c r="CQ217" i="23"/>
  <c r="CO217" i="23"/>
  <c r="CP217" i="23"/>
  <c r="CR217" i="23"/>
  <c r="CL217" i="23"/>
  <c r="CS217" i="23"/>
  <c r="CT217" i="23"/>
  <c r="CM217" i="23"/>
  <c r="CV217" i="23"/>
  <c r="CJ217" i="23"/>
  <c r="CR149" i="23"/>
  <c r="CV149" i="23"/>
  <c r="CQ149" i="23"/>
  <c r="CN149" i="23"/>
  <c r="CS149" i="23"/>
  <c r="CM149" i="23"/>
  <c r="CJ149" i="23"/>
  <c r="CI149" i="23"/>
  <c r="CP149" i="23"/>
  <c r="CT149" i="23"/>
  <c r="CL149" i="23"/>
  <c r="CK149" i="23"/>
  <c r="CO149" i="23"/>
  <c r="CU149" i="23"/>
  <c r="CN208" i="23"/>
  <c r="CV208" i="23"/>
  <c r="CP208" i="23"/>
  <c r="CQ208" i="23"/>
  <c r="CJ208" i="23"/>
  <c r="CT208" i="23"/>
  <c r="CR208" i="23"/>
  <c r="CU208" i="23"/>
  <c r="CK208" i="23"/>
  <c r="CL208" i="23"/>
  <c r="CS208" i="23"/>
  <c r="CO208" i="23"/>
  <c r="CM208" i="23"/>
  <c r="CI208" i="23"/>
  <c r="CQ199" i="23"/>
  <c r="CJ199" i="23"/>
  <c r="CM199" i="23"/>
  <c r="CV199" i="23"/>
  <c r="CU199" i="23"/>
  <c r="CK199" i="23"/>
  <c r="CL199" i="23"/>
  <c r="CT199" i="23"/>
  <c r="CN199" i="23"/>
  <c r="CO199" i="23"/>
  <c r="CS199" i="23"/>
  <c r="CP199" i="23"/>
  <c r="CR199" i="23"/>
  <c r="CI199" i="23"/>
  <c r="CJ158" i="23"/>
  <c r="CR158" i="23"/>
  <c r="CU158" i="23"/>
  <c r="CK158" i="23"/>
  <c r="CI158" i="23"/>
  <c r="CV158" i="23"/>
  <c r="CQ158" i="23"/>
  <c r="CM158" i="23"/>
  <c r="CL158" i="23"/>
  <c r="CN158" i="23"/>
  <c r="CT158" i="23"/>
  <c r="CS158" i="23"/>
  <c r="CP158" i="23"/>
  <c r="CO158" i="23"/>
  <c r="CT148" i="23"/>
  <c r="CI148" i="23"/>
  <c r="CU148" i="23"/>
  <c r="CR148" i="23"/>
  <c r="CS148" i="23"/>
  <c r="CK148" i="23"/>
  <c r="CQ148" i="23"/>
  <c r="CV148" i="23"/>
  <c r="CL148" i="23"/>
  <c r="CO148" i="23"/>
  <c r="CJ148" i="23"/>
  <c r="CM148" i="23"/>
  <c r="CN148" i="23"/>
  <c r="CP148" i="23"/>
  <c r="CL147" i="23"/>
  <c r="CK147" i="23"/>
  <c r="CO147" i="23"/>
  <c r="CS147" i="23"/>
  <c r="CP147" i="23"/>
  <c r="CM147" i="23"/>
  <c r="CQ147" i="23"/>
  <c r="CU147" i="23"/>
  <c r="CT147" i="23"/>
  <c r="CN147" i="23"/>
  <c r="CI147" i="23"/>
  <c r="CV147" i="23"/>
  <c r="CR147" i="23"/>
  <c r="CJ147" i="23"/>
  <c r="CU205" i="23"/>
  <c r="CO205" i="23"/>
  <c r="CI205" i="23"/>
  <c r="CP205" i="23"/>
  <c r="CQ205" i="23"/>
  <c r="CN205" i="23"/>
  <c r="CR205" i="23"/>
  <c r="CS205" i="23"/>
  <c r="CL205" i="23"/>
  <c r="CV205" i="23"/>
  <c r="CT205" i="23"/>
  <c r="CM205" i="23"/>
  <c r="CJ205" i="23"/>
  <c r="CK205" i="23"/>
  <c r="CT180" i="23"/>
  <c r="CQ180" i="23"/>
  <c r="CI180" i="23"/>
  <c r="CK180" i="23"/>
  <c r="CS180" i="23"/>
  <c r="CP180" i="23"/>
  <c r="CV180" i="23"/>
  <c r="CL180" i="23"/>
  <c r="CO180" i="23"/>
  <c r="CM180" i="23"/>
  <c r="CN180" i="23"/>
  <c r="CU180" i="23"/>
  <c r="CJ180" i="23"/>
  <c r="CR180" i="23"/>
  <c r="CT215" i="23"/>
  <c r="CJ215" i="23"/>
  <c r="CN215" i="23"/>
  <c r="CP215" i="23"/>
  <c r="CV215" i="23"/>
  <c r="CS215" i="23"/>
  <c r="CI215" i="23"/>
  <c r="CK215" i="23"/>
  <c r="CU215" i="23"/>
  <c r="CQ215" i="23"/>
  <c r="CL215" i="23"/>
  <c r="CR215" i="23"/>
  <c r="CM215" i="23"/>
  <c r="CO215" i="23"/>
  <c r="CQ146" i="23"/>
  <c r="CP146" i="23"/>
  <c r="CK146" i="23"/>
  <c r="CR146" i="23"/>
  <c r="CS146" i="23"/>
  <c r="CV146" i="23"/>
  <c r="CL146" i="23"/>
  <c r="CJ146" i="23"/>
  <c r="CT146" i="23"/>
  <c r="CU146" i="23"/>
  <c r="CM146" i="23"/>
  <c r="CO146" i="23"/>
  <c r="CI146" i="23"/>
  <c r="CN146" i="23"/>
  <c r="CM167" i="23"/>
  <c r="CK167" i="23"/>
  <c r="CO167" i="23"/>
  <c r="CS167" i="23"/>
  <c r="CP167" i="23"/>
  <c r="CN167" i="23"/>
  <c r="CR167" i="23"/>
  <c r="CV167" i="23"/>
  <c r="CI167" i="23"/>
  <c r="CJ167" i="23"/>
  <c r="CQ167" i="23"/>
  <c r="CU167" i="23"/>
  <c r="CL167" i="23"/>
  <c r="CT167" i="23"/>
  <c r="CU204" i="23"/>
  <c r="CI204" i="23"/>
  <c r="CS204" i="23"/>
  <c r="CJ204" i="23"/>
  <c r="CV204" i="23"/>
  <c r="CN204" i="23"/>
  <c r="CR204" i="23"/>
  <c r="CL204" i="23"/>
  <c r="CQ204" i="23"/>
  <c r="CK204" i="23"/>
  <c r="CM204" i="23"/>
  <c r="CP204" i="23"/>
  <c r="CO204" i="23"/>
  <c r="CT204" i="23"/>
  <c r="CK139" i="23"/>
  <c r="CQ139" i="23"/>
  <c r="CS139" i="23"/>
  <c r="CR139" i="23"/>
  <c r="CL139" i="23"/>
  <c r="CO139" i="23"/>
  <c r="CT139" i="23"/>
  <c r="CI139" i="23"/>
  <c r="CM139" i="23"/>
  <c r="CP139" i="23"/>
  <c r="CU139" i="23"/>
  <c r="CJ139" i="23"/>
  <c r="CN139" i="23"/>
  <c r="CV139" i="23"/>
  <c r="CI211" i="23"/>
  <c r="CR211" i="23"/>
  <c r="CQ211" i="23"/>
  <c r="CT211" i="23"/>
  <c r="CM211" i="23"/>
  <c r="CJ211" i="23"/>
  <c r="CU211" i="23"/>
  <c r="CV211" i="23"/>
  <c r="CK211" i="23"/>
  <c r="CS211" i="23"/>
  <c r="CL211" i="23"/>
  <c r="CP211" i="23"/>
  <c r="CN211" i="23"/>
  <c r="CO211" i="23"/>
  <c r="CM200" i="23"/>
  <c r="CN200" i="23"/>
  <c r="CJ200" i="23"/>
  <c r="CP200" i="23"/>
  <c r="CR200" i="23"/>
  <c r="CQ200" i="23"/>
  <c r="CK200" i="23"/>
  <c r="CU200" i="23"/>
  <c r="CS200" i="23"/>
  <c r="CI200" i="23"/>
  <c r="CT200" i="23"/>
  <c r="CV200" i="23"/>
  <c r="CO200" i="23"/>
  <c r="CL200" i="23"/>
  <c r="CJ155" i="23"/>
  <c r="CK155" i="23"/>
  <c r="CU155" i="23"/>
  <c r="CS155" i="23"/>
  <c r="CL155" i="23"/>
  <c r="CN155" i="23"/>
  <c r="CM155" i="23"/>
  <c r="CV155" i="23"/>
  <c r="CP155" i="23"/>
  <c r="CR155" i="23"/>
  <c r="CO155" i="23"/>
  <c r="CI155" i="23"/>
  <c r="CQ155" i="23"/>
  <c r="CT155" i="23"/>
  <c r="CJ128" i="23"/>
  <c r="CT128" i="23"/>
  <c r="CR128" i="23"/>
  <c r="CK128" i="23"/>
  <c r="CO128" i="23"/>
  <c r="CU128" i="23"/>
  <c r="CN128" i="23"/>
  <c r="CL128" i="23"/>
  <c r="CP128" i="23"/>
  <c r="CM128" i="23"/>
  <c r="CQ128" i="23"/>
  <c r="CV128" i="23"/>
  <c r="CS128" i="23"/>
  <c r="CI128" i="23"/>
  <c r="CR150" i="23"/>
  <c r="CI150" i="23"/>
  <c r="CS150" i="23"/>
  <c r="CQ150" i="23"/>
  <c r="CK150" i="23"/>
  <c r="CL150" i="23"/>
  <c r="CV150" i="23"/>
  <c r="CT150" i="23"/>
  <c r="CJ150" i="23"/>
  <c r="CN150" i="23"/>
  <c r="CM150" i="23"/>
  <c r="CO150" i="23"/>
  <c r="CP150" i="23"/>
  <c r="CU150" i="23"/>
  <c r="CJ127" i="23"/>
  <c r="CT127" i="23"/>
  <c r="CP127" i="23"/>
  <c r="CK127" i="23"/>
  <c r="CM127" i="23"/>
  <c r="CV127" i="23"/>
  <c r="CU127" i="23"/>
  <c r="CL127" i="23"/>
  <c r="CR127" i="23"/>
  <c r="CN127" i="23"/>
  <c r="CI127" i="23"/>
  <c r="CS127" i="23"/>
  <c r="CO127" i="23"/>
  <c r="CQ127" i="23"/>
  <c r="CQ178" i="23"/>
  <c r="CK178" i="23"/>
  <c r="CL178" i="23"/>
  <c r="CV178" i="23"/>
  <c r="CT178" i="23"/>
  <c r="CN178" i="23"/>
  <c r="CP178" i="23"/>
  <c r="CO178" i="23"/>
  <c r="CR178" i="23"/>
  <c r="CM178" i="23"/>
  <c r="CS178" i="23"/>
  <c r="CI178" i="23"/>
  <c r="CJ178" i="23"/>
  <c r="CU178" i="23"/>
  <c r="CJ161" i="23"/>
  <c r="CM161" i="23"/>
  <c r="CR161" i="23"/>
  <c r="CN161" i="23"/>
  <c r="CI161" i="23"/>
  <c r="CQ161" i="23"/>
  <c r="CT161" i="23"/>
  <c r="CP161" i="23"/>
  <c r="CK161" i="23"/>
  <c r="CS161" i="23"/>
  <c r="CU161" i="23"/>
  <c r="CO161" i="23"/>
  <c r="CL161" i="23"/>
  <c r="CV161" i="23"/>
  <c r="CU133" i="23"/>
  <c r="CK133" i="23"/>
  <c r="CP133" i="23"/>
  <c r="CL133" i="23"/>
  <c r="CV133" i="23"/>
  <c r="CT133" i="23"/>
  <c r="CM133" i="23"/>
  <c r="CJ133" i="23"/>
  <c r="CI133" i="23"/>
  <c r="CN133" i="23"/>
  <c r="CQ133" i="23"/>
  <c r="CO133" i="23"/>
  <c r="CS133" i="23"/>
  <c r="CR133" i="23"/>
  <c r="CO120" i="23"/>
  <c r="CN120" i="23"/>
  <c r="CI120" i="23"/>
  <c r="CP120" i="23"/>
  <c r="CT120" i="23"/>
  <c r="CS120" i="23"/>
  <c r="CK120" i="23"/>
  <c r="CQ120" i="23"/>
  <c r="CU120" i="23"/>
  <c r="CL120" i="23"/>
  <c r="CR120" i="23"/>
  <c r="CV120" i="23"/>
  <c r="CM120" i="23"/>
  <c r="CJ120" i="23"/>
  <c r="CO179" i="23"/>
  <c r="CI179" i="23"/>
  <c r="CP179" i="23"/>
  <c r="CQ179" i="23"/>
  <c r="CK179" i="23"/>
  <c r="CR179" i="23"/>
  <c r="CS179" i="23"/>
  <c r="CJ179" i="23"/>
  <c r="CN179" i="23"/>
  <c r="CU179" i="23"/>
  <c r="CV179" i="23"/>
  <c r="CM179" i="23"/>
  <c r="CL179" i="23"/>
  <c r="CT179" i="23"/>
  <c r="CO124" i="23"/>
  <c r="CV124" i="23"/>
  <c r="CU124" i="23"/>
  <c r="CL124" i="23"/>
  <c r="CQ124" i="23"/>
  <c r="CM124" i="23"/>
  <c r="CS124" i="23"/>
  <c r="CN124" i="23"/>
  <c r="CJ124" i="23"/>
  <c r="CI124" i="23"/>
  <c r="CP124" i="23"/>
  <c r="CT124" i="23"/>
  <c r="CR124" i="23"/>
  <c r="CK124" i="23"/>
  <c r="CI159" i="23"/>
  <c r="CK159" i="23"/>
  <c r="CT159" i="23"/>
  <c r="CS159" i="23"/>
  <c r="CJ159" i="23"/>
  <c r="CN159" i="23"/>
  <c r="CU159" i="23"/>
  <c r="CV159" i="23"/>
  <c r="CM159" i="23"/>
  <c r="CP159" i="23"/>
  <c r="CL159" i="23"/>
  <c r="CO159" i="23"/>
  <c r="CQ159" i="23"/>
  <c r="CR159" i="23"/>
  <c r="CV210" i="23"/>
  <c r="CR210" i="23"/>
  <c r="CO210" i="23"/>
  <c r="CI210" i="23"/>
  <c r="CK210" i="23"/>
  <c r="CU210" i="23"/>
  <c r="CS210" i="23"/>
  <c r="CJ210" i="23"/>
  <c r="CL210" i="23"/>
  <c r="CT210" i="23"/>
  <c r="CM210" i="23"/>
  <c r="CN210" i="23"/>
  <c r="CP210" i="23"/>
  <c r="CQ210" i="23"/>
  <c r="CQ121" i="23"/>
  <c r="CM121" i="23"/>
  <c r="CP121" i="23"/>
  <c r="CN121" i="23"/>
  <c r="CR121" i="23"/>
  <c r="CO121" i="23"/>
  <c r="CS121" i="23"/>
  <c r="CJ121" i="23"/>
  <c r="CL121" i="23"/>
  <c r="CU121" i="23"/>
  <c r="CV121" i="23"/>
  <c r="CT121" i="23"/>
  <c r="CI121" i="23"/>
  <c r="CK121" i="23"/>
  <c r="CO136" i="23"/>
  <c r="CP136" i="23"/>
  <c r="CL136" i="23"/>
  <c r="CR136" i="23"/>
  <c r="CT136" i="23"/>
  <c r="CS136" i="23"/>
  <c r="CM136" i="23"/>
  <c r="CI136" i="23"/>
  <c r="CU136" i="23"/>
  <c r="CK136" i="23"/>
  <c r="CN136" i="23"/>
  <c r="CV136" i="23"/>
  <c r="CQ136" i="23"/>
  <c r="CJ136" i="23"/>
  <c r="CN144" i="23"/>
  <c r="CV144" i="23"/>
  <c r="CQ144" i="23"/>
  <c r="CJ144" i="23"/>
  <c r="CR144" i="23"/>
  <c r="CS144" i="23"/>
  <c r="CM144" i="23"/>
  <c r="CI144" i="23"/>
  <c r="CU144" i="23"/>
  <c r="CT144" i="23"/>
  <c r="CL144" i="23"/>
  <c r="CO144" i="23"/>
  <c r="CK144" i="23"/>
  <c r="CP144" i="23"/>
  <c r="CV203" i="23"/>
  <c r="CP203" i="23"/>
  <c r="CK203" i="23"/>
  <c r="CI203" i="23"/>
  <c r="CL203" i="23"/>
  <c r="CQ203" i="23"/>
  <c r="CN203" i="23"/>
  <c r="CM203" i="23"/>
  <c r="CR203" i="23"/>
  <c r="CU203" i="23"/>
  <c r="CO203" i="23"/>
  <c r="CJ203" i="23"/>
  <c r="CS203" i="23"/>
  <c r="CT203" i="23"/>
  <c r="CN219" i="23"/>
  <c r="CV219" i="23"/>
  <c r="CO219" i="23"/>
  <c r="CR219" i="23"/>
  <c r="CP219" i="23"/>
  <c r="CS219" i="23"/>
  <c r="CI219" i="23"/>
  <c r="CT219" i="23"/>
  <c r="CQ219" i="23"/>
  <c r="CK219" i="23"/>
  <c r="CM219" i="23"/>
  <c r="CU219" i="23"/>
  <c r="CL219" i="23"/>
  <c r="CJ219" i="23"/>
  <c r="CM223" i="23"/>
  <c r="CU223" i="23"/>
  <c r="CN223" i="23"/>
  <c r="CV223" i="23"/>
  <c r="CO223" i="23"/>
  <c r="CP223" i="23"/>
  <c r="CI223" i="23"/>
  <c r="CQ223" i="23"/>
  <c r="CL223" i="23"/>
  <c r="CJ223" i="23"/>
  <c r="CR223" i="23"/>
  <c r="CK223" i="23"/>
  <c r="CS223" i="23"/>
  <c r="CT223" i="23"/>
  <c r="CM227" i="23"/>
  <c r="CU227" i="23"/>
  <c r="CN227" i="23"/>
  <c r="CV227" i="23"/>
  <c r="CO227" i="23"/>
  <c r="CP227" i="23"/>
  <c r="CT227" i="23"/>
  <c r="CI227" i="23"/>
  <c r="CQ227" i="23"/>
  <c r="CL227" i="23"/>
  <c r="CJ227" i="23"/>
  <c r="CR227" i="23"/>
  <c r="CK227" i="23"/>
  <c r="CS227" i="23"/>
  <c r="CO224" i="23"/>
  <c r="CN224" i="23"/>
  <c r="CP224" i="23"/>
  <c r="CI224" i="23"/>
  <c r="CQ224" i="23"/>
  <c r="CJ224" i="23"/>
  <c r="CR224" i="23"/>
  <c r="CV224" i="23"/>
  <c r="CK224" i="23"/>
  <c r="CS224" i="23"/>
  <c r="CL224" i="23"/>
  <c r="CT224" i="23"/>
  <c r="CM224" i="23"/>
  <c r="CU224" i="23"/>
  <c r="CI117" i="23"/>
  <c r="CQ117" i="23"/>
  <c r="CJ117" i="23"/>
  <c r="CR117" i="23"/>
  <c r="CK117" i="23"/>
  <c r="CS117" i="23"/>
  <c r="CL117" i="23"/>
  <c r="CT117" i="23"/>
  <c r="CM117" i="23"/>
  <c r="CU117" i="23"/>
  <c r="CN117" i="23"/>
  <c r="CV117" i="23"/>
  <c r="CO117" i="23"/>
  <c r="CP117" i="23"/>
  <c r="CS222" i="23"/>
  <c r="CL222" i="23"/>
  <c r="CT222" i="23"/>
  <c r="CM222" i="23"/>
  <c r="CU222" i="23"/>
  <c r="CN222" i="23"/>
  <c r="CV222" i="23"/>
  <c r="CJ222" i="23"/>
  <c r="CO222" i="23"/>
  <c r="CP222" i="23"/>
  <c r="CR222" i="23"/>
  <c r="CI222" i="23"/>
  <c r="CQ222" i="23"/>
  <c r="CP4" i="23"/>
  <c r="CQ4" i="23"/>
  <c r="CO4" i="23"/>
  <c r="CV4" i="23"/>
  <c r="CN4" i="23"/>
  <c r="CU4" i="23"/>
  <c r="CM4" i="23"/>
  <c r="CT4" i="23"/>
  <c r="CL4" i="23"/>
  <c r="CS4" i="23"/>
  <c r="CK4" i="23"/>
  <c r="CI4" i="23"/>
  <c r="CR4" i="23"/>
  <c r="CJ4" i="23"/>
  <c r="CO116" i="23"/>
  <c r="CP116" i="23"/>
  <c r="CI116" i="23"/>
  <c r="CQ116" i="23"/>
  <c r="CJ116" i="23"/>
  <c r="CR116" i="23"/>
  <c r="CN116" i="23"/>
  <c r="CK116" i="23"/>
  <c r="CS116" i="23"/>
  <c r="CL116" i="23"/>
  <c r="CT116" i="23"/>
  <c r="CV116" i="23"/>
  <c r="CM116" i="23"/>
  <c r="CU116" i="23"/>
  <c r="CI113" i="23"/>
  <c r="CQ113" i="23"/>
  <c r="CJ113" i="23"/>
  <c r="CR113" i="23"/>
  <c r="CK113" i="23"/>
  <c r="CS113" i="23"/>
  <c r="CL113" i="23"/>
  <c r="CT113" i="23"/>
  <c r="CM113" i="23"/>
  <c r="CU113" i="23"/>
  <c r="CN113" i="23"/>
  <c r="CV113" i="23"/>
  <c r="CO113" i="23"/>
  <c r="CP113" i="23"/>
  <c r="CK114" i="23"/>
  <c r="CS114" i="23"/>
  <c r="CL114" i="23"/>
  <c r="CT114" i="23"/>
  <c r="CM114" i="23"/>
  <c r="CU114" i="23"/>
  <c r="CR114" i="23"/>
  <c r="CN114" i="23"/>
  <c r="CV114" i="23"/>
  <c r="CO114" i="23"/>
  <c r="CJ114" i="23"/>
  <c r="CP114" i="23"/>
  <c r="CI114" i="23"/>
  <c r="CQ114" i="23"/>
  <c r="CK226" i="23"/>
  <c r="CS226" i="23"/>
  <c r="CL226" i="23"/>
  <c r="CT226" i="23"/>
  <c r="CJ226" i="23"/>
  <c r="CM226" i="23"/>
  <c r="CU226" i="23"/>
  <c r="CR226" i="23"/>
  <c r="CN226" i="23"/>
  <c r="CV226" i="23"/>
  <c r="CO226" i="23"/>
  <c r="CP226" i="23"/>
  <c r="CI226" i="23"/>
  <c r="CQ226" i="23"/>
  <c r="CI225" i="23"/>
  <c r="CQ225" i="23"/>
  <c r="CJ225" i="23"/>
  <c r="CR225" i="23"/>
  <c r="CK225" i="23"/>
  <c r="CS225" i="23"/>
  <c r="CL225" i="23"/>
  <c r="CT225" i="23"/>
  <c r="CM225" i="23"/>
  <c r="CU225" i="23"/>
  <c r="CN225" i="23"/>
  <c r="CV225" i="23"/>
  <c r="CP225" i="23"/>
  <c r="CO225" i="23"/>
  <c r="CM115" i="23"/>
  <c r="CU115" i="23"/>
  <c r="CL115" i="23"/>
  <c r="CN115" i="23"/>
  <c r="CV115" i="23"/>
  <c r="CT115" i="23"/>
  <c r="CO115" i="23"/>
  <c r="CP115" i="23"/>
  <c r="CI115" i="23"/>
  <c r="CQ115" i="23"/>
  <c r="CJ115" i="23"/>
  <c r="CR115" i="23"/>
  <c r="CK115" i="23"/>
  <c r="CS115" i="23"/>
  <c r="G35" i="20"/>
  <c r="G24" i="20"/>
  <c r="B32" i="20"/>
  <c r="B21" i="20"/>
  <c r="CI440" i="23" l="1"/>
  <c r="CI450" i="23"/>
  <c r="CI448" i="23"/>
  <c r="CI443" i="23"/>
  <c r="CI447" i="23"/>
  <c r="CI451" i="23"/>
  <c r="CI444" i="23"/>
  <c r="CI442" i="23"/>
  <c r="R6" i="14" s="1"/>
  <c r="CI446" i="23"/>
  <c r="CI441" i="23"/>
  <c r="CI452" i="23"/>
  <c r="CI449" i="23"/>
  <c r="CI445" i="23"/>
  <c r="CI453" i="23"/>
  <c r="AP6" i="14" l="1"/>
  <c r="AP17" i="14" s="1"/>
  <c r="AA14" i="13" s="1"/>
  <c r="BN6" i="14"/>
  <c r="BN17" i="14" s="1"/>
  <c r="AA16" i="13" s="1"/>
  <c r="BB6" i="14"/>
  <c r="BB17" i="14" s="1"/>
  <c r="AA15" i="13" s="1"/>
  <c r="AD6" i="14"/>
  <c r="R17" i="14"/>
  <c r="AA12" i="13" s="1"/>
  <c r="AM14" i="13" l="1"/>
  <c r="G14" i="13"/>
  <c r="B14" i="13"/>
  <c r="L14" i="13"/>
  <c r="Q14" i="13"/>
  <c r="AG14" i="13"/>
  <c r="AS14" i="13"/>
  <c r="V14" i="13"/>
  <c r="G15" i="13"/>
  <c r="AG15" i="13"/>
  <c r="L15" i="13"/>
  <c r="Q15" i="13"/>
  <c r="AM15" i="13"/>
  <c r="AS15" i="13"/>
  <c r="V15" i="13"/>
  <c r="B15" i="13"/>
  <c r="V16" i="13"/>
  <c r="AG16" i="13"/>
  <c r="AM16" i="13"/>
  <c r="G16" i="13"/>
  <c r="Q16" i="13"/>
  <c r="L16" i="13"/>
  <c r="B16" i="13"/>
  <c r="AS16" i="13"/>
  <c r="AD17" i="14"/>
  <c r="AA13" i="13" s="1"/>
  <c r="AM12" i="13"/>
  <c r="AS12" i="13"/>
  <c r="AG12" i="13"/>
  <c r="Q12" i="13"/>
  <c r="G12" i="13"/>
  <c r="B12" i="13"/>
  <c r="V12" i="13"/>
  <c r="L12" i="13"/>
  <c r="AR25" i="2"/>
  <c r="AR26" i="2"/>
  <c r="AR28" i="2"/>
  <c r="AR29" i="2"/>
  <c r="AR34" i="2"/>
  <c r="AR30" i="2"/>
  <c r="AR24" i="2"/>
  <c r="AY14" i="13" l="1" a="1"/>
  <c r="AY14" i="13" s="1"/>
  <c r="AY15" i="13" a="1"/>
  <c r="AY15" i="13" s="1"/>
  <c r="AY16" i="13" a="1"/>
  <c r="AY16" i="13" s="1"/>
  <c r="B13" i="13"/>
  <c r="V13" i="13"/>
  <c r="AM13" i="13"/>
  <c r="AS13" i="13"/>
  <c r="AG13" i="13"/>
  <c r="G13" i="13"/>
  <c r="L13" i="13"/>
  <c r="Q13" i="13"/>
  <c r="AY12" i="13" a="1"/>
  <c r="AY12" i="13" s="1"/>
  <c r="F7" i="4"/>
  <c r="H7" i="4" s="1"/>
  <c r="N7" i="4"/>
  <c r="F8" i="4"/>
  <c r="H8" i="4" s="1"/>
  <c r="N8" i="4"/>
  <c r="F9" i="4"/>
  <c r="H9" i="4" s="1"/>
  <c r="N9" i="4"/>
  <c r="F10" i="4"/>
  <c r="H10" i="4" s="1"/>
  <c r="N10" i="4"/>
  <c r="F11" i="4"/>
  <c r="H11" i="4" s="1"/>
  <c r="N11" i="4"/>
  <c r="F12" i="4"/>
  <c r="H12" i="4" s="1"/>
  <c r="N12" i="4"/>
  <c r="F13" i="4"/>
  <c r="H13" i="4" s="1"/>
  <c r="N13" i="4"/>
  <c r="F14" i="4"/>
  <c r="H14" i="4" s="1"/>
  <c r="N14" i="4"/>
  <c r="F15" i="4"/>
  <c r="H15" i="4" s="1"/>
  <c r="N15" i="4"/>
  <c r="F16" i="4"/>
  <c r="H16" i="4" s="1"/>
  <c r="N16" i="4"/>
  <c r="F17" i="4"/>
  <c r="H17" i="4" s="1"/>
  <c r="N17" i="4"/>
  <c r="F18" i="4"/>
  <c r="H18" i="4" s="1"/>
  <c r="N18" i="4"/>
  <c r="F19" i="4"/>
  <c r="H19" i="4" s="1"/>
  <c r="N19" i="4"/>
  <c r="F20" i="4"/>
  <c r="H20" i="4" s="1"/>
  <c r="N20" i="4"/>
  <c r="F21" i="4"/>
  <c r="H21" i="4" s="1"/>
  <c r="N21" i="4"/>
  <c r="F22" i="4"/>
  <c r="H22" i="4" s="1"/>
  <c r="N22" i="4"/>
  <c r="F23" i="4"/>
  <c r="H23" i="4" s="1"/>
  <c r="N23" i="4"/>
  <c r="F24" i="4"/>
  <c r="H24" i="4" s="1"/>
  <c r="N24" i="4"/>
  <c r="F25" i="4"/>
  <c r="H25" i="4" s="1"/>
  <c r="N25" i="4"/>
  <c r="F26" i="4"/>
  <c r="H26" i="4" s="1"/>
  <c r="N26" i="4"/>
  <c r="F27" i="4"/>
  <c r="H27" i="4" s="1"/>
  <c r="N27" i="4"/>
  <c r="F28" i="4"/>
  <c r="H28" i="4" s="1"/>
  <c r="N28" i="4"/>
  <c r="F29" i="4"/>
  <c r="H29" i="4" s="1"/>
  <c r="N29" i="4"/>
  <c r="F30" i="4"/>
  <c r="H30" i="4" s="1"/>
  <c r="N30" i="4"/>
  <c r="F31" i="4"/>
  <c r="H31" i="4" s="1"/>
  <c r="N31" i="4"/>
  <c r="F32" i="4"/>
  <c r="H32" i="4" s="1"/>
  <c r="N32" i="4"/>
  <c r="F33" i="4"/>
  <c r="H33" i="4" s="1"/>
  <c r="N33" i="4"/>
  <c r="F34" i="4"/>
  <c r="H34" i="4" s="1"/>
  <c r="N34" i="4"/>
  <c r="F35" i="4"/>
  <c r="H35" i="4" s="1"/>
  <c r="N35" i="4"/>
  <c r="F36" i="4"/>
  <c r="H36" i="4" s="1"/>
  <c r="N36" i="4"/>
  <c r="F37" i="4"/>
  <c r="H37" i="4" s="1"/>
  <c r="N37" i="4"/>
  <c r="F38" i="4"/>
  <c r="N38" i="4"/>
  <c r="F39" i="4"/>
  <c r="H39" i="4" s="1"/>
  <c r="N39" i="4"/>
  <c r="F40" i="4"/>
  <c r="H40" i="4" s="1"/>
  <c r="N40" i="4"/>
  <c r="F41" i="4"/>
  <c r="H41" i="4" s="1"/>
  <c r="N41" i="4"/>
  <c r="F42" i="4"/>
  <c r="H42" i="4" s="1"/>
  <c r="N42" i="4"/>
  <c r="F43" i="4"/>
  <c r="H43" i="4" s="1"/>
  <c r="N43" i="4"/>
  <c r="F44" i="4"/>
  <c r="H44" i="4" s="1"/>
  <c r="N44" i="4"/>
  <c r="F45" i="4"/>
  <c r="H45" i="4" s="1"/>
  <c r="N45" i="4"/>
  <c r="F46" i="4"/>
  <c r="H46" i="4" s="1"/>
  <c r="N46" i="4"/>
  <c r="F47" i="4"/>
  <c r="H47" i="4" s="1"/>
  <c r="N47" i="4"/>
  <c r="F48" i="4"/>
  <c r="H48" i="4" s="1"/>
  <c r="N48" i="4"/>
  <c r="F49" i="4"/>
  <c r="H49" i="4" s="1"/>
  <c r="N49" i="4"/>
  <c r="F50" i="4"/>
  <c r="H50" i="4" s="1"/>
  <c r="N50" i="4"/>
  <c r="F51" i="4"/>
  <c r="H51" i="4" s="1"/>
  <c r="N51" i="4"/>
  <c r="F52" i="4"/>
  <c r="H52" i="4" s="1"/>
  <c r="N52" i="4"/>
  <c r="F53" i="4"/>
  <c r="H53" i="4" s="1"/>
  <c r="N53" i="4"/>
  <c r="F54" i="4"/>
  <c r="H54" i="4" s="1"/>
  <c r="N54" i="4"/>
  <c r="F55" i="4"/>
  <c r="H55" i="4" s="1"/>
  <c r="N55" i="4"/>
  <c r="F56" i="4"/>
  <c r="H56" i="4" s="1"/>
  <c r="N56" i="4"/>
  <c r="F57" i="4"/>
  <c r="H57" i="4" s="1"/>
  <c r="N57" i="4"/>
  <c r="F58" i="4"/>
  <c r="H58" i="4" s="1"/>
  <c r="N58" i="4"/>
  <c r="F59" i="4"/>
  <c r="H59" i="4" s="1"/>
  <c r="N59" i="4"/>
  <c r="F60" i="4"/>
  <c r="H60" i="4" s="1"/>
  <c r="N60" i="4"/>
  <c r="F61" i="4"/>
  <c r="H61" i="4" s="1"/>
  <c r="N61" i="4"/>
  <c r="F62" i="4"/>
  <c r="H62" i="4" s="1"/>
  <c r="N62" i="4"/>
  <c r="F63" i="4"/>
  <c r="H63" i="4" s="1"/>
  <c r="N63" i="4"/>
  <c r="F64" i="4"/>
  <c r="H64" i="4" s="1"/>
  <c r="N64" i="4"/>
  <c r="F65" i="4"/>
  <c r="H65" i="4" s="1"/>
  <c r="N65" i="4"/>
  <c r="F66" i="4"/>
  <c r="H66" i="4" s="1"/>
  <c r="N66" i="4"/>
  <c r="F67" i="4"/>
  <c r="H67" i="4" s="1"/>
  <c r="N67" i="4"/>
  <c r="F68" i="4"/>
  <c r="H68" i="4" s="1"/>
  <c r="N68" i="4"/>
  <c r="F69" i="4"/>
  <c r="H69" i="4" s="1"/>
  <c r="N69" i="4"/>
  <c r="F70" i="4"/>
  <c r="H70" i="4" s="1"/>
  <c r="N70" i="4"/>
  <c r="F71" i="4"/>
  <c r="H71" i="4" s="1"/>
  <c r="N71" i="4"/>
  <c r="F72" i="4"/>
  <c r="H72" i="4" s="1"/>
  <c r="N72" i="4"/>
  <c r="F73" i="4"/>
  <c r="H73" i="4" s="1"/>
  <c r="N73" i="4"/>
  <c r="F74" i="4"/>
  <c r="H74" i="4" s="1"/>
  <c r="N74" i="4"/>
  <c r="F75" i="4"/>
  <c r="H75" i="4" s="1"/>
  <c r="N75" i="4"/>
  <c r="F76" i="4"/>
  <c r="H76" i="4" s="1"/>
  <c r="N76" i="4"/>
  <c r="F77" i="4"/>
  <c r="H77" i="4" s="1"/>
  <c r="N77" i="4"/>
  <c r="F78" i="4"/>
  <c r="H78" i="4" s="1"/>
  <c r="N78" i="4"/>
  <c r="F79" i="4"/>
  <c r="H79" i="4" s="1"/>
  <c r="N79" i="4"/>
  <c r="F80" i="4"/>
  <c r="H80" i="4" s="1"/>
  <c r="N80" i="4"/>
  <c r="F81" i="4"/>
  <c r="H81" i="4" s="1"/>
  <c r="N81" i="4"/>
  <c r="F82" i="4"/>
  <c r="H82" i="4" s="1"/>
  <c r="N82" i="4"/>
  <c r="F83" i="4"/>
  <c r="H83" i="4" s="1"/>
  <c r="N83" i="4"/>
  <c r="F84" i="4"/>
  <c r="H84" i="4" s="1"/>
  <c r="F85" i="4"/>
  <c r="H85" i="4" s="1"/>
  <c r="N85" i="4"/>
  <c r="F86" i="4"/>
  <c r="H86" i="4" s="1"/>
  <c r="N86" i="4"/>
  <c r="F87" i="4"/>
  <c r="H87" i="4" s="1"/>
  <c r="N87" i="4"/>
  <c r="F88" i="4"/>
  <c r="H88" i="4" s="1"/>
  <c r="N88" i="4"/>
  <c r="F89" i="4"/>
  <c r="H89" i="4" s="1"/>
  <c r="N89" i="4"/>
  <c r="F90" i="4"/>
  <c r="H90" i="4" s="1"/>
  <c r="N90" i="4"/>
  <c r="F91" i="4"/>
  <c r="H91" i="4" s="1"/>
  <c r="N91" i="4"/>
  <c r="F92" i="4"/>
  <c r="H92" i="4" s="1"/>
  <c r="N92" i="4"/>
  <c r="F93" i="4"/>
  <c r="H93" i="4" s="1"/>
  <c r="N93" i="4"/>
  <c r="F94" i="4"/>
  <c r="H94" i="4" s="1"/>
  <c r="N94" i="4"/>
  <c r="F95" i="4"/>
  <c r="H95" i="4" s="1"/>
  <c r="N95" i="4"/>
  <c r="F96" i="4"/>
  <c r="H96" i="4" s="1"/>
  <c r="N96" i="4"/>
  <c r="F97" i="4"/>
  <c r="H97" i="4" s="1"/>
  <c r="N97" i="4"/>
  <c r="F98" i="4"/>
  <c r="H98" i="4" s="1"/>
  <c r="N98" i="4"/>
  <c r="F99" i="4"/>
  <c r="H99" i="4" s="1"/>
  <c r="N99" i="4"/>
  <c r="F100" i="4"/>
  <c r="H100" i="4" s="1"/>
  <c r="N100" i="4"/>
  <c r="F101" i="4"/>
  <c r="H101" i="4" s="1"/>
  <c r="N101" i="4"/>
  <c r="F102" i="4"/>
  <c r="H102" i="4" s="1"/>
  <c r="N102" i="4"/>
  <c r="F103" i="4"/>
  <c r="H103" i="4" s="1"/>
  <c r="N103" i="4"/>
  <c r="F104" i="4"/>
  <c r="H104" i="4" s="1"/>
  <c r="N104" i="4"/>
  <c r="F105" i="4"/>
  <c r="H105" i="4" s="1"/>
  <c r="N105" i="4"/>
  <c r="F106" i="4"/>
  <c r="H106" i="4" s="1"/>
  <c r="N106" i="4"/>
  <c r="F107" i="4"/>
  <c r="H107" i="4" s="1"/>
  <c r="N107" i="4"/>
  <c r="F108" i="4"/>
  <c r="H108" i="4" s="1"/>
  <c r="N108" i="4"/>
  <c r="F109" i="4"/>
  <c r="H109" i="4" s="1"/>
  <c r="N109" i="4"/>
  <c r="F110" i="4"/>
  <c r="H110" i="4" s="1"/>
  <c r="N110" i="4"/>
  <c r="F111" i="4"/>
  <c r="H111" i="4" s="1"/>
  <c r="N111" i="4"/>
  <c r="F112" i="4"/>
  <c r="H112" i="4" s="1"/>
  <c r="N112" i="4"/>
  <c r="F113" i="4"/>
  <c r="H113" i="4" s="1"/>
  <c r="N113" i="4"/>
  <c r="F114" i="4"/>
  <c r="H114" i="4" s="1"/>
  <c r="N114" i="4"/>
  <c r="F115" i="4"/>
  <c r="H115" i="4" s="1"/>
  <c r="N115" i="4"/>
  <c r="F116" i="4"/>
  <c r="H116" i="4" s="1"/>
  <c r="N116" i="4"/>
  <c r="F117" i="4"/>
  <c r="H117" i="4" s="1"/>
  <c r="N117" i="4"/>
  <c r="F118" i="4"/>
  <c r="H118" i="4" s="1"/>
  <c r="N118" i="4"/>
  <c r="F119" i="4"/>
  <c r="H119" i="4" s="1"/>
  <c r="N119" i="4"/>
  <c r="F120" i="4"/>
  <c r="H120" i="4" s="1"/>
  <c r="N120" i="4"/>
  <c r="F121" i="4"/>
  <c r="H121" i="4" s="1"/>
  <c r="N121" i="4"/>
  <c r="F122" i="4"/>
  <c r="H122" i="4" s="1"/>
  <c r="N122" i="4"/>
  <c r="F123" i="4"/>
  <c r="H123" i="4" s="1"/>
  <c r="N123" i="4"/>
  <c r="F124" i="4"/>
  <c r="H124" i="4" s="1"/>
  <c r="N124" i="4"/>
  <c r="F125" i="4"/>
  <c r="H125" i="4" s="1"/>
  <c r="N125" i="4"/>
  <c r="F126" i="4"/>
  <c r="H126" i="4" s="1"/>
  <c r="N126" i="4"/>
  <c r="F127" i="4"/>
  <c r="H127" i="4" s="1"/>
  <c r="N127" i="4"/>
  <c r="F128" i="4"/>
  <c r="H128" i="4" s="1"/>
  <c r="N128" i="4"/>
  <c r="F129" i="4"/>
  <c r="H129" i="4" s="1"/>
  <c r="N129" i="4"/>
  <c r="F130" i="4"/>
  <c r="H130" i="4" s="1"/>
  <c r="N130" i="4"/>
  <c r="F131" i="4"/>
  <c r="H131" i="4" s="1"/>
  <c r="N131" i="4"/>
  <c r="F132" i="4"/>
  <c r="H132" i="4" s="1"/>
  <c r="N132" i="4"/>
  <c r="F133" i="4"/>
  <c r="H133" i="4" s="1"/>
  <c r="N133" i="4"/>
  <c r="F134" i="4"/>
  <c r="H134" i="4" s="1"/>
  <c r="N134" i="4"/>
  <c r="F135" i="4"/>
  <c r="H135" i="4" s="1"/>
  <c r="N135" i="4"/>
  <c r="F136" i="4"/>
  <c r="H136" i="4" s="1"/>
  <c r="N136" i="4"/>
  <c r="F137" i="4"/>
  <c r="H137" i="4" s="1"/>
  <c r="N137" i="4"/>
  <c r="F138" i="4"/>
  <c r="H138" i="4" s="1"/>
  <c r="N138" i="4"/>
  <c r="F139" i="4"/>
  <c r="H139" i="4" s="1"/>
  <c r="N139" i="4"/>
  <c r="F140" i="4"/>
  <c r="H140" i="4" s="1"/>
  <c r="N140" i="4"/>
  <c r="F141" i="4"/>
  <c r="H141" i="4" s="1"/>
  <c r="N141" i="4"/>
  <c r="F142" i="4"/>
  <c r="H142" i="4" s="1"/>
  <c r="N142" i="4"/>
  <c r="F143" i="4"/>
  <c r="H143" i="4" s="1"/>
  <c r="N143" i="4"/>
  <c r="F144" i="4"/>
  <c r="H144" i="4" s="1"/>
  <c r="N144" i="4"/>
  <c r="F145" i="4"/>
  <c r="H145" i="4" s="1"/>
  <c r="N145" i="4"/>
  <c r="F146" i="4"/>
  <c r="H146" i="4" s="1"/>
  <c r="N146" i="4"/>
  <c r="F147" i="4"/>
  <c r="H147" i="4" s="1"/>
  <c r="N147" i="4"/>
  <c r="F148" i="4"/>
  <c r="H148" i="4" s="1"/>
  <c r="N148" i="4"/>
  <c r="F149" i="4"/>
  <c r="H149" i="4" s="1"/>
  <c r="N149" i="4"/>
  <c r="F150" i="4"/>
  <c r="H150" i="4" s="1"/>
  <c r="N150" i="4"/>
  <c r="F151" i="4"/>
  <c r="H151" i="4" s="1"/>
  <c r="N151" i="4"/>
  <c r="F152" i="4"/>
  <c r="H152" i="4" s="1"/>
  <c r="N152" i="4"/>
  <c r="F153" i="4"/>
  <c r="H153" i="4" s="1"/>
  <c r="N153" i="4"/>
  <c r="F154" i="4"/>
  <c r="H154" i="4" s="1"/>
  <c r="N154" i="4"/>
  <c r="F155" i="4"/>
  <c r="H155" i="4" s="1"/>
  <c r="N155" i="4"/>
  <c r="F156" i="4"/>
  <c r="H156" i="4" s="1"/>
  <c r="N156" i="4"/>
  <c r="F157" i="4"/>
  <c r="H157" i="4" s="1"/>
  <c r="N157" i="4"/>
  <c r="F158" i="4"/>
  <c r="H158" i="4" s="1"/>
  <c r="N158" i="4"/>
  <c r="F159" i="4"/>
  <c r="H159" i="4" s="1"/>
  <c r="N159" i="4"/>
  <c r="F160" i="4"/>
  <c r="H160" i="4" s="1"/>
  <c r="N160" i="4"/>
  <c r="F161" i="4"/>
  <c r="H161" i="4" s="1"/>
  <c r="N161" i="4"/>
  <c r="F162" i="4"/>
  <c r="H162" i="4" s="1"/>
  <c r="N162" i="4"/>
  <c r="F163" i="4"/>
  <c r="H163" i="4" s="1"/>
  <c r="N163" i="4"/>
  <c r="F164" i="4"/>
  <c r="H164" i="4" s="1"/>
  <c r="N164" i="4"/>
  <c r="F165" i="4"/>
  <c r="H165" i="4" s="1"/>
  <c r="N165" i="4"/>
  <c r="F166" i="4"/>
  <c r="H166" i="4" s="1"/>
  <c r="N166" i="4"/>
  <c r="F167" i="4"/>
  <c r="H167" i="4" s="1"/>
  <c r="N167" i="4"/>
  <c r="F168" i="4"/>
  <c r="H168" i="4" s="1"/>
  <c r="N168" i="4"/>
  <c r="F169" i="4"/>
  <c r="H169" i="4" s="1"/>
  <c r="N169" i="4"/>
  <c r="F170" i="4"/>
  <c r="H170" i="4" s="1"/>
  <c r="N170" i="4"/>
  <c r="F171" i="4"/>
  <c r="H171" i="4" s="1"/>
  <c r="N171" i="4"/>
  <c r="F172" i="4"/>
  <c r="H172" i="4" s="1"/>
  <c r="N172" i="4"/>
  <c r="F173" i="4"/>
  <c r="H173" i="4" s="1"/>
  <c r="N173" i="4"/>
  <c r="F174" i="4"/>
  <c r="H174" i="4" s="1"/>
  <c r="N174" i="4"/>
  <c r="F175" i="4"/>
  <c r="H175" i="4" s="1"/>
  <c r="N175" i="4"/>
  <c r="F176" i="4"/>
  <c r="H176" i="4" s="1"/>
  <c r="N176" i="4"/>
  <c r="F177" i="4"/>
  <c r="H177" i="4" s="1"/>
  <c r="N177" i="4"/>
  <c r="F178" i="4"/>
  <c r="H178" i="4" s="1"/>
  <c r="N178" i="4"/>
  <c r="F179" i="4"/>
  <c r="H179" i="4" s="1"/>
  <c r="N179" i="4"/>
  <c r="F180" i="4"/>
  <c r="H180" i="4" s="1"/>
  <c r="N180" i="4"/>
  <c r="F181" i="4"/>
  <c r="H181" i="4" s="1"/>
  <c r="N181" i="4"/>
  <c r="F182" i="4"/>
  <c r="F183" i="4"/>
  <c r="H183" i="4" s="1"/>
  <c r="N183" i="4"/>
  <c r="F184" i="4"/>
  <c r="H184" i="4" s="1"/>
  <c r="N184" i="4"/>
  <c r="F185" i="4"/>
  <c r="H185" i="4" s="1"/>
  <c r="N185" i="4"/>
  <c r="F186" i="4"/>
  <c r="H186" i="4" s="1"/>
  <c r="N186" i="4"/>
  <c r="F187" i="4"/>
  <c r="H187" i="4" s="1"/>
  <c r="N187" i="4"/>
  <c r="F188" i="4"/>
  <c r="H188" i="4" s="1"/>
  <c r="N188" i="4"/>
  <c r="F189" i="4"/>
  <c r="H189" i="4" s="1"/>
  <c r="N189" i="4"/>
  <c r="F190" i="4"/>
  <c r="H190" i="4" s="1"/>
  <c r="N190" i="4"/>
  <c r="F191" i="4"/>
  <c r="H191" i="4" s="1"/>
  <c r="N191" i="4"/>
  <c r="F192" i="4"/>
  <c r="H192" i="4" s="1"/>
  <c r="N192" i="4"/>
  <c r="F193" i="4"/>
  <c r="N193" i="4"/>
  <c r="F194" i="4"/>
  <c r="H194" i="4" s="1"/>
  <c r="N194" i="4"/>
  <c r="F195" i="4"/>
  <c r="H195" i="4" s="1"/>
  <c r="N195" i="4"/>
  <c r="F196" i="4"/>
  <c r="H196" i="4" s="1"/>
  <c r="N196" i="4"/>
  <c r="F197" i="4"/>
  <c r="H197" i="4" s="1"/>
  <c r="N197" i="4"/>
  <c r="F198" i="4"/>
  <c r="H198" i="4" s="1"/>
  <c r="N198" i="4"/>
  <c r="F199" i="4"/>
  <c r="H199" i="4" s="1"/>
  <c r="N199" i="4"/>
  <c r="F200" i="4"/>
  <c r="H200" i="4" s="1"/>
  <c r="N200" i="4"/>
  <c r="F201" i="4"/>
  <c r="H201" i="4" s="1"/>
  <c r="N201" i="4"/>
  <c r="F202" i="4"/>
  <c r="N202" i="4"/>
  <c r="F203" i="4"/>
  <c r="H203" i="4" s="1"/>
  <c r="N203" i="4"/>
  <c r="F204" i="4"/>
  <c r="H204" i="4" s="1"/>
  <c r="N204" i="4"/>
  <c r="F205" i="4"/>
  <c r="H205" i="4" s="1"/>
  <c r="N205" i="4"/>
  <c r="F206" i="4"/>
  <c r="H206" i="4" s="1"/>
  <c r="N206" i="4"/>
  <c r="F207" i="4"/>
  <c r="H207" i="4" s="1"/>
  <c r="N207" i="4"/>
  <c r="F208" i="4"/>
  <c r="H208" i="4" s="1"/>
  <c r="N208" i="4"/>
  <c r="F209" i="4"/>
  <c r="H209" i="4" s="1"/>
  <c r="N209" i="4"/>
  <c r="F210" i="4"/>
  <c r="H210" i="4" s="1"/>
  <c r="N210" i="4"/>
  <c r="F211" i="4"/>
  <c r="H211" i="4" s="1"/>
  <c r="N211" i="4"/>
  <c r="F212" i="4"/>
  <c r="H212" i="4" s="1"/>
  <c r="N212" i="4"/>
  <c r="F213" i="4"/>
  <c r="H213" i="4" s="1"/>
  <c r="N213" i="4"/>
  <c r="F214" i="4"/>
  <c r="N214" i="4"/>
  <c r="F215" i="4"/>
  <c r="H215" i="4" s="1"/>
  <c r="N215" i="4"/>
  <c r="F216" i="4"/>
  <c r="H216" i="4" s="1"/>
  <c r="N216" i="4"/>
  <c r="F217" i="4"/>
  <c r="H217" i="4" s="1"/>
  <c r="N217" i="4"/>
  <c r="F218" i="4"/>
  <c r="H218" i="4" s="1"/>
  <c r="N218" i="4"/>
  <c r="F219" i="4"/>
  <c r="H219" i="4" s="1"/>
  <c r="N219" i="4"/>
  <c r="F220" i="4"/>
  <c r="H220" i="4" s="1"/>
  <c r="N220" i="4"/>
  <c r="F221" i="4"/>
  <c r="H221" i="4" s="1"/>
  <c r="N221" i="4"/>
  <c r="F222" i="4"/>
  <c r="H222" i="4" s="1"/>
  <c r="N222" i="4"/>
  <c r="F223" i="4"/>
  <c r="H223" i="4" s="1"/>
  <c r="N223" i="4"/>
  <c r="F224" i="4"/>
  <c r="H224" i="4" s="1"/>
  <c r="N224" i="4"/>
  <c r="F225" i="4"/>
  <c r="H225" i="4" s="1"/>
  <c r="N225" i="4"/>
  <c r="F226" i="4"/>
  <c r="N226" i="4"/>
  <c r="F227" i="4"/>
  <c r="H227" i="4" s="1"/>
  <c r="N227" i="4"/>
  <c r="F228" i="4"/>
  <c r="H228" i="4" s="1"/>
  <c r="N228" i="4"/>
  <c r="F229" i="4"/>
  <c r="H229" i="4" s="1"/>
  <c r="N229" i="4"/>
  <c r="F230" i="4"/>
  <c r="H230" i="4" s="1"/>
  <c r="N230" i="4"/>
  <c r="F231" i="4"/>
  <c r="H231" i="4" s="1"/>
  <c r="N231" i="4"/>
  <c r="F232" i="4"/>
  <c r="H232" i="4" s="1"/>
  <c r="N232" i="4"/>
  <c r="F233" i="4"/>
  <c r="H233" i="4" s="1"/>
  <c r="N233" i="4"/>
  <c r="F234" i="4"/>
  <c r="H234" i="4" s="1"/>
  <c r="N234" i="4"/>
  <c r="F235" i="4"/>
  <c r="H235" i="4" s="1"/>
  <c r="N235" i="4"/>
  <c r="F236" i="4"/>
  <c r="H236" i="4" s="1"/>
  <c r="N236" i="4"/>
  <c r="F237" i="4"/>
  <c r="H237" i="4" s="1"/>
  <c r="N237" i="4"/>
  <c r="F238" i="4"/>
  <c r="H238" i="4" s="1"/>
  <c r="N238" i="4"/>
  <c r="F239" i="4"/>
  <c r="H239" i="4" s="1"/>
  <c r="N239" i="4"/>
  <c r="F240" i="4"/>
  <c r="H240" i="4" s="1"/>
  <c r="N240" i="4"/>
  <c r="F241" i="4"/>
  <c r="H241" i="4" s="1"/>
  <c r="N241" i="4"/>
  <c r="F242" i="4"/>
  <c r="H242" i="4" s="1"/>
  <c r="N242" i="4"/>
  <c r="F243" i="4"/>
  <c r="H243" i="4" s="1"/>
  <c r="N243" i="4"/>
  <c r="F244" i="4"/>
  <c r="H244" i="4" s="1"/>
  <c r="N244" i="4"/>
  <c r="F245" i="4"/>
  <c r="H245" i="4" s="1"/>
  <c r="N245" i="4"/>
  <c r="F246" i="4"/>
  <c r="H246" i="4" s="1"/>
  <c r="N246" i="4"/>
  <c r="F247" i="4"/>
  <c r="H247" i="4" s="1"/>
  <c r="N247" i="4"/>
  <c r="F248" i="4"/>
  <c r="H248" i="4" s="1"/>
  <c r="N248" i="4"/>
  <c r="F249" i="4"/>
  <c r="H249" i="4" s="1"/>
  <c r="N249" i="4"/>
  <c r="F250" i="4"/>
  <c r="H250" i="4" s="1"/>
  <c r="N250" i="4"/>
  <c r="F251" i="4"/>
  <c r="H251" i="4" s="1"/>
  <c r="N251" i="4"/>
  <c r="F252" i="4"/>
  <c r="H252" i="4" s="1"/>
  <c r="N252" i="4"/>
  <c r="F253" i="4"/>
  <c r="H253" i="4" s="1"/>
  <c r="N253" i="4"/>
  <c r="F254" i="4"/>
  <c r="H254" i="4" s="1"/>
  <c r="N254" i="4"/>
  <c r="F255" i="4"/>
  <c r="H255" i="4" s="1"/>
  <c r="N255" i="4"/>
  <c r="F256" i="4"/>
  <c r="H256" i="4" s="1"/>
  <c r="N256" i="4"/>
  <c r="F257" i="4"/>
  <c r="H257" i="4" s="1"/>
  <c r="N257" i="4"/>
  <c r="F258" i="4"/>
  <c r="H258" i="4" s="1"/>
  <c r="N258" i="4"/>
  <c r="F259" i="4"/>
  <c r="N259" i="4"/>
  <c r="F260" i="4"/>
  <c r="H260" i="4" s="1"/>
  <c r="N260" i="4"/>
  <c r="F261" i="4"/>
  <c r="H261" i="4" s="1"/>
  <c r="N261" i="4"/>
  <c r="F262" i="4"/>
  <c r="H262" i="4" s="1"/>
  <c r="N262" i="4"/>
  <c r="F263" i="4"/>
  <c r="H263" i="4" s="1"/>
  <c r="N263" i="4"/>
  <c r="F264" i="4"/>
  <c r="H264" i="4" s="1"/>
  <c r="N264" i="4"/>
  <c r="F265" i="4"/>
  <c r="H265" i="4" s="1"/>
  <c r="N265" i="4"/>
  <c r="F266" i="4"/>
  <c r="H266" i="4" s="1"/>
  <c r="N266" i="4"/>
  <c r="F267" i="4"/>
  <c r="H267" i="4" s="1"/>
  <c r="N267" i="4"/>
  <c r="F268" i="4"/>
  <c r="H268" i="4" s="1"/>
  <c r="N268" i="4"/>
  <c r="F269" i="4"/>
  <c r="H269" i="4" s="1"/>
  <c r="N269" i="4"/>
  <c r="F270" i="4"/>
  <c r="H270" i="4" s="1"/>
  <c r="N270" i="4"/>
  <c r="F271" i="4"/>
  <c r="H271" i="4" s="1"/>
  <c r="N271" i="4"/>
  <c r="F272" i="4"/>
  <c r="H272" i="4" s="1"/>
  <c r="N272" i="4"/>
  <c r="F273" i="4"/>
  <c r="H273" i="4" s="1"/>
  <c r="N273" i="4"/>
  <c r="F274" i="4"/>
  <c r="H274" i="4" s="1"/>
  <c r="N274" i="4"/>
  <c r="F275" i="4"/>
  <c r="H275" i="4" s="1"/>
  <c r="N275" i="4"/>
  <c r="F276" i="4"/>
  <c r="H276" i="4" s="1"/>
  <c r="N276" i="4"/>
  <c r="F277" i="4"/>
  <c r="H277" i="4" s="1"/>
  <c r="N277" i="4"/>
  <c r="F278" i="4"/>
  <c r="H278" i="4" s="1"/>
  <c r="N278" i="4"/>
  <c r="F279" i="4"/>
  <c r="H279" i="4" s="1"/>
  <c r="N279" i="4"/>
  <c r="F280" i="4"/>
  <c r="H280" i="4" s="1"/>
  <c r="N280" i="4"/>
  <c r="F281" i="4"/>
  <c r="H281" i="4" s="1"/>
  <c r="N281" i="4"/>
  <c r="F282" i="4"/>
  <c r="H282" i="4" s="1"/>
  <c r="N282" i="4"/>
  <c r="F283" i="4"/>
  <c r="H283" i="4" s="1"/>
  <c r="N283" i="4"/>
  <c r="F284" i="4"/>
  <c r="H284" i="4" s="1"/>
  <c r="N284" i="4"/>
  <c r="F285" i="4"/>
  <c r="H285" i="4" s="1"/>
  <c r="N285" i="4"/>
  <c r="F286" i="4"/>
  <c r="H286" i="4" s="1"/>
  <c r="N286" i="4"/>
  <c r="F287" i="4"/>
  <c r="H287" i="4" s="1"/>
  <c r="N287" i="4"/>
  <c r="F288" i="4"/>
  <c r="H288" i="4" s="1"/>
  <c r="N288" i="4"/>
  <c r="F289" i="4"/>
  <c r="H289" i="4" s="1"/>
  <c r="N289" i="4"/>
  <c r="F290" i="4"/>
  <c r="H290" i="4" s="1"/>
  <c r="N290" i="4"/>
  <c r="F291" i="4"/>
  <c r="H291" i="4" s="1"/>
  <c r="N291" i="4"/>
  <c r="F292" i="4"/>
  <c r="H292" i="4" s="1"/>
  <c r="N292" i="4"/>
  <c r="F293" i="4"/>
  <c r="H293" i="4" s="1"/>
  <c r="N293" i="4"/>
  <c r="F294" i="4"/>
  <c r="H294" i="4" s="1"/>
  <c r="N294" i="4"/>
  <c r="F295" i="4"/>
  <c r="H295" i="4" s="1"/>
  <c r="N295" i="4"/>
  <c r="F296" i="4"/>
  <c r="H296" i="4" s="1"/>
  <c r="N296" i="4"/>
  <c r="F297" i="4"/>
  <c r="H297" i="4" s="1"/>
  <c r="N297" i="4"/>
  <c r="F298" i="4"/>
  <c r="H298" i="4" s="1"/>
  <c r="N298" i="4"/>
  <c r="F299" i="4"/>
  <c r="H299" i="4" s="1"/>
  <c r="N299" i="4"/>
  <c r="F300" i="4"/>
  <c r="H300" i="4" s="1"/>
  <c r="N300" i="4"/>
  <c r="F301" i="4"/>
  <c r="H301" i="4" s="1"/>
  <c r="N301" i="4"/>
  <c r="F302" i="4"/>
  <c r="H302" i="4" s="1"/>
  <c r="N302" i="4"/>
  <c r="F303" i="4"/>
  <c r="H303" i="4" s="1"/>
  <c r="N303" i="4"/>
  <c r="F304" i="4"/>
  <c r="H304" i="4" s="1"/>
  <c r="N304" i="4"/>
  <c r="F305" i="4"/>
  <c r="H305" i="4" s="1"/>
  <c r="N305" i="4"/>
  <c r="F306" i="4"/>
  <c r="H306" i="4" s="1"/>
  <c r="N306" i="4"/>
  <c r="F307" i="4"/>
  <c r="H307" i="4" s="1"/>
  <c r="N307" i="4"/>
  <c r="F308" i="4"/>
  <c r="H308" i="4" s="1"/>
  <c r="N308" i="4"/>
  <c r="F309" i="4"/>
  <c r="H309" i="4" s="1"/>
  <c r="N309" i="4"/>
  <c r="F310" i="4"/>
  <c r="H310" i="4" s="1"/>
  <c r="N310" i="4"/>
  <c r="F311" i="4"/>
  <c r="N311" i="4"/>
  <c r="F312" i="4"/>
  <c r="H312" i="4" s="1"/>
  <c r="N312" i="4"/>
  <c r="F313" i="4"/>
  <c r="H313" i="4" s="1"/>
  <c r="N313" i="4"/>
  <c r="F314" i="4"/>
  <c r="H314" i="4" s="1"/>
  <c r="N314" i="4"/>
  <c r="F315" i="4"/>
  <c r="H315" i="4" s="1"/>
  <c r="N315" i="4"/>
  <c r="F316" i="4"/>
  <c r="H316" i="4" s="1"/>
  <c r="N316" i="4"/>
  <c r="F317" i="4"/>
  <c r="H317" i="4" s="1"/>
  <c r="N317" i="4"/>
  <c r="F318" i="4"/>
  <c r="H318" i="4" s="1"/>
  <c r="N318" i="4"/>
  <c r="F319" i="4"/>
  <c r="H319" i="4" s="1"/>
  <c r="N319" i="4"/>
  <c r="F320" i="4"/>
  <c r="H320" i="4" s="1"/>
  <c r="N320" i="4"/>
  <c r="F321" i="4"/>
  <c r="H321" i="4" s="1"/>
  <c r="N321" i="4"/>
  <c r="F322" i="4"/>
  <c r="H322" i="4" s="1"/>
  <c r="N322" i="4"/>
  <c r="F323" i="4"/>
  <c r="H323" i="4" s="1"/>
  <c r="N323" i="4"/>
  <c r="F324" i="4"/>
  <c r="H324" i="4" s="1"/>
  <c r="N324" i="4"/>
  <c r="F325" i="4"/>
  <c r="H325" i="4" s="1"/>
  <c r="N325" i="4"/>
  <c r="F326" i="4"/>
  <c r="H326" i="4" s="1"/>
  <c r="N326" i="4"/>
  <c r="F327" i="4"/>
  <c r="N327" i="4"/>
  <c r="F328" i="4"/>
  <c r="H328" i="4" s="1"/>
  <c r="N328" i="4"/>
  <c r="F329" i="4"/>
  <c r="H329" i="4" s="1"/>
  <c r="N329" i="4"/>
  <c r="F330" i="4"/>
  <c r="H330" i="4" s="1"/>
  <c r="N330" i="4"/>
  <c r="F331" i="4"/>
  <c r="H331" i="4" s="1"/>
  <c r="N331" i="4"/>
  <c r="F332" i="4"/>
  <c r="H332" i="4" s="1"/>
  <c r="N332" i="4"/>
  <c r="F333" i="4"/>
  <c r="H333" i="4" s="1"/>
  <c r="N333" i="4"/>
  <c r="F334" i="4"/>
  <c r="H334" i="4" s="1"/>
  <c r="N334" i="4"/>
  <c r="F335" i="4"/>
  <c r="H335" i="4" s="1"/>
  <c r="N335" i="4"/>
  <c r="F336" i="4"/>
  <c r="H336" i="4" s="1"/>
  <c r="N336" i="4"/>
  <c r="F337" i="4"/>
  <c r="H337" i="4" s="1"/>
  <c r="N337" i="4"/>
  <c r="F338" i="4"/>
  <c r="H338" i="4" s="1"/>
  <c r="N338" i="4"/>
  <c r="F339" i="4"/>
  <c r="H339" i="4" s="1"/>
  <c r="N339" i="4"/>
  <c r="F340" i="4"/>
  <c r="H340" i="4" s="1"/>
  <c r="N340" i="4"/>
  <c r="F341" i="4"/>
  <c r="H341" i="4" s="1"/>
  <c r="N341" i="4"/>
  <c r="F342" i="4"/>
  <c r="H342" i="4" s="1"/>
  <c r="N342" i="4"/>
  <c r="F343" i="4"/>
  <c r="N343" i="4"/>
  <c r="F344" i="4"/>
  <c r="H344" i="4" s="1"/>
  <c r="N344" i="4"/>
  <c r="F345" i="4"/>
  <c r="H345" i="4" s="1"/>
  <c r="N345" i="4"/>
  <c r="F346" i="4"/>
  <c r="H346" i="4" s="1"/>
  <c r="N346" i="4"/>
  <c r="F347" i="4"/>
  <c r="H347" i="4" s="1"/>
  <c r="N347" i="4"/>
  <c r="F348" i="4"/>
  <c r="H348" i="4" s="1"/>
  <c r="N348" i="4"/>
  <c r="F349" i="4"/>
  <c r="H349" i="4" s="1"/>
  <c r="N349" i="4"/>
  <c r="F350" i="4"/>
  <c r="H350" i="4" s="1"/>
  <c r="N350" i="4"/>
  <c r="F351" i="4"/>
  <c r="H351" i="4" s="1"/>
  <c r="N351" i="4"/>
  <c r="F352" i="4"/>
  <c r="H352" i="4" s="1"/>
  <c r="N352" i="4"/>
  <c r="F353" i="4"/>
  <c r="H353" i="4" s="1"/>
  <c r="N353" i="4"/>
  <c r="F354" i="4"/>
  <c r="H354" i="4" s="1"/>
  <c r="N354" i="4"/>
  <c r="F355" i="4"/>
  <c r="H355" i="4" s="1"/>
  <c r="N355" i="4"/>
  <c r="F356" i="4"/>
  <c r="H356" i="4" s="1"/>
  <c r="N356" i="4"/>
  <c r="F357" i="4"/>
  <c r="H357" i="4" s="1"/>
  <c r="N357" i="4"/>
  <c r="F358" i="4"/>
  <c r="H358" i="4" s="1"/>
  <c r="N358" i="4"/>
  <c r="F359" i="4"/>
  <c r="H359" i="4" s="1"/>
  <c r="N359" i="4"/>
  <c r="F360" i="4"/>
  <c r="H360" i="4" s="1"/>
  <c r="N360" i="4"/>
  <c r="F361" i="4"/>
  <c r="N361" i="4"/>
  <c r="F362" i="4"/>
  <c r="H362" i="4" s="1"/>
  <c r="N362" i="4"/>
  <c r="F363" i="4"/>
  <c r="H363" i="4" s="1"/>
  <c r="N363" i="4"/>
  <c r="F364" i="4"/>
  <c r="H364" i="4" s="1"/>
  <c r="N364" i="4"/>
  <c r="F365" i="4"/>
  <c r="H365" i="4" s="1"/>
  <c r="N365" i="4"/>
  <c r="F366" i="4"/>
  <c r="H366" i="4" s="1"/>
  <c r="N366" i="4"/>
  <c r="F367" i="4"/>
  <c r="H367" i="4" s="1"/>
  <c r="N367" i="4"/>
  <c r="N4" i="4"/>
  <c r="N5" i="4"/>
  <c r="N6" i="4"/>
  <c r="N3" i="4"/>
  <c r="AY13" i="13" l="1" a="1"/>
  <c r="AY13" i="13" s="1"/>
  <c r="AY17" i="13" s="1"/>
  <c r="I311" i="4"/>
  <c r="H311" i="4"/>
  <c r="I259" i="4"/>
  <c r="H259" i="4"/>
  <c r="I38" i="4"/>
  <c r="H38" i="4"/>
  <c r="I226" i="4"/>
  <c r="H226" i="4"/>
  <c r="I214" i="4"/>
  <c r="H214" i="4"/>
  <c r="I202" i="4"/>
  <c r="H202" i="4"/>
  <c r="I343" i="4"/>
  <c r="H343" i="4"/>
  <c r="I327" i="4"/>
  <c r="H327" i="4"/>
  <c r="I182" i="4"/>
  <c r="H182" i="4"/>
  <c r="I361" i="4"/>
  <c r="H361" i="4"/>
  <c r="I193" i="4"/>
  <c r="H193" i="4"/>
  <c r="I360" i="4"/>
  <c r="I356" i="4"/>
  <c r="I348" i="4"/>
  <c r="I344" i="4"/>
  <c r="I335" i="4"/>
  <c r="I319" i="4"/>
  <c r="I303" i="4"/>
  <c r="I291" i="4"/>
  <c r="I279" i="4"/>
  <c r="I267" i="4"/>
  <c r="I251" i="4"/>
  <c r="I70" i="4"/>
  <c r="I174" i="4"/>
  <c r="I166" i="4"/>
  <c r="I158" i="4"/>
  <c r="I150" i="4"/>
  <c r="I142" i="4"/>
  <c r="I134" i="4"/>
  <c r="I126" i="4"/>
  <c r="I118" i="4"/>
  <c r="I110" i="4"/>
  <c r="I102" i="4"/>
  <c r="I94" i="4"/>
  <c r="I86" i="4"/>
  <c r="I315" i="4"/>
  <c r="I299" i="4"/>
  <c r="I283" i="4"/>
  <c r="I62" i="4"/>
  <c r="I54" i="4"/>
  <c r="I362" i="4"/>
  <c r="I354" i="4"/>
  <c r="I346" i="4"/>
  <c r="I338" i="4"/>
  <c r="I334" i="4"/>
  <c r="I326" i="4"/>
  <c r="I322" i="4"/>
  <c r="I306" i="4"/>
  <c r="I302" i="4"/>
  <c r="I298" i="4"/>
  <c r="I290" i="4"/>
  <c r="I286" i="4"/>
  <c r="I270" i="4"/>
  <c r="I266" i="4"/>
  <c r="I262" i="4"/>
  <c r="I258" i="4"/>
  <c r="I250" i="4"/>
  <c r="I246" i="4"/>
  <c r="I242" i="4"/>
  <c r="I238" i="4"/>
  <c r="I234" i="4"/>
  <c r="I230" i="4"/>
  <c r="I222" i="4"/>
  <c r="I218" i="4"/>
  <c r="I210" i="4"/>
  <c r="I206" i="4"/>
  <c r="I198" i="4"/>
  <c r="I194" i="4"/>
  <c r="I190" i="4"/>
  <c r="I186" i="4"/>
  <c r="I65" i="4"/>
  <c r="I33" i="4"/>
  <c r="I29" i="4"/>
  <c r="I367" i="4"/>
  <c r="I339" i="4"/>
  <c r="I323" i="4"/>
  <c r="I307" i="4"/>
  <c r="I287" i="4"/>
  <c r="I271" i="4"/>
  <c r="I243" i="4"/>
  <c r="I78" i="4"/>
  <c r="I30" i="4"/>
  <c r="I22" i="4"/>
  <c r="I141" i="4"/>
  <c r="I105" i="4"/>
  <c r="I331" i="4"/>
  <c r="I295" i="4"/>
  <c r="I275" i="4"/>
  <c r="I46" i="4"/>
  <c r="I14" i="4"/>
  <c r="I353" i="4"/>
  <c r="I345" i="4"/>
  <c r="I341" i="4"/>
  <c r="I309" i="4"/>
  <c r="I281" i="4"/>
  <c r="I233" i="4"/>
  <c r="I205" i="4"/>
  <c r="I189" i="4"/>
  <c r="I163" i="4"/>
  <c r="I248" i="4"/>
  <c r="I314" i="4"/>
  <c r="I268" i="4"/>
  <c r="I176" i="4"/>
  <c r="I109" i="4"/>
  <c r="I273" i="4"/>
  <c r="I145" i="4"/>
  <c r="I257" i="4"/>
  <c r="I252" i="4"/>
  <c r="I240" i="4"/>
  <c r="I132" i="4"/>
  <c r="I264" i="4"/>
  <c r="I209" i="4"/>
  <c r="I352" i="4"/>
  <c r="I221" i="4"/>
  <c r="I204" i="4"/>
  <c r="I136" i="4"/>
  <c r="I113" i="4"/>
  <c r="I280" i="4"/>
  <c r="I213" i="4"/>
  <c r="I68" i="4"/>
  <c r="I355" i="4"/>
  <c r="I330" i="4"/>
  <c r="I313" i="4"/>
  <c r="I236" i="4"/>
  <c r="I216" i="4"/>
  <c r="I169" i="4"/>
  <c r="I60" i="4"/>
  <c r="I37" i="4"/>
  <c r="I85" i="4"/>
  <c r="I49" i="4"/>
  <c r="I13" i="4"/>
  <c r="I349" i="4"/>
  <c r="I316" i="4"/>
  <c r="I297" i="4"/>
  <c r="I282" i="4"/>
  <c r="I208" i="4"/>
  <c r="I277" i="4"/>
  <c r="I81" i="4"/>
  <c r="I28" i="4"/>
  <c r="I244" i="4"/>
  <c r="I177" i="4"/>
  <c r="I364" i="4"/>
  <c r="I342" i="4"/>
  <c r="I336" i="4"/>
  <c r="I332" i="4"/>
  <c r="I321" i="4"/>
  <c r="I225" i="4"/>
  <c r="I89" i="4"/>
  <c r="I77" i="4"/>
  <c r="I41" i="4"/>
  <c r="I325" i="4"/>
  <c r="I272" i="4"/>
  <c r="I200" i="4"/>
  <c r="I173" i="4"/>
  <c r="I149" i="4"/>
  <c r="I108" i="4"/>
  <c r="I72" i="4"/>
  <c r="I48" i="4"/>
  <c r="I32" i="4"/>
  <c r="I25" i="4"/>
  <c r="I294" i="4"/>
  <c r="I278" i="4"/>
  <c r="I101" i="4"/>
  <c r="I365" i="4"/>
  <c r="I337" i="4"/>
  <c r="I333" i="4"/>
  <c r="I312" i="4"/>
  <c r="I300" i="4"/>
  <c r="I269" i="4"/>
  <c r="I265" i="4"/>
  <c r="I245" i="4"/>
  <c r="I241" i="4"/>
  <c r="I153" i="4"/>
  <c r="I144" i="4"/>
  <c r="I112" i="4"/>
  <c r="I17" i="4"/>
  <c r="I320" i="4"/>
  <c r="I261" i="4"/>
  <c r="I224" i="4"/>
  <c r="I172" i="4"/>
  <c r="I165" i="4"/>
  <c r="I64" i="4"/>
  <c r="I347" i="4"/>
  <c r="I317" i="4"/>
  <c r="I304" i="4"/>
  <c r="I196" i="4"/>
  <c r="I44" i="4"/>
  <c r="I21" i="4"/>
  <c r="I328" i="4"/>
  <c r="I305" i="4"/>
  <c r="I301" i="4"/>
  <c r="I288" i="4"/>
  <c r="I284" i="4"/>
  <c r="I228" i="4"/>
  <c r="I217" i="4"/>
  <c r="I184" i="4"/>
  <c r="I180" i="4"/>
  <c r="I161" i="4"/>
  <c r="I157" i="4"/>
  <c r="I120" i="4"/>
  <c r="I116" i="4"/>
  <c r="I97" i="4"/>
  <c r="I93" i="4"/>
  <c r="I56" i="4"/>
  <c r="I52" i="4"/>
  <c r="I232" i="4"/>
  <c r="I192" i="4"/>
  <c r="I188" i="4"/>
  <c r="I128" i="4"/>
  <c r="I124" i="4"/>
  <c r="I45" i="4"/>
  <c r="I8" i="4"/>
  <c r="I357" i="4"/>
  <c r="I329" i="4"/>
  <c r="I310" i="4"/>
  <c r="I293" i="4"/>
  <c r="I289" i="4"/>
  <c r="I285" i="4"/>
  <c r="I229" i="4"/>
  <c r="I185" i="4"/>
  <c r="I181" i="4"/>
  <c r="I140" i="4"/>
  <c r="I121" i="4"/>
  <c r="I117" i="4"/>
  <c r="I80" i="4"/>
  <c r="I76" i="4"/>
  <c r="I57" i="4"/>
  <c r="I53" i="4"/>
  <c r="I16" i="4"/>
  <c r="I12" i="4"/>
  <c r="I363" i="4"/>
  <c r="I260" i="4"/>
  <c r="I212" i="4"/>
  <c r="I152" i="4"/>
  <c r="I148" i="4"/>
  <c r="I129" i="4"/>
  <c r="I125" i="4"/>
  <c r="I88" i="4"/>
  <c r="I84" i="4"/>
  <c r="I61" i="4"/>
  <c r="I24" i="4"/>
  <c r="I20" i="4"/>
  <c r="I160" i="4"/>
  <c r="I156" i="4"/>
  <c r="I137" i="4"/>
  <c r="I133" i="4"/>
  <c r="I96" i="4"/>
  <c r="I92" i="4"/>
  <c r="I73" i="4"/>
  <c r="I69" i="4"/>
  <c r="I9" i="4"/>
  <c r="I253" i="4"/>
  <c r="I249" i="4"/>
  <c r="I237" i="4"/>
  <c r="I201" i="4"/>
  <c r="I197" i="4"/>
  <c r="I296" i="4"/>
  <c r="I220" i="4"/>
  <c r="I168" i="4"/>
  <c r="I164" i="4"/>
  <c r="I104" i="4"/>
  <c r="I100" i="4"/>
  <c r="I40" i="4"/>
  <c r="I36" i="4"/>
  <c r="I255" i="4"/>
  <c r="I359" i="4"/>
  <c r="I351" i="4"/>
  <c r="I318" i="4"/>
  <c r="I178" i="4"/>
  <c r="I114" i="4"/>
  <c r="I50" i="4"/>
  <c r="I130" i="4"/>
  <c r="I66" i="4"/>
  <c r="I247" i="4"/>
  <c r="I138" i="4"/>
  <c r="I74" i="4"/>
  <c r="I10" i="4"/>
  <c r="I366" i="4"/>
  <c r="I254" i="4"/>
  <c r="I146" i="4"/>
  <c r="I82" i="4"/>
  <c r="I18" i="4"/>
  <c r="I358" i="4"/>
  <c r="I350" i="4"/>
  <c r="I340" i="4"/>
  <c r="I324" i="4"/>
  <c r="I308" i="4"/>
  <c r="I292" i="4"/>
  <c r="I276" i="4"/>
  <c r="I274" i="4"/>
  <c r="I256" i="4"/>
  <c r="I239" i="4"/>
  <c r="I235" i="4"/>
  <c r="I231" i="4"/>
  <c r="I227" i="4"/>
  <c r="I223" i="4"/>
  <c r="I219" i="4"/>
  <c r="I215" i="4"/>
  <c r="I211" i="4"/>
  <c r="I207" i="4"/>
  <c r="I203" i="4"/>
  <c r="I199" i="4"/>
  <c r="I195" i="4"/>
  <c r="I191" i="4"/>
  <c r="I187" i="4"/>
  <c r="I179" i="4"/>
  <c r="I154" i="4"/>
  <c r="I90" i="4"/>
  <c r="I26" i="4"/>
  <c r="I122" i="4"/>
  <c r="I58" i="4"/>
  <c r="I162" i="4"/>
  <c r="I98" i="4"/>
  <c r="I34" i="4"/>
  <c r="I263" i="4"/>
  <c r="I170" i="4"/>
  <c r="I106" i="4"/>
  <c r="I42" i="4"/>
  <c r="I171" i="4"/>
  <c r="I155" i="4"/>
  <c r="I147" i="4"/>
  <c r="I139" i="4"/>
  <c r="I131" i="4"/>
  <c r="I123" i="4"/>
  <c r="I115" i="4"/>
  <c r="I107" i="4"/>
  <c r="I99" i="4"/>
  <c r="I91" i="4"/>
  <c r="I83" i="4"/>
  <c r="I75" i="4"/>
  <c r="I67" i="4"/>
  <c r="I59" i="4"/>
  <c r="I51" i="4"/>
  <c r="I43" i="4"/>
  <c r="I35" i="4"/>
  <c r="I27" i="4"/>
  <c r="I19" i="4"/>
  <c r="I11" i="4"/>
  <c r="I183" i="4"/>
  <c r="I175" i="4"/>
  <c r="I167" i="4"/>
  <c r="I159" i="4"/>
  <c r="I151" i="4"/>
  <c r="I143" i="4"/>
  <c r="I135" i="4"/>
  <c r="I127" i="4"/>
  <c r="I119" i="4"/>
  <c r="I111" i="4"/>
  <c r="I103" i="4"/>
  <c r="I95" i="4"/>
  <c r="I87" i="4"/>
  <c r="I79" i="4"/>
  <c r="I71" i="4"/>
  <c r="I63" i="4"/>
  <c r="I55" i="4"/>
  <c r="I47" i="4"/>
  <c r="I39" i="4"/>
  <c r="I31" i="4"/>
  <c r="I23" i="4"/>
  <c r="I15" i="4"/>
  <c r="I7" i="4"/>
  <c r="AR33" i="2"/>
  <c r="AR32" i="2"/>
  <c r="AR31" i="2"/>
  <c r="AR22" i="2" l="1"/>
  <c r="AR20" i="2"/>
  <c r="AR21" i="2"/>
  <c r="AR27" i="2"/>
  <c r="AR23" i="2"/>
  <c r="A3" i="28" l="1" a="1"/>
  <c r="A3" i="28" s="1"/>
  <c r="A10" i="28" a="1"/>
  <c r="A10" i="28" s="1"/>
  <c r="A16" i="28" a="1"/>
  <c r="A16" i="28" s="1"/>
  <c r="A29" i="28" a="1"/>
  <c r="A29" i="28" s="1"/>
  <c r="A35" i="28" a="1"/>
  <c r="A35" i="28" s="1"/>
  <c r="A42" i="28" a="1"/>
  <c r="A42" i="28" s="1"/>
  <c r="A48" i="28" a="1"/>
  <c r="A48" i="28" s="1"/>
  <c r="A61" i="28" a="1"/>
  <c r="A61" i="28" s="1"/>
  <c r="A4" i="28" a="1"/>
  <c r="A4" i="28" s="1"/>
  <c r="A17" i="28" a="1"/>
  <c r="A17" i="28" s="1"/>
  <c r="A23" i="28" a="1"/>
  <c r="A23" i="28" s="1"/>
  <c r="A30" i="28" a="1"/>
  <c r="A30" i="28" s="1"/>
  <c r="A36" i="28" a="1"/>
  <c r="A36" i="28" s="1"/>
  <c r="A49" i="28" a="1"/>
  <c r="A49" i="28" s="1"/>
  <c r="A55" i="28" a="1"/>
  <c r="A55" i="28" s="1"/>
  <c r="A62" i="28" a="1"/>
  <c r="A62" i="28" s="1"/>
  <c r="A68" i="28" a="1"/>
  <c r="A68" i="28" s="1"/>
  <c r="A81" i="28" a="1"/>
  <c r="A81" i="28" s="1"/>
  <c r="A87" i="28" a="1"/>
  <c r="A87" i="28" s="1"/>
  <c r="A75" i="28" a="1"/>
  <c r="A75" i="28" s="1"/>
  <c r="A88" i="28" a="1"/>
  <c r="A88" i="28" s="1"/>
  <c r="A8" i="28" a="1"/>
  <c r="A8" i="28" s="1"/>
  <c r="A53" i="28" a="1"/>
  <c r="A53" i="28" s="1"/>
  <c r="A2" i="28" a="1"/>
  <c r="A2" i="28" s="1"/>
  <c r="A74" i="28" a="1"/>
  <c r="A74" i="28" s="1"/>
  <c r="A5" i="28" a="1"/>
  <c r="A5" i="28" s="1"/>
  <c r="A11" i="28" a="1"/>
  <c r="A11" i="28" s="1"/>
  <c r="A18" i="28" a="1"/>
  <c r="A18" i="28" s="1"/>
  <c r="A24" i="28" a="1"/>
  <c r="A24" i="28" s="1"/>
  <c r="A37" i="28" a="1"/>
  <c r="A37" i="28" s="1"/>
  <c r="A43" i="28" a="1"/>
  <c r="A43" i="28" s="1"/>
  <c r="A50" i="28" a="1"/>
  <c r="A50" i="28" s="1"/>
  <c r="A56" i="28" a="1"/>
  <c r="A56" i="28" s="1"/>
  <c r="A69" i="28" a="1"/>
  <c r="A69" i="28" s="1"/>
  <c r="A82" i="28" a="1"/>
  <c r="A82" i="28" s="1"/>
  <c r="A84" i="28" a="1"/>
  <c r="A84" i="28" s="1"/>
  <c r="A34" i="28" a="1"/>
  <c r="A34" i="28" s="1"/>
  <c r="A72" i="28" a="1"/>
  <c r="A72" i="28" s="1"/>
  <c r="A79" i="28" a="1"/>
  <c r="A79" i="28" s="1"/>
  <c r="A6" i="28" a="1"/>
  <c r="A6" i="28" s="1"/>
  <c r="A12" i="28" a="1"/>
  <c r="A12" i="28" s="1"/>
  <c r="A25" i="28" a="1"/>
  <c r="A25" i="28" s="1"/>
  <c r="A31" i="28" a="1"/>
  <c r="A31" i="28" s="1"/>
  <c r="A38" i="28" a="1"/>
  <c r="A38" i="28" s="1"/>
  <c r="A44" i="28" a="1"/>
  <c r="A44" i="28" s="1"/>
  <c r="A57" i="28" a="1"/>
  <c r="A57" i="28" s="1"/>
  <c r="A63" i="28" a="1"/>
  <c r="A63" i="28" s="1"/>
  <c r="A70" i="28" a="1"/>
  <c r="A70" i="28" s="1"/>
  <c r="A76" i="28" a="1"/>
  <c r="A76" i="28" s="1"/>
  <c r="A89" i="28" a="1"/>
  <c r="A89" i="28" s="1"/>
  <c r="A71" i="28" a="1"/>
  <c r="A71" i="28" s="1"/>
  <c r="A21" i="28" a="1"/>
  <c r="A21" i="28" s="1"/>
  <c r="A59" i="28" a="1"/>
  <c r="A59" i="28" s="1"/>
  <c r="A60" i="28" a="1"/>
  <c r="A60" i="28" s="1"/>
  <c r="A80" i="28" a="1"/>
  <c r="A80" i="28" s="1"/>
  <c r="A13" i="28" a="1"/>
  <c r="A13" i="28" s="1"/>
  <c r="A19" i="28" a="1"/>
  <c r="A19" i="28" s="1"/>
  <c r="A26" i="28" a="1"/>
  <c r="A26" i="28" s="1"/>
  <c r="A32" i="28" a="1"/>
  <c r="A32" i="28" s="1"/>
  <c r="A45" i="28" a="1"/>
  <c r="A45" i="28" s="1"/>
  <c r="A51" i="28" a="1"/>
  <c r="A51" i="28" s="1"/>
  <c r="A58" i="28" a="1"/>
  <c r="A58" i="28" s="1"/>
  <c r="A64" i="28" a="1"/>
  <c r="A64" i="28" s="1"/>
  <c r="A77" i="28" a="1"/>
  <c r="A77" i="28" s="1"/>
  <c r="A83" i="28" a="1"/>
  <c r="A83" i="28" s="1"/>
  <c r="A90" i="28" a="1"/>
  <c r="A90" i="28" s="1"/>
  <c r="A65" i="28" a="1"/>
  <c r="A65" i="28" s="1"/>
  <c r="A91" i="28" a="1"/>
  <c r="A91" i="28" s="1"/>
  <c r="A40" i="28" a="1"/>
  <c r="A40" i="28" s="1"/>
  <c r="A85" i="28" a="1"/>
  <c r="A85" i="28" s="1"/>
  <c r="A67" i="28" a="1"/>
  <c r="A67" i="28" s="1"/>
  <c r="A7" i="28" a="1"/>
  <c r="A7" i="28" s="1"/>
  <c r="A14" i="28" a="1"/>
  <c r="A14" i="28" s="1"/>
  <c r="A20" i="28" a="1"/>
  <c r="A20" i="28" s="1"/>
  <c r="A33" i="28" a="1"/>
  <c r="A33" i="28" s="1"/>
  <c r="A39" i="28" a="1"/>
  <c r="A39" i="28" s="1"/>
  <c r="A46" i="28" a="1"/>
  <c r="A46" i="28" s="1"/>
  <c r="A52" i="28" a="1"/>
  <c r="A52" i="28" s="1"/>
  <c r="A78" i="28" a="1"/>
  <c r="A78" i="28" s="1"/>
  <c r="A27" i="28" a="1"/>
  <c r="A27" i="28" s="1"/>
  <c r="A66" i="28" a="1"/>
  <c r="A66" i="28" s="1"/>
  <c r="A73" i="28" a="1"/>
  <c r="A73" i="28" s="1"/>
  <c r="A9" i="28" a="1"/>
  <c r="A9" i="28" s="1"/>
  <c r="A15" i="28" a="1"/>
  <c r="A15" i="28" s="1"/>
  <c r="A22" i="28" a="1"/>
  <c r="A22" i="28" s="1"/>
  <c r="A28" i="28" a="1"/>
  <c r="A28" i="28" s="1"/>
  <c r="A41" i="28" a="1"/>
  <c r="A41" i="28" s="1"/>
  <c r="A47" i="28" a="1"/>
  <c r="A47" i="28" s="1"/>
  <c r="A54" i="28" a="1"/>
  <c r="A54" i="28" s="1"/>
  <c r="A86" i="28" a="1"/>
  <c r="A86" i="28" s="1"/>
  <c r="J7" i="2"/>
  <c r="F2" i="28" l="1" a="1"/>
  <c r="K3" i="13"/>
  <c r="AG3" i="13" s="1"/>
  <c r="AG7" i="13" s="1"/>
  <c r="AY5" i="13" s="1"/>
  <c r="F2" i="28" l="1"/>
  <c r="AF2" i="28" s="1"/>
  <c r="AJ2" i="28"/>
  <c r="AK2" i="28"/>
  <c r="AH2" i="28"/>
  <c r="AI2" i="28"/>
  <c r="AG2" i="28"/>
  <c r="AY3" i="13"/>
  <c r="AY7" i="13" s="1"/>
  <c r="F5" i="4"/>
  <c r="H5" i="4" s="1"/>
  <c r="F6" i="4"/>
  <c r="H6" i="4" s="1"/>
  <c r="F3" i="4"/>
  <c r="H3" i="4" s="1"/>
  <c r="F4" i="4"/>
  <c r="H4" i="4" s="1"/>
  <c r="O11" i="2" l="1"/>
  <c r="O13" i="2" s="1"/>
  <c r="O15" i="2" s="1"/>
  <c r="Q5" i="4"/>
  <c r="Q6" i="4"/>
  <c r="I6" i="4"/>
  <c r="I3" i="4"/>
  <c r="I4" i="4"/>
  <c r="AL11" i="2" s="1"/>
  <c r="AL13" i="2" s="1"/>
  <c r="AL15" i="2" s="1"/>
  <c r="I5" i="4"/>
  <c r="S6" i="4" l="1"/>
  <c r="S7" i="4"/>
  <c r="S8" i="4"/>
  <c r="S9" i="4"/>
  <c r="S10" i="4"/>
  <c r="S11" i="4"/>
  <c r="S12" i="4"/>
  <c r="S5" i="4"/>
  <c r="S16" i="4"/>
  <c r="U21" i="4" s="1"/>
  <c r="Q9" i="4"/>
  <c r="R16" i="4"/>
  <c r="T21" i="4" s="1"/>
  <c r="Q10" i="4"/>
  <c r="Q7" i="4"/>
  <c r="Q11" i="4"/>
  <c r="Q8" i="4"/>
  <c r="Q12" i="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<sst xmlns="http://schemas.openxmlformats.org/spreadsheetml/2006/main" count="7517" uniqueCount="3265">
  <si>
    <t>INSTRUCTIONS</t>
  </si>
  <si>
    <t>Department Information</t>
  </si>
  <si>
    <t>Legal Name of Applicant Agency:</t>
  </si>
  <si>
    <t>Town of Abington</t>
  </si>
  <si>
    <t>Street Address:</t>
  </si>
  <si>
    <t>PO Box:</t>
  </si>
  <si>
    <t>Municipality:</t>
  </si>
  <si>
    <t>Abington</t>
  </si>
  <si>
    <t>Zip Code:</t>
  </si>
  <si>
    <t>Eligibility Requirements</t>
  </si>
  <si>
    <t>Application Type</t>
  </si>
  <si>
    <t>SAFE Application Type:</t>
  </si>
  <si>
    <t>Senior SAFE Application Type</t>
  </si>
  <si>
    <t>Select whether your application is for a single department or multiple departments here:</t>
  </si>
  <si>
    <t>Program Grant</t>
  </si>
  <si>
    <t>Single Department</t>
  </si>
  <si>
    <t>Select application type from each of the drop down selections.</t>
  </si>
  <si>
    <t>Contact Information</t>
  </si>
  <si>
    <t>Fire Chief</t>
  </si>
  <si>
    <t>First Name:</t>
  </si>
  <si>
    <t>Title:</t>
  </si>
  <si>
    <t>Middle Initial:</t>
  </si>
  <si>
    <t>Phone Number:</t>
  </si>
  <si>
    <t>Last Name:</t>
  </si>
  <si>
    <t xml:space="preserve">Email Address: </t>
  </si>
  <si>
    <t>Has this individual completed PFALSE Training?</t>
  </si>
  <si>
    <t>Yes</t>
  </si>
  <si>
    <t>Is this individual a licensed teacher?</t>
  </si>
  <si>
    <t>No</t>
  </si>
  <si>
    <t>Primary SAFE Educator</t>
  </si>
  <si>
    <t>Secondary SAFE Educator</t>
  </si>
  <si>
    <t>Leave this section blank if no Secondary SAFE Educator will be used</t>
  </si>
  <si>
    <t>Grant Manager</t>
  </si>
  <si>
    <t>Leave this section blank if Fire Chief will be serving as Grant Manager</t>
  </si>
  <si>
    <t>Superintendent</t>
  </si>
  <si>
    <t>School District Name:</t>
  </si>
  <si>
    <t>Senior Agency Contact</t>
  </si>
  <si>
    <t>Senior Agency Name:</t>
  </si>
  <si>
    <t>Joint Applicants</t>
  </si>
  <si>
    <t>Supporting Applicant</t>
  </si>
  <si>
    <t>SUPPORTING APPLICANT #1</t>
  </si>
  <si>
    <t>SUPPORTING APPLICANT #2</t>
  </si>
  <si>
    <t>Applicant Name:</t>
  </si>
  <si>
    <t>Fire Chief Name:</t>
  </si>
  <si>
    <t>Signature:</t>
  </si>
  <si>
    <t>Date:</t>
  </si>
  <si>
    <t>School Official Name:</t>
  </si>
  <si>
    <t>Senior Agency Official Name:</t>
  </si>
  <si>
    <t>SUPPORTING APPLICANT #3</t>
  </si>
  <si>
    <t>SUPPORTING APPLICANT #4</t>
  </si>
  <si>
    <t>School Name</t>
  </si>
  <si>
    <t>No?</t>
  </si>
  <si>
    <t>Pre-K</t>
  </si>
  <si>
    <t>Kindergarten</t>
  </si>
  <si>
    <t>Grade 1</t>
  </si>
  <si>
    <t>Grade 2</t>
  </si>
  <si>
    <t>Grade 3</t>
  </si>
  <si>
    <t>Grade 4</t>
  </si>
  <si>
    <t>Grade 5</t>
  </si>
  <si>
    <t>Grade 6</t>
  </si>
  <si>
    <t>Grade 7</t>
  </si>
  <si>
    <t>Grade 8</t>
  </si>
  <si>
    <t>Grade 9</t>
  </si>
  <si>
    <t>Grade 10</t>
  </si>
  <si>
    <t>Grade 11</t>
  </si>
  <si>
    <t>Grade 12</t>
  </si>
  <si>
    <t>District #1:</t>
  </si>
  <si>
    <t>District #2:</t>
  </si>
  <si>
    <t>District #3:</t>
  </si>
  <si>
    <t>District #4:</t>
  </si>
  <si>
    <t>SAFE: In-School FLS Education - Grades PreK-12</t>
  </si>
  <si>
    <t>Individual Classroom Visits</t>
  </si>
  <si>
    <t>Grade Level</t>
  </si>
  <si>
    <t># of Private School Students Enrolled</t>
  </si>
  <si>
    <t># of Classrooms to be Visited</t>
  </si>
  <si>
    <t>Average # of Students per Classroom</t>
  </si>
  <si>
    <r>
      <t xml:space="preserve">Time Allocated per Visit </t>
    </r>
    <r>
      <rPr>
        <b/>
        <sz val="8"/>
        <color theme="1"/>
        <rFont val="Garamond"/>
        <family val="1"/>
      </rPr>
      <t>(minutes)</t>
    </r>
  </si>
  <si>
    <t>Number of Visits per Classroom</t>
  </si>
  <si>
    <t>Instructional Method</t>
  </si>
  <si>
    <t>Small Group (1-29 ppl.)</t>
  </si>
  <si>
    <t>Student Evaluation Method</t>
  </si>
  <si>
    <t>Assignment Grading</t>
  </si>
  <si>
    <t>Key Behavior #1</t>
  </si>
  <si>
    <t>Smoke Alarms</t>
  </si>
  <si>
    <t>Key Behavior #2</t>
  </si>
  <si>
    <t>Fire &amp; Emergency Drills</t>
  </si>
  <si>
    <t>Key Behavior #3</t>
  </si>
  <si>
    <t>Summer Safety</t>
  </si>
  <si>
    <t>Indicator Light Status</t>
  </si>
  <si>
    <t>Senior SAFE: Fire &amp; Fall Prevention Education for Seniors 65+</t>
  </si>
  <si>
    <t>Category</t>
  </si>
  <si>
    <t>Event Name</t>
  </si>
  <si>
    <t>Venue Type</t>
  </si>
  <si>
    <t># of Sessions</t>
  </si>
  <si>
    <t>Length of Each Session (minutes)</t>
  </si>
  <si>
    <t># of Attendees per Session</t>
  </si>
  <si>
    <t>Residential Visits</t>
  </si>
  <si>
    <t xml:space="preserve">2023-24 Enrollment By Grade (School) </t>
  </si>
  <si>
    <t>District Name</t>
  </si>
  <si>
    <t>SP</t>
  </si>
  <si>
    <t>Total</t>
  </si>
  <si>
    <t>Abby Kelley Foster Charter Public (District)</t>
  </si>
  <si>
    <t>Abby Kelley Foster Charter Public School</t>
  </si>
  <si>
    <t>Abington Early Education Program</t>
  </si>
  <si>
    <t>Abington High</t>
  </si>
  <si>
    <t>Abington Middle School</t>
  </si>
  <si>
    <t>Beaver Brook Elementary</t>
  </si>
  <si>
    <t>Woodsdale Elementary School</t>
  </si>
  <si>
    <t>Academy Of the Pacific Rim Charter Public (District)</t>
  </si>
  <si>
    <t>Academy Of the Pacific Rim Charter Public School</t>
  </si>
  <si>
    <t>Acton-Boxborough</t>
  </si>
  <si>
    <t>Acton-Boxborough Regional High</t>
  </si>
  <si>
    <t>Blanchard Memorial School</t>
  </si>
  <si>
    <t>C.T. Douglas Elementary School</t>
  </si>
  <si>
    <t>Carol Huebner Early Childhood Program</t>
  </si>
  <si>
    <t>Luther Conant School</t>
  </si>
  <si>
    <t>McCarthy-Towne School</t>
  </si>
  <si>
    <t>Merriam School</t>
  </si>
  <si>
    <t>Paul P Gates Elementary School</t>
  </si>
  <si>
    <t>Raymond J Grey Junior High</t>
  </si>
  <si>
    <t>Acushnet</t>
  </si>
  <si>
    <t>Acushnet Elementary School</t>
  </si>
  <si>
    <t>Albert F Ford Middle School</t>
  </si>
  <si>
    <t>Advanced Math and Science Academy Charter (District)</t>
  </si>
  <si>
    <t>Advanced Math and Science Academy Charter School</t>
  </si>
  <si>
    <t>Agawam</t>
  </si>
  <si>
    <t>Agawam Early Childhood Center</t>
  </si>
  <si>
    <t>Agawam High</t>
  </si>
  <si>
    <t>Agawam Junior High</t>
  </si>
  <si>
    <t>Benjamin J Phelps</t>
  </si>
  <si>
    <t>Clifford M Granger</t>
  </si>
  <si>
    <t>James Clark School</t>
  </si>
  <si>
    <t>Roberta G. Doering School</t>
  </si>
  <si>
    <t>William P. Sapelli Elementary</t>
  </si>
  <si>
    <t>Alma del Mar Charter School (District)</t>
  </si>
  <si>
    <t>Alma del Mar Charter School</t>
  </si>
  <si>
    <t>Amesbury</t>
  </si>
  <si>
    <t>Amesbury High</t>
  </si>
  <si>
    <t>Amesbury Innovation High School</t>
  </si>
  <si>
    <t>Amesbury Middle</t>
  </si>
  <si>
    <t>Charles C Cashman Elementary</t>
  </si>
  <si>
    <t>Shay Elementary</t>
  </si>
  <si>
    <t>Amherst</t>
  </si>
  <si>
    <t>Crocker Farm Elementary</t>
  </si>
  <si>
    <t>Fort River Elementary</t>
  </si>
  <si>
    <t>Wildwood Elementary</t>
  </si>
  <si>
    <t>Amherst-Pelham</t>
  </si>
  <si>
    <t>Amherst Regional High</t>
  </si>
  <si>
    <t>Amherst Regional Middle School</t>
  </si>
  <si>
    <t>Andover</t>
  </si>
  <si>
    <t>Andover High</t>
  </si>
  <si>
    <t>Andover West Middle</t>
  </si>
  <si>
    <t>Bancroft Elementary</t>
  </si>
  <si>
    <t>Doherty Middle</t>
  </si>
  <si>
    <t>Henry C Sanborn Elementary</t>
  </si>
  <si>
    <t>High Plain Elementary</t>
  </si>
  <si>
    <t>Shawsheen School</t>
  </si>
  <si>
    <t>South Elementary</t>
  </si>
  <si>
    <t>West Elementary</t>
  </si>
  <si>
    <t>Wood Hill Middle School</t>
  </si>
  <si>
    <t>Argosy Collegiate Charter School (District)</t>
  </si>
  <si>
    <t>Argosy Collegiate Charter School</t>
  </si>
  <si>
    <t>Arlington</t>
  </si>
  <si>
    <t>Arlington High</t>
  </si>
  <si>
    <t>Brackett</t>
  </si>
  <si>
    <t>Cyrus E Dallin</t>
  </si>
  <si>
    <t>Gibbs School</t>
  </si>
  <si>
    <t>Hardy</t>
  </si>
  <si>
    <t>John A Bishop</t>
  </si>
  <si>
    <t>M Norcross Stratton</t>
  </si>
  <si>
    <t>Menotomy Preschool</t>
  </si>
  <si>
    <t>Ottoson Middle</t>
  </si>
  <si>
    <t>Peirce</t>
  </si>
  <si>
    <t>Thompson</t>
  </si>
  <si>
    <t>Ashburnham-Westminster</t>
  </si>
  <si>
    <t>Briggs Elementary</t>
  </si>
  <si>
    <t>Meetinghouse School</t>
  </si>
  <si>
    <t>Oakmont Regional High School</t>
  </si>
  <si>
    <t>Overlook Middle School</t>
  </si>
  <si>
    <t>Westminster Elementary</t>
  </si>
  <si>
    <t>Ashland</t>
  </si>
  <si>
    <t>Ashland High</t>
  </si>
  <si>
    <t>Ashland Middle</t>
  </si>
  <si>
    <t>David Mindess</t>
  </si>
  <si>
    <t>Henry E Warren Elementary</t>
  </si>
  <si>
    <t>William Pittaway Elementary</t>
  </si>
  <si>
    <t>Assabet Valley Regional Vocational Technical</t>
  </si>
  <si>
    <t>Assabet Valley Vocational High School</t>
  </si>
  <si>
    <t>Athol-Royalston</t>
  </si>
  <si>
    <t>Athol Community Elementary School</t>
  </si>
  <si>
    <t>Athol High</t>
  </si>
  <si>
    <t>Athol-Royalston Middle School</t>
  </si>
  <si>
    <t>Royalston Community School</t>
  </si>
  <si>
    <t>Atlantis Charter (District)</t>
  </si>
  <si>
    <t>Atlantis Charter School</t>
  </si>
  <si>
    <t>Attleboro</t>
  </si>
  <si>
    <t>A. Irvin Studley Elementary School</t>
  </si>
  <si>
    <t>Attleboro Community Academy</t>
  </si>
  <si>
    <t>Attleboro High</t>
  </si>
  <si>
    <t>Attleboro Virtual Academy</t>
  </si>
  <si>
    <t>Cyril K. Brennan Middle School</t>
  </si>
  <si>
    <t>Early Learning Center</t>
  </si>
  <si>
    <t>Hill-Roberts Elementary School</t>
  </si>
  <si>
    <t>Hyman Fine Elementary School</t>
  </si>
  <si>
    <t>Peter Thacher Elementary School</t>
  </si>
  <si>
    <t>Robert J. Coelho Middle School</t>
  </si>
  <si>
    <t>Thomas Willett Elementary School</t>
  </si>
  <si>
    <t>Wamsutta Middle School</t>
  </si>
  <si>
    <t>Auburn</t>
  </si>
  <si>
    <t>Auburn Middle</t>
  </si>
  <si>
    <t>Auburn Senior High</t>
  </si>
  <si>
    <t>Bryn Mawr</t>
  </si>
  <si>
    <t>Pakachoag School</t>
  </si>
  <si>
    <t>Swanson Road Intermediate School</t>
  </si>
  <si>
    <t>Avon</t>
  </si>
  <si>
    <t>Avon Middle High School</t>
  </si>
  <si>
    <t>Ralph D Butler</t>
  </si>
  <si>
    <t>Ayer Shirley School District</t>
  </si>
  <si>
    <t>Ayer Shirley Regional High School</t>
  </si>
  <si>
    <t>Ayer Shirley Regional Middle School</t>
  </si>
  <si>
    <t>Lura A. White Elementary School</t>
  </si>
  <si>
    <t>Page Hilltop Elementary School</t>
  </si>
  <si>
    <t>Barnstable</t>
  </si>
  <si>
    <t>Barnstable Community Innovation School</t>
  </si>
  <si>
    <t>Barnstable High</t>
  </si>
  <si>
    <t>Barnstable Intermediate School</t>
  </si>
  <si>
    <t>Barnstable United Elementary School</t>
  </si>
  <si>
    <t>Centerville Elementary</t>
  </si>
  <si>
    <t>Enoch Cobb Early Learning Center</t>
  </si>
  <si>
    <t>Hyannis West Elementary</t>
  </si>
  <si>
    <t>West Barnstable Elementary</t>
  </si>
  <si>
    <t>West Villages Elementary School</t>
  </si>
  <si>
    <t>Baystate Academy Charter Public School (District)</t>
  </si>
  <si>
    <t>Baystate Academy Charter Public School</t>
  </si>
  <si>
    <t>Bedford</t>
  </si>
  <si>
    <t>Bedford High</t>
  </si>
  <si>
    <t>John Glenn Middle</t>
  </si>
  <si>
    <t>Lt Eleazer Davis</t>
  </si>
  <si>
    <t>Lt Job Lane School</t>
  </si>
  <si>
    <t>Belchertown</t>
  </si>
  <si>
    <t>Belchertown High</t>
  </si>
  <si>
    <t>Chestnut Hill Community School</t>
  </si>
  <si>
    <t>Cold Spring</t>
  </si>
  <si>
    <t>Jabish Middle School</t>
  </si>
  <si>
    <t>Swift River Elementary</t>
  </si>
  <si>
    <t>Bellingham</t>
  </si>
  <si>
    <t>Bellingham High School</t>
  </si>
  <si>
    <t>Bellingham Memorial School</t>
  </si>
  <si>
    <t>Joseph F DiPietro Elementary School</t>
  </si>
  <si>
    <t>Keough Memorial Academy</t>
  </si>
  <si>
    <t>Stall Brook</t>
  </si>
  <si>
    <t>Belmont</t>
  </si>
  <si>
    <t>Belmont High</t>
  </si>
  <si>
    <t>Belmont Middle School</t>
  </si>
  <si>
    <t>Daniel Butler</t>
  </si>
  <si>
    <t>Mary Lee Burbank</t>
  </si>
  <si>
    <t>Roger E Wellington</t>
  </si>
  <si>
    <t>Winn Brook</t>
  </si>
  <si>
    <t>Winthrop L Chenery Upper Elementary</t>
  </si>
  <si>
    <t>Benjamin Banneker Charter Public (District)</t>
  </si>
  <si>
    <t>Benjamin Banneker Charter Public School</t>
  </si>
  <si>
    <t>Benjamin Franklin Classical Charter Public (District)</t>
  </si>
  <si>
    <t>Benjamin Franklin Classical Charter Public School</t>
  </si>
  <si>
    <t>Berkley</t>
  </si>
  <si>
    <t>Berkley Community School</t>
  </si>
  <si>
    <t>Berkley Middle School</t>
  </si>
  <si>
    <t>Berkshire Arts and Technology Charter Public (District)</t>
  </si>
  <si>
    <t>Berkshire Arts and Technology Charter Public School</t>
  </si>
  <si>
    <t>Berkshire Hills</t>
  </si>
  <si>
    <t>Monument Mt Regional High</t>
  </si>
  <si>
    <t>Mountainside Preschool</t>
  </si>
  <si>
    <t>Muddy Brook Regional Elementary School</t>
  </si>
  <si>
    <t>W.E.B. Du Bois Regional Middle School</t>
  </si>
  <si>
    <t>Berlin-Boylston</t>
  </si>
  <si>
    <t>Berlin Memorial School</t>
  </si>
  <si>
    <t>Boylston Elementary School</t>
  </si>
  <si>
    <t>Tahanto Regional High</t>
  </si>
  <si>
    <t>Beverly</t>
  </si>
  <si>
    <t>Ayers/Ryal Side School</t>
  </si>
  <si>
    <t>Beverly High</t>
  </si>
  <si>
    <t>Beverly Middle School</t>
  </si>
  <si>
    <t>Cove Elementary</t>
  </si>
  <si>
    <t>Hannah Elementary</t>
  </si>
  <si>
    <t>McKeown School</t>
  </si>
  <si>
    <t>North Beverly Elementary</t>
  </si>
  <si>
    <t>Billerica</t>
  </si>
  <si>
    <t>Billerica Memorial High School</t>
  </si>
  <si>
    <t>Frederick J Dutile</t>
  </si>
  <si>
    <t>Hajjar Elementary</t>
  </si>
  <si>
    <t>John F Kennedy</t>
  </si>
  <si>
    <t>Locke Middle</t>
  </si>
  <si>
    <t>Marshall Middle School</t>
  </si>
  <si>
    <t>Parker</t>
  </si>
  <si>
    <t>Thomas Ditson</t>
  </si>
  <si>
    <t>Blackstone Valley Regional Vocational Technical</t>
  </si>
  <si>
    <t>Blackstone Valley</t>
  </si>
  <si>
    <t>Blackstone-Millville</t>
  </si>
  <si>
    <t>Blackstone Millville RHS</t>
  </si>
  <si>
    <t>Frederick W. Hartnett Middle School</t>
  </si>
  <si>
    <t>Millville Elementary</t>
  </si>
  <si>
    <t>Blue Hills Regional Vocational Technical</t>
  </si>
  <si>
    <t>Boston</t>
  </si>
  <si>
    <t>Adams Elementary School</t>
  </si>
  <si>
    <t>Albert D Holland School of Technology</t>
  </si>
  <si>
    <t>Alighieri Dante Montessori School</t>
  </si>
  <si>
    <t>Another Course To College</t>
  </si>
  <si>
    <t>Baldwin Early Learning Pilot Academy</t>
  </si>
  <si>
    <t>Bates Elementary School</t>
  </si>
  <si>
    <t>Beethoven Elementary School</t>
  </si>
  <si>
    <t>Blackstone Elementary School</t>
  </si>
  <si>
    <t>Boston Adult Tech Academy</t>
  </si>
  <si>
    <t>Boston Arts Academy</t>
  </si>
  <si>
    <t>Boston Collaborative High School</t>
  </si>
  <si>
    <t>Boston International High School &amp; Newcomers Academy</t>
  </si>
  <si>
    <t>Boston Latin Academy</t>
  </si>
  <si>
    <t>Boston Latin School</t>
  </si>
  <si>
    <t>Boston Teachers Union K-8 Pilot</t>
  </si>
  <si>
    <t>Bradley Elementary School</t>
  </si>
  <si>
    <t>Brighton High School</t>
  </si>
  <si>
    <t>Carter School</t>
  </si>
  <si>
    <t>Channing Elementary School</t>
  </si>
  <si>
    <t>Charlestown High School</t>
  </si>
  <si>
    <t>Chittick Elementary School</t>
  </si>
  <si>
    <t>Clap Elementary School</t>
  </si>
  <si>
    <t>Community Academy</t>
  </si>
  <si>
    <t>Community Academy of Science and Health</t>
  </si>
  <si>
    <t>Condon K-8 School</t>
  </si>
  <si>
    <t>Conley Elementary School</t>
  </si>
  <si>
    <t>Curley K-8 School</t>
  </si>
  <si>
    <t>Dearborn 6-12 STEM Academy</t>
  </si>
  <si>
    <t>Dever Elementary School</t>
  </si>
  <si>
    <t>East Boston Early Education Center</t>
  </si>
  <si>
    <t>East Boston High School</t>
  </si>
  <si>
    <t>Edison Elementary School</t>
  </si>
  <si>
    <t>Eliot K-8 Innovation School</t>
  </si>
  <si>
    <t>Ellis Elementary School</t>
  </si>
  <si>
    <t>Ellison-Parks Early Education School</t>
  </si>
  <si>
    <t>English High School</t>
  </si>
  <si>
    <t>Everett Elementary School</t>
  </si>
  <si>
    <t>Excel High School</t>
  </si>
  <si>
    <t>Fenway High School</t>
  </si>
  <si>
    <t>Frederick Pilot Middle School</t>
  </si>
  <si>
    <t>Gardner Pilot Academy</t>
  </si>
  <si>
    <t>Greater Egleston High School</t>
  </si>
  <si>
    <t>Greenwood Sarah K-8 School</t>
  </si>
  <si>
    <t>Grew Elementary School</t>
  </si>
  <si>
    <t>Guild Elementary School</t>
  </si>
  <si>
    <t>Hale Elementary School</t>
  </si>
  <si>
    <t>Haley Pilot School</t>
  </si>
  <si>
    <t>Harvard-Kent Elementary School</t>
  </si>
  <si>
    <t>Haynes Early Education Center</t>
  </si>
  <si>
    <t>Henderson K-12 Inclusion School Lower</t>
  </si>
  <si>
    <t>Henderson K-12 Inclusion School Upper</t>
  </si>
  <si>
    <t>Hennigan K-8 School</t>
  </si>
  <si>
    <t>Hernandez K-8 School</t>
  </si>
  <si>
    <t>Higginson Inclusion K0-2 School</t>
  </si>
  <si>
    <t>Higginson-Lewis K-8 School</t>
  </si>
  <si>
    <t>Holmes Elementary School</t>
  </si>
  <si>
    <t>Horace Mann School for the Deaf Hard of Hearing</t>
  </si>
  <si>
    <t>Hurley K-8 School</t>
  </si>
  <si>
    <t>Kennedy John F Elementary School</t>
  </si>
  <si>
    <t>Kennedy Patrick J Elementary School</t>
  </si>
  <si>
    <t>Kenny Elementary School</t>
  </si>
  <si>
    <t>Kilmer K-8 School</t>
  </si>
  <si>
    <t>King Elementary School</t>
  </si>
  <si>
    <t>Lee Academy</t>
  </si>
  <si>
    <t>Lee K-8 School</t>
  </si>
  <si>
    <t>Lyndon K-8 School</t>
  </si>
  <si>
    <t>Lyon High School</t>
  </si>
  <si>
    <t>Lyon K-8 School</t>
  </si>
  <si>
    <t>Madison Park Technical Vocational High School</t>
  </si>
  <si>
    <t>Manning Elementary School</t>
  </si>
  <si>
    <t>Margarita Muniz Academy</t>
  </si>
  <si>
    <t>Mario Umana Academy</t>
  </si>
  <si>
    <t>Mason Elementary School</t>
  </si>
  <si>
    <t>Mather Elementary School</t>
  </si>
  <si>
    <t>Mattahunt Elementary School</t>
  </si>
  <si>
    <t>McKay K-8 School</t>
  </si>
  <si>
    <t>McKinley Schools</t>
  </si>
  <si>
    <t>Mendell Elementary School</t>
  </si>
  <si>
    <t>Mildred Avenue K-8 School</t>
  </si>
  <si>
    <t>Mozart Elementary School</t>
  </si>
  <si>
    <t>Murphy K-8 School</t>
  </si>
  <si>
    <t>New Mission High School</t>
  </si>
  <si>
    <t>O'Bryant School of Math &amp; Science</t>
  </si>
  <si>
    <t>O'Donnell Elementary School</t>
  </si>
  <si>
    <t>Ohrenberger School</t>
  </si>
  <si>
    <t>Orchard Gardens K-8 School</t>
  </si>
  <si>
    <t>Otis Elementary School</t>
  </si>
  <si>
    <t>Perkins Elementary School</t>
  </si>
  <si>
    <t>Perry Elementary School</t>
  </si>
  <si>
    <t>Philbrick Elementary School</t>
  </si>
  <si>
    <t>Quincy Elementary School</t>
  </si>
  <si>
    <t>Quincy Upper School</t>
  </si>
  <si>
    <t>Roosevelt K-8 School</t>
  </si>
  <si>
    <t>Russell Elementary School</t>
  </si>
  <si>
    <t>Ruth Batson Academy</t>
  </si>
  <si>
    <t>Shaw-Taylor Elementary School</t>
  </si>
  <si>
    <t>Snowden International High School</t>
  </si>
  <si>
    <t>Sumner Elementary School</t>
  </si>
  <si>
    <t>TechBoston Academy</t>
  </si>
  <si>
    <t>Tobin K-8 School</t>
  </si>
  <si>
    <t>Trotter Elementary School</t>
  </si>
  <si>
    <t>Tynan Elementary School</t>
  </si>
  <si>
    <t>UP Academy Holland</t>
  </si>
  <si>
    <t>Warren-Prescott K-8 School</t>
  </si>
  <si>
    <t>West Zone Early Learning Center</t>
  </si>
  <si>
    <t>Winship Elementary School</t>
  </si>
  <si>
    <t>Winthrop Elementary School</t>
  </si>
  <si>
    <t>Young Achievers K-8 School</t>
  </si>
  <si>
    <t>Boston Collegiate Charter (District)</t>
  </si>
  <si>
    <t>Boston Collegiate Charter School</t>
  </si>
  <si>
    <t>Boston Day and Evening Academy Charter (District)</t>
  </si>
  <si>
    <t>Boston Day and Evening Academy Charter School</t>
  </si>
  <si>
    <t>Boston Green Academy Horace Mann Charter School (District)</t>
  </si>
  <si>
    <t>Boston Green Academy Horace Mann Charter School</t>
  </si>
  <si>
    <t>Boston Preparatory Charter Public (District)</t>
  </si>
  <si>
    <t>Boston Preparatory Charter Public School</t>
  </si>
  <si>
    <t>Boston Renaissance Charter Public (District)</t>
  </si>
  <si>
    <t>Boston Renaissance Charter Public School</t>
  </si>
  <si>
    <t>Bourne</t>
  </si>
  <si>
    <t>Bourne High School</t>
  </si>
  <si>
    <t>Bourne Intermediate School</t>
  </si>
  <si>
    <t>Bourne Middle School</t>
  </si>
  <si>
    <t>Bournedale Elementary School</t>
  </si>
  <si>
    <t>Boxford</t>
  </si>
  <si>
    <t>Harry Lee Cole</t>
  </si>
  <si>
    <t>Spofford Pond</t>
  </si>
  <si>
    <t>Braintree</t>
  </si>
  <si>
    <t>Archie T Morrison</t>
  </si>
  <si>
    <t>Braintree High</t>
  </si>
  <si>
    <t>Donald Ross</t>
  </si>
  <si>
    <t>East Middle School</t>
  </si>
  <si>
    <t>Highlands</t>
  </si>
  <si>
    <t>Hollis</t>
  </si>
  <si>
    <t>Liberty</t>
  </si>
  <si>
    <t>Mary E Flaherty School</t>
  </si>
  <si>
    <t>South Middle School</t>
  </si>
  <si>
    <t>Brewster</t>
  </si>
  <si>
    <t>Eddy Elementary</t>
  </si>
  <si>
    <t>Stony Brook Elementary</t>
  </si>
  <si>
    <t>Bridge Boston Charter School (District)</t>
  </si>
  <si>
    <t>Bridge Boston Charter School</t>
  </si>
  <si>
    <t>Bridgewater-Raynham</t>
  </si>
  <si>
    <t>Bridgewater Middle School</t>
  </si>
  <si>
    <t>Bridgewater-Raynham Regional</t>
  </si>
  <si>
    <t>Laliberte Elementary School</t>
  </si>
  <si>
    <t>Merrill Elementary School</t>
  </si>
  <si>
    <t>Mitchell Elementary School</t>
  </si>
  <si>
    <t>Raynham Middle School</t>
  </si>
  <si>
    <t>Therapeutic Day School</t>
  </si>
  <si>
    <t>Williams Intermediate School</t>
  </si>
  <si>
    <t>Brimfield</t>
  </si>
  <si>
    <t>Brimfield Elementary</t>
  </si>
  <si>
    <t>Bristol County Agricultural</t>
  </si>
  <si>
    <t>Bristol County Agricultural High</t>
  </si>
  <si>
    <t>Bristol-Plymouth Regional Vocational Technical</t>
  </si>
  <si>
    <t>Bristol-Plymouth Vocational Technical</t>
  </si>
  <si>
    <t>Brockton</t>
  </si>
  <si>
    <t>Ashfield Middle School</t>
  </si>
  <si>
    <t>Barrett Russell Early Childhood Center</t>
  </si>
  <si>
    <t>Brockton High</t>
  </si>
  <si>
    <t>Brockton Therapeutic Day School</t>
  </si>
  <si>
    <t>Brockton Virtual Learning Academy</t>
  </si>
  <si>
    <t>Brookfield</t>
  </si>
  <si>
    <t>Champion High School</t>
  </si>
  <si>
    <t>Downey</t>
  </si>
  <si>
    <t>Dr W Arnone Community School</t>
  </si>
  <si>
    <t>Edgar B Davis</t>
  </si>
  <si>
    <t>Edison Evening Academy</t>
  </si>
  <si>
    <t>Gilmore Elementary School</t>
  </si>
  <si>
    <t>Hancock</t>
  </si>
  <si>
    <t>Louis F Angelo Elementary</t>
  </si>
  <si>
    <t>Manthala George Jr. School</t>
  </si>
  <si>
    <t>Mary E. Baker School</t>
  </si>
  <si>
    <t>North Middle School</t>
  </si>
  <si>
    <t>Oscar F Raymond</t>
  </si>
  <si>
    <t>Plouffe Middle School</t>
  </si>
  <si>
    <t>PROMISE College and Career Academy</t>
  </si>
  <si>
    <t>West Middle School</t>
  </si>
  <si>
    <t>Brooke Charter School (District)</t>
  </si>
  <si>
    <t>Brooke Charter School</t>
  </si>
  <si>
    <t>Brookfield Elementary</t>
  </si>
  <si>
    <t>Brookline</t>
  </si>
  <si>
    <t>Brookline Early Education Program at Beacon</t>
  </si>
  <si>
    <t>Brookline Early Education Program at Putterham</t>
  </si>
  <si>
    <t>Brookline High</t>
  </si>
  <si>
    <t>Edith C Baker</t>
  </si>
  <si>
    <t>Florida Ruffin Ridley School</t>
  </si>
  <si>
    <t>John D Runkle</t>
  </si>
  <si>
    <t>Lawrence</t>
  </si>
  <si>
    <t>Michael Driscoll</t>
  </si>
  <si>
    <t>Pierce</t>
  </si>
  <si>
    <t>Roland Hayes</t>
  </si>
  <si>
    <t>The Lynch Center</t>
  </si>
  <si>
    <t>William H Lincoln</t>
  </si>
  <si>
    <t>Burlington</t>
  </si>
  <si>
    <t>Burlington High</t>
  </si>
  <si>
    <t>Fox Hill</t>
  </si>
  <si>
    <t>Francis Wyman Elementary</t>
  </si>
  <si>
    <t>Marshall Simonds Middle</t>
  </si>
  <si>
    <t>Memorial</t>
  </si>
  <si>
    <t>Pine Glen Elementary</t>
  </si>
  <si>
    <t>Cambridge</t>
  </si>
  <si>
    <t>Amigos School</t>
  </si>
  <si>
    <t>Cambridge Rindge and Latin</t>
  </si>
  <si>
    <t>Cambridge Street Upper School</t>
  </si>
  <si>
    <t>Cambridgeport</t>
  </si>
  <si>
    <t>Fletcher/Maynard Academy</t>
  </si>
  <si>
    <t>Graham and Parks</t>
  </si>
  <si>
    <t>Haggerty</t>
  </si>
  <si>
    <t>John M Tobin</t>
  </si>
  <si>
    <t>Kennedy-Longfellow</t>
  </si>
  <si>
    <t>King Open</t>
  </si>
  <si>
    <t>Maria L. Baldwin</t>
  </si>
  <si>
    <t>Martin Luther King Jr.</t>
  </si>
  <si>
    <t>Morse</t>
  </si>
  <si>
    <t>Peabody</t>
  </si>
  <si>
    <t>Putnam Avenue Upper School</t>
  </si>
  <si>
    <t>Rindge Avenue Upper School</t>
  </si>
  <si>
    <t>Vassal Lane Upper School</t>
  </si>
  <si>
    <t>Canton</t>
  </si>
  <si>
    <t>Canton High</t>
  </si>
  <si>
    <t>Dean S Luce</t>
  </si>
  <si>
    <t>Lt Peter M Hansen</t>
  </si>
  <si>
    <t>Rodman Early Childhood Center</t>
  </si>
  <si>
    <t>Wm H Galvin Middle</t>
  </si>
  <si>
    <t>Cape Cod Lighthouse Charter (District)</t>
  </si>
  <si>
    <t>Cape Cod Lighthouse Charter School</t>
  </si>
  <si>
    <t>Cape Cod Regional Vocational Technical</t>
  </si>
  <si>
    <t>Cape Cod Region Vocational Technical</t>
  </si>
  <si>
    <t>Carlisle</t>
  </si>
  <si>
    <t>Carlisle School</t>
  </si>
  <si>
    <t>Carver</t>
  </si>
  <si>
    <t>Carver Elementary School</t>
  </si>
  <si>
    <t>Carver Middle/High School</t>
  </si>
  <si>
    <t>Central Berkshire</t>
  </si>
  <si>
    <t>Becket Washington School</t>
  </si>
  <si>
    <t>Craneville</t>
  </si>
  <si>
    <t>Kittredge</t>
  </si>
  <si>
    <t>Nessacus Regional Middle School</t>
  </si>
  <si>
    <t>Wahconah Regional High</t>
  </si>
  <si>
    <t>Chelmsford</t>
  </si>
  <si>
    <t>Byam School</t>
  </si>
  <si>
    <t>Center Elementary School</t>
  </si>
  <si>
    <t>Charles D Harrington</t>
  </si>
  <si>
    <t>Chelmsford High</t>
  </si>
  <si>
    <t>Col Moses Parker School</t>
  </si>
  <si>
    <t>Community Education Center</t>
  </si>
  <si>
    <t>McCarthy Middle School</t>
  </si>
  <si>
    <t>South Row</t>
  </si>
  <si>
    <t>Chelsea</t>
  </si>
  <si>
    <t>Chelsea High</t>
  </si>
  <si>
    <t>Chelsea Opportunity Academy</t>
  </si>
  <si>
    <t>Chelsea Virtual Learning Academy</t>
  </si>
  <si>
    <t>Clark Avenue School</t>
  </si>
  <si>
    <t>Edgar F. Hooks Elementary</t>
  </si>
  <si>
    <t>Eugene Wright Science and Technology Academy</t>
  </si>
  <si>
    <t>Frank M Sokolowski Elementary</t>
  </si>
  <si>
    <t>George F. Kelly Elementary</t>
  </si>
  <si>
    <t>Joseph A. Browne School</t>
  </si>
  <si>
    <t>Shurtleff Early Childhood</t>
  </si>
  <si>
    <t>William A Berkowitz Elementary</t>
  </si>
  <si>
    <t>Chesterfield-Goshen</t>
  </si>
  <si>
    <t>New Hingham Regional Elementary</t>
  </si>
  <si>
    <t>Chicopee</t>
  </si>
  <si>
    <t>Barry</t>
  </si>
  <si>
    <t>Belcher</t>
  </si>
  <si>
    <t>Bellamy Middle</t>
  </si>
  <si>
    <t>Bowe</t>
  </si>
  <si>
    <t>Bowie</t>
  </si>
  <si>
    <t>Chicopee Academy</t>
  </si>
  <si>
    <t>Chicopee Comprehensive High School</t>
  </si>
  <si>
    <t>Chicopee High</t>
  </si>
  <si>
    <t>Dupont Middle</t>
  </si>
  <si>
    <t>Fairview Elementary</t>
  </si>
  <si>
    <t>Gen John J Stefanik</t>
  </si>
  <si>
    <t>Lambert-Lavoie</t>
  </si>
  <si>
    <t>Litwin</t>
  </si>
  <si>
    <t>Streiber Memorial School</t>
  </si>
  <si>
    <t>Szetela Early Childhood Center</t>
  </si>
  <si>
    <t>Christa McAuliffe Charter School (District)</t>
  </si>
  <si>
    <t>Christa McAuliffe Charter School</t>
  </si>
  <si>
    <t>City on a Hill Charter Public School (District)</t>
  </si>
  <si>
    <t>City on a Hill Charter Public School</t>
  </si>
  <si>
    <t>Clarksburg</t>
  </si>
  <si>
    <t>Clarksburg Elementary</t>
  </si>
  <si>
    <t>Clinton</t>
  </si>
  <si>
    <t>Clinton Elementary</t>
  </si>
  <si>
    <t>Clinton Middle School</t>
  </si>
  <si>
    <t>Clinton Senior High</t>
  </si>
  <si>
    <t>Codman Academy Charter Public (District)</t>
  </si>
  <si>
    <t>Codman Academy Charter Public School</t>
  </si>
  <si>
    <t>Cohasset</t>
  </si>
  <si>
    <t>Cohasset High School</t>
  </si>
  <si>
    <t>Cohasset Middle School</t>
  </si>
  <si>
    <t>Deer Hill</t>
  </si>
  <si>
    <t>Joseph Osgood</t>
  </si>
  <si>
    <t>Collegiate Charter School of Lowell (District)</t>
  </si>
  <si>
    <t>Collegiate Charter School of Lowell</t>
  </si>
  <si>
    <t>Community Charter School of Cambridge (District)</t>
  </si>
  <si>
    <t>Community Charter School of Cambridge</t>
  </si>
  <si>
    <t>Community Day Charter Public School (District)</t>
  </si>
  <si>
    <t>Community Day Charter Public School</t>
  </si>
  <si>
    <t>Concord</t>
  </si>
  <si>
    <t>Alcott</t>
  </si>
  <si>
    <t>Concord Middle</t>
  </si>
  <si>
    <t>Thoreau</t>
  </si>
  <si>
    <t>Willard</t>
  </si>
  <si>
    <t>Concord-Carlisle</t>
  </si>
  <si>
    <t>Concord Carlisle High</t>
  </si>
  <si>
    <t>Conservatory Lab Charter (District)</t>
  </si>
  <si>
    <t>Conservatory Lab Charter School</t>
  </si>
  <si>
    <t>Conway</t>
  </si>
  <si>
    <t>Conway Grammar</t>
  </si>
  <si>
    <t>Danvers</t>
  </si>
  <si>
    <t>Danvers High</t>
  </si>
  <si>
    <t>Great Oak</t>
  </si>
  <si>
    <t>Holten Richmond Middle School</t>
  </si>
  <si>
    <t>Ivan G Smith</t>
  </si>
  <si>
    <t>Riverside</t>
  </si>
  <si>
    <t>Willis E Thorpe</t>
  </si>
  <si>
    <t>Dartmouth</t>
  </si>
  <si>
    <t>Andrew B. Cushman School</t>
  </si>
  <si>
    <t>Dartmouth High</t>
  </si>
  <si>
    <t>Dartmouth Middle</t>
  </si>
  <si>
    <t>George H Potter</t>
  </si>
  <si>
    <t>James M. Quinn School</t>
  </si>
  <si>
    <t>Joseph Demello</t>
  </si>
  <si>
    <t>Dedham</t>
  </si>
  <si>
    <t>Avery</t>
  </si>
  <si>
    <t>Dedham High</t>
  </si>
  <si>
    <t>Dedham Middle School</t>
  </si>
  <si>
    <t>Early Childhood Center</t>
  </si>
  <si>
    <t>Greenlodge</t>
  </si>
  <si>
    <t>Oakdale</t>
  </si>
  <si>
    <t>Riverdale</t>
  </si>
  <si>
    <t>Deerfield</t>
  </si>
  <si>
    <t>Deerfield Elementary</t>
  </si>
  <si>
    <t>Dennis-Yarmouth</t>
  </si>
  <si>
    <t>Dennis-Yarmouth Intermediate School</t>
  </si>
  <si>
    <t>Dennis-Yarmouth Middle School</t>
  </si>
  <si>
    <t>Dennis-Yarmouth Regional High</t>
  </si>
  <si>
    <t>Ezra H Baker Innovation School</t>
  </si>
  <si>
    <t>Marguerite E Small Elementary</t>
  </si>
  <si>
    <t>Station Avenue Elementary</t>
  </si>
  <si>
    <t>Dighton-Rehoboth</t>
  </si>
  <si>
    <t>Dighton Elementary</t>
  </si>
  <si>
    <t>Dighton Middle School</t>
  </si>
  <si>
    <t>Dighton-Rehoboth Regional High School</t>
  </si>
  <si>
    <t>Dorothy L Beckwith</t>
  </si>
  <si>
    <t>Palmer River</t>
  </si>
  <si>
    <t>Douglas</t>
  </si>
  <si>
    <t>Douglas Elementary School</t>
  </si>
  <si>
    <t>Douglas High School</t>
  </si>
  <si>
    <t>Douglas Middle School</t>
  </si>
  <si>
    <t>Douglas Primary School</t>
  </si>
  <si>
    <t>Dover</t>
  </si>
  <si>
    <t>Chickering</t>
  </si>
  <si>
    <t>Dover-Sherborn</t>
  </si>
  <si>
    <t>Dover-Sherborn Regional High</t>
  </si>
  <si>
    <t>Dover-Sherborn Regional Middle School</t>
  </si>
  <si>
    <t>Dracut</t>
  </si>
  <si>
    <t>Brookside Elementary</t>
  </si>
  <si>
    <t>Dracut Senior High</t>
  </si>
  <si>
    <t>George H. Englesby Elementary School</t>
  </si>
  <si>
    <t>Greenmont Avenue</t>
  </si>
  <si>
    <t>Joseph A Campbell Elementary</t>
  </si>
  <si>
    <t>Justus C. Richardson Middle School</t>
  </si>
  <si>
    <t>Dudley Street Neighborhood Charter School (District)</t>
  </si>
  <si>
    <t>Dudley Street Neighborhood Charter School</t>
  </si>
  <si>
    <t>Dudley-Charlton Reg</t>
  </si>
  <si>
    <t>Charlton Elementary</t>
  </si>
  <si>
    <t>Charlton Middle School</t>
  </si>
  <si>
    <t>Dudley Elementary</t>
  </si>
  <si>
    <t>Dudley Middle School</t>
  </si>
  <si>
    <t>Heritage School</t>
  </si>
  <si>
    <t>Mason Road School</t>
  </si>
  <si>
    <t>Shepherd Hill Regional High</t>
  </si>
  <si>
    <t>Duxbury</t>
  </si>
  <si>
    <t>Alden School</t>
  </si>
  <si>
    <t>Chandler Elementary</t>
  </si>
  <si>
    <t>Duxbury High</t>
  </si>
  <si>
    <t>Duxbury Middle</t>
  </si>
  <si>
    <t>East Bridgewater</t>
  </si>
  <si>
    <t>Central</t>
  </si>
  <si>
    <t>East Bridgewater JR./SR. High School</t>
  </si>
  <si>
    <t>Gordon W. Mitchell School</t>
  </si>
  <si>
    <t>East Longmeadow</t>
  </si>
  <si>
    <t>Birchland Park</t>
  </si>
  <si>
    <t>East Longmeadow High</t>
  </si>
  <si>
    <t>Mapleshade</t>
  </si>
  <si>
    <t>Meadow Brook</t>
  </si>
  <si>
    <t>Mountain View</t>
  </si>
  <si>
    <t>Eastham</t>
  </si>
  <si>
    <t>Eastham Elementary</t>
  </si>
  <si>
    <t>Easthampton</t>
  </si>
  <si>
    <t>Easthampton High</t>
  </si>
  <si>
    <t>Mountain View School</t>
  </si>
  <si>
    <t>Easton</t>
  </si>
  <si>
    <t>Blanche A. Ames Elementary School</t>
  </si>
  <si>
    <t>Easton Middle School</t>
  </si>
  <si>
    <t>Oliver Ames High</t>
  </si>
  <si>
    <t>Richardson Olmsted School</t>
  </si>
  <si>
    <t>Edgartown</t>
  </si>
  <si>
    <t>Edgartown Elementary</t>
  </si>
  <si>
    <t>Edward M. Kennedy Academy for Health Careers: A Horace Mann Charter Public School (District)</t>
  </si>
  <si>
    <t>Edward M. Kennedy Academy for Health Careers: A Horace Mann Charter Public School</t>
  </si>
  <si>
    <t>Erving</t>
  </si>
  <si>
    <t>Erving Elementary</t>
  </si>
  <si>
    <t>Essex North Shore Agricultural and Technical School District</t>
  </si>
  <si>
    <t>Essex North Shore Agricultural and Technical School</t>
  </si>
  <si>
    <t>Everett</t>
  </si>
  <si>
    <t>Adams School</t>
  </si>
  <si>
    <t>Devens School</t>
  </si>
  <si>
    <t>Everett High</t>
  </si>
  <si>
    <t>Edward M. Kennedy Academy for Health Careers</t>
  </si>
  <si>
    <t xml:space="preserve"> A Horace Mann Charter Public School</t>
  </si>
  <si>
    <t>George Keverian School</t>
  </si>
  <si>
    <t>Lafayette School</t>
  </si>
  <si>
    <t>Madeline English School</t>
  </si>
  <si>
    <t>Parlin School</t>
  </si>
  <si>
    <t>Sumner G. Whittier School</t>
  </si>
  <si>
    <t>Webster Extension</t>
  </si>
  <si>
    <t>Webster School</t>
  </si>
  <si>
    <t>Excel Academy Charter (District)</t>
  </si>
  <si>
    <t>Excel Academy Charter School</t>
  </si>
  <si>
    <t>Fairhaven</t>
  </si>
  <si>
    <t>East Fairhaven</t>
  </si>
  <si>
    <t>Fairhaven High</t>
  </si>
  <si>
    <t>Hastings Middle</t>
  </si>
  <si>
    <t>Leroy Wood</t>
  </si>
  <si>
    <t>Fall River</t>
  </si>
  <si>
    <t>B M C Durfee High</t>
  </si>
  <si>
    <t>Carlton M. Viveiros Elementary School</t>
  </si>
  <si>
    <t>FRPS Early Learning Center</t>
  </si>
  <si>
    <t>Henry Lord Community School</t>
  </si>
  <si>
    <t>James Tansey</t>
  </si>
  <si>
    <t>John J Doran</t>
  </si>
  <si>
    <t>Letourneau Elementary School</t>
  </si>
  <si>
    <t>Mary Fonseca Elementary School</t>
  </si>
  <si>
    <t>Matthew J Kuss Middle</t>
  </si>
  <si>
    <t>Morton Middle</t>
  </si>
  <si>
    <t>North End Elementary</t>
  </si>
  <si>
    <t>Resiliency Preparatory Academy</t>
  </si>
  <si>
    <t>Samuel Watson</t>
  </si>
  <si>
    <t>Spencer Borden</t>
  </si>
  <si>
    <t>Stone PK-12 School</t>
  </si>
  <si>
    <t>Talbot Innovation School</t>
  </si>
  <si>
    <t>Westall Elementary</t>
  </si>
  <si>
    <t>William S Greene</t>
  </si>
  <si>
    <t>Falmouth</t>
  </si>
  <si>
    <t>East Falmouth Elementary</t>
  </si>
  <si>
    <t>Falmouth High</t>
  </si>
  <si>
    <t>Morse Pond School</t>
  </si>
  <si>
    <t>Mullen-Hall</t>
  </si>
  <si>
    <t>North Falmouth Elementary</t>
  </si>
  <si>
    <t>Teaticket</t>
  </si>
  <si>
    <t>Farmington River Reg</t>
  </si>
  <si>
    <t>Farmington River Elementary</t>
  </si>
  <si>
    <t>Fitchburg</t>
  </si>
  <si>
    <t>Arthur M Longsjo Middle School</t>
  </si>
  <si>
    <t>Crocker Elementary</t>
  </si>
  <si>
    <t>Fitchburg High</t>
  </si>
  <si>
    <t>Goodrich Academy</t>
  </si>
  <si>
    <t>McKay Elementary School</t>
  </si>
  <si>
    <t>Memorial Middle School</t>
  </si>
  <si>
    <t>Reingold Elementary</t>
  </si>
  <si>
    <t>South Street Early Learning Center</t>
  </si>
  <si>
    <t>Florida</t>
  </si>
  <si>
    <t>Abbott Memorial</t>
  </si>
  <si>
    <t>Four Rivers Charter Public (District)</t>
  </si>
  <si>
    <t>Four Rivers Charter Public School</t>
  </si>
  <si>
    <t>Foxborough</t>
  </si>
  <si>
    <t>Charles Taylor Elementary</t>
  </si>
  <si>
    <t>Foxborough High</t>
  </si>
  <si>
    <t>John J Ahern</t>
  </si>
  <si>
    <t>Mabelle M Burrell</t>
  </si>
  <si>
    <t>Vincent M Igo Elementary</t>
  </si>
  <si>
    <t>Foxborough Regional Charter (District)</t>
  </si>
  <si>
    <t>Foxborough Regional Charter School</t>
  </si>
  <si>
    <t>Framingham</t>
  </si>
  <si>
    <t>Barbieri Elementary</t>
  </si>
  <si>
    <t>Brophy</t>
  </si>
  <si>
    <t>Cameron Middle School</t>
  </si>
  <si>
    <t>Charlotte A Dunning</t>
  </si>
  <si>
    <t>Framingham High School</t>
  </si>
  <si>
    <t>Fuller Middle</t>
  </si>
  <si>
    <t>Harmony Grove Elementary</t>
  </si>
  <si>
    <t>Hemenway</t>
  </si>
  <si>
    <t>Juniper Hill School</t>
  </si>
  <si>
    <t>Mary E Stapleton Elementary</t>
  </si>
  <si>
    <t>Miriam F McCarthy School</t>
  </si>
  <si>
    <t>Potter Road</t>
  </si>
  <si>
    <t>Walsh Middle</t>
  </si>
  <si>
    <t>Francis W. Parker Charter Essential (District)</t>
  </si>
  <si>
    <t>Francis W. Parker Charter Essential School</t>
  </si>
  <si>
    <t>Franklin</t>
  </si>
  <si>
    <t>Annie Sullivan Middle School</t>
  </si>
  <si>
    <t>Franklin Early Childhood Development Center</t>
  </si>
  <si>
    <t>Franklin High</t>
  </si>
  <si>
    <t>Helen Keller Elementary</t>
  </si>
  <si>
    <t>Horace Mann</t>
  </si>
  <si>
    <t>J F Kennedy Memorial</t>
  </si>
  <si>
    <t>Jefferson Elementary</t>
  </si>
  <si>
    <t>Oak Street Elementary</t>
  </si>
  <si>
    <t>Parmenter</t>
  </si>
  <si>
    <t>Remington Middle</t>
  </si>
  <si>
    <t>Franklin County Regional Vocational Technical</t>
  </si>
  <si>
    <t>Franklin County Technical</t>
  </si>
  <si>
    <t>Freetown-Lakeville</t>
  </si>
  <si>
    <t>Apponequet Regional High</t>
  </si>
  <si>
    <t>Assawompset Elementary School</t>
  </si>
  <si>
    <t>Freetown Elementary School</t>
  </si>
  <si>
    <t>Freetown-Lakeville Middle School</t>
  </si>
  <si>
    <t>George R Austin Intermediate School</t>
  </si>
  <si>
    <t>Frontier</t>
  </si>
  <si>
    <t>Frontier Regional</t>
  </si>
  <si>
    <t>Gardner</t>
  </si>
  <si>
    <t>Gardner Academy for Learning and Technology</t>
  </si>
  <si>
    <t>Gardner Elementary School</t>
  </si>
  <si>
    <t>Gardner High</t>
  </si>
  <si>
    <t>Gardner Middle School</t>
  </si>
  <si>
    <t>Gateway</t>
  </si>
  <si>
    <t>Chester Elementary</t>
  </si>
  <si>
    <t>Gateway Regional School</t>
  </si>
  <si>
    <t>Littleville Elementary School</t>
  </si>
  <si>
    <t>Georgetown</t>
  </si>
  <si>
    <t>Georgetown High School</t>
  </si>
  <si>
    <t>Georgetown Middle School</t>
  </si>
  <si>
    <t>Penn Brook</t>
  </si>
  <si>
    <t>Perley Elementary</t>
  </si>
  <si>
    <t>Gill-Montague</t>
  </si>
  <si>
    <t>Gill Elementary</t>
  </si>
  <si>
    <t>Great Falls Middle</t>
  </si>
  <si>
    <t>Hillcrest Elementary School</t>
  </si>
  <si>
    <t>Sheffield Elementary School</t>
  </si>
  <si>
    <t>Turners Fall High</t>
  </si>
  <si>
    <t>Global Learning Charter Public (District)</t>
  </si>
  <si>
    <t>Global Learning Charter Public School</t>
  </si>
  <si>
    <t>Gloucester</t>
  </si>
  <si>
    <t>Beeman Memorial</t>
  </si>
  <si>
    <t>East Veterans Elementary School</t>
  </si>
  <si>
    <t>Gloucester High</t>
  </si>
  <si>
    <t>Gloucester PreSchool</t>
  </si>
  <si>
    <t>Plum Cove School</t>
  </si>
  <si>
    <t>Ralph B O'Maley Middle</t>
  </si>
  <si>
    <t>West Parish</t>
  </si>
  <si>
    <t>Gosnold</t>
  </si>
  <si>
    <t>Cuttyhunk Elementary</t>
  </si>
  <si>
    <t>Grafton</t>
  </si>
  <si>
    <t>Grafton High School</t>
  </si>
  <si>
    <t>Grafton Middle</t>
  </si>
  <si>
    <t>Millbury Street Elementary School</t>
  </si>
  <si>
    <t>North Grafton Elementary</t>
  </si>
  <si>
    <t>North Street Elementary School</t>
  </si>
  <si>
    <t>South Grafton Elementary</t>
  </si>
  <si>
    <t>Granby</t>
  </si>
  <si>
    <t>East Meadow</t>
  </si>
  <si>
    <t>Granby Jr Sr High School</t>
  </si>
  <si>
    <t>Greater Commonwealth Virtual District</t>
  </si>
  <si>
    <t>Greater Commonwealth Virtual School</t>
  </si>
  <si>
    <t>Greater Fall River Regional Vocational Technical</t>
  </si>
  <si>
    <t>Diman Regional Vocational Technical High</t>
  </si>
  <si>
    <t>Greater Lawrence Regional Vocational Technical</t>
  </si>
  <si>
    <t>Gr Lawrence Regional Vocational Technical</t>
  </si>
  <si>
    <t>Greater Lowell Regional Vocational Technical</t>
  </si>
  <si>
    <t>Gr Lowell Regional Vocational Technical</t>
  </si>
  <si>
    <t>Greater New Bedford Regional Vocational Technical</t>
  </si>
  <si>
    <t>Gr New Bedford Vocational Technical</t>
  </si>
  <si>
    <t>Greenfield</t>
  </si>
  <si>
    <t>Discovery School at Four Corners</t>
  </si>
  <si>
    <t>Federal Street School</t>
  </si>
  <si>
    <t>Greenfield High</t>
  </si>
  <si>
    <t>Greenfield Middle</t>
  </si>
  <si>
    <t>Newton School</t>
  </si>
  <si>
    <t>The Academy of Early Learning at North Parish</t>
  </si>
  <si>
    <t>Groton-Dunstable</t>
  </si>
  <si>
    <t>Boutwell School</t>
  </si>
  <si>
    <t>Florence Roche School</t>
  </si>
  <si>
    <t>Groton Dunstable Regional</t>
  </si>
  <si>
    <t>Groton Dunstable Regional Middle</t>
  </si>
  <si>
    <t>Swallow/Union School</t>
  </si>
  <si>
    <t>Hadley</t>
  </si>
  <si>
    <t>Hadley Elementary</t>
  </si>
  <si>
    <t>Hopkins Academy</t>
  </si>
  <si>
    <t>Halifax</t>
  </si>
  <si>
    <t>Halifax Elementary</t>
  </si>
  <si>
    <t>Hamilton-Wenham</t>
  </si>
  <si>
    <t>Bessie Buker Elementary</t>
  </si>
  <si>
    <t>Cutler School</t>
  </si>
  <si>
    <t>Hamilton-Wenham Regional High</t>
  </si>
  <si>
    <t>Miles River Middle</t>
  </si>
  <si>
    <t>Winthrop School</t>
  </si>
  <si>
    <t>Hampden Charter School of Science (District)</t>
  </si>
  <si>
    <t>Hampden Charter School of Science</t>
  </si>
  <si>
    <t>Hampden-Wilbraham</t>
  </si>
  <si>
    <t>Green Meadows Elementary</t>
  </si>
  <si>
    <t>Mile Tree Elementary</t>
  </si>
  <si>
    <t>Minnechaug Regional High</t>
  </si>
  <si>
    <t>Soule Road</t>
  </si>
  <si>
    <t>Stony Hill School</t>
  </si>
  <si>
    <t>Wilbraham Middle</t>
  </si>
  <si>
    <t>Hampshire</t>
  </si>
  <si>
    <t>Hampshire Regional High</t>
  </si>
  <si>
    <t>Hancock Elementary</t>
  </si>
  <si>
    <t>Hanover</t>
  </si>
  <si>
    <t>Cedar Elementary</t>
  </si>
  <si>
    <t>Center Elementary</t>
  </si>
  <si>
    <t>Hanover High</t>
  </si>
  <si>
    <t>Hanover Middle</t>
  </si>
  <si>
    <t>Harvard</t>
  </si>
  <si>
    <t>Hildreth Elementary School</t>
  </si>
  <si>
    <t>The Bromfield High School</t>
  </si>
  <si>
    <t>The Bromfield Middle School</t>
  </si>
  <si>
    <t>Hatfield</t>
  </si>
  <si>
    <t>Hatfield Elementary</t>
  </si>
  <si>
    <t>Smith Academy</t>
  </si>
  <si>
    <t>Haverhill</t>
  </si>
  <si>
    <t>Bartlett School and Assessment Center</t>
  </si>
  <si>
    <t>Bradford Elementary</t>
  </si>
  <si>
    <t>Caleb Dustin Hunking School</t>
  </si>
  <si>
    <t>Consentino Middle School</t>
  </si>
  <si>
    <t>Dr Paul Nettle</t>
  </si>
  <si>
    <t>Gateway Academy</t>
  </si>
  <si>
    <t>Golden Hill</t>
  </si>
  <si>
    <t>Greenleaf Academy</t>
  </si>
  <si>
    <t>Haverhill High</t>
  </si>
  <si>
    <t>John G Whittier</t>
  </si>
  <si>
    <t>Moody</t>
  </si>
  <si>
    <t>Moody Preschool Extension</t>
  </si>
  <si>
    <t>Pentucket Lake Elementary</t>
  </si>
  <si>
    <t>Silver Hill Elementary School</t>
  </si>
  <si>
    <t>Tilton</t>
  </si>
  <si>
    <t>Walnut Square</t>
  </si>
  <si>
    <t>Hawlemont</t>
  </si>
  <si>
    <t>Hawlemont Regional</t>
  </si>
  <si>
    <t>Hill View Montessori Charter Public (District)</t>
  </si>
  <si>
    <t>Hill View Montessori Charter Public School</t>
  </si>
  <si>
    <t>Hilltown Cooperative Charter Public (District)</t>
  </si>
  <si>
    <t>Hilltown Cooperative Charter Public School</t>
  </si>
  <si>
    <t>Hingham</t>
  </si>
  <si>
    <t>East Elementary School</t>
  </si>
  <si>
    <t>Hingham High</t>
  </si>
  <si>
    <t>Hingham Middle School</t>
  </si>
  <si>
    <t>Plymouth River</t>
  </si>
  <si>
    <t>Wm L Foster Elementary</t>
  </si>
  <si>
    <t>Holbrook</t>
  </si>
  <si>
    <t>Holbrook Middle High School</t>
  </si>
  <si>
    <t>Holland</t>
  </si>
  <si>
    <t>Holland Elementary</t>
  </si>
  <si>
    <t>Holliston</t>
  </si>
  <si>
    <t>Holliston High</t>
  </si>
  <si>
    <t>Miller School</t>
  </si>
  <si>
    <t>Placentino Elementary</t>
  </si>
  <si>
    <t>Robert H. Adams Middle School</t>
  </si>
  <si>
    <t>Holyoke</t>
  </si>
  <si>
    <t>E N White Elementary</t>
  </si>
  <si>
    <t>H.B. Lawrence School</t>
  </si>
  <si>
    <t>Holyoke High</t>
  </si>
  <si>
    <t>Holyoke STEM Academy</t>
  </si>
  <si>
    <t>Joseph Metcalf School</t>
  </si>
  <si>
    <t>Kelly Elementary</t>
  </si>
  <si>
    <t>Lt Clayre Sullivan Elementary</t>
  </si>
  <si>
    <t>Lt Elmer J McMahon Elementary</t>
  </si>
  <si>
    <t>Maurice A Donahue Elementary</t>
  </si>
  <si>
    <t>Morgan Full Service Community School</t>
  </si>
  <si>
    <t>Holyoke Community Charter (District)</t>
  </si>
  <si>
    <t>Holyoke Community Charter School</t>
  </si>
  <si>
    <t>Hoosac Valley Regional</t>
  </si>
  <si>
    <t>Hoosac Valley Elementary School</t>
  </si>
  <si>
    <t>Hoosac Valley High School</t>
  </si>
  <si>
    <t>Hoosac Valley Middle School</t>
  </si>
  <si>
    <t>Hopedale</t>
  </si>
  <si>
    <t>Hopedale Jr Sr High</t>
  </si>
  <si>
    <t>Park Street School</t>
  </si>
  <si>
    <t>Hopkinton</t>
  </si>
  <si>
    <t>Elmwood</t>
  </si>
  <si>
    <t>Hopkins Elementary School</t>
  </si>
  <si>
    <t>Hopkinton High</t>
  </si>
  <si>
    <t>Hopkinton Middle School</t>
  </si>
  <si>
    <t>Hopkinton Pre-School</t>
  </si>
  <si>
    <t>Marathon Elementary School</t>
  </si>
  <si>
    <t>Hudson</t>
  </si>
  <si>
    <t>C A Farley</t>
  </si>
  <si>
    <t>David J. Quinn Middle School</t>
  </si>
  <si>
    <t>Forest Avenue Elementary</t>
  </si>
  <si>
    <t>Hudson High</t>
  </si>
  <si>
    <t>Mulready Elementary</t>
  </si>
  <si>
    <t>Hull</t>
  </si>
  <si>
    <t>Hull High</t>
  </si>
  <si>
    <t>Lillian M Jacobs</t>
  </si>
  <si>
    <t>Innovation Academy Charter (District)</t>
  </si>
  <si>
    <t>Innovation Academy Charter School</t>
  </si>
  <si>
    <t>Ipswich</t>
  </si>
  <si>
    <t>Ipswich High</t>
  </si>
  <si>
    <t>Ipswich Middle School</t>
  </si>
  <si>
    <t>Paul F Doyon Memorial</t>
  </si>
  <si>
    <t>Winthrop</t>
  </si>
  <si>
    <t>King Philip</t>
  </si>
  <si>
    <t>King Philip Middle School</t>
  </si>
  <si>
    <t>King Philip Regional High</t>
  </si>
  <si>
    <t>Kingston</t>
  </si>
  <si>
    <t>Kingston Elementary</t>
  </si>
  <si>
    <t>Kingston Intermediate</t>
  </si>
  <si>
    <t>KIPP Academy Boston Charter School (District)</t>
  </si>
  <si>
    <t>KIPP Academy Boston Charter School</t>
  </si>
  <si>
    <t>KIPP Academy Lynn Charter (District)</t>
  </si>
  <si>
    <t>KIPP Academy Lynn Charter School</t>
  </si>
  <si>
    <t>Alexander B Bruce</t>
  </si>
  <si>
    <t>Arlington Elementary</t>
  </si>
  <si>
    <t>Arlington Middle School</t>
  </si>
  <si>
    <t>Edward F. Parthum</t>
  </si>
  <si>
    <t>Emily G Wetherbee</t>
  </si>
  <si>
    <t>Francis M Leahy</t>
  </si>
  <si>
    <t>Frost Middle School</t>
  </si>
  <si>
    <t>Gerard A. Guilmette</t>
  </si>
  <si>
    <t>Guilmette Middle School</t>
  </si>
  <si>
    <t>High School Learning Center</t>
  </si>
  <si>
    <t>James F Hennessey</t>
  </si>
  <si>
    <t>John Breen School</t>
  </si>
  <si>
    <t>John K Tarbox</t>
  </si>
  <si>
    <t>Lawlor Early Childhood Center</t>
  </si>
  <si>
    <t>Lawrence Family Public Academy</t>
  </si>
  <si>
    <t>Lawrence High School</t>
  </si>
  <si>
    <t>Leonard Middle School</t>
  </si>
  <si>
    <t>Oliver Elementary School</t>
  </si>
  <si>
    <t>Oliver Middle School</t>
  </si>
  <si>
    <t>Parthum Middle School</t>
  </si>
  <si>
    <t>RISE Academy</t>
  </si>
  <si>
    <t>Robert Frost</t>
  </si>
  <si>
    <t>Rollins Early Childhood Center</t>
  </si>
  <si>
    <t>School for Exceptional Studies</t>
  </si>
  <si>
    <t>South Lawrence East Elementary School</t>
  </si>
  <si>
    <t>Spark Academy</t>
  </si>
  <si>
    <t>Lawrence Family Development Charter (District)</t>
  </si>
  <si>
    <t>Lawrence Family Development Charter School</t>
  </si>
  <si>
    <t>Learning First Charter Public School (District)</t>
  </si>
  <si>
    <t>Learning First Charter Public School</t>
  </si>
  <si>
    <t>Lee</t>
  </si>
  <si>
    <t>Lee Elementary</t>
  </si>
  <si>
    <t>Lee Middle/High School</t>
  </si>
  <si>
    <t>Leicester</t>
  </si>
  <si>
    <t>Leicester Elementary</t>
  </si>
  <si>
    <t>Leicester High</t>
  </si>
  <si>
    <t>Leicester Integrated Preschool</t>
  </si>
  <si>
    <t>Leicester Middle</t>
  </si>
  <si>
    <t>Lenox</t>
  </si>
  <si>
    <t>Lenox Memorial High</t>
  </si>
  <si>
    <t>Morris</t>
  </si>
  <si>
    <t>Leominster</t>
  </si>
  <si>
    <t>Bennett</t>
  </si>
  <si>
    <t>Center For Technical Education Innovation</t>
  </si>
  <si>
    <t>Fall Brook</t>
  </si>
  <si>
    <t>Frances Drake School</t>
  </si>
  <si>
    <t>Johnny Appleseed</t>
  </si>
  <si>
    <t>Leominster Academy</t>
  </si>
  <si>
    <t>Leominster Center for Excellence</t>
  </si>
  <si>
    <t>Leominster High School</t>
  </si>
  <si>
    <t>Lincoln School</t>
  </si>
  <si>
    <t>Northwest</t>
  </si>
  <si>
    <t>Priest Street</t>
  </si>
  <si>
    <t>Samoset School</t>
  </si>
  <si>
    <t>Sky View Middle School</t>
  </si>
  <si>
    <t>Leverett</t>
  </si>
  <si>
    <t>Leverett Elementary</t>
  </si>
  <si>
    <t>Lexington</t>
  </si>
  <si>
    <t>Bowman</t>
  </si>
  <si>
    <t>Bridge</t>
  </si>
  <si>
    <t>Fiske</t>
  </si>
  <si>
    <t>Harrington</t>
  </si>
  <si>
    <t>Jonas Clarke Middle</t>
  </si>
  <si>
    <t>Joseph Estabrook</t>
  </si>
  <si>
    <t>Lexington Children's Place</t>
  </si>
  <si>
    <t>Lexington High</t>
  </si>
  <si>
    <t>Maria Hastings</t>
  </si>
  <si>
    <t>Wm Diamond Middle</t>
  </si>
  <si>
    <t>Libertas Academy Charter School (District)</t>
  </si>
  <si>
    <t>Libertas Academy Charter School</t>
  </si>
  <si>
    <t>Lincoln</t>
  </si>
  <si>
    <t>Hanscom School</t>
  </si>
  <si>
    <t>Lincoln-Sudbury</t>
  </si>
  <si>
    <t>Lincoln-Sudbury Regional High</t>
  </si>
  <si>
    <t>Littleton</t>
  </si>
  <si>
    <t>Littleton High School</t>
  </si>
  <si>
    <t>Littleton Middle School</t>
  </si>
  <si>
    <t>Russell St Elementary</t>
  </si>
  <si>
    <t>Shaker Lane Elementary</t>
  </si>
  <si>
    <t>Longmeadow</t>
  </si>
  <si>
    <t>Blueberry Hill</t>
  </si>
  <si>
    <t>Center</t>
  </si>
  <si>
    <t>Glenbrook Middle</t>
  </si>
  <si>
    <t>Longmeadow High</t>
  </si>
  <si>
    <t>Williams Middle</t>
  </si>
  <si>
    <t>Wolf Swamp Road</t>
  </si>
  <si>
    <t>Lowell</t>
  </si>
  <si>
    <t>Abraham Lincoln</t>
  </si>
  <si>
    <t>B.F. Butler Middle School</t>
  </si>
  <si>
    <t>Bartlett Community Partnership</t>
  </si>
  <si>
    <t>Cardinal O'Connell Early Learning Center</t>
  </si>
  <si>
    <t>Charles W Morey</t>
  </si>
  <si>
    <t>Charlotte M Murkland Elementary</t>
  </si>
  <si>
    <t>Dr An Wang School</t>
  </si>
  <si>
    <t>Dr Gertrude Bailey</t>
  </si>
  <si>
    <t>Dr. Janice Adie Day School</t>
  </si>
  <si>
    <t>Greenhalge</t>
  </si>
  <si>
    <t>Henry J Robinson Middle</t>
  </si>
  <si>
    <t>James S Daley Middle School</t>
  </si>
  <si>
    <t>James Sullivan Middle School</t>
  </si>
  <si>
    <t>John J Shaughnessy</t>
  </si>
  <si>
    <t>Joseph McAvinnue</t>
  </si>
  <si>
    <t>Kathryn P. Stoklosa Middle School</t>
  </si>
  <si>
    <t>Laura Lee Therapeutic Day School</t>
  </si>
  <si>
    <t>Leblanc Therapeutic Day School</t>
  </si>
  <si>
    <t>Lowell High</t>
  </si>
  <si>
    <t>Moody Elementary</t>
  </si>
  <si>
    <t>Pawtucketville Memorial</t>
  </si>
  <si>
    <t>Peter W Reilly</t>
  </si>
  <si>
    <t>Pyne Arts</t>
  </si>
  <si>
    <t>Rogers STEM Academy</t>
  </si>
  <si>
    <t>S Christa McAuliffe Elementary</t>
  </si>
  <si>
    <t>The Career Academy</t>
  </si>
  <si>
    <t>Washington</t>
  </si>
  <si>
    <t>Lowell Community Charter Public (District)</t>
  </si>
  <si>
    <t>Lowell Community Charter Public School</t>
  </si>
  <si>
    <t>Lowell Middlesex Academy Charter (District)</t>
  </si>
  <si>
    <t>Lowell Middlesex Academy Charter School</t>
  </si>
  <si>
    <t>Ludlow</t>
  </si>
  <si>
    <t>East Street Elementary School</t>
  </si>
  <si>
    <t>Harris Brook Elementary School</t>
  </si>
  <si>
    <t>Ludlow Senior High</t>
  </si>
  <si>
    <t>Paul R Baird Middle</t>
  </si>
  <si>
    <t>Lunenburg</t>
  </si>
  <si>
    <t>Advanced Community Experience Program</t>
  </si>
  <si>
    <t>Lunenburg High</t>
  </si>
  <si>
    <t>Lunenburg Middle School</t>
  </si>
  <si>
    <t>Lunenburg Primary School</t>
  </si>
  <si>
    <t>Turkey Hill Elementary School</t>
  </si>
  <si>
    <t>Lynn</t>
  </si>
  <si>
    <t>A Drewicz Elementary</t>
  </si>
  <si>
    <t>Aborn</t>
  </si>
  <si>
    <t>Breed Middle School</t>
  </si>
  <si>
    <t>Brickett Elementary</t>
  </si>
  <si>
    <t>Capt William G Shoemaker</t>
  </si>
  <si>
    <t>Classical High</t>
  </si>
  <si>
    <t>Cobbet Elementary</t>
  </si>
  <si>
    <t>E J Harrington</t>
  </si>
  <si>
    <t>Edward A Sisson</t>
  </si>
  <si>
    <t>Fecteau-Leary Junior/Senior High School</t>
  </si>
  <si>
    <t>Fredrick Douglass Collegiate Academy</t>
  </si>
  <si>
    <t>Hood</t>
  </si>
  <si>
    <t>Ingalls</t>
  </si>
  <si>
    <t>Julia F Callahan</t>
  </si>
  <si>
    <t>Lincoln-Thomson</t>
  </si>
  <si>
    <t>Lynn English High</t>
  </si>
  <si>
    <t>Lynn Vocational Technical Institute</t>
  </si>
  <si>
    <t>Lynn Woods</t>
  </si>
  <si>
    <t>Pickering Middle</t>
  </si>
  <si>
    <t>Robert L Ford</t>
  </si>
  <si>
    <t>Sewell-Anderson</t>
  </si>
  <si>
    <t>Thurgood Marshall Mid</t>
  </si>
  <si>
    <t>Tracy</t>
  </si>
  <si>
    <t>Washington Elementary School</t>
  </si>
  <si>
    <t>William R Fallon</t>
  </si>
  <si>
    <t>Wm P Connery</t>
  </si>
  <si>
    <t>Lynnfield</t>
  </si>
  <si>
    <t>Huckleberry Hill</t>
  </si>
  <si>
    <t>Lynnfield High</t>
  </si>
  <si>
    <t>Lynnfield Middle School</t>
  </si>
  <si>
    <t>Lynnfield Preschool</t>
  </si>
  <si>
    <t>Summer Street</t>
  </si>
  <si>
    <t>Ma Academy for Math and Science</t>
  </si>
  <si>
    <t>Ma Academy for Math and Science School</t>
  </si>
  <si>
    <t>Malden</t>
  </si>
  <si>
    <t>Beebe</t>
  </si>
  <si>
    <t>Ferryway</t>
  </si>
  <si>
    <t>Forestdale</t>
  </si>
  <si>
    <t>Linden</t>
  </si>
  <si>
    <t>Malden Early Learning Center</t>
  </si>
  <si>
    <t>Malden High</t>
  </si>
  <si>
    <t>Salemwood</t>
  </si>
  <si>
    <t>Manchester Essex Regional</t>
  </si>
  <si>
    <t>Essex Elementary</t>
  </si>
  <si>
    <t>Manchester Essex Regional High School</t>
  </si>
  <si>
    <t>Manchester Essex Regional Middle School</t>
  </si>
  <si>
    <t>Manchester Memorial Elementary</t>
  </si>
  <si>
    <t>Mansfield</t>
  </si>
  <si>
    <t>Everett W Robinson</t>
  </si>
  <si>
    <t>Harold L Qualters Middle</t>
  </si>
  <si>
    <t>Jordan/Jackson Elementary</t>
  </si>
  <si>
    <t>Mansfield High</t>
  </si>
  <si>
    <t>Roland Green School</t>
  </si>
  <si>
    <t>Map Academy Charter School (District)</t>
  </si>
  <si>
    <t>Map Academy Charter School</t>
  </si>
  <si>
    <t>Marblehead</t>
  </si>
  <si>
    <t>Glover</t>
  </si>
  <si>
    <t>Lucretia and Joseph Brown School</t>
  </si>
  <si>
    <t>Marblehead High</t>
  </si>
  <si>
    <t>Marblehead Veterans Middle School</t>
  </si>
  <si>
    <t>Village School</t>
  </si>
  <si>
    <t>Marblehead Community Charter Public (District)</t>
  </si>
  <si>
    <t>Marblehead Community Charter Public School</t>
  </si>
  <si>
    <t>Marion</t>
  </si>
  <si>
    <t>Sippican</t>
  </si>
  <si>
    <t>Marlborough</t>
  </si>
  <si>
    <t>1 LT Charles W. Whitcomb School</t>
  </si>
  <si>
    <t>Charles Jaworek School</t>
  </si>
  <si>
    <t>Francis J Kane</t>
  </si>
  <si>
    <t>Goodnow Brothers Elementary School</t>
  </si>
  <si>
    <t>Marlborough High</t>
  </si>
  <si>
    <t>Richer</t>
  </si>
  <si>
    <t>Marshfield</t>
  </si>
  <si>
    <t>Daniel Webster</t>
  </si>
  <si>
    <t>Eames Way School</t>
  </si>
  <si>
    <t>Furnace Brook Middle</t>
  </si>
  <si>
    <t>Gov Edward Winslow</t>
  </si>
  <si>
    <t>Jeffrey W. Granatino Early Education Center</t>
  </si>
  <si>
    <t>Marshfield High</t>
  </si>
  <si>
    <t>Martinson Elementary</t>
  </si>
  <si>
    <t>South River</t>
  </si>
  <si>
    <t>Martha's Vineyard</t>
  </si>
  <si>
    <t>Martha's Vineyard Regional High</t>
  </si>
  <si>
    <t>Martha's Vineyard Charter Public School (District)</t>
  </si>
  <si>
    <t>Martha's Vineyard Charter Public School</t>
  </si>
  <si>
    <t>Martin Luther King, Jr. Charter School of Excellence (District)</t>
  </si>
  <si>
    <t>Martin Luther King, Jr. Charter School of Excellence</t>
  </si>
  <si>
    <t>Masconomet</t>
  </si>
  <si>
    <t>Masconomet Regional High School</t>
  </si>
  <si>
    <t>Masconomet Regional Middle School</t>
  </si>
  <si>
    <t>Mashpee</t>
  </si>
  <si>
    <t>Kenneth Coombs School</t>
  </si>
  <si>
    <t>Mashpee Middle-High School</t>
  </si>
  <si>
    <t>Quashnet School</t>
  </si>
  <si>
    <t>Match Charter Public School (District)</t>
  </si>
  <si>
    <t>Match Charter Public School</t>
  </si>
  <si>
    <t>Mattapoisett</t>
  </si>
  <si>
    <t>Old Hammondtown</t>
  </si>
  <si>
    <t>Maynard</t>
  </si>
  <si>
    <t>Fowler School</t>
  </si>
  <si>
    <t>Green Meadow</t>
  </si>
  <si>
    <t>Maynard High</t>
  </si>
  <si>
    <t>Medfield</t>
  </si>
  <si>
    <t>Dale Street</t>
  </si>
  <si>
    <t>Medfield Senior High</t>
  </si>
  <si>
    <t>Memorial School</t>
  </si>
  <si>
    <t>Ralph Wheelock School</t>
  </si>
  <si>
    <t>Thomas Blake Middle</t>
  </si>
  <si>
    <t>Medford</t>
  </si>
  <si>
    <t>Brooks School</t>
  </si>
  <si>
    <t>Curtis-Tufts</t>
  </si>
  <si>
    <t>John J McGlynn Elementary School</t>
  </si>
  <si>
    <t>John J. McGlynn Middle School</t>
  </si>
  <si>
    <t>Madeleine Dugger Andrews</t>
  </si>
  <si>
    <t>Medford High</t>
  </si>
  <si>
    <t>Milton Fuller Roberts</t>
  </si>
  <si>
    <t>Missituk Elementary School</t>
  </si>
  <si>
    <t>Medway</t>
  </si>
  <si>
    <t>Burke/Memorial Elementary School</t>
  </si>
  <si>
    <t>John D Mc Govern Elementary</t>
  </si>
  <si>
    <t>Medway High</t>
  </si>
  <si>
    <t>Medway Middle</t>
  </si>
  <si>
    <t>Melrose</t>
  </si>
  <si>
    <t>Herbert Clark Hoover</t>
  </si>
  <si>
    <t>Melrose High</t>
  </si>
  <si>
    <t>Melrose Middle</t>
  </si>
  <si>
    <t>Roosevelt</t>
  </si>
  <si>
    <t>Mendon-Upton</t>
  </si>
  <si>
    <t>Henry P Clough</t>
  </si>
  <si>
    <t>Miscoe Hill School</t>
  </si>
  <si>
    <t>Nipmuc Regional High</t>
  </si>
  <si>
    <t>Methuen</t>
  </si>
  <si>
    <t>Comprehensive Grammar School</t>
  </si>
  <si>
    <t>Donald P Timony Grammar</t>
  </si>
  <si>
    <t>Marsh Grammar School</t>
  </si>
  <si>
    <t>Methuen High</t>
  </si>
  <si>
    <t>Tenney Grammar School</t>
  </si>
  <si>
    <t>Middleborough</t>
  </si>
  <si>
    <t>Henry B. Burkland Elementary School</t>
  </si>
  <si>
    <t>John T. Nichols Middle</t>
  </si>
  <si>
    <t>Mary K. Goode Elementary School</t>
  </si>
  <si>
    <t>Memorial Early Childhood Center</t>
  </si>
  <si>
    <t>Middleborough High</t>
  </si>
  <si>
    <t>Middleton</t>
  </si>
  <si>
    <t>Fuller Meadow</t>
  </si>
  <si>
    <t>Howe-Manning</t>
  </si>
  <si>
    <t>Milford</t>
  </si>
  <si>
    <t>Brookside</t>
  </si>
  <si>
    <t>Milford High</t>
  </si>
  <si>
    <t>Shining Star Early Childhood Center</t>
  </si>
  <si>
    <t>Stacy Middle</t>
  </si>
  <si>
    <t>Woodland</t>
  </si>
  <si>
    <t>Millbury</t>
  </si>
  <si>
    <t>Elmwood Street</t>
  </si>
  <si>
    <t>Millbury Junior/Senior High</t>
  </si>
  <si>
    <t>Raymond E. Shaw Elementary</t>
  </si>
  <si>
    <t>Millis</t>
  </si>
  <si>
    <t>Clyde F Brown</t>
  </si>
  <si>
    <t>Millis High School</t>
  </si>
  <si>
    <t>Millis Middle</t>
  </si>
  <si>
    <t>TIES</t>
  </si>
  <si>
    <t>Milton</t>
  </si>
  <si>
    <t>Charles S Pierce Middle</t>
  </si>
  <si>
    <t>Collicot</t>
  </si>
  <si>
    <t>Cunningham School</t>
  </si>
  <si>
    <t>Milton High</t>
  </si>
  <si>
    <t>Tucker</t>
  </si>
  <si>
    <t>Minuteman Regional Vocational Technical</t>
  </si>
  <si>
    <t>Minuteman Regional High</t>
  </si>
  <si>
    <t>Mohawk Trail</t>
  </si>
  <si>
    <t>Buckland-Shelburne Regional</t>
  </si>
  <si>
    <t>Colrain Central</t>
  </si>
  <si>
    <t>Mohawk Trail Regional School</t>
  </si>
  <si>
    <t>Sanderson Academy</t>
  </si>
  <si>
    <t>Monomoy Regional School District</t>
  </si>
  <si>
    <t>Chatham Elementary School</t>
  </si>
  <si>
    <t>Harwich Elementary School</t>
  </si>
  <si>
    <t>Monomoy Regional High School</t>
  </si>
  <si>
    <t>Monomoy Regional Middle School</t>
  </si>
  <si>
    <t>Monson</t>
  </si>
  <si>
    <t>Granite Valley School</t>
  </si>
  <si>
    <t>Monson High School</t>
  </si>
  <si>
    <t>Quarry Hill Community School</t>
  </si>
  <si>
    <t>Montachusett Regional Vocational Technical</t>
  </si>
  <si>
    <t>Mount Greylock</t>
  </si>
  <si>
    <t>Lanesborough Elementary</t>
  </si>
  <si>
    <t>Mt Greylock Regional High</t>
  </si>
  <si>
    <t>Williamstown Elementary</t>
  </si>
  <si>
    <t>Mystic Valley Regional Charter (District)</t>
  </si>
  <si>
    <t>Mystic Valley Regional Charter School</t>
  </si>
  <si>
    <t>Nahant</t>
  </si>
  <si>
    <t>Johnson</t>
  </si>
  <si>
    <t>Nantucket</t>
  </si>
  <si>
    <t>Cyrus Peirce</t>
  </si>
  <si>
    <t>Nantucket Elementary</t>
  </si>
  <si>
    <t>Nantucket High</t>
  </si>
  <si>
    <t>Nantucket Intermediate School</t>
  </si>
  <si>
    <t>Narragansett</t>
  </si>
  <si>
    <t>Narragansett Middle</t>
  </si>
  <si>
    <t>Narragansett Regional High</t>
  </si>
  <si>
    <t>Templeton Elementary School</t>
  </si>
  <si>
    <t>Nashoba</t>
  </si>
  <si>
    <t>Center School</t>
  </si>
  <si>
    <t>Florence Sawyer School</t>
  </si>
  <si>
    <t>Hale</t>
  </si>
  <si>
    <t>Luther Burbank Middle School</t>
  </si>
  <si>
    <t>Mary Rowlandson Elementary</t>
  </si>
  <si>
    <t>Nashoba Regional</t>
  </si>
  <si>
    <t>Nashoba Valley Regional Vocational Technical</t>
  </si>
  <si>
    <t>Nashoba Valley Technical High School</t>
  </si>
  <si>
    <t>Natick</t>
  </si>
  <si>
    <t>Bennett-Hemenway</t>
  </si>
  <si>
    <t>Brown</t>
  </si>
  <si>
    <t>J F Kennedy Middle School</t>
  </si>
  <si>
    <t>Lilja Elementary</t>
  </si>
  <si>
    <t>Natick High</t>
  </si>
  <si>
    <t>Wilson Middle</t>
  </si>
  <si>
    <t>Nauset</t>
  </si>
  <si>
    <t>Nauset Regional High</t>
  </si>
  <si>
    <t>Nauset Regional Middle</t>
  </si>
  <si>
    <t>Needham</t>
  </si>
  <si>
    <t>Broadmeadow</t>
  </si>
  <si>
    <t>High Rock School</t>
  </si>
  <si>
    <t>John Eliot</t>
  </si>
  <si>
    <t>Needham High</t>
  </si>
  <si>
    <t>Newman Elementary</t>
  </si>
  <si>
    <t>Pollard Middle</t>
  </si>
  <si>
    <t>Sunita L. Williams Elementary</t>
  </si>
  <si>
    <t>William Mitchell</t>
  </si>
  <si>
    <t>Neighborhood House Charter (District)</t>
  </si>
  <si>
    <t>Neighborhood House Charter School</t>
  </si>
  <si>
    <t>New Bedford</t>
  </si>
  <si>
    <t>Alfred J Gomes</t>
  </si>
  <si>
    <t>Betsey B Winslow</t>
  </si>
  <si>
    <t>Carlos Pacheco</t>
  </si>
  <si>
    <t>Casimir Pulaski</t>
  </si>
  <si>
    <t>Charles S Ashley</t>
  </si>
  <si>
    <t>Elizabeth Carter Brooks</t>
  </si>
  <si>
    <t>Ellen R Hathaway</t>
  </si>
  <si>
    <t>Elwyn G Campbell</t>
  </si>
  <si>
    <t>Hayden/McFadden</t>
  </si>
  <si>
    <t>Irwin M. Jacobs Elementary School</t>
  </si>
  <si>
    <t>James B Congdon</t>
  </si>
  <si>
    <t>Jireh Swift</t>
  </si>
  <si>
    <t>John Avery Parker</t>
  </si>
  <si>
    <t>John B Devalles</t>
  </si>
  <si>
    <t>Keith Middle School</t>
  </si>
  <si>
    <t>New Bedford High</t>
  </si>
  <si>
    <t>Normandin Middle School</t>
  </si>
  <si>
    <t>Roosevelt Middle School</t>
  </si>
  <si>
    <t>Sgt Wm H Carney Academy</t>
  </si>
  <si>
    <t>Thomas R Rodman</t>
  </si>
  <si>
    <t>Trinity Day Academy</t>
  </si>
  <si>
    <t>Whaling City Junior/Senior High School</t>
  </si>
  <si>
    <t>William H Taylor</t>
  </si>
  <si>
    <t>New Heights Charter School of Brockton (District)</t>
  </si>
  <si>
    <t>New Heights Charter School of Brockton</t>
  </si>
  <si>
    <t>New Salem-Wendell</t>
  </si>
  <si>
    <t>Swift River</t>
  </si>
  <si>
    <t>Newburyport</t>
  </si>
  <si>
    <t>Edward G. Molin Elementary School</t>
  </si>
  <si>
    <t>Francis T Bresnahan Elementary</t>
  </si>
  <si>
    <t>Newburyport High</t>
  </si>
  <si>
    <t>Rupert A Nock Middle</t>
  </si>
  <si>
    <t>Newton</t>
  </si>
  <si>
    <t>A E Angier</t>
  </si>
  <si>
    <t>Bigelow Middle</t>
  </si>
  <si>
    <t>Bowen</t>
  </si>
  <si>
    <t>C C Burr</t>
  </si>
  <si>
    <t>Cabot</t>
  </si>
  <si>
    <t>Charles E Brown Middle</t>
  </si>
  <si>
    <t>Countryside</t>
  </si>
  <si>
    <t>F A Day Middle</t>
  </si>
  <si>
    <t>John Ward</t>
  </si>
  <si>
    <t>Lincoln-Eliot</t>
  </si>
  <si>
    <t>Mason-Rice</t>
  </si>
  <si>
    <t>Memorial Spaulding</t>
  </si>
  <si>
    <t>Newton Early Childhood Program</t>
  </si>
  <si>
    <t>Newton North High</t>
  </si>
  <si>
    <t>Newton South High</t>
  </si>
  <si>
    <t>Oak Hill Middle</t>
  </si>
  <si>
    <t>Underwood</t>
  </si>
  <si>
    <t>Williams</t>
  </si>
  <si>
    <t>Zervas</t>
  </si>
  <si>
    <t>Norfolk</t>
  </si>
  <si>
    <t>Freeman-Kennedy School</t>
  </si>
  <si>
    <t>H Olive Day</t>
  </si>
  <si>
    <t>Norfolk County Agricultural</t>
  </si>
  <si>
    <t>North Adams</t>
  </si>
  <si>
    <t>Brayton</t>
  </si>
  <si>
    <t>Colegrove Park Elementary</t>
  </si>
  <si>
    <t>Drury High</t>
  </si>
  <si>
    <t>North Andover</t>
  </si>
  <si>
    <t>Anne Bradstreet Early Childhood Center</t>
  </si>
  <si>
    <t>Annie L Sargent School</t>
  </si>
  <si>
    <t>Atkinson</t>
  </si>
  <si>
    <t>North Andover High</t>
  </si>
  <si>
    <t>North Andover Middle</t>
  </si>
  <si>
    <t>Thomson</t>
  </si>
  <si>
    <t>North Attleborough</t>
  </si>
  <si>
    <t>Amvet Boulevard</t>
  </si>
  <si>
    <t>Community</t>
  </si>
  <si>
    <t>Falls</t>
  </si>
  <si>
    <t>Joseph W Martin Jr Elementary</t>
  </si>
  <si>
    <t>North Attleboro High</t>
  </si>
  <si>
    <t>North Attleborough Early Learning Center</t>
  </si>
  <si>
    <t>North Attleborough Middle</t>
  </si>
  <si>
    <t>Roosevelt Avenue</t>
  </si>
  <si>
    <t>North Brookfield</t>
  </si>
  <si>
    <t>North Brookfield Elementary</t>
  </si>
  <si>
    <t>North Brookfield High</t>
  </si>
  <si>
    <t>North Middlesex</t>
  </si>
  <si>
    <t>Ashby Elementary</t>
  </si>
  <si>
    <t>Hawthorne Brook</t>
  </si>
  <si>
    <t>Nissitissit Middle School</t>
  </si>
  <si>
    <t>North Middlesex Regional</t>
  </si>
  <si>
    <t>Spaulding Memorial</t>
  </si>
  <si>
    <t>Squannacook Early Childhood Center</t>
  </si>
  <si>
    <t>Varnum Brook</t>
  </si>
  <si>
    <t>North Reading</t>
  </si>
  <si>
    <t>E Ethel Little School</t>
  </si>
  <si>
    <t>J Turner Hood</t>
  </si>
  <si>
    <t>L D Batchelder</t>
  </si>
  <si>
    <t>North Reading High</t>
  </si>
  <si>
    <t>North Reading Middle</t>
  </si>
  <si>
    <t>Northampton</t>
  </si>
  <si>
    <t>Bridge Street</t>
  </si>
  <si>
    <t>Jackson Street</t>
  </si>
  <si>
    <t>John F Kennedy Middle School</t>
  </si>
  <si>
    <t>Leeds</t>
  </si>
  <si>
    <t>Northampton High</t>
  </si>
  <si>
    <t>R. K. Finn Ryan Road</t>
  </si>
  <si>
    <t>Northampton-Smith Vocational Agricultural</t>
  </si>
  <si>
    <t>Smith Vocational and Agricultural High</t>
  </si>
  <si>
    <t>Northboro-Southboro</t>
  </si>
  <si>
    <t>Algonquin Regional High</t>
  </si>
  <si>
    <t>Northborough</t>
  </si>
  <si>
    <t>Fannie E Proctor</t>
  </si>
  <si>
    <t>Lincoln Street</t>
  </si>
  <si>
    <t>Marguerite E Peaslee</t>
  </si>
  <si>
    <t>Marion E Zeh</t>
  </si>
  <si>
    <t>Robert E. Melican Middle School</t>
  </si>
  <si>
    <t>Northbridge</t>
  </si>
  <si>
    <t>Northbridge Elementary School</t>
  </si>
  <si>
    <t>Northbridge High</t>
  </si>
  <si>
    <t>Northbridge Middle</t>
  </si>
  <si>
    <t>Northeast Metropolitan Regional Vocational Technical</t>
  </si>
  <si>
    <t>Northeast Metro Regional Vocational</t>
  </si>
  <si>
    <t>Northern Berkshire Regional Vocational Technical</t>
  </si>
  <si>
    <t>Charles McCann Vocational Technical</t>
  </si>
  <si>
    <t>Norton</t>
  </si>
  <si>
    <t>Henri A. Yelle</t>
  </si>
  <si>
    <t>J C Solmonese</t>
  </si>
  <si>
    <t>L G Nourse Elementary</t>
  </si>
  <si>
    <t>Norton High</t>
  </si>
  <si>
    <t>Norton Middle</t>
  </si>
  <si>
    <t>Norwell</t>
  </si>
  <si>
    <t>Grace Farrar Cole</t>
  </si>
  <si>
    <t>Norwell High</t>
  </si>
  <si>
    <t>Norwell Middle School</t>
  </si>
  <si>
    <t>William G Vinal</t>
  </si>
  <si>
    <t>Norwood</t>
  </si>
  <si>
    <t>Balch</t>
  </si>
  <si>
    <t>Charles J Prescott</t>
  </si>
  <si>
    <t>Cornelius M Callahan</t>
  </si>
  <si>
    <t>Dr. Philip O. Coakley Middle School</t>
  </si>
  <si>
    <t>F A Cleveland</t>
  </si>
  <si>
    <t>George F. Willett</t>
  </si>
  <si>
    <t>John P Oldham</t>
  </si>
  <si>
    <t>Little Mustangs Preschool Academy (LMPA)</t>
  </si>
  <si>
    <t>Norwood High</t>
  </si>
  <si>
    <t>Oak Bluffs</t>
  </si>
  <si>
    <t>Oak Bluffs Elementary</t>
  </si>
  <si>
    <t>Old Colony Regional Vocational Technical</t>
  </si>
  <si>
    <t>Old Rochester</t>
  </si>
  <si>
    <t>Old Rochester Regional High</t>
  </si>
  <si>
    <t>Old Rochester Regional Jr High</t>
  </si>
  <si>
    <t>Old Sturbridge Academy Charter Public School (District)</t>
  </si>
  <si>
    <t>Old Sturbridge Academy Charter Public School</t>
  </si>
  <si>
    <t>Orange</t>
  </si>
  <si>
    <t>Fisher Hill School</t>
  </si>
  <si>
    <t>Orleans</t>
  </si>
  <si>
    <t>Orleans Elementary</t>
  </si>
  <si>
    <t>Oxford</t>
  </si>
  <si>
    <t>Alfred M Chaffee</t>
  </si>
  <si>
    <t>Clara Barton</t>
  </si>
  <si>
    <t>Oxford High</t>
  </si>
  <si>
    <t>Oxford Middle</t>
  </si>
  <si>
    <t>Palmer</t>
  </si>
  <si>
    <t>Old Mill Pond</t>
  </si>
  <si>
    <t>Palmer High</t>
  </si>
  <si>
    <t>Pathfinder Regional Vocational Technical</t>
  </si>
  <si>
    <t>Pathfinder Vocational Technical</t>
  </si>
  <si>
    <t>Captain Samuel Brown</t>
  </si>
  <si>
    <t>J Henry Higgins Middle</t>
  </si>
  <si>
    <t>John E Burke</t>
  </si>
  <si>
    <t>John E. McCarthy</t>
  </si>
  <si>
    <t>Peabody Personalized Remote Education Program (Peabody P.R.E.P.)</t>
  </si>
  <si>
    <t>Peabody Veterans Memorial High</t>
  </si>
  <si>
    <t>South Memorial</t>
  </si>
  <si>
    <t>Thomas Carroll</t>
  </si>
  <si>
    <t>West Memorial</t>
  </si>
  <si>
    <t>William A Welch Sr</t>
  </si>
  <si>
    <t>Pelham</t>
  </si>
  <si>
    <t>Pelham Elementary</t>
  </si>
  <si>
    <t>Pembroke</t>
  </si>
  <si>
    <t>Bryantville Elementary</t>
  </si>
  <si>
    <t>Hobomock Elementary</t>
  </si>
  <si>
    <t>North Pembroke Elementary</t>
  </si>
  <si>
    <t>Pembroke Community Middle School</t>
  </si>
  <si>
    <t>Pembroke High School</t>
  </si>
  <si>
    <t>Pentucket</t>
  </si>
  <si>
    <t>Dr Frederick N Sweetsir</t>
  </si>
  <si>
    <t>Dr John C Page School</t>
  </si>
  <si>
    <t>Elmer S Bagnall</t>
  </si>
  <si>
    <t>Helen R Donaghue School</t>
  </si>
  <si>
    <t>Pentucket Regional Middle</t>
  </si>
  <si>
    <t>Pentucket Regional Sr High</t>
  </si>
  <si>
    <t>Petersham</t>
  </si>
  <si>
    <t>Petersham Center</t>
  </si>
  <si>
    <t>Phoenix Academy Charter Public High School, Chelsea (District)</t>
  </si>
  <si>
    <t>Phoenix Academy Charter Public High School, Chelsea</t>
  </si>
  <si>
    <t>Phoenix Academy Public Charter High School, Lawrence (District)</t>
  </si>
  <si>
    <t>Phoenix Academy Public Charter High School, Lawrence</t>
  </si>
  <si>
    <t>Phoenix Academy Public Charter High School, Springfield (District)</t>
  </si>
  <si>
    <t>Phoenix Academy Public Charter High School, Springfield</t>
  </si>
  <si>
    <t>Pioneer Charter School of Science (District)</t>
  </si>
  <si>
    <t>Pioneer Charter School of Science</t>
  </si>
  <si>
    <t>Pioneer Charter School of Science II (District)</t>
  </si>
  <si>
    <t>Pioneer Charter School of Science II</t>
  </si>
  <si>
    <t>Pioneer Valley</t>
  </si>
  <si>
    <t>Bernardston Elementary</t>
  </si>
  <si>
    <t>Northfield Elementary</t>
  </si>
  <si>
    <t>Pioneer Valley Regional</t>
  </si>
  <si>
    <t>Pioneer Valley Chinese Immersion Charter (District)</t>
  </si>
  <si>
    <t>Pioneer Valley Chinese Immersion Charter School</t>
  </si>
  <si>
    <t>Pioneer Valley Performing Arts Charter Public (District)</t>
  </si>
  <si>
    <t>Pioneer Valley Performing Arts Charter Public School</t>
  </si>
  <si>
    <t>Pittsfield</t>
  </si>
  <si>
    <t>Allendale</t>
  </si>
  <si>
    <t>Crosby</t>
  </si>
  <si>
    <t>Crosby Educational Academy</t>
  </si>
  <si>
    <t>Eagle Education Academy</t>
  </si>
  <si>
    <t>Egremont</t>
  </si>
  <si>
    <t>John T Reid Middle</t>
  </si>
  <si>
    <t>Morningside Community School</t>
  </si>
  <si>
    <t>Pittsfield High</t>
  </si>
  <si>
    <t>Robert T. Capeless Elementary School</t>
  </si>
  <si>
    <t>Silvio O Conte Community</t>
  </si>
  <si>
    <t>Stearns</t>
  </si>
  <si>
    <t>Taconic High</t>
  </si>
  <si>
    <t>Theodore Herberg Middle</t>
  </si>
  <si>
    <t>Plainville</t>
  </si>
  <si>
    <t>Anna Ware Jackson</t>
  </si>
  <si>
    <t>Beatrice H Wood Elementary</t>
  </si>
  <si>
    <t>Plymouth</t>
  </si>
  <si>
    <t>Federal Furnace School</t>
  </si>
  <si>
    <t>Hedge</t>
  </si>
  <si>
    <t>Indian Brook</t>
  </si>
  <si>
    <t>Manomet Elementary</t>
  </si>
  <si>
    <t>Nathaniel Morton Elementary</t>
  </si>
  <si>
    <t>Plymouth Commun Intermediate</t>
  </si>
  <si>
    <t>Plymouth Early Childhood Center</t>
  </si>
  <si>
    <t>Plymouth North High</t>
  </si>
  <si>
    <t>Plymouth South High</t>
  </si>
  <si>
    <t>Plymouth South Middle</t>
  </si>
  <si>
    <t>Plympton</t>
  </si>
  <si>
    <t>Dennett Elementary</t>
  </si>
  <si>
    <t>Prospect Hill Academy Charter (District)</t>
  </si>
  <si>
    <t>Prospect Hill Academy Charter School</t>
  </si>
  <si>
    <t>Provincetown</t>
  </si>
  <si>
    <t>Provincetown Schools</t>
  </si>
  <si>
    <t>Quabbin</t>
  </si>
  <si>
    <t>Hardwick Elementary</t>
  </si>
  <si>
    <t>Hubbardston Center</t>
  </si>
  <si>
    <t>New Braintree Grade</t>
  </si>
  <si>
    <t>Oakham Center</t>
  </si>
  <si>
    <t>Quabbin Regional High School</t>
  </si>
  <si>
    <t>Quabbin Regional Middle School</t>
  </si>
  <si>
    <t>Ruggles Lane</t>
  </si>
  <si>
    <t>Quaboag Regional</t>
  </si>
  <si>
    <t>Quaboag Integrated Preschool</t>
  </si>
  <si>
    <t>Quaboag Regional High</t>
  </si>
  <si>
    <t>Quaboag Regional Middle Innovation School</t>
  </si>
  <si>
    <t>Warren Elementary</t>
  </si>
  <si>
    <t>West Brookfield Elementary</t>
  </si>
  <si>
    <t>Quincy</t>
  </si>
  <si>
    <t>Atherton Hough</t>
  </si>
  <si>
    <t>Atlantic Middle</t>
  </si>
  <si>
    <t>Beechwood Knoll Elementary</t>
  </si>
  <si>
    <t>Broad Meadows Middle</t>
  </si>
  <si>
    <t>Central Middle</t>
  </si>
  <si>
    <t>Charles A Bernazzani Elementary</t>
  </si>
  <si>
    <t>Clifford H Marshall Elementary</t>
  </si>
  <si>
    <t>Dr. Rick DeCristofaro Learning Center</t>
  </si>
  <si>
    <t>Francis W Parker</t>
  </si>
  <si>
    <t>Lincoln-Hancock Community School</t>
  </si>
  <si>
    <t>Merrymount</t>
  </si>
  <si>
    <t>Montclair</t>
  </si>
  <si>
    <t>North Quincy High</t>
  </si>
  <si>
    <t>Point Webster Middle</t>
  </si>
  <si>
    <t>Quincy High</t>
  </si>
  <si>
    <t>Snug Harbor Community School</t>
  </si>
  <si>
    <t>South West Middle School</t>
  </si>
  <si>
    <t>Squantum</t>
  </si>
  <si>
    <t>Wollaston School</t>
  </si>
  <si>
    <t>Ralph C Mahar</t>
  </si>
  <si>
    <t>Ralph C Mahar Regional</t>
  </si>
  <si>
    <t>Randolph</t>
  </si>
  <si>
    <t>J F Kennedy Elementary</t>
  </si>
  <si>
    <t>Margaret L Donovan</t>
  </si>
  <si>
    <t>Martin E Young Elementary</t>
  </si>
  <si>
    <t>North Randolph Elementary School</t>
  </si>
  <si>
    <t>Randolph Community Middle</t>
  </si>
  <si>
    <t>Randolph High</t>
  </si>
  <si>
    <t>Reading</t>
  </si>
  <si>
    <t>Alice M Barrows</t>
  </si>
  <si>
    <t>Arthur W Coolidge Middle</t>
  </si>
  <si>
    <t>Birch Meadow</t>
  </si>
  <si>
    <t>J Warren Killam</t>
  </si>
  <si>
    <t>Joshua Eaton</t>
  </si>
  <si>
    <t>Reading Memorial High</t>
  </si>
  <si>
    <t>RISE PreSchool</t>
  </si>
  <si>
    <t>Walter S Parker Middle</t>
  </si>
  <si>
    <t>Wood End Elementary School</t>
  </si>
  <si>
    <t>Revere</t>
  </si>
  <si>
    <t>A. C. Whelan Elementary School</t>
  </si>
  <si>
    <t>Beachmont Veterans Memorial School</t>
  </si>
  <si>
    <t>CityLab Innovation High School</t>
  </si>
  <si>
    <t>Garfield Elementary School</t>
  </si>
  <si>
    <t>Garfield Middle School</t>
  </si>
  <si>
    <t>Paul Revere</t>
  </si>
  <si>
    <t>Revere High</t>
  </si>
  <si>
    <t>Rumney Marsh Academy</t>
  </si>
  <si>
    <t>Staff Sargent James J. Hill Elementary School</t>
  </si>
  <si>
    <t>Susan B. Anthony Middle School</t>
  </si>
  <si>
    <t>Richmond</t>
  </si>
  <si>
    <t>Richmond Consolidated</t>
  </si>
  <si>
    <t>Rising Tide Charter Public (District)</t>
  </si>
  <si>
    <t>Rising Tide Charter Public School</t>
  </si>
  <si>
    <t>River Valley Charter (District)</t>
  </si>
  <si>
    <t>River Valley Charter School</t>
  </si>
  <si>
    <t>Rochester</t>
  </si>
  <si>
    <t>Rochester Memorial</t>
  </si>
  <si>
    <t>Rockland</t>
  </si>
  <si>
    <t>John W Rogers Middle</t>
  </si>
  <si>
    <t>Phelps Elementary School</t>
  </si>
  <si>
    <t>R Stewart Esten Early Childhood Center</t>
  </si>
  <si>
    <t>Rockland Senior High</t>
  </si>
  <si>
    <t>Rockport</t>
  </si>
  <si>
    <t>Rockport Elementary</t>
  </si>
  <si>
    <t>Rockport Middle High</t>
  </si>
  <si>
    <t>Rowe</t>
  </si>
  <si>
    <t>Rowe Elementary</t>
  </si>
  <si>
    <t>Roxbury Preparatory Charter (District)</t>
  </si>
  <si>
    <t>Roxbury Preparatory Charter School</t>
  </si>
  <si>
    <t>Salem</t>
  </si>
  <si>
    <t>Bates</t>
  </si>
  <si>
    <t>Bentley Academy Innovation School</t>
  </si>
  <si>
    <t>Carlton</t>
  </si>
  <si>
    <t>Collins Middle</t>
  </si>
  <si>
    <t>Horace Mann Laboratory</t>
  </si>
  <si>
    <t>New Liberty Innovation School</t>
  </si>
  <si>
    <t>Salem Early Childhood</t>
  </si>
  <si>
    <t>Salem High</t>
  </si>
  <si>
    <t>Salem Prep High School</t>
  </si>
  <si>
    <t>Saltonstall School</t>
  </si>
  <si>
    <t>Witchcraft Heights</t>
  </si>
  <si>
    <t>Salem Academy Charter (District)</t>
  </si>
  <si>
    <t>Salem Academy Charter School</t>
  </si>
  <si>
    <t>Sandwich</t>
  </si>
  <si>
    <t>Forestdale School</t>
  </si>
  <si>
    <t>Oak Ridge</t>
  </si>
  <si>
    <t>Sandwich Middle High School</t>
  </si>
  <si>
    <t>Saugus</t>
  </si>
  <si>
    <t>Belmonte STEAM Academy</t>
  </si>
  <si>
    <t>Saugus High</t>
  </si>
  <si>
    <t>Saugus Middle School</t>
  </si>
  <si>
    <t>Veterans Early Learning Center</t>
  </si>
  <si>
    <t>Savoy</t>
  </si>
  <si>
    <t>Emma L Miller Elementary School</t>
  </si>
  <si>
    <t>Scituate</t>
  </si>
  <si>
    <t>Cushing Elementary</t>
  </si>
  <si>
    <t>Gates Middle School</t>
  </si>
  <si>
    <t>Hatherly Elementary</t>
  </si>
  <si>
    <t>Jenkins Elementary School</t>
  </si>
  <si>
    <t>Scituate High School</t>
  </si>
  <si>
    <t>Wampatuck Elementary</t>
  </si>
  <si>
    <t>Seekonk</t>
  </si>
  <si>
    <t>Dr. Kevin M. Hurley Middle School</t>
  </si>
  <si>
    <t>George R Martin</t>
  </si>
  <si>
    <t>Mildred Aitken School</t>
  </si>
  <si>
    <t>Seekonk High</t>
  </si>
  <si>
    <t>Seekonk Transitions Academy</t>
  </si>
  <si>
    <t>Sharon</t>
  </si>
  <si>
    <t>Cottage Street</t>
  </si>
  <si>
    <t>East Elementary</t>
  </si>
  <si>
    <t>Heights Elementary</t>
  </si>
  <si>
    <t>Sharon Early Childhood Center</t>
  </si>
  <si>
    <t>Sharon High</t>
  </si>
  <si>
    <t>Sharon Middle</t>
  </si>
  <si>
    <t>Shawsheen Valley Regional Vocational Technical</t>
  </si>
  <si>
    <t>Shawsheen Valley Vocational Technical High School</t>
  </si>
  <si>
    <t>Sherborn</t>
  </si>
  <si>
    <t>Pine Hill</t>
  </si>
  <si>
    <t>Shrewsbury</t>
  </si>
  <si>
    <t>Calvin Coolidge School</t>
  </si>
  <si>
    <t>Floral Street School</t>
  </si>
  <si>
    <t>Major Howard W. Beal School</t>
  </si>
  <si>
    <t>Oak Middle School</t>
  </si>
  <si>
    <t>Parker Road Preschool</t>
  </si>
  <si>
    <t>Sherwood Middle School</t>
  </si>
  <si>
    <t>Shrewsbury High School</t>
  </si>
  <si>
    <t>Spring Street School</t>
  </si>
  <si>
    <t>Walter J. Paton School</t>
  </si>
  <si>
    <t>Shutesbury</t>
  </si>
  <si>
    <t>Shutesbury Elementary</t>
  </si>
  <si>
    <t>Silver Lake</t>
  </si>
  <si>
    <t>Silver Lake Integrated Preschool</t>
  </si>
  <si>
    <t>Silver Lake Regional High</t>
  </si>
  <si>
    <t>Silver Lake Regional Middle School</t>
  </si>
  <si>
    <t>Sizer School: A North Central Charter Essential (District)</t>
  </si>
  <si>
    <t>Sizer School: A North Central Charter Essential School</t>
  </si>
  <si>
    <t>Somerset</t>
  </si>
  <si>
    <t>Chace Street</t>
  </si>
  <si>
    <t>North Elementary</t>
  </si>
  <si>
    <t>Somerset Middle School</t>
  </si>
  <si>
    <t>South</t>
  </si>
  <si>
    <t>Somerset Berkley Regional School District</t>
  </si>
  <si>
    <t>Somerset Berkley Regional High School</t>
  </si>
  <si>
    <t>Somerville</t>
  </si>
  <si>
    <t>Albert F. Argenziano School at Lincoln Park</t>
  </si>
  <si>
    <t>Arthur D Healey</t>
  </si>
  <si>
    <t>Benjamin G Brown</t>
  </si>
  <si>
    <t>Capuano Early Childhood Center</t>
  </si>
  <si>
    <t>Sizer School</t>
  </si>
  <si>
    <t xml:space="preserve"> A North Central Charter Essential School</t>
  </si>
  <si>
    <t>E Somerville Community</t>
  </si>
  <si>
    <t>Full Circle High School</t>
  </si>
  <si>
    <t>Next Wave Junior High</t>
  </si>
  <si>
    <t>Somerville High</t>
  </si>
  <si>
    <t>West Somerville Neighborhood</t>
  </si>
  <si>
    <t>Winter Hill Community</t>
  </si>
  <si>
    <t>South Hadley</t>
  </si>
  <si>
    <t>Michael E. Smith Middle School</t>
  </si>
  <si>
    <t>Mosier</t>
  </si>
  <si>
    <t>Plains Elementary</t>
  </si>
  <si>
    <t>South Hadley High</t>
  </si>
  <si>
    <t>South Middlesex Regional Vocational Technical</t>
  </si>
  <si>
    <t>Joseph P Keefe Technical High School</t>
  </si>
  <si>
    <t>South Shore Charter Public (District)</t>
  </si>
  <si>
    <t>South Shore Charter Public School</t>
  </si>
  <si>
    <t>South Shore Regional Vocational Technical</t>
  </si>
  <si>
    <t>South Shore Vocational Technical High</t>
  </si>
  <si>
    <t>Southampton</t>
  </si>
  <si>
    <t>William E Norris</t>
  </si>
  <si>
    <t>Southborough</t>
  </si>
  <si>
    <t>Albert S. Woodward Memorial School</t>
  </si>
  <si>
    <t>Margaret A Neary</t>
  </si>
  <si>
    <t>Mary E Finn School</t>
  </si>
  <si>
    <t>P Brent Trottier</t>
  </si>
  <si>
    <t>Southbridge</t>
  </si>
  <si>
    <t>Charlton Street</t>
  </si>
  <si>
    <t>Eastford Road</t>
  </si>
  <si>
    <t>Southbridge Academy</t>
  </si>
  <si>
    <t>Southbridge High School</t>
  </si>
  <si>
    <t>Southbridge Middle School</t>
  </si>
  <si>
    <t>West Street</t>
  </si>
  <si>
    <t>Southeastern Regional Vocational Technical</t>
  </si>
  <si>
    <t>Southern Berkshire</t>
  </si>
  <si>
    <t>Mt Everett Regional</t>
  </si>
  <si>
    <t>New Marlborough Central</t>
  </si>
  <si>
    <t>South Egremont</t>
  </si>
  <si>
    <t>Undermountain</t>
  </si>
  <si>
    <t>Southern Worcester County Regional Vocational School District</t>
  </si>
  <si>
    <t>Bay Path Regional Vocational Technical High School</t>
  </si>
  <si>
    <t>Southwick-Tolland-Granville Regional School District</t>
  </si>
  <si>
    <t>Powder Mill School</t>
  </si>
  <si>
    <t>Southwick Regional School</t>
  </si>
  <si>
    <t>Woodland School</t>
  </si>
  <si>
    <t>Spencer-E Brookfield</t>
  </si>
  <si>
    <t>David Prouty High</t>
  </si>
  <si>
    <t>East Brookfield Elementary</t>
  </si>
  <si>
    <t>Knox Trail Middle School</t>
  </si>
  <si>
    <t>Wire Village School</t>
  </si>
  <si>
    <t>Springfield</t>
  </si>
  <si>
    <t>Alfred G. Zanetti Montessori Magnet School</t>
  </si>
  <si>
    <t>Alice B Beal Elementary</t>
  </si>
  <si>
    <t>Arthur T Talmadge</t>
  </si>
  <si>
    <t>Balliet Preschool</t>
  </si>
  <si>
    <t>Benjamin Swan Elementary</t>
  </si>
  <si>
    <t>Brightwood</t>
  </si>
  <si>
    <t>Chestnut Accelerated Middle School (Talented and Gifted)</t>
  </si>
  <si>
    <t>Conservatory of the Arts</t>
  </si>
  <si>
    <t>Daniel B Brunton</t>
  </si>
  <si>
    <t>Early Childhood Education Center</t>
  </si>
  <si>
    <t>Edward P. Boland School</t>
  </si>
  <si>
    <t>Elias Brookings</t>
  </si>
  <si>
    <t>Emergence Academy</t>
  </si>
  <si>
    <t>Forest Park Middle</t>
  </si>
  <si>
    <t>Frank H Freedman</t>
  </si>
  <si>
    <t>Frederick Harris</t>
  </si>
  <si>
    <t>Gateway to College at Holyoke Community College</t>
  </si>
  <si>
    <t>Gateway to College at Springfield Technical Community College</t>
  </si>
  <si>
    <t>German Gerena Community School</t>
  </si>
  <si>
    <t>Glenwood</t>
  </si>
  <si>
    <t>Glickman Elementary</t>
  </si>
  <si>
    <t>High School Of Commerce</t>
  </si>
  <si>
    <t>Hiram L Dorman</t>
  </si>
  <si>
    <t>Impact Prep at Chestnut</t>
  </si>
  <si>
    <t>Indian Orchard Elementary</t>
  </si>
  <si>
    <t>John F Kennedy Middle</t>
  </si>
  <si>
    <t>John J Duggan Academy</t>
  </si>
  <si>
    <t>Kensington International School</t>
  </si>
  <si>
    <t>Kiley Academy</t>
  </si>
  <si>
    <t>Kiley Prep</t>
  </si>
  <si>
    <t>Liberty Preparatory Academy</t>
  </si>
  <si>
    <t>Margaret C Ells</t>
  </si>
  <si>
    <t>Mary A. Dryden Veterans Memorial School</t>
  </si>
  <si>
    <t>Mary M Lynch</t>
  </si>
  <si>
    <t>Mary M Walsh</t>
  </si>
  <si>
    <t>Mary O Pottenger</t>
  </si>
  <si>
    <t>Milton Bradley School</t>
  </si>
  <si>
    <t>Rebecca M Johnson</t>
  </si>
  <si>
    <t>Roger L. Putnam Vocational Technical Academy</t>
  </si>
  <si>
    <t>Samuel Bowles</t>
  </si>
  <si>
    <t>South End Middle School</t>
  </si>
  <si>
    <t>Springfield Central High</t>
  </si>
  <si>
    <t>Springfield High School</t>
  </si>
  <si>
    <t>Springfield High School of Science and Technology</t>
  </si>
  <si>
    <t>Springfield International Academy at Johnson</t>
  </si>
  <si>
    <t>Springfield International Academy at Sci-Tech</t>
  </si>
  <si>
    <t>Springfield Legacy Academy</t>
  </si>
  <si>
    <t>Springfield Middle School</t>
  </si>
  <si>
    <t>Springfield Public Day Elementary School</t>
  </si>
  <si>
    <t>Springfield Public Day High School</t>
  </si>
  <si>
    <t>Springfield Public Day Middle School</t>
  </si>
  <si>
    <t>Springfield Realization Academy</t>
  </si>
  <si>
    <t>Springfield Transition Academy</t>
  </si>
  <si>
    <t>STEM Middle Academy</t>
  </si>
  <si>
    <t>Sumner Avenue</t>
  </si>
  <si>
    <t>The Springfield Renaissance School an Expeditionary Learning School</t>
  </si>
  <si>
    <t>The Springfield Virtual School</t>
  </si>
  <si>
    <t>Thomas M Balliet</t>
  </si>
  <si>
    <t>Van Sickle Academy</t>
  </si>
  <si>
    <t>Van Sickle Prep</t>
  </si>
  <si>
    <t>Warner</t>
  </si>
  <si>
    <t>White Street</t>
  </si>
  <si>
    <t>William N. DeBerry</t>
  </si>
  <si>
    <t>Springfield International Charter (District)</t>
  </si>
  <si>
    <t>Springfield International Charter School</t>
  </si>
  <si>
    <t>Springfield Preparatory Charter School (District)</t>
  </si>
  <si>
    <t>Springfield Preparatory Charter School</t>
  </si>
  <si>
    <t>Stoneham</t>
  </si>
  <si>
    <t>Colonial Park</t>
  </si>
  <si>
    <t>Robin Hood</t>
  </si>
  <si>
    <t>Stoneham Central Middle School</t>
  </si>
  <si>
    <t>Stoneham Early Learning Center</t>
  </si>
  <si>
    <t>Stoneham High</t>
  </si>
  <si>
    <t>Stoughton</t>
  </si>
  <si>
    <t>Edwin A Jones Early Childhood Center</t>
  </si>
  <si>
    <t>Helen Hansen Elementary</t>
  </si>
  <si>
    <t>Joseph H Gibbons</t>
  </si>
  <si>
    <t>Joseph R Dawe Jr Elementary</t>
  </si>
  <si>
    <t>O'Donnell Middle School</t>
  </si>
  <si>
    <t>Richard L. Wilkins Elementary School</t>
  </si>
  <si>
    <t>Stoughton High</t>
  </si>
  <si>
    <t>Sturbridge</t>
  </si>
  <si>
    <t>Burgess Elementary</t>
  </si>
  <si>
    <t>Sturgis Charter Public (District)</t>
  </si>
  <si>
    <t>Sturgis Charter Public School</t>
  </si>
  <si>
    <t>Sudbury</t>
  </si>
  <si>
    <t>Ephraim Curtis Middle</t>
  </si>
  <si>
    <t>General John Nixon Elementary</t>
  </si>
  <si>
    <t>Israel Loring School</t>
  </si>
  <si>
    <t>Josiah Haynes</t>
  </si>
  <si>
    <t>Peter Noyes</t>
  </si>
  <si>
    <t>Sunderland</t>
  </si>
  <si>
    <t>Sunderland Elementary</t>
  </si>
  <si>
    <t>Sutton</t>
  </si>
  <si>
    <t>Sutton Early Learning</t>
  </si>
  <si>
    <t>Sutton Elementary</t>
  </si>
  <si>
    <t>Sutton High School</t>
  </si>
  <si>
    <t>Sutton Middle School</t>
  </si>
  <si>
    <t>Swampscott</t>
  </si>
  <si>
    <t>Swampscott Elementary School</t>
  </si>
  <si>
    <t>Swampscott High</t>
  </si>
  <si>
    <t>Swampscott Middle</t>
  </si>
  <si>
    <t>Swansea</t>
  </si>
  <si>
    <t>Elizabeth S Brown</t>
  </si>
  <si>
    <t>Joseph Case High</t>
  </si>
  <si>
    <t>Joseph Case Jr High</t>
  </si>
  <si>
    <t>Joseph G Luther</t>
  </si>
  <si>
    <t>Mark G Hoyle Elementary</t>
  </si>
  <si>
    <t>Tantasqua</t>
  </si>
  <si>
    <t>Tantasqua Regional Jr High</t>
  </si>
  <si>
    <t>Tantasqua Regional Sr High</t>
  </si>
  <si>
    <t>Tantasqua Regional Vocational</t>
  </si>
  <si>
    <t>Taunton</t>
  </si>
  <si>
    <t>Benjamin Friedman Middle</t>
  </si>
  <si>
    <t>East Taunton Elementary</t>
  </si>
  <si>
    <t>Edmund Hatch Bennett</t>
  </si>
  <si>
    <t>Edward F. Leddy Preschool</t>
  </si>
  <si>
    <t>Elizabeth Pole</t>
  </si>
  <si>
    <t>H H Galligan</t>
  </si>
  <si>
    <t>James L. Mulcahey Elementary School</t>
  </si>
  <si>
    <t>John F Parker Middle</t>
  </si>
  <si>
    <t>Joseph C Chamberlain</t>
  </si>
  <si>
    <t>Joseph H Martin</t>
  </si>
  <si>
    <t>Taunton Alternative High School</t>
  </si>
  <si>
    <t>Taunton High</t>
  </si>
  <si>
    <t>Taunton Public Virtual Academy (TPVA)</t>
  </si>
  <si>
    <t>TEC Connections Academy Commonwealth Virtual School District</t>
  </si>
  <si>
    <t>TEC Connections Academy Commonwealth Virtual School</t>
  </si>
  <si>
    <t>Tewksbury</t>
  </si>
  <si>
    <t>Heath-Brook</t>
  </si>
  <si>
    <t>John F. Ryan</t>
  </si>
  <si>
    <t>John W. Wynn Middle</t>
  </si>
  <si>
    <t>L F Dewing</t>
  </si>
  <si>
    <t>Tewksbury Memorial High</t>
  </si>
  <si>
    <t>Tisbury</t>
  </si>
  <si>
    <t>Tisbury Elementary</t>
  </si>
  <si>
    <t>Topsfield</t>
  </si>
  <si>
    <t>Proctor Elementary</t>
  </si>
  <si>
    <t>Steward Elementary</t>
  </si>
  <si>
    <t>Tri-County Regional Vocational Technical</t>
  </si>
  <si>
    <t>Triton</t>
  </si>
  <si>
    <t>Newbury Elementary</t>
  </si>
  <si>
    <t>Pine Grove</t>
  </si>
  <si>
    <t>Salisbury Elementary</t>
  </si>
  <si>
    <t>Triton Regional High School</t>
  </si>
  <si>
    <t>Triton Regional Middle School</t>
  </si>
  <si>
    <t>Truro</t>
  </si>
  <si>
    <t>Truro Central</t>
  </si>
  <si>
    <t>Tyngsborough</t>
  </si>
  <si>
    <t>Tyngsborough Elementary</t>
  </si>
  <si>
    <t>Tyngsborough High School</t>
  </si>
  <si>
    <t>Tyngsborough Middle</t>
  </si>
  <si>
    <t>UP Academy Charter School of Dorchester (District)</t>
  </si>
  <si>
    <t>UP Academy Charter School of Dorchester</t>
  </si>
  <si>
    <t>Up-Island Regional</t>
  </si>
  <si>
    <t>Chilmark Elementary</t>
  </si>
  <si>
    <t>West Tisbury Elementary</t>
  </si>
  <si>
    <t>Upper Cape Cod Regional Vocational Technical</t>
  </si>
  <si>
    <t>Upper Cape Cod Vocational Technical</t>
  </si>
  <si>
    <t>Uxbridge</t>
  </si>
  <si>
    <t>Gateway to College</t>
  </si>
  <si>
    <t>Taft Early Learning Center</t>
  </si>
  <si>
    <t>Uxbridge High</t>
  </si>
  <si>
    <t>Whitin Intermediate</t>
  </si>
  <si>
    <t>Veritas Preparatory Charter School (District)</t>
  </si>
  <si>
    <t>Veritas Preparatory Charter School</t>
  </si>
  <si>
    <t>Wachusett</t>
  </si>
  <si>
    <t>Central Tree Middle</t>
  </si>
  <si>
    <t>Chocksett Middle School</t>
  </si>
  <si>
    <t>Davis Hill Elementary</t>
  </si>
  <si>
    <t>Dawson</t>
  </si>
  <si>
    <t>Glenwood Elementary School</t>
  </si>
  <si>
    <t>Houghton Elementary</t>
  </si>
  <si>
    <t>Leroy E.Mayo</t>
  </si>
  <si>
    <t>Mountview Middle</t>
  </si>
  <si>
    <t>Naquag Elementary School</t>
  </si>
  <si>
    <t>Paxton Center</t>
  </si>
  <si>
    <t>Thomas Prince</t>
  </si>
  <si>
    <t>Wachusett Regional High</t>
  </si>
  <si>
    <t>Wakefield</t>
  </si>
  <si>
    <t>Dolbeare</t>
  </si>
  <si>
    <t>Early Childhood Center at the Doyle School</t>
  </si>
  <si>
    <t>Galvin Middle School</t>
  </si>
  <si>
    <t>Greenwood</t>
  </si>
  <si>
    <t>Wakefield Memorial High</t>
  </si>
  <si>
    <t>Walton</t>
  </si>
  <si>
    <t>Woodville School</t>
  </si>
  <si>
    <t>Wales</t>
  </si>
  <si>
    <t>Wales Elementary</t>
  </si>
  <si>
    <t>Walpole</t>
  </si>
  <si>
    <t>Boyden</t>
  </si>
  <si>
    <t>Daniel Feeney Preschool Center</t>
  </si>
  <si>
    <t>Elm Street School</t>
  </si>
  <si>
    <t>Fisher</t>
  </si>
  <si>
    <t>Old Post Road</t>
  </si>
  <si>
    <t>Walpole High</t>
  </si>
  <si>
    <t>Walpole Middle School</t>
  </si>
  <si>
    <t>Waltham</t>
  </si>
  <si>
    <t>Douglas MacArthur Elementary School</t>
  </si>
  <si>
    <t>Dual Language School</t>
  </si>
  <si>
    <t>Henry Whittemore Elementary School</t>
  </si>
  <si>
    <t>James Fitzgerald Elementary School</t>
  </si>
  <si>
    <t>John W. McDevitt Middle School</t>
  </si>
  <si>
    <t>Northeast Elementary School</t>
  </si>
  <si>
    <t>Thomas R Plympton Elementary School</t>
  </si>
  <si>
    <t>Waltham Sr High</t>
  </si>
  <si>
    <t>Waltham Valor High School</t>
  </si>
  <si>
    <t>William F. Stanley Elementary School</t>
  </si>
  <si>
    <t>Ware</t>
  </si>
  <si>
    <t>Stanley M Koziol Elementary School</t>
  </si>
  <si>
    <t>Ware Junior/Senior High School</t>
  </si>
  <si>
    <t>Ware Middle School</t>
  </si>
  <si>
    <t>Wareham</t>
  </si>
  <si>
    <t>Wareham Cooperative Alternative School</t>
  </si>
  <si>
    <t>Wareham Elementary School</t>
  </si>
  <si>
    <t>Wareham Middle</t>
  </si>
  <si>
    <t>Wareham Senior High</t>
  </si>
  <si>
    <t>Warwick</t>
  </si>
  <si>
    <t>Warwick Community School</t>
  </si>
  <si>
    <t>Watertown</t>
  </si>
  <si>
    <t>Cunniff</t>
  </si>
  <si>
    <t>Hosmer</t>
  </si>
  <si>
    <t>James Russell Lowell</t>
  </si>
  <si>
    <t>Watertown High</t>
  </si>
  <si>
    <t>Watertown Middle</t>
  </si>
  <si>
    <t>Wayland</t>
  </si>
  <si>
    <t>Claypit Hill School</t>
  </si>
  <si>
    <t>Happy Hollow School</t>
  </si>
  <si>
    <t>Loker School</t>
  </si>
  <si>
    <t>The Children's Way Preschool</t>
  </si>
  <si>
    <t>Wayland High School</t>
  </si>
  <si>
    <t>Wayland Middle School</t>
  </si>
  <si>
    <t>Webster</t>
  </si>
  <si>
    <t>Bartlett High School</t>
  </si>
  <si>
    <t>Park Avenue Elementary</t>
  </si>
  <si>
    <t>Webster Middle School</t>
  </si>
  <si>
    <t>Wellesley</t>
  </si>
  <si>
    <t>Hunnewell</t>
  </si>
  <si>
    <t>John D Hardy</t>
  </si>
  <si>
    <t>Joseph E Fiske</t>
  </si>
  <si>
    <t>Katharine Lee Bates</t>
  </si>
  <si>
    <t>Preschool at Wellesley Schools</t>
  </si>
  <si>
    <t>Schofield</t>
  </si>
  <si>
    <t>Sprague Elementary School</t>
  </si>
  <si>
    <t>Wellesley Middle</t>
  </si>
  <si>
    <t>Wellesley Sr High</t>
  </si>
  <si>
    <t>Wellfleet</t>
  </si>
  <si>
    <t>Wellfleet Elementary</t>
  </si>
  <si>
    <t>West Boylston</t>
  </si>
  <si>
    <t>Major Edwards Elementary</t>
  </si>
  <si>
    <t>West Boylston Junior/Senior High</t>
  </si>
  <si>
    <t>West Bridgewater</t>
  </si>
  <si>
    <t>Howard School</t>
  </si>
  <si>
    <t>Rose L Macdonald</t>
  </si>
  <si>
    <t>West Bridgewater Junior/Senior</t>
  </si>
  <si>
    <t>West Springfield</t>
  </si>
  <si>
    <t>John Ashley</t>
  </si>
  <si>
    <t>John R Fausey</t>
  </si>
  <si>
    <t>Mittineague</t>
  </si>
  <si>
    <t>Philip G Coburn</t>
  </si>
  <si>
    <t>Tatham</t>
  </si>
  <si>
    <t>West Springfield High</t>
  </si>
  <si>
    <t>West Springfield Middle</t>
  </si>
  <si>
    <t>Westborough</t>
  </si>
  <si>
    <t>Annie E Fales</t>
  </si>
  <si>
    <t>Elsie A Hastings Elementary</t>
  </si>
  <si>
    <t>J Harding Armstrong</t>
  </si>
  <si>
    <t>Mill Pond School</t>
  </si>
  <si>
    <t>Sarah W Gibbons Middle</t>
  </si>
  <si>
    <t>Westborough High</t>
  </si>
  <si>
    <t>Westfield</t>
  </si>
  <si>
    <t>Abner Gibbs</t>
  </si>
  <si>
    <t>Fort Meadow Early Childhood Center</t>
  </si>
  <si>
    <t>Franklin Ave</t>
  </si>
  <si>
    <t>Highland</t>
  </si>
  <si>
    <t>Munger Hill</t>
  </si>
  <si>
    <t>Paper Mill</t>
  </si>
  <si>
    <t>Southampton Road</t>
  </si>
  <si>
    <t>Westfield High</t>
  </si>
  <si>
    <t>Westfield Intermediate School</t>
  </si>
  <si>
    <t>Westfield Middle School</t>
  </si>
  <si>
    <t>Westfield Technical Academy</t>
  </si>
  <si>
    <t>Westford</t>
  </si>
  <si>
    <t>Abbot Elementary</t>
  </si>
  <si>
    <t>Blanchard Middle</t>
  </si>
  <si>
    <t>Col John Robinson</t>
  </si>
  <si>
    <t>Day Elementary</t>
  </si>
  <si>
    <t>John A. Crisafulli Elementary School</t>
  </si>
  <si>
    <t>Nabnasset</t>
  </si>
  <si>
    <t>Rita E. Miller Elementary School</t>
  </si>
  <si>
    <t>Stony Brook School</t>
  </si>
  <si>
    <t>Westford Academy</t>
  </si>
  <si>
    <t>Westhampton</t>
  </si>
  <si>
    <t>Westhampton Elementary School</t>
  </si>
  <si>
    <t>Weston</t>
  </si>
  <si>
    <t>Country</t>
  </si>
  <si>
    <t>Field Elementary School</t>
  </si>
  <si>
    <t>Weston High</t>
  </si>
  <si>
    <t>Weston Middle</t>
  </si>
  <si>
    <t>Westport</t>
  </si>
  <si>
    <t>Alice A Macomber</t>
  </si>
  <si>
    <t>Westport Elementary</t>
  </si>
  <si>
    <t>Westport Middle-High School</t>
  </si>
  <si>
    <t>Westwood</t>
  </si>
  <si>
    <t>E W Thurston Middle</t>
  </si>
  <si>
    <t>Martha Jones</t>
  </si>
  <si>
    <t>Pine Hill Elementary School</t>
  </si>
  <si>
    <t>Westwood High</t>
  </si>
  <si>
    <t>Westwood Integrated Preschool</t>
  </si>
  <si>
    <t>William E Sheehan</t>
  </si>
  <si>
    <t>Weymouth</t>
  </si>
  <si>
    <t>Academy Avenue</t>
  </si>
  <si>
    <t>Frederick C Murphy</t>
  </si>
  <si>
    <t>Lawrence W Pingree</t>
  </si>
  <si>
    <t>Maria Weston Chapman Middle School</t>
  </si>
  <si>
    <t>Ralph Talbot</t>
  </si>
  <si>
    <t>Thomas V Nash</t>
  </si>
  <si>
    <t>Thomas W. Hamilton Primary School</t>
  </si>
  <si>
    <t>Wessagusset</t>
  </si>
  <si>
    <t>Weymouth Early Childhood Center</t>
  </si>
  <si>
    <t>Weymouth High School</t>
  </si>
  <si>
    <t>William Seach</t>
  </si>
  <si>
    <t>Whately</t>
  </si>
  <si>
    <t>Whately Elementary</t>
  </si>
  <si>
    <t>Whitman-Hanson</t>
  </si>
  <si>
    <t>Hanson Middle School</t>
  </si>
  <si>
    <t>Indian Head</t>
  </si>
  <si>
    <t>John H Duval</t>
  </si>
  <si>
    <t>Louise A Conley</t>
  </si>
  <si>
    <t>The Pre-School Academy at Whitman Hanson</t>
  </si>
  <si>
    <t>Whitman Hanson Regional</t>
  </si>
  <si>
    <t>Whitman Middle</t>
  </si>
  <si>
    <t>Whittier Regional Vocational Technical</t>
  </si>
  <si>
    <t>Whittier Regional Vocational</t>
  </si>
  <si>
    <t>Williamsburg</t>
  </si>
  <si>
    <t>Anne T. Dunphy School</t>
  </si>
  <si>
    <t>Wilmington</t>
  </si>
  <si>
    <t>Boutwell</t>
  </si>
  <si>
    <t>North Intermediate</t>
  </si>
  <si>
    <t>Shawsheen Elementary</t>
  </si>
  <si>
    <t>West Intermediate</t>
  </si>
  <si>
    <t>Wilmington High</t>
  </si>
  <si>
    <t>Wilmington Middle School</t>
  </si>
  <si>
    <t>Woburn Street</t>
  </si>
  <si>
    <t>Winchendon</t>
  </si>
  <si>
    <t>Murdock Academy for Success</t>
  </si>
  <si>
    <t>Murdock High School</t>
  </si>
  <si>
    <t>Murdock Middle School</t>
  </si>
  <si>
    <t>Toy Town Elementary</t>
  </si>
  <si>
    <t>Winchendon PreSchool Program</t>
  </si>
  <si>
    <t>Winchester</t>
  </si>
  <si>
    <t>Ambrose Elementary</t>
  </si>
  <si>
    <t>Lincoln Elementary</t>
  </si>
  <si>
    <t>Lynch Elementary</t>
  </si>
  <si>
    <t>McCall Middle</t>
  </si>
  <si>
    <t>Muraco Elementary</t>
  </si>
  <si>
    <t>Vinson-Owen Elementary</t>
  </si>
  <si>
    <t>Winchester High School</t>
  </si>
  <si>
    <t>Arthur T. Cummings Elementary School</t>
  </si>
  <si>
    <t>William P. Gorman/Fort Banks Elementary</t>
  </si>
  <si>
    <t>Winthrop High School</t>
  </si>
  <si>
    <t>Winthrop Middle School</t>
  </si>
  <si>
    <t>Woburn</t>
  </si>
  <si>
    <t>Clyde Reeves</t>
  </si>
  <si>
    <t>Daniel L Joyce Middle School</t>
  </si>
  <si>
    <t>Goodyear Elementary School</t>
  </si>
  <si>
    <t>Hurld-Wyman Elementary School</t>
  </si>
  <si>
    <t>Linscott-Rumford</t>
  </si>
  <si>
    <t>Malcolm White</t>
  </si>
  <si>
    <t>Mary D Altavesta</t>
  </si>
  <si>
    <t>Shamrock</t>
  </si>
  <si>
    <t>Woburn High</t>
  </si>
  <si>
    <t>Worcester</t>
  </si>
  <si>
    <t>Belmont Street Community</t>
  </si>
  <si>
    <t>Burncoat Middle School</t>
  </si>
  <si>
    <t>Burncoat Senior High</t>
  </si>
  <si>
    <t>Burncoat Street</t>
  </si>
  <si>
    <t>Canterbury</t>
  </si>
  <si>
    <t>Chandler Elementary Community</t>
  </si>
  <si>
    <t>City View</t>
  </si>
  <si>
    <t>Claremont Academy</t>
  </si>
  <si>
    <t>Clark St Community</t>
  </si>
  <si>
    <t>Columbus Park</t>
  </si>
  <si>
    <t>Doherty Memorial High</t>
  </si>
  <si>
    <t>Elm Park Community</t>
  </si>
  <si>
    <t>Flagg Street</t>
  </si>
  <si>
    <t>Forest Grove Middle</t>
  </si>
  <si>
    <t>Francis J McGrath Elementary</t>
  </si>
  <si>
    <t>Gates Lane</t>
  </si>
  <si>
    <t>Goddard School/Science Technical</t>
  </si>
  <si>
    <t>Grafton Street</t>
  </si>
  <si>
    <t>Head Start</t>
  </si>
  <si>
    <t>Heard Street</t>
  </si>
  <si>
    <t>Jacob Hiatt Magnet</t>
  </si>
  <si>
    <t>Lake View</t>
  </si>
  <si>
    <t>May Street</t>
  </si>
  <si>
    <t>Midland Street</t>
  </si>
  <si>
    <t>Nelson Place</t>
  </si>
  <si>
    <t>Norrback Avenue</t>
  </si>
  <si>
    <t>North High</t>
  </si>
  <si>
    <t>Quinsigamond</t>
  </si>
  <si>
    <t>Rice Square</t>
  </si>
  <si>
    <t>South High Community</t>
  </si>
  <si>
    <t>Sullivan Middle</t>
  </si>
  <si>
    <t>Tatnuck</t>
  </si>
  <si>
    <t>Thorndyke Road</t>
  </si>
  <si>
    <t>Union Hill School</t>
  </si>
  <si>
    <t>University Pk Campus School</t>
  </si>
  <si>
    <t>Vernon Hill School</t>
  </si>
  <si>
    <t>Wawecus Road School</t>
  </si>
  <si>
    <t>West Tatnuck</t>
  </si>
  <si>
    <t>Woodland Academy</t>
  </si>
  <si>
    <t>Worcester Academic Center for Transition (ACT)</t>
  </si>
  <si>
    <t>Worcester Alternative High School</t>
  </si>
  <si>
    <t>Worcester Arts Magnet School</t>
  </si>
  <si>
    <t>Worcester Dual Language Magnet School</t>
  </si>
  <si>
    <t>Worcester East Middle</t>
  </si>
  <si>
    <t>Worcester Technical High</t>
  </si>
  <si>
    <t>Worcester Cultural Academy Charter Public School (District)</t>
  </si>
  <si>
    <t>Worcester Cultural Academy Charter Public School</t>
  </si>
  <si>
    <t>Worthington</t>
  </si>
  <si>
    <t>R. H. Conwell</t>
  </si>
  <si>
    <t>Wrentham</t>
  </si>
  <si>
    <t>Charles E Roderick</t>
  </si>
  <si>
    <t>Delaney</t>
  </si>
  <si>
    <t>Budget Summary Sheet</t>
  </si>
  <si>
    <t>Application Type:</t>
  </si>
  <si>
    <t>SAFE Budget</t>
  </si>
  <si>
    <t>Senior SAFE Budget</t>
  </si>
  <si>
    <t>Eligible Award Amount:</t>
  </si>
  <si>
    <t>Application Amount:</t>
  </si>
  <si>
    <t>Amount Remaining:</t>
  </si>
  <si>
    <t>SAFE GRANT BUDGET</t>
  </si>
  <si>
    <t>Item Description</t>
  </si>
  <si>
    <t>Quantity</t>
  </si>
  <si>
    <t>Unit Cost</t>
  </si>
  <si>
    <t>Total Cost</t>
  </si>
  <si>
    <t>Image Flash Cards</t>
  </si>
  <si>
    <t>Organization Tote</t>
  </si>
  <si>
    <t>Manuals</t>
  </si>
  <si>
    <t>Water Bottles</t>
  </si>
  <si>
    <t>Rank</t>
  </si>
  <si>
    <t>First &amp; Last Name</t>
  </si>
  <si>
    <t>Hours Allocated</t>
  </si>
  <si>
    <t>Hourly Rate</t>
  </si>
  <si>
    <t>Senior SAFE GRANT BUDGET</t>
  </si>
  <si>
    <t>Portable Speaker</t>
  </si>
  <si>
    <t>Small Whiteboards</t>
  </si>
  <si>
    <t>Tabletop Information Tower Display</t>
  </si>
  <si>
    <t>Puzzles</t>
  </si>
  <si>
    <t>Step Ladder</t>
  </si>
  <si>
    <t>Exam</t>
  </si>
  <si>
    <t>Head of Fire Department</t>
  </si>
  <si>
    <t>CLICK HERE TO READ THE SAFE AND SENIOR SAFE MISSION STATEMENTS</t>
  </si>
  <si>
    <t>1.</t>
  </si>
  <si>
    <t>2.</t>
  </si>
  <si>
    <t>I have reviewed and approve of the contents of this application, and certify that all information provided is accurate.</t>
  </si>
  <si>
    <t>3.</t>
  </si>
  <si>
    <t>I have reviewed and agree to abide by all terms and conditions of the Notice of Funding Opportunity. I acknowledge that if my department incurs expenses for the grant prior to a contract for these grant funds being signed by my department and DFS, the department will be required to return those funds to DFS.</t>
  </si>
  <si>
    <t>Name:</t>
  </si>
  <si>
    <t>Senior Agency Official</t>
  </si>
  <si>
    <t>General Information</t>
  </si>
  <si>
    <t>Eligibility Information</t>
  </si>
  <si>
    <t>Over 65 Populaton</t>
  </si>
  <si>
    <t>Compliant with MBTA Communities Act?</t>
  </si>
  <si>
    <t>Allocation Chart</t>
  </si>
  <si>
    <t>Lookup Key Lookups</t>
  </si>
  <si>
    <t>Cover Sheet Lookups</t>
  </si>
  <si>
    <t>SAFE Allowable Equipment List</t>
  </si>
  <si>
    <t>Senior SAFE Allowable Equipment List</t>
  </si>
  <si>
    <t>SAFE Program Summary Options</t>
  </si>
  <si>
    <t>Senior SAFE Program Summary Options</t>
  </si>
  <si>
    <t>Legal Name</t>
  </si>
  <si>
    <t>Common Name</t>
  </si>
  <si>
    <t>Census Name</t>
  </si>
  <si>
    <t>CENSUS2020POP</t>
  </si>
  <si>
    <t>DISTRICT %</t>
  </si>
  <si>
    <t>ADJUSTED POPULATION</t>
  </si>
  <si>
    <t>Eligible for Non-Planning Grant?</t>
  </si>
  <si>
    <t>SAFE Allocation</t>
  </si>
  <si>
    <t>Senior SAFE Allocation</t>
  </si>
  <si>
    <t>Onboarded with NERIS?</t>
  </si>
  <si>
    <t>MFIRS Compliant?</t>
  </si>
  <si>
    <t>Pop. Over 65</t>
  </si>
  <si>
    <t>Adjusted Pop. Over 65</t>
  </si>
  <si>
    <t>Yes/No</t>
  </si>
  <si>
    <t>MFIRS</t>
  </si>
  <si>
    <t>SAFE Application Type</t>
  </si>
  <si>
    <t>Audio/Visual &amp; Technical Equipment</t>
  </si>
  <si>
    <t>Classroom/Instructional Supplies</t>
  </si>
  <si>
    <t>Learning &amp; Instructional Materials</t>
  </si>
  <si>
    <t>Promotional Materials &amp; FLSE Incentives</t>
  </si>
  <si>
    <t>Educator Training</t>
  </si>
  <si>
    <t>Personnel Expenses</t>
  </si>
  <si>
    <t>Installation Supplies</t>
  </si>
  <si>
    <t>Key Behaviors</t>
  </si>
  <si>
    <t>Grade Levels</t>
  </si>
  <si>
    <t>Residence Types</t>
  </si>
  <si>
    <t>Population</t>
  </si>
  <si>
    <t>SAFE</t>
  </si>
  <si>
    <t>Senior SAFE</t>
  </si>
  <si>
    <t>Compliant</t>
  </si>
  <si>
    <t>Education Spinner Wheel</t>
  </si>
  <si>
    <t>3 Ring Binders</t>
  </si>
  <si>
    <t>Assessment/Evaluation Tools</t>
  </si>
  <si>
    <t>Backpack Totes</t>
  </si>
  <si>
    <t>Certification Fees</t>
  </si>
  <si>
    <t>Classroom Education</t>
  </si>
  <si>
    <t>Adhesive</t>
  </si>
  <si>
    <t>Certification</t>
  </si>
  <si>
    <t>9 - 1 - 1</t>
  </si>
  <si>
    <t>DFS Grade Level Evaluation Tool</t>
  </si>
  <si>
    <t xml:space="preserve"> 9 - 1 - 1</t>
  </si>
  <si>
    <t>Residential Homes</t>
  </si>
  <si>
    <t>https://www.mass.gov/info-details/safe-and-senior-safe-mission-statements</t>
  </si>
  <si>
    <t>Town of Acton</t>
  </si>
  <si>
    <t>Acton</t>
  </si>
  <si>
    <t># of Depts.</t>
  </si>
  <si>
    <t>Maximum Award</t>
  </si>
  <si>
    <t>Non-Compliant</t>
  </si>
  <si>
    <t>Regional/Joint</t>
  </si>
  <si>
    <t>Planning Grant</t>
  </si>
  <si>
    <t>Not Applying</t>
  </si>
  <si>
    <t>Hazard House</t>
  </si>
  <si>
    <t>Fire Prevention Week Materials</t>
  </si>
  <si>
    <t>Chip Clip</t>
  </si>
  <si>
    <t>Exam Fees</t>
  </si>
  <si>
    <t>Batteries</t>
  </si>
  <si>
    <t>Residential Safety Visits</t>
  </si>
  <si>
    <t>Arson &amp; False Alarms</t>
  </si>
  <si>
    <t>Large Group (30-59 ppl.)</t>
  </si>
  <si>
    <t>Burn Safety &amp; Prevention</t>
  </si>
  <si>
    <t>Adult Foster Care</t>
  </si>
  <si>
    <t>Sheryl.Hedlund@mass.gov</t>
  </si>
  <si>
    <t>Town of Acushnet</t>
  </si>
  <si>
    <t>N/A</t>
  </si>
  <si>
    <t>Hazard Kitchen</t>
  </si>
  <si>
    <t xml:space="preserve">Chart/Easel </t>
  </si>
  <si>
    <t>FLSE Flyers</t>
  </si>
  <si>
    <t>Coloring Books</t>
  </si>
  <si>
    <t>FLSE Flyer(s)</t>
  </si>
  <si>
    <t>Extension Pole</t>
  </si>
  <si>
    <t>Senior SAFE Presentations</t>
  </si>
  <si>
    <t>Assembly (60+ ppl.)</t>
  </si>
  <si>
    <t>Carbon Monoxide Safety/Alarms</t>
  </si>
  <si>
    <t>Assisted Living Residences</t>
  </si>
  <si>
    <t>Adams Fire District</t>
  </si>
  <si>
    <t>Adams</t>
  </si>
  <si>
    <t>no</t>
  </si>
  <si>
    <t>0-4,999</t>
  </si>
  <si>
    <t>Construction Paper</t>
  </si>
  <si>
    <t>Erasers</t>
  </si>
  <si>
    <t>Textbooks</t>
  </si>
  <si>
    <t>Image/Flash Cards</t>
  </si>
  <si>
    <t>SAFE House Trailer</t>
  </si>
  <si>
    <t>Electrical Safety</t>
  </si>
  <si>
    <t>Congregate Housing</t>
  </si>
  <si>
    <t>Town of Agawam</t>
  </si>
  <si>
    <t>yes</t>
  </si>
  <si>
    <t>5,000-14,999</t>
  </si>
  <si>
    <t>Junior Firefighter Gear</t>
  </si>
  <si>
    <t>Crayons</t>
  </si>
  <si>
    <t>Mounting Brackets</t>
  </si>
  <si>
    <t>Drug &amp; Alcohol Safety</t>
  </si>
  <si>
    <t>Fall Prevention</t>
  </si>
  <si>
    <t>Retirement Communities</t>
  </si>
  <si>
    <t>Town of Alford</t>
  </si>
  <si>
    <t>Alford</t>
  </si>
  <si>
    <t>15,000-29,999</t>
  </si>
  <si>
    <t>Laptop (to include mouse, bag, battery(s), docking station, and other necessary accessories)</t>
  </si>
  <si>
    <t>Hats</t>
  </si>
  <si>
    <t>Microphone</t>
  </si>
  <si>
    <t>Files of Life</t>
  </si>
  <si>
    <t>Heating Safety</t>
  </si>
  <si>
    <t>Independent Living Centers</t>
  </si>
  <si>
    <t>City of Amesbury</t>
  </si>
  <si>
    <t>30,000-49,999</t>
  </si>
  <si>
    <t>File Folders</t>
  </si>
  <si>
    <t xml:space="preserve">Workbooks </t>
  </si>
  <si>
    <t>Hot/Cold Pack</t>
  </si>
  <si>
    <t>Paper</t>
  </si>
  <si>
    <t>Workbooks</t>
  </si>
  <si>
    <t>Screwdriver</t>
  </si>
  <si>
    <t>Hoarding and Fire Safety</t>
  </si>
  <si>
    <t>Nursing Homes</t>
  </si>
  <si>
    <t>Town of Amherst</t>
  </si>
  <si>
    <t>50,000-89,999</t>
  </si>
  <si>
    <t>Jar Grip Opener</t>
  </si>
  <si>
    <t>Portable Projector</t>
  </si>
  <si>
    <t>Screws</t>
  </si>
  <si>
    <t>Firefighters as Community Helper</t>
  </si>
  <si>
    <t>Home Escape Planning/2 Ways Out</t>
  </si>
  <si>
    <t>Public Housing</t>
  </si>
  <si>
    <t>Town of Andover</t>
  </si>
  <si>
    <t>90,000-499,999</t>
  </si>
  <si>
    <t>Glue</t>
  </si>
  <si>
    <t>Keyrings</t>
  </si>
  <si>
    <t>Halloween Safety</t>
  </si>
  <si>
    <t>Home Hazards</t>
  </si>
  <si>
    <t>Senior Center</t>
  </si>
  <si>
    <t>Town of Aquinnah</t>
  </si>
  <si>
    <t>Aquinnah</t>
  </si>
  <si>
    <t>500,000+</t>
  </si>
  <si>
    <t>Highlighters</t>
  </si>
  <si>
    <t>Large &amp; Regular Print Emergency Cards</t>
  </si>
  <si>
    <t>Printer</t>
  </si>
  <si>
    <t>Stud Finder</t>
  </si>
  <si>
    <t>Kitchen Safety</t>
  </si>
  <si>
    <t>Other</t>
  </si>
  <si>
    <t>Town of Arlington</t>
  </si>
  <si>
    <t>Index Cards</t>
  </si>
  <si>
    <t>Magnets</t>
  </si>
  <si>
    <t>Projector Screen</t>
  </si>
  <si>
    <t>Tape Measure</t>
  </si>
  <si>
    <t>Holiday &amp; Event Safety</t>
  </si>
  <si>
    <t>Preparedness Planning</t>
  </si>
  <si>
    <t>Town of Ashburnham</t>
  </si>
  <si>
    <t>Ashburnham</t>
  </si>
  <si>
    <t>Lined Paper</t>
  </si>
  <si>
    <t xml:space="preserve">Toner/Ink Cartridges </t>
  </si>
  <si>
    <t>Toolbox</t>
  </si>
  <si>
    <t>Town of Ashby</t>
  </si>
  <si>
    <t>Ashby</t>
  </si>
  <si>
    <t>PROGRAM</t>
  </si>
  <si>
    <t>Toner/Ink Cartridges</t>
  </si>
  <si>
    <t>Markers</t>
  </si>
  <si>
    <t>Pencils</t>
  </si>
  <si>
    <t>Wooden Props</t>
  </si>
  <si>
    <t>Zip Ties/Velcro Strips</t>
  </si>
  <si>
    <t>Smoking Safety</t>
  </si>
  <si>
    <t>Town of Ashfield</t>
  </si>
  <si>
    <t>Ashfield</t>
  </si>
  <si>
    <t>Total Funding Offered:</t>
  </si>
  <si>
    <t>Pens</t>
  </si>
  <si>
    <t>Organization tote</t>
  </si>
  <si>
    <t>Nightlights</t>
  </si>
  <si>
    <t>Town of Ashland</t>
  </si>
  <si>
    <t>Plastic Helmets</t>
  </si>
  <si>
    <t>Lighters/Matches</t>
  </si>
  <si>
    <t>Town of Athol</t>
  </si>
  <si>
    <t>Athol</t>
  </si>
  <si>
    <t>Outdoor Safety</t>
  </si>
  <si>
    <t>City of Attleboro</t>
  </si>
  <si>
    <t>Safety Checklist</t>
  </si>
  <si>
    <t>Poison and Tobacco Prevention</t>
  </si>
  <si>
    <t>Town of Auburn</t>
  </si>
  <si>
    <t>Stickers</t>
  </si>
  <si>
    <t>Town of Avon</t>
  </si>
  <si>
    <t>Scissors</t>
  </si>
  <si>
    <t>Sunglasses</t>
  </si>
  <si>
    <t>Town of Ayer</t>
  </si>
  <si>
    <t>Ayer</t>
  </si>
  <si>
    <t>Sweatshirts</t>
  </si>
  <si>
    <t>Stay Low and Go</t>
  </si>
  <si>
    <t>Barnstable Fire District</t>
  </si>
  <si>
    <t>Sticky Notes</t>
  </si>
  <si>
    <t>Temporary Tattoos</t>
  </si>
  <si>
    <t>Stop, Drop, Roll</t>
  </si>
  <si>
    <t>Town of Barre</t>
  </si>
  <si>
    <t>Barre</t>
  </si>
  <si>
    <t>T-Shirts</t>
  </si>
  <si>
    <t>Tape</t>
  </si>
  <si>
    <t>Tote Bags</t>
  </si>
  <si>
    <t>Timers</t>
  </si>
  <si>
    <t>Storm Preparedness</t>
  </si>
  <si>
    <t>Town of Becket</t>
  </si>
  <si>
    <t>Becket</t>
  </si>
  <si>
    <t>USB Storage Drive</t>
  </si>
  <si>
    <t>Town of Bedford</t>
  </si>
  <si>
    <t>Transportation Safety</t>
  </si>
  <si>
    <t>Town of Belchertown</t>
  </si>
  <si>
    <t>Wristbands/Slap bracelets</t>
  </si>
  <si>
    <t>Understanding Fire</t>
  </si>
  <si>
    <t>Town of Bellingham</t>
  </si>
  <si>
    <t>Winter Safety</t>
  </si>
  <si>
    <t>Town of Belmont</t>
  </si>
  <si>
    <t>Town of Berkley</t>
  </si>
  <si>
    <t>Town of Berlin</t>
  </si>
  <si>
    <t>Berlin</t>
  </si>
  <si>
    <t>Town of Bernardston</t>
  </si>
  <si>
    <t>Bernardston</t>
  </si>
  <si>
    <t>City of Beverly</t>
  </si>
  <si>
    <t>Town of Billerica</t>
  </si>
  <si>
    <t>Town of Blackstone</t>
  </si>
  <si>
    <t>Blackstone</t>
  </si>
  <si>
    <t>Town of Blandford</t>
  </si>
  <si>
    <t>Blandford</t>
  </si>
  <si>
    <t>Town of Bolton</t>
  </si>
  <si>
    <t>Bolton</t>
  </si>
  <si>
    <t>Bondsville Water District</t>
  </si>
  <si>
    <t>Bondsville Fire District</t>
  </si>
  <si>
    <t>City of Boston</t>
  </si>
  <si>
    <t>Town of Bourne</t>
  </si>
  <si>
    <t>Town of Boxborough</t>
  </si>
  <si>
    <t>Boxborough</t>
  </si>
  <si>
    <t>Town of Boxford</t>
  </si>
  <si>
    <t>Town of Boylston</t>
  </si>
  <si>
    <t>Boylston</t>
  </si>
  <si>
    <t>Town of Braintree</t>
  </si>
  <si>
    <t>Town of Brewster</t>
  </si>
  <si>
    <t>Town of Bridgewater</t>
  </si>
  <si>
    <t>Bridgewater</t>
  </si>
  <si>
    <t>Town of Brimfield</t>
  </si>
  <si>
    <t>City of Brockton</t>
  </si>
  <si>
    <t>Town of Brookfield</t>
  </si>
  <si>
    <t>Town of Brookline</t>
  </si>
  <si>
    <t>Buckland Fire District</t>
  </si>
  <si>
    <t>Buckland</t>
  </si>
  <si>
    <t>Town of Burlington</t>
  </si>
  <si>
    <t>City of Cambridge</t>
  </si>
  <si>
    <t>Town of Canton</t>
  </si>
  <si>
    <t>Town of Carlisle</t>
  </si>
  <si>
    <t>Town of Carver</t>
  </si>
  <si>
    <t>CENTERVL-OSTRVL-MARS MFD</t>
  </si>
  <si>
    <t>COMM Fire District</t>
  </si>
  <si>
    <t>Town of Charlemont</t>
  </si>
  <si>
    <t>Charlemont</t>
  </si>
  <si>
    <t>Town of Charlton</t>
  </si>
  <si>
    <t>Charlton</t>
  </si>
  <si>
    <t>Town of Chatham</t>
  </si>
  <si>
    <t>Chatham</t>
  </si>
  <si>
    <t>Town of Chelmsford</t>
  </si>
  <si>
    <t>City of Chelsea</t>
  </si>
  <si>
    <t>Town of Chelsea</t>
  </si>
  <si>
    <t>Town of Cheshire</t>
  </si>
  <si>
    <t>Cheshire</t>
  </si>
  <si>
    <t>Town of Chester</t>
  </si>
  <si>
    <t>Chester</t>
  </si>
  <si>
    <t>Town of Chesterfield</t>
  </si>
  <si>
    <t>Chesterfield</t>
  </si>
  <si>
    <t>City of Chicopee</t>
  </si>
  <si>
    <t>Town of Chilmark</t>
  </si>
  <si>
    <t>Chilmark</t>
  </si>
  <si>
    <t>Town of Clarksburg</t>
  </si>
  <si>
    <t>Town of Clinton</t>
  </si>
  <si>
    <t>Town of Cohasset</t>
  </si>
  <si>
    <t>Town of Colrain</t>
  </si>
  <si>
    <t>Colrain</t>
  </si>
  <si>
    <t>Town of Concord</t>
  </si>
  <si>
    <t>Town of Conway</t>
  </si>
  <si>
    <t>Cotuit Fire District</t>
  </si>
  <si>
    <t>Town of Cummington</t>
  </si>
  <si>
    <t>Cummington</t>
  </si>
  <si>
    <t>Dalton Fire District</t>
  </si>
  <si>
    <t>Dalton</t>
  </si>
  <si>
    <t>Town of Danvers</t>
  </si>
  <si>
    <t>Dartmouth Fire District 1</t>
  </si>
  <si>
    <t>DARTMOUTH FIRE DIST #2</t>
  </si>
  <si>
    <t>Dartmouth Fire District 2</t>
  </si>
  <si>
    <t>DARTMOUTH FIRE DISTRICT #3</t>
  </si>
  <si>
    <t>Dartmouth Fire District 3</t>
  </si>
  <si>
    <t>Town of Dedham</t>
  </si>
  <si>
    <t>Deerfield Area Fire Protection District</t>
  </si>
  <si>
    <t>Town of Dennis</t>
  </si>
  <si>
    <t>Dennis</t>
  </si>
  <si>
    <t>MASS DEVELOPMENT FINANCE AGENC</t>
  </si>
  <si>
    <t>Devens Fire Department</t>
  </si>
  <si>
    <t>-</t>
  </si>
  <si>
    <t>Town of Dighton</t>
  </si>
  <si>
    <t>Dighton</t>
  </si>
  <si>
    <t>Town of Douglas</t>
  </si>
  <si>
    <t>Town of Dover</t>
  </si>
  <si>
    <t>Town of Dracut</t>
  </si>
  <si>
    <t>Town of Dudley</t>
  </si>
  <si>
    <t>Dudley</t>
  </si>
  <si>
    <t>Town of Dunstable</t>
  </si>
  <si>
    <t>Dunstable</t>
  </si>
  <si>
    <t>Town of Duxbury</t>
  </si>
  <si>
    <t>Town of East Bridgewater</t>
  </si>
  <si>
    <t>Town of East Brookfield</t>
  </si>
  <si>
    <t>East Brookfield</t>
  </si>
  <si>
    <t>Town of East Longmeadow</t>
  </si>
  <si>
    <t>Town of Eastham</t>
  </si>
  <si>
    <t>City of Easthampton</t>
  </si>
  <si>
    <t>Town of Easton</t>
  </si>
  <si>
    <t>Town of Edgartown</t>
  </si>
  <si>
    <t>Town of Egremont</t>
  </si>
  <si>
    <t>Town of Erving</t>
  </si>
  <si>
    <t>Town of Essex</t>
  </si>
  <si>
    <t>Essex</t>
  </si>
  <si>
    <t>City of Everett</t>
  </si>
  <si>
    <t>Town of Fairhaven</t>
  </si>
  <si>
    <t>City of Fall River</t>
  </si>
  <si>
    <t>Town of Falmouth</t>
  </si>
  <si>
    <t>City of Fitchburg</t>
  </si>
  <si>
    <t>Town of Florida</t>
  </si>
  <si>
    <t>Town of Foxborough</t>
  </si>
  <si>
    <t>City of Framingham</t>
  </si>
  <si>
    <t>Town of Franklin</t>
  </si>
  <si>
    <t>Town of Freetown</t>
  </si>
  <si>
    <t>Freetown</t>
  </si>
  <si>
    <t>City of Gardner</t>
  </si>
  <si>
    <t>Town of Georgetown</t>
  </si>
  <si>
    <t>Town of Gill</t>
  </si>
  <si>
    <t>Gill</t>
  </si>
  <si>
    <t>City of Gloucester</t>
  </si>
  <si>
    <t>Town of Goshen</t>
  </si>
  <si>
    <t>Goshen</t>
  </si>
  <si>
    <t>Town of Gosnold</t>
  </si>
  <si>
    <t>Town of Grafton</t>
  </si>
  <si>
    <t>Town of Granby</t>
  </si>
  <si>
    <t>Town of Granville</t>
  </si>
  <si>
    <t>Granville</t>
  </si>
  <si>
    <t>Town of Great Barrington</t>
  </si>
  <si>
    <t>Great Barrington</t>
  </si>
  <si>
    <t>City of Greenfield</t>
  </si>
  <si>
    <t>Town of Groton</t>
  </si>
  <si>
    <t>Groton</t>
  </si>
  <si>
    <t>Town of Groveland</t>
  </si>
  <si>
    <t>Groveland</t>
  </si>
  <si>
    <t>Town of Hadley</t>
  </si>
  <si>
    <t>Town of Halifax</t>
  </si>
  <si>
    <t>Town of Hamilton</t>
  </si>
  <si>
    <t>Hamilton</t>
  </si>
  <si>
    <t>Town of Hampden</t>
  </si>
  <si>
    <t>Hampden</t>
  </si>
  <si>
    <t>Town of Hancock</t>
  </si>
  <si>
    <t>Town of Hanover</t>
  </si>
  <si>
    <t>Town of Hanson</t>
  </si>
  <si>
    <t>Hanson</t>
  </si>
  <si>
    <t>Town of Hardwick</t>
  </si>
  <si>
    <t>Hardwick</t>
  </si>
  <si>
    <t>Town of Harvard</t>
  </si>
  <si>
    <t>Town of Harwich</t>
  </si>
  <si>
    <t>Harwich</t>
  </si>
  <si>
    <t>Town of Hatfield</t>
  </si>
  <si>
    <t>City of Haverhill</t>
  </si>
  <si>
    <t>Town of Hawley</t>
  </si>
  <si>
    <t>Hawley</t>
  </si>
  <si>
    <t>Town of Heath</t>
  </si>
  <si>
    <t>Heath</t>
  </si>
  <si>
    <t>Town of Hingham</t>
  </si>
  <si>
    <t>Town of Hinsdale</t>
  </si>
  <si>
    <t>Hinsdale</t>
  </si>
  <si>
    <t>Town of Holbrook</t>
  </si>
  <si>
    <t>Town of Holden</t>
  </si>
  <si>
    <t>Holden</t>
  </si>
  <si>
    <t>Town of Holland</t>
  </si>
  <si>
    <t>Town of Holliston</t>
  </si>
  <si>
    <t>City of Holyoke</t>
  </si>
  <si>
    <t>Town of Hopedale</t>
  </si>
  <si>
    <t>Town of Hopkinton</t>
  </si>
  <si>
    <t>Town of Hubbardston</t>
  </si>
  <si>
    <t>Hubbardston</t>
  </si>
  <si>
    <t>Town of Hudson</t>
  </si>
  <si>
    <t>Town of Hull</t>
  </si>
  <si>
    <t>Town of Huntington</t>
  </si>
  <si>
    <t>Huntington</t>
  </si>
  <si>
    <t>Hyannis Fire District</t>
  </si>
  <si>
    <t>Town of Ipswich</t>
  </si>
  <si>
    <t>Town of Kingston</t>
  </si>
  <si>
    <t>Town of Lakeville</t>
  </si>
  <si>
    <t>Lakeville</t>
  </si>
  <si>
    <t>Town of Lancaster</t>
  </si>
  <si>
    <t>Lancaster</t>
  </si>
  <si>
    <t>Town of Lanesborough</t>
  </si>
  <si>
    <t>Lanesborough</t>
  </si>
  <si>
    <t>City of Lawrence</t>
  </si>
  <si>
    <t>Town of Lee</t>
  </si>
  <si>
    <t>Town of Leicester</t>
  </si>
  <si>
    <t>Town of Lenox</t>
  </si>
  <si>
    <t>City of Leominster</t>
  </si>
  <si>
    <t>Town of Leverett</t>
  </si>
  <si>
    <t>Town of Lexington</t>
  </si>
  <si>
    <t>Town of Leyden</t>
  </si>
  <si>
    <t>Leyden</t>
  </si>
  <si>
    <t>Town of Lincoln</t>
  </si>
  <si>
    <t>Town of Littleton</t>
  </si>
  <si>
    <t>Town of Longmeadow</t>
  </si>
  <si>
    <t>City of Lowell</t>
  </si>
  <si>
    <t>Town of Ludlow</t>
  </si>
  <si>
    <t>Town of Lunenburg</t>
  </si>
  <si>
    <t>City of Lynn</t>
  </si>
  <si>
    <t>Town of Lynnfield</t>
  </si>
  <si>
    <t>City of Malden</t>
  </si>
  <si>
    <t>Manchester by the Sea</t>
  </si>
  <si>
    <t>Town of Manchester-by-the-Sea</t>
  </si>
  <si>
    <t>Manchester-by-the-Sea</t>
  </si>
  <si>
    <t>Town of Mansfield</t>
  </si>
  <si>
    <t>Town of Marblehead</t>
  </si>
  <si>
    <t>Town of Marion</t>
  </si>
  <si>
    <t>City of Marlborough</t>
  </si>
  <si>
    <t>Town of Marshfield</t>
  </si>
  <si>
    <t>Town of Mashpee</t>
  </si>
  <si>
    <t>Massachusets PortAuthority</t>
  </si>
  <si>
    <t>Massachusetts Port Authority</t>
  </si>
  <si>
    <t>Town of Mattapoisett</t>
  </si>
  <si>
    <t>Town of Maynard</t>
  </si>
  <si>
    <t>Town of Medfield</t>
  </si>
  <si>
    <t>City of Medford</t>
  </si>
  <si>
    <t>Town of Medway</t>
  </si>
  <si>
    <t>City of Melrose</t>
  </si>
  <si>
    <t>Town of Mendon</t>
  </si>
  <si>
    <t>Mendon</t>
  </si>
  <si>
    <t>Town of Merrimac</t>
  </si>
  <si>
    <t>Merrimac</t>
  </si>
  <si>
    <t>City of Methuen</t>
  </si>
  <si>
    <t>Town of Middleborough</t>
  </si>
  <si>
    <t>Town of Middlefield</t>
  </si>
  <si>
    <t>Middlefield</t>
  </si>
  <si>
    <t>Town of Middleton</t>
  </si>
  <si>
    <t>Town of Milford</t>
  </si>
  <si>
    <t>Town of Millbury</t>
  </si>
  <si>
    <t>Town of Millis</t>
  </si>
  <si>
    <t>Town of Millville</t>
  </si>
  <si>
    <t>Millville</t>
  </si>
  <si>
    <t>Town of Milton</t>
  </si>
  <si>
    <t>Town of Monroe</t>
  </si>
  <si>
    <t>Monroe</t>
  </si>
  <si>
    <t>Town of Monson</t>
  </si>
  <si>
    <t>Town of Montague</t>
  </si>
  <si>
    <t>Montague</t>
  </si>
  <si>
    <t>Town of Monterey</t>
  </si>
  <si>
    <t>Monterey</t>
  </si>
  <si>
    <t>Town of Montgomery</t>
  </si>
  <si>
    <t>Montgomery</t>
  </si>
  <si>
    <t>Town of Nahant</t>
  </si>
  <si>
    <t>Town of Nantucket</t>
  </si>
  <si>
    <t>Town of Natick</t>
  </si>
  <si>
    <t>Town of Needham</t>
  </si>
  <si>
    <t>Town of New Ashford</t>
  </si>
  <si>
    <t>New Ashford</t>
  </si>
  <si>
    <t>City of New Bedford</t>
  </si>
  <si>
    <t>Town of New Braintree</t>
  </si>
  <si>
    <t>New Braintree</t>
  </si>
  <si>
    <t>Town of New Marlborough</t>
  </si>
  <si>
    <t>New Marlborough</t>
  </si>
  <si>
    <t>Town of New Salem</t>
  </si>
  <si>
    <t>New Salem</t>
  </si>
  <si>
    <t>Town of Newbury</t>
  </si>
  <si>
    <t>Newbury</t>
  </si>
  <si>
    <t>City of Newburyport</t>
  </si>
  <si>
    <t>City of Newton</t>
  </si>
  <si>
    <t>Town of Norfolk</t>
  </si>
  <si>
    <t>City of North Adams</t>
  </si>
  <si>
    <t>Town of North Andover</t>
  </si>
  <si>
    <t>Town of North Attleborough</t>
  </si>
  <si>
    <t>Town of North Brookfield</t>
  </si>
  <si>
    <t>Town of North Reading</t>
  </si>
  <si>
    <t>City of Northampton</t>
  </si>
  <si>
    <t>Town of Northborough</t>
  </si>
  <si>
    <t>Town of Northbridge</t>
  </si>
  <si>
    <t>Town of Northfield</t>
  </si>
  <si>
    <t>Northfield</t>
  </si>
  <si>
    <t>Town of Norton</t>
  </si>
  <si>
    <t>Town of Norwell</t>
  </si>
  <si>
    <t>Town of Norwood</t>
  </si>
  <si>
    <t>Town of Oak Bluffs</t>
  </si>
  <si>
    <t>Town of Oakham</t>
  </si>
  <si>
    <t>Oakham</t>
  </si>
  <si>
    <t>Onset Fire District</t>
  </si>
  <si>
    <t>Town of Orange</t>
  </si>
  <si>
    <t>Town of Orleans</t>
  </si>
  <si>
    <t>Town of Otis</t>
  </si>
  <si>
    <t>Otis</t>
  </si>
  <si>
    <t>Town of Oxford</t>
  </si>
  <si>
    <t>Palmer Fire &amp; Water District #1</t>
  </si>
  <si>
    <t>Palmer Fire District No. 1</t>
  </si>
  <si>
    <t>Town of Paxton</t>
  </si>
  <si>
    <t>Paxton</t>
  </si>
  <si>
    <t>City of Peabody</t>
  </si>
  <si>
    <t>Town of Pelham</t>
  </si>
  <si>
    <t>Town of Pembroke</t>
  </si>
  <si>
    <t>Town of Pepperell</t>
  </si>
  <si>
    <t>Pepperell</t>
  </si>
  <si>
    <t>Town of Peru</t>
  </si>
  <si>
    <t>Peru</t>
  </si>
  <si>
    <t>Town of Petersham</t>
  </si>
  <si>
    <t>Town of Phillipston</t>
  </si>
  <si>
    <t>Phillipston</t>
  </si>
  <si>
    <t>City of Pittsfield</t>
  </si>
  <si>
    <t>Town of Plainfield</t>
  </si>
  <si>
    <t>Plainfield</t>
  </si>
  <si>
    <t>Town of Plainville</t>
  </si>
  <si>
    <t>Town  of Plymouth</t>
  </si>
  <si>
    <t>Town of Plymouth</t>
  </si>
  <si>
    <t>Town of Plympton</t>
  </si>
  <si>
    <t>Town of Princeton</t>
  </si>
  <si>
    <t>Princeton</t>
  </si>
  <si>
    <t>Town of Provincetown</t>
  </si>
  <si>
    <t>City of Quincy</t>
  </si>
  <si>
    <t>Town of Randolph</t>
  </si>
  <si>
    <t>Town of Raynham</t>
  </si>
  <si>
    <t>Raynham</t>
  </si>
  <si>
    <t>Town of Reading</t>
  </si>
  <si>
    <t>Town of Rehoboth</t>
  </si>
  <si>
    <t>Rehoboth</t>
  </si>
  <si>
    <t>City of Revere</t>
  </si>
  <si>
    <t>Town of Richmond</t>
  </si>
  <si>
    <t>Town of Rochester</t>
  </si>
  <si>
    <t>Town of Rockland</t>
  </si>
  <si>
    <t>Town of Rockport</t>
  </si>
  <si>
    <t>Town of Rowe</t>
  </si>
  <si>
    <t>Town of Rowley</t>
  </si>
  <si>
    <t>Rowley</t>
  </si>
  <si>
    <t>Town of Royalston</t>
  </si>
  <si>
    <t>Royalston</t>
  </si>
  <si>
    <t>Town of Russell</t>
  </si>
  <si>
    <t>Russell</t>
  </si>
  <si>
    <t>Town of Rutland</t>
  </si>
  <si>
    <t>Rutland</t>
  </si>
  <si>
    <t>City of Salem</t>
  </si>
  <si>
    <t>Town of Salisbury</t>
  </si>
  <si>
    <t>Salisbury</t>
  </si>
  <si>
    <t>Town of Sandisfield</t>
  </si>
  <si>
    <t>Sandisfield</t>
  </si>
  <si>
    <t>Town of Sandwich</t>
  </si>
  <si>
    <t>Town of Saugus</t>
  </si>
  <si>
    <t>Town of Savoy</t>
  </si>
  <si>
    <t>Town of Scituate</t>
  </si>
  <si>
    <t>Town of Seekonk</t>
  </si>
  <si>
    <t>Town of Sharon</t>
  </si>
  <si>
    <t>Town of Sheffield</t>
  </si>
  <si>
    <t>Sheffield</t>
  </si>
  <si>
    <t>Shelburne Falls Fire District</t>
  </si>
  <si>
    <t>Shelburne</t>
  </si>
  <si>
    <t>Shelburne Fire District</t>
  </si>
  <si>
    <t>Town of Sherborn</t>
  </si>
  <si>
    <t>Town of Shirley</t>
  </si>
  <si>
    <t>Shirley</t>
  </si>
  <si>
    <t>Town of Shrewsbury</t>
  </si>
  <si>
    <t>Town of Shutesbury</t>
  </si>
  <si>
    <t>Town of Somerset</t>
  </si>
  <si>
    <t>City of Somerville</t>
  </si>
  <si>
    <t>South Deerfield Fire District</t>
  </si>
  <si>
    <t>Fire District No. 1</t>
  </si>
  <si>
    <t>South Hadley Fire District 1</t>
  </si>
  <si>
    <t>South Hadley Fire Dist #2</t>
  </si>
  <si>
    <t>South Hadley Fire District 2</t>
  </si>
  <si>
    <t>Town of Southampton</t>
  </si>
  <si>
    <t>Town of Southborough</t>
  </si>
  <si>
    <t>Town of Southbridge</t>
  </si>
  <si>
    <t>Town of Southwick</t>
  </si>
  <si>
    <t>Southwick</t>
  </si>
  <si>
    <t>Town of Spencer</t>
  </si>
  <si>
    <t>Spencer</t>
  </si>
  <si>
    <t>City of Springfield</t>
  </si>
  <si>
    <t>Town of Sterling</t>
  </si>
  <si>
    <t>Sterling</t>
  </si>
  <si>
    <t>Town of Stockbridge</t>
  </si>
  <si>
    <t>Stockbridge</t>
  </si>
  <si>
    <t>Town of Stoneham</t>
  </si>
  <si>
    <t>Town of Stoughton</t>
  </si>
  <si>
    <t>Town of Stow</t>
  </si>
  <si>
    <t>Stow</t>
  </si>
  <si>
    <t>Town of Sturbridge</t>
  </si>
  <si>
    <t>Town of Sudbury</t>
  </si>
  <si>
    <t>Town of Sunderland</t>
  </si>
  <si>
    <t>Town of Sutton</t>
  </si>
  <si>
    <t>Town of Swampscott</t>
  </si>
  <si>
    <t>Town of Swansea</t>
  </si>
  <si>
    <t>City of Taunton</t>
  </si>
  <si>
    <t>Town of Templeton</t>
  </si>
  <si>
    <t>Templeton</t>
  </si>
  <si>
    <t>Town of Tewksbury</t>
  </si>
  <si>
    <t>Three Rivers Fire District</t>
  </si>
  <si>
    <t>Town of Tisbury</t>
  </si>
  <si>
    <t>Town of Tolland</t>
  </si>
  <si>
    <t>Tolland</t>
  </si>
  <si>
    <t>Town of Topsfield</t>
  </si>
  <si>
    <t>Town of Townsend</t>
  </si>
  <si>
    <t>Townsend</t>
  </si>
  <si>
    <t>Town of Truro</t>
  </si>
  <si>
    <t>Turners Falls Fire District</t>
  </si>
  <si>
    <t>Town of Tyngsborough</t>
  </si>
  <si>
    <t>Town of Tyringham</t>
  </si>
  <si>
    <t>Tyringham</t>
  </si>
  <si>
    <t>Town of Upton</t>
  </si>
  <si>
    <t>Upton</t>
  </si>
  <si>
    <t>Town of Uxbridge</t>
  </si>
  <si>
    <t>Town of Wakefield</t>
  </si>
  <si>
    <t>Town of Wales</t>
  </si>
  <si>
    <t>Town of Walpole</t>
  </si>
  <si>
    <t>City of Waltham</t>
  </si>
  <si>
    <t>Town of Ware</t>
  </si>
  <si>
    <t>Wareham Fire District</t>
  </si>
  <si>
    <t>Town of Warren</t>
  </si>
  <si>
    <t>Warren</t>
  </si>
  <si>
    <t>Town of Warwick</t>
  </si>
  <si>
    <t>Town of Washington</t>
  </si>
  <si>
    <t>City of Watertown</t>
  </si>
  <si>
    <t>Town of Watertown</t>
  </si>
  <si>
    <t>Town of Wayland</t>
  </si>
  <si>
    <t>Town of Webster</t>
  </si>
  <si>
    <t>Town of Wellesley</t>
  </si>
  <si>
    <t>Town of Wellfleet</t>
  </si>
  <si>
    <t>Town of Wendell</t>
  </si>
  <si>
    <t>Wendell</t>
  </si>
  <si>
    <t>Town of Wenham</t>
  </si>
  <si>
    <t>Wenham</t>
  </si>
  <si>
    <t>West Barnstable Fire District</t>
  </si>
  <si>
    <t>Town of West Boylston</t>
  </si>
  <si>
    <t>Town of West Bridgewater</t>
  </si>
  <si>
    <t>Town of West Brookfield</t>
  </si>
  <si>
    <t>West Brookfield</t>
  </si>
  <si>
    <t>Town of West Newbury</t>
  </si>
  <si>
    <t>West Newbury</t>
  </si>
  <si>
    <t>Town of West Springfield</t>
  </si>
  <si>
    <t>Town of West Stockbridge</t>
  </si>
  <si>
    <t>West Stockbridge</t>
  </si>
  <si>
    <t>Town of West Tisbury</t>
  </si>
  <si>
    <t>West Tisbury</t>
  </si>
  <si>
    <t>Town of Westborough</t>
  </si>
  <si>
    <t>City of Westfield</t>
  </si>
  <si>
    <t>Town of Westford</t>
  </si>
  <si>
    <t>Town of Westhampton</t>
  </si>
  <si>
    <t>Town of Westminster</t>
  </si>
  <si>
    <t>Westminster</t>
  </si>
  <si>
    <t>Town of Weston</t>
  </si>
  <si>
    <t>Town of Westport</t>
  </si>
  <si>
    <t>Town of Westwood</t>
  </si>
  <si>
    <t>Town of Weymouth</t>
  </si>
  <si>
    <t>Town of Whately</t>
  </si>
  <si>
    <t>Town of Whitman</t>
  </si>
  <si>
    <t>Whitman</t>
  </si>
  <si>
    <t>Town of Wilbraham</t>
  </si>
  <si>
    <t>Wilbraham</t>
  </si>
  <si>
    <t>Town of Williamsburg</t>
  </si>
  <si>
    <t>Williamstown Fire District</t>
  </si>
  <si>
    <t>Williamstown</t>
  </si>
  <si>
    <t>Town of Wilmington</t>
  </si>
  <si>
    <t>Town of Winchendon</t>
  </si>
  <si>
    <t>Town of Winchester</t>
  </si>
  <si>
    <t>Town of Windsor</t>
  </si>
  <si>
    <t>Windsor</t>
  </si>
  <si>
    <t>Town of Winthrop</t>
  </si>
  <si>
    <t>City of Woburn</t>
  </si>
  <si>
    <t>City of Worcester</t>
  </si>
  <si>
    <t>Town of Worthington</t>
  </si>
  <si>
    <t>Town of Wrentham</t>
  </si>
  <si>
    <t>Town of Yarmouth</t>
  </si>
  <si>
    <t>Yarmouth</t>
  </si>
  <si>
    <t>Scoring/Award Summary</t>
  </si>
  <si>
    <t>Primary Applicant Name:</t>
  </si>
  <si>
    <t>Points Available:</t>
  </si>
  <si>
    <t>Senior SAFE Application Type:</t>
  </si>
  <si>
    <t>Points Awarded:</t>
  </si>
  <si>
    <t>Overall Application Type:</t>
  </si>
  <si>
    <t>Percent:</t>
  </si>
  <si>
    <t>SAFE Scoring Summary</t>
  </si>
  <si>
    <t>% of Students Contacted</t>
  </si>
  <si>
    <t>Time Allocated per Classroom 
(Minutes)</t>
  </si>
  <si>
    <t>#of Visits per Classroom</t>
  </si>
  <si>
    <t>Total Points Awarded</t>
  </si>
  <si>
    <t>TOTAL:</t>
  </si>
  <si>
    <t>Senior SAFE Scoring Summary</t>
  </si>
  <si>
    <t>Total Session Time
(minutes)</t>
  </si>
  <si>
    <t>Total Audience</t>
  </si>
  <si>
    <t># of Residential Safety Visits Planned</t>
  </si>
  <si>
    <t>Points Awarded</t>
  </si>
  <si>
    <t>Budget Scoring</t>
  </si>
  <si>
    <t>Webinar Attendance</t>
  </si>
  <si>
    <t>PFLSE Scoring</t>
  </si>
  <si>
    <t>Program</t>
  </si>
  <si>
    <t>Comments</t>
  </si>
  <si>
    <t>Attended?</t>
  </si>
  <si>
    <t># of Key Staff that are PFLSE Certified or Certified Teachers</t>
  </si>
  <si>
    <t>SAFE Wages</t>
  </si>
  <si>
    <t>Senior SAFE Wages</t>
  </si>
  <si>
    <t>SAFE Allowable List</t>
  </si>
  <si>
    <t>Senior SAFE Allowable List</t>
  </si>
  <si>
    <t>Street Address Line 1</t>
  </si>
  <si>
    <t>Municipality</t>
  </si>
  <si>
    <t>Zip Code</t>
  </si>
  <si>
    <t>Department Head Title</t>
  </si>
  <si>
    <t>Department Head First Name</t>
  </si>
  <si>
    <t>Department Head Last Name</t>
  </si>
  <si>
    <t>Department Head Email</t>
  </si>
  <si>
    <t>Department Head Phone Number</t>
  </si>
  <si>
    <t>Primary SAFE Educator Title</t>
  </si>
  <si>
    <t xml:space="preserve">Primary SAFE Educator First Name </t>
  </si>
  <si>
    <t>Primary SAFE Educator  Last Name</t>
  </si>
  <si>
    <t>Primary SAFE Educator Email</t>
  </si>
  <si>
    <t>Primary SAFE Educator Phone Number</t>
  </si>
  <si>
    <t>Secondary SAFE Educator Title</t>
  </si>
  <si>
    <t>Secondary SAFE Educator First Name</t>
  </si>
  <si>
    <t>Secondary SAFE Educator Last Name</t>
  </si>
  <si>
    <t>Secondary SAFE Email</t>
  </si>
  <si>
    <t>Seconday SAFE Educator Phone Number</t>
  </si>
  <si>
    <t>Grant Manager Title</t>
  </si>
  <si>
    <t>Grant Manager First Name</t>
  </si>
  <si>
    <t>Grant Manager Last Name</t>
  </si>
  <si>
    <t>Grant Manager Email</t>
  </si>
  <si>
    <t>Grant Manager Phone Number</t>
  </si>
  <si>
    <t>SAFE Allowable Item #1</t>
  </si>
  <si>
    <t>SAFE Allowable Item #2</t>
  </si>
  <si>
    <t>SAFE Allowable Item #3</t>
  </si>
  <si>
    <t>SAFE Allowable Item #4</t>
  </si>
  <si>
    <t>SAFE Allowable Item #5</t>
  </si>
  <si>
    <t>SAFE Allowable Item #6</t>
  </si>
  <si>
    <t>SAFE Allowable Item #7</t>
  </si>
  <si>
    <t>SAFE Allowable Item #8</t>
  </si>
  <si>
    <t>SAFE Allowable Item #9</t>
  </si>
  <si>
    <t>SAFE Allowable Item #10</t>
  </si>
  <si>
    <t>SAFE Allowable Item #11</t>
  </si>
  <si>
    <t>SAFE Allowable Item #12</t>
  </si>
  <si>
    <t>SAFE Allowable Item #13</t>
  </si>
  <si>
    <t>SAFE Allowable Item #14</t>
  </si>
  <si>
    <t>SAFE Allowable Item #15</t>
  </si>
  <si>
    <t>SAFE Allowable Item #16</t>
  </si>
  <si>
    <t>SAFE Allowable Item #17</t>
  </si>
  <si>
    <t>SAFE Allowable Item #18</t>
  </si>
  <si>
    <t>SAFE Allowable Item #19</t>
  </si>
  <si>
    <t>SAFE Allowable Item #20</t>
  </si>
  <si>
    <t>SAFE Allowable Item #21</t>
  </si>
  <si>
    <t>SAFE Allowable Item #22</t>
  </si>
  <si>
    <t>SAFE Allowable Item #23</t>
  </si>
  <si>
    <t>SAFE Allowable Item #24</t>
  </si>
  <si>
    <t>SAFE Allowable Item #25</t>
  </si>
  <si>
    <t>SAFE Allowable Item #26</t>
  </si>
  <si>
    <t>SAFE Allowable Item #27</t>
  </si>
  <si>
    <t>SAFE Allowable Item #28</t>
  </si>
  <si>
    <t>SAFE Allowable Item #29</t>
  </si>
  <si>
    <t>SAFE Allowable Item #30</t>
  </si>
  <si>
    <t>SAFE Allowable Item #31</t>
  </si>
  <si>
    <t>SAFE Allowable Item #32</t>
  </si>
  <si>
    <t>SAFE Allowable Item #33</t>
  </si>
  <si>
    <t>SAFE Allowable Item #34</t>
  </si>
  <si>
    <t>SAFE Allowable Item #35</t>
  </si>
  <si>
    <t>SAFE Allowable Item #36</t>
  </si>
  <si>
    <t>SAFE Allowable Item #37</t>
  </si>
  <si>
    <t>SAFE Allowable Item #38</t>
  </si>
  <si>
    <t>SAFE Allowable Item #39</t>
  </si>
  <si>
    <t>SAFE Allowable Item #40</t>
  </si>
  <si>
    <t>SAFE Allowable Item #41</t>
  </si>
  <si>
    <t>SAFE Allowable Item #42</t>
  </si>
  <si>
    <t>SAFE Allowable Item #43</t>
  </si>
  <si>
    <t>SAFE Allowable Item #44</t>
  </si>
  <si>
    <t>SAFE Allowable Item #45</t>
  </si>
  <si>
    <t>SAFE Allowable Item #46</t>
  </si>
  <si>
    <t>SAFE Allowable Item #47</t>
  </si>
  <si>
    <t>SAFE Allowable Item #48</t>
  </si>
  <si>
    <t>SAFE Allowable Item #49</t>
  </si>
  <si>
    <t>SAFE Allowable Item #50</t>
  </si>
  <si>
    <t>SAFE Allowable Item #51</t>
  </si>
  <si>
    <t>SAFE Allowable Item #52</t>
  </si>
  <si>
    <t>SAFE Allowable Item #53</t>
  </si>
  <si>
    <t>SAFE Allowable Item #54</t>
  </si>
  <si>
    <t>SAFE Allowable Item #55</t>
  </si>
  <si>
    <t>SAFE Allowable Item #56</t>
  </si>
  <si>
    <t>SAFE Allowable Item #57</t>
  </si>
  <si>
    <t>SAFE Allowable Item #58</t>
  </si>
  <si>
    <t>SAFE Allowable Item #59</t>
  </si>
  <si>
    <t>SAFE Allowable Item #60</t>
  </si>
  <si>
    <t>SAFE Allowable Item #61</t>
  </si>
  <si>
    <t>SAFE Allowable Item #62</t>
  </si>
  <si>
    <t>SAFE Allowable Item #63</t>
  </si>
  <si>
    <t>SAFE Allowable Item #64</t>
  </si>
  <si>
    <t>SAFE Allowable Item #65</t>
  </si>
  <si>
    <t>SAFE Allowable Item #66</t>
  </si>
  <si>
    <t>SAFE Allowable Item #67</t>
  </si>
  <si>
    <t>SAFE Allowable Item #68</t>
  </si>
  <si>
    <t>SAFE Allowable Item #69</t>
  </si>
  <si>
    <t>SAFE Allowable Item #70</t>
  </si>
  <si>
    <t>SAFE Allowable Item #71</t>
  </si>
  <si>
    <t>SAFE Allowable Item #72</t>
  </si>
  <si>
    <t>SAFE Allowable Item #73</t>
  </si>
  <si>
    <t>SAFE Allowable Item #74</t>
  </si>
  <si>
    <t>SAFE Allowable Item #75</t>
  </si>
  <si>
    <t>SAFE Allowable Item #76</t>
  </si>
  <si>
    <t>SAFE Allowable Item #77</t>
  </si>
  <si>
    <t>SAFE Allowable Item #78</t>
  </si>
  <si>
    <t>SAFE Allowable Item #79</t>
  </si>
  <si>
    <t>SAFE Allowable Item #80</t>
  </si>
  <si>
    <t>SAFE Allowable Item #81</t>
  </si>
  <si>
    <t>SAFE Allowable Item #82</t>
  </si>
  <si>
    <t>SAFE Allowable Item #83</t>
  </si>
  <si>
    <t>SAFE Allowable Item #84</t>
  </si>
  <si>
    <t>SAFE Allowable Item #85</t>
  </si>
  <si>
    <t>SAFE Allowable Item #86</t>
  </si>
  <si>
    <t>SAFE Allowable Item #87</t>
  </si>
  <si>
    <t>SAFE Allowable Item #88</t>
  </si>
  <si>
    <t>SAFE Allowable Item #89</t>
  </si>
  <si>
    <t>SAFE Allowable Item #90</t>
  </si>
  <si>
    <t>Senior SAFE Allowable Item #1</t>
  </si>
  <si>
    <t>Senior SAFE Allowable Item #2</t>
  </si>
  <si>
    <t>Senior SAFE Allowable Item #3</t>
  </si>
  <si>
    <t>Senior SAFE Allowable Item #4</t>
  </si>
  <si>
    <t>Senior SAFE Allowable Item #5</t>
  </si>
  <si>
    <t>Senior SAFE Allowable Item #6</t>
  </si>
  <si>
    <t>Senior SAFE Allowable Item #7</t>
  </si>
  <si>
    <t>Senior SAFE Allowable Item #8</t>
  </si>
  <si>
    <t>Senior SAFE Allowable Item #9</t>
  </si>
  <si>
    <t>Senior SAFE Allowable Item #10</t>
  </si>
  <si>
    <t>Senior SAFE Allowable Item #11</t>
  </si>
  <si>
    <t>Senior SAFE Allowable Item #12</t>
  </si>
  <si>
    <t>Senior SAFE Allowable Item #13</t>
  </si>
  <si>
    <t>Senior SAFE Allowable Item #14</t>
  </si>
  <si>
    <t>Senior SAFE Allowable Item #15</t>
  </si>
  <si>
    <t>Senior SAFE Allowable Item #16</t>
  </si>
  <si>
    <t>Senior SAFE Allowable Item #17</t>
  </si>
  <si>
    <t>Senior SAFE Allowable Item #18</t>
  </si>
  <si>
    <t>Senior SAFE Allowable Item #19</t>
  </si>
  <si>
    <t>Senior SAFE Allowable Item #20</t>
  </si>
  <si>
    <t>Senior SAFE Allowable Item #21</t>
  </si>
  <si>
    <t>Senior SAFE Allowable Item #22</t>
  </si>
  <si>
    <t>Senior SAFE Allowable Item #23</t>
  </si>
  <si>
    <t>Senior SAFE Allowable Item #24</t>
  </si>
  <si>
    <t>Senior SAFE Allowable Item #25</t>
  </si>
  <si>
    <t>Senior SAFE Allowable Item #26</t>
  </si>
  <si>
    <t>Senior SAFE Allowable Item #27</t>
  </si>
  <si>
    <t>Senior SAFE Allowable Item #28</t>
  </si>
  <si>
    <t>Senior SAFE Allowable Item #29</t>
  </si>
  <si>
    <t>Senior SAFE Allowable Item #30</t>
  </si>
  <si>
    <t>Senior SAFE Allowable Item #31</t>
  </si>
  <si>
    <t>Senior SAFE Allowable Item #32</t>
  </si>
  <si>
    <t>Senior SAFE Allowable Item #33</t>
  </si>
  <si>
    <t>Senior SAFE Allowable Item #34</t>
  </si>
  <si>
    <t>Senior SAFE Allowable Item #35</t>
  </si>
  <si>
    <t>Senior SAFE Allowable Item #36</t>
  </si>
  <si>
    <t>Senior SAFE Allowable Item #37</t>
  </si>
  <si>
    <t>Senior SAFE Allowable Item #38</t>
  </si>
  <si>
    <t>Senior SAFE Allowable Item #39</t>
  </si>
  <si>
    <t>Senior SAFE Allowable Item #40</t>
  </si>
  <si>
    <t>Senior SAFE Allowable Item #41</t>
  </si>
  <si>
    <t>Senior SAFE Allowable Item #42</t>
  </si>
  <si>
    <t>Senior SAFE Allowable Item #43</t>
  </si>
  <si>
    <t>Senior SAFE Allowable Item #44</t>
  </si>
  <si>
    <t>Senior SAFE Allowable Item #45</t>
  </si>
  <si>
    <t>Senior SAFE Allowable Item #46</t>
  </si>
  <si>
    <t>Senior SAFE Allowable Item #47</t>
  </si>
  <si>
    <t>Senior SAFE Allowable Item #48</t>
  </si>
  <si>
    <t>Senior SAFE Allowable Item #49</t>
  </si>
  <si>
    <t>Senior SAFE Allowable Item #50</t>
  </si>
  <si>
    <t>Senior SAFE Allowable Item #51</t>
  </si>
  <si>
    <t>Senior SAFE Allowable Item #52</t>
  </si>
  <si>
    <t>Senior SAFE Allowable Item #53</t>
  </si>
  <si>
    <t>Senior SAFE Allowable Item #54</t>
  </si>
  <si>
    <t>Senior SAFE Allowable Item #55</t>
  </si>
  <si>
    <t>Senior SAFE Allowable Item #56</t>
  </si>
  <si>
    <t>Senior SAFE Allowable Item #57</t>
  </si>
  <si>
    <t>Senior SAFE Allowable Item #58</t>
  </si>
  <si>
    <t>Senior SAFE Allowable Item #59</t>
  </si>
  <si>
    <t>Senior SAFE Allowable Item #60</t>
  </si>
  <si>
    <t>Senior SAFE Allowable Item #61</t>
  </si>
  <si>
    <t>Senior SAFE Allowable Item #62</t>
  </si>
  <si>
    <t>Senior SAFE Allowable Item #63</t>
  </si>
  <si>
    <t>Senior SAFE Allowable Item #64</t>
  </si>
  <si>
    <t>Senior SAFE Allowable Item #65</t>
  </si>
  <si>
    <t>Senior SAFE Allowable Item #66</t>
  </si>
  <si>
    <t>Senior SAFE Allowable Item #67</t>
  </si>
  <si>
    <t>Senior SAFE Allowable Item #68</t>
  </si>
  <si>
    <t>Senior SAFE Allowable Item #69</t>
  </si>
  <si>
    <t>Senior SAFE Allowable Item #70</t>
  </si>
  <si>
    <t>Senior SAFE Allowable Item #71</t>
  </si>
  <si>
    <t>Senior SAFE Allowable Item #72</t>
  </si>
  <si>
    <t>Senior SAFE Allowable Item #73</t>
  </si>
  <si>
    <t>Senior SAFE Allowable Item #74</t>
  </si>
  <si>
    <t>Senior SAFE Allowable Item #75</t>
  </si>
  <si>
    <t>Senior SAFE Allowable Item #76</t>
  </si>
  <si>
    <t>Senior SAFE Allowable Item #77</t>
  </si>
  <si>
    <t>Senior SAFE Allowable Item #78</t>
  </si>
  <si>
    <t>Senior SAFE Allowable Item #79</t>
  </si>
  <si>
    <t>Senior SAFE Allowable Item #80</t>
  </si>
  <si>
    <t>Senior SAFE Allowable Item #81</t>
  </si>
  <si>
    <t>Senior SAFE Allowable Item #82</t>
  </si>
  <si>
    <t>Senior SAFE Allowable Item #83</t>
  </si>
  <si>
    <t>Senior SAFE Allowable Item #84</t>
  </si>
  <si>
    <t>Senior SAFE Allowable Item #85</t>
  </si>
  <si>
    <t>Senior SAFE Allowable Item #86</t>
  </si>
  <si>
    <t>Senior SAFE Allowable Item #87</t>
  </si>
  <si>
    <t>Senior SAFE Allowable Item #88</t>
  </si>
  <si>
    <t>Senior SAFE Allowable Item #89</t>
  </si>
  <si>
    <t>Senior SAFE Allowable Item #90</t>
  </si>
  <si>
    <r>
      <t xml:space="preserve">Percentage of Student Population Contacted 
</t>
    </r>
    <r>
      <rPr>
        <b/>
        <sz val="8"/>
        <color theme="1"/>
        <rFont val="Calibri"/>
        <family val="2"/>
        <scheme val="minor"/>
      </rPr>
      <t>(greater than or equal to % shown)</t>
    </r>
  </si>
  <si>
    <r>
      <t xml:space="preserve">Total Time Allocated per Classroom
</t>
    </r>
    <r>
      <rPr>
        <b/>
        <sz val="7"/>
        <color theme="1"/>
        <rFont val="Calibri"/>
        <family val="2"/>
        <scheme val="minor"/>
      </rPr>
      <t>(Greater than or equal to # shown in minutes)</t>
    </r>
  </si>
  <si>
    <t>Number of Contacts Per Student</t>
  </si>
  <si>
    <r>
      <t xml:space="preserve">Residential Safety Visits
</t>
    </r>
    <r>
      <rPr>
        <b/>
        <sz val="8"/>
        <color theme="1"/>
        <rFont val="Calibri"/>
        <family val="2"/>
        <scheme val="minor"/>
      </rPr>
      <t>(greater than or equal to # shown)</t>
    </r>
  </si>
  <si>
    <r>
      <t xml:space="preserve">Number of Seniors Contacted
</t>
    </r>
    <r>
      <rPr>
        <b/>
        <sz val="8"/>
        <color theme="1"/>
        <rFont val="Calibri"/>
        <family val="2"/>
        <scheme val="minor"/>
      </rPr>
      <t>(greater than or equal to # shown)</t>
    </r>
  </si>
  <si>
    <r>
      <t xml:space="preserve">Total Session Time
</t>
    </r>
    <r>
      <rPr>
        <b/>
        <sz val="8"/>
        <color theme="1"/>
        <rFont val="Calibri"/>
        <family val="2"/>
        <scheme val="minor"/>
      </rPr>
      <t>(Greater than or equal to # shown in minutes)</t>
    </r>
  </si>
  <si>
    <t>Budget</t>
  </si>
  <si>
    <t>PFLSE &amp; Teachers</t>
  </si>
  <si>
    <t>SAFE Key Behavior</t>
  </si>
  <si>
    <t>Seniors Key Behavior</t>
  </si>
  <si>
    <t>Points for Webinar Attendance</t>
  </si>
  <si>
    <t>Points</t>
  </si>
  <si>
    <t># of Certified Personnel</t>
  </si>
  <si>
    <t>K</t>
  </si>
  <si>
    <t>Points Available by Application Type:</t>
  </si>
  <si>
    <t>SAFE and Senior SAFE</t>
  </si>
  <si>
    <t>SAFE Only</t>
  </si>
  <si>
    <t>SAFE Planning and Senior SAFE</t>
  </si>
  <si>
    <t>SAFE Planning Only</t>
  </si>
  <si>
    <t>SAFE and Senior SAFE","SAFE Only"),IF(O5="Planning Grant",IF(O7="Program Grant","SAFE Planning and Senior SAFE","SAFE Planning Only"),IF(O7="Program Grant","Senior SAFE Only","")))</t>
  </si>
  <si>
    <t>Senior SAFE Only</t>
  </si>
  <si>
    <t>Senior SAFE Educational Sessions</t>
  </si>
  <si>
    <t>Sensory Gadget/Toy</t>
  </si>
  <si>
    <t>Pocket Folders</t>
  </si>
  <si>
    <t>Pocket folders</t>
  </si>
  <si>
    <t>Lodging (within the Commonwealth of Massachusetts)</t>
  </si>
  <si>
    <t>3 Ring Binder</t>
  </si>
  <si>
    <t>Power Drill (with bits)</t>
  </si>
  <si>
    <t>House Numbers</t>
  </si>
  <si>
    <t>Grab Bars</t>
  </si>
  <si>
    <t>Grab Handrails</t>
  </si>
  <si>
    <t>Lock Boxes</t>
  </si>
  <si>
    <t>Sand Buckets</t>
  </si>
  <si>
    <t>Fall Prevention Equipment</t>
  </si>
  <si>
    <t>Carbon Monoxide Alarms</t>
  </si>
  <si>
    <t>Combination Smoke/CO Alarms</t>
  </si>
  <si>
    <t>Smoke/CO Alarms for Hearing &amp; Visually Impaired</t>
  </si>
  <si>
    <t>Stovetop Heat Limiting Devices</t>
  </si>
  <si>
    <t>Fire Detection &amp; Suppression Equipment</t>
  </si>
  <si>
    <t>Non-Slip Socks</t>
  </si>
  <si>
    <t>In-Hood Stovetop Fire Extinguisher</t>
  </si>
  <si>
    <t>How many residential safety visits does the department plan to conduct in FY27?</t>
  </si>
  <si>
    <t>I am authorizing the department to solicit funds from the FY27 SAFE and/or Senior SAFE Grant Program from the Department of Fire Services (DFS).</t>
  </si>
  <si>
    <t>MFIRS/NERIS Reporting Status:</t>
  </si>
  <si>
    <t>Flashlights</t>
  </si>
  <si>
    <t>Rulers</t>
  </si>
  <si>
    <t>Stress Balls</t>
  </si>
  <si>
    <t>Bandanas</t>
  </si>
  <si>
    <t>Potholders/Oven Mitts</t>
  </si>
  <si>
    <t>Oven Sticks</t>
  </si>
  <si>
    <t>Shelf Reacher/Grabber</t>
  </si>
  <si>
    <t>Shoehorn</t>
  </si>
  <si>
    <t>Stress Ball</t>
  </si>
  <si>
    <t>Carpet Tape</t>
  </si>
  <si>
    <t>Mini Lantern</t>
  </si>
  <si>
    <r>
      <rPr>
        <b/>
        <sz val="18"/>
        <color rgb="FFC00000"/>
        <rFont val="Garamond"/>
        <family val="1"/>
      </rPr>
      <t>FY27 SAFE &amp; SENIOR SAFE GRANT APPLICATION</t>
    </r>
    <r>
      <rPr>
        <b/>
        <sz val="18"/>
        <color theme="1"/>
        <rFont val="Garamond"/>
        <family val="1"/>
      </rPr>
      <t xml:space="preserve">
</t>
    </r>
    <r>
      <rPr>
        <b/>
        <sz val="18"/>
        <color rgb="FFC00000"/>
        <rFont val="Garamond"/>
        <family val="1"/>
      </rPr>
      <t>SAFE School Selections</t>
    </r>
  </si>
  <si>
    <r>
      <rPr>
        <b/>
        <sz val="18"/>
        <color rgb="FFC00000"/>
        <rFont val="Garamond"/>
        <family val="1"/>
      </rPr>
      <t>FY27 SAFE &amp; SENIOR SAFE GRANT APPLICATION</t>
    </r>
    <r>
      <rPr>
        <b/>
        <sz val="18"/>
        <color theme="1"/>
        <rFont val="Garamond"/>
        <family val="1"/>
      </rPr>
      <t xml:space="preserve">
</t>
    </r>
    <r>
      <rPr>
        <b/>
        <sz val="18"/>
        <color rgb="FFC00000"/>
        <rFont val="Garamond"/>
        <family val="1"/>
      </rPr>
      <t>SAFE &amp; Senior SAFE Program Summary</t>
    </r>
  </si>
  <si>
    <t xml:space="preserve"> FY27 SAFE &amp; SENIOR SAFE GRANT APPLICATION</t>
  </si>
  <si>
    <r>
      <t xml:space="preserve">EXECUTIVE OFFICE OF PUBLIC SAFETY &amp; SECURITY
</t>
    </r>
    <r>
      <rPr>
        <b/>
        <u/>
        <sz val="14"/>
        <color theme="1"/>
        <rFont val="Garamond"/>
        <family val="1"/>
      </rPr>
      <t>DEPARTMENT OF FIRE SERVICES</t>
    </r>
  </si>
  <si>
    <t>Cover Sheet</t>
  </si>
  <si>
    <t>Signature Page</t>
  </si>
  <si>
    <r>
      <t xml:space="preserve"> </t>
    </r>
    <r>
      <rPr>
        <b/>
        <sz val="18"/>
        <color rgb="FFC00000"/>
        <rFont val="Garamond"/>
        <family val="1"/>
      </rPr>
      <t>FY27 SAFE &amp; SENIOR SAFE GRANT APPLICATION</t>
    </r>
  </si>
  <si>
    <r>
      <t xml:space="preserve">Top </t>
    </r>
    <r>
      <rPr>
        <b/>
        <sz val="12"/>
        <color theme="9" tint="-0.249977111117893"/>
        <rFont val="Garamond"/>
        <family val="1"/>
      </rPr>
      <t>green table</t>
    </r>
    <r>
      <rPr>
        <b/>
        <sz val="12"/>
        <color theme="1"/>
        <rFont val="Garamond"/>
        <family val="1"/>
      </rPr>
      <t xml:space="preserve"> is for</t>
    </r>
    <r>
      <rPr>
        <b/>
        <sz val="12"/>
        <color theme="9" tint="-0.499984740745262"/>
        <rFont val="Garamond"/>
        <family val="1"/>
      </rPr>
      <t xml:space="preserve"> </t>
    </r>
    <r>
      <rPr>
        <b/>
        <sz val="12"/>
        <color theme="9" tint="-0.249977111117893"/>
        <rFont val="Garamond"/>
        <family val="1"/>
      </rPr>
      <t>SAFE</t>
    </r>
    <r>
      <rPr>
        <b/>
        <sz val="12"/>
        <color theme="9" tint="-0.499984740745262"/>
        <rFont val="Garamond"/>
        <family val="1"/>
      </rPr>
      <t xml:space="preserve"> </t>
    </r>
    <r>
      <rPr>
        <b/>
        <sz val="12"/>
        <color theme="1"/>
        <rFont val="Garamond"/>
        <family val="1"/>
      </rPr>
      <t xml:space="preserve">expense request. Bottom </t>
    </r>
    <r>
      <rPr>
        <b/>
        <sz val="12"/>
        <color theme="4" tint="-0.249977111117893"/>
        <rFont val="Garamond"/>
        <family val="1"/>
      </rPr>
      <t>blue table</t>
    </r>
    <r>
      <rPr>
        <b/>
        <sz val="12"/>
        <color theme="1"/>
        <rFont val="Garamond"/>
        <family val="1"/>
      </rPr>
      <t xml:space="preserve"> is for </t>
    </r>
    <r>
      <rPr>
        <b/>
        <sz val="12"/>
        <color theme="4" tint="-0.249977111117893"/>
        <rFont val="Garamond"/>
        <family val="1"/>
      </rPr>
      <t>Senior SAFE</t>
    </r>
    <r>
      <rPr>
        <b/>
        <sz val="12"/>
        <color theme="1"/>
        <rFont val="Garamond"/>
        <family val="1"/>
      </rPr>
      <t xml:space="preserve"> expense requests.        </t>
    </r>
    <r>
      <rPr>
        <sz val="12"/>
        <color theme="1"/>
        <rFont val="Garamond"/>
        <family val="1"/>
      </rPr>
      <t xml:space="preserve">                     
1. Select eligible expenditure from the dropdown menu in each category. 
2. Enter the appropriate quantity and unit cost for the total cost to auto-calculate. </t>
    </r>
    <r>
      <rPr>
        <b/>
        <sz val="12"/>
        <color theme="1"/>
        <rFont val="Garamond"/>
        <family val="1"/>
      </rPr>
      <t xml:space="preserve">  
</t>
    </r>
    <r>
      <rPr>
        <sz val="12"/>
        <color theme="1"/>
        <rFont val="Garamond"/>
        <family val="1"/>
      </rPr>
      <t xml:space="preserve">3. If the </t>
    </r>
    <r>
      <rPr>
        <b/>
        <i/>
        <sz val="12"/>
        <color theme="1"/>
        <rFont val="Garamond"/>
        <family val="1"/>
      </rPr>
      <t>total expense exceeds</t>
    </r>
    <r>
      <rPr>
        <sz val="12"/>
        <color theme="1"/>
        <rFont val="Garamond"/>
        <family val="1"/>
      </rPr>
      <t xml:space="preserve"> the eligible award amount, a </t>
    </r>
    <r>
      <rPr>
        <b/>
        <sz val="12"/>
        <color rgb="FFC00000"/>
        <rFont val="Garamond"/>
        <family val="1"/>
      </rPr>
      <t>red error</t>
    </r>
    <r>
      <rPr>
        <sz val="12"/>
        <color theme="1"/>
        <rFont val="Garamond"/>
        <family val="1"/>
      </rPr>
      <t xml:space="preserve"> message will appear in the application amount fields (lines 13-15)</t>
    </r>
    <r>
      <rPr>
        <b/>
        <sz val="12"/>
        <color theme="1"/>
        <rFont val="Garamond"/>
        <family val="1"/>
      </rPr>
      <t xml:space="preserve">. </t>
    </r>
    <r>
      <rPr>
        <sz val="12"/>
        <color theme="1"/>
        <rFont val="Garamond"/>
        <family val="1"/>
      </rPr>
      <t>Adjust the cost by reducing the quantity and/or unit cost.</t>
    </r>
    <r>
      <rPr>
        <b/>
        <sz val="12"/>
        <color theme="1"/>
        <rFont val="Garamond"/>
        <family val="1"/>
      </rPr>
      <t xml:space="preserve">                                                         
**Departments may only request funding up to their eligible amount.**</t>
    </r>
  </si>
  <si>
    <t>MFIRS/NERIS Reporting</t>
  </si>
  <si>
    <t>As the undersigned supporting applicant for a Joint SAFE and/or Senior SAFE Grant Program application, I confirm I have reviewed the content of this application and approve of the request of my department’s eligible amount of funding for this purpose. I acknowledge that by signing this application, my department will is not eligible to submit a non-joint application for this program.</t>
  </si>
  <si>
    <r>
      <t>Complete the chart below for each Senior SAFE presentation to be conducted utilizing grant funds.  The indicator light at the bottom of the table will display "</t>
    </r>
    <r>
      <rPr>
        <b/>
        <sz val="13"/>
        <color theme="1"/>
        <rFont val="Garamond"/>
        <family val="1"/>
      </rPr>
      <t>COMPLETE</t>
    </r>
    <r>
      <rPr>
        <sz val="13"/>
        <color theme="1"/>
        <rFont val="Garamond"/>
        <family val="1"/>
      </rPr>
      <t>" once all required selections have been made.</t>
    </r>
  </si>
  <si>
    <t># of Public School Students Enrolled</t>
  </si>
  <si>
    <r>
      <t xml:space="preserve">District #1 is pre-populated based on selection on the Cover Sheet tab. Select additional school district(s) in District #2-4, where the department will conduct SAFE education school visits. For schools outside primary response area, select NO from the drop-down menu.  </t>
    </r>
    <r>
      <rPr>
        <b/>
        <sz val="12"/>
        <color rgb="FFC00000"/>
        <rFont val="Garamond"/>
        <family val="1"/>
      </rPr>
      <t>** SAFE PLANNING GRANT APPLICANTS: SKIP THIS SECTION **</t>
    </r>
  </si>
  <si>
    <r>
      <t xml:space="preserve">Cover Sheet Tab Instructions 
</t>
    </r>
    <r>
      <rPr>
        <b/>
        <u/>
        <sz val="12"/>
        <color rgb="FF0000FF"/>
        <rFont val="Garamond"/>
        <family val="1"/>
      </rPr>
      <t>**Download and save the application before completing it in Microsoft Excel**</t>
    </r>
  </si>
  <si>
    <r>
      <t xml:space="preserve">1. </t>
    </r>
    <r>
      <rPr>
        <b/>
        <sz val="11"/>
        <color theme="1"/>
        <rFont val="Garamond"/>
        <family val="1"/>
      </rPr>
      <t xml:space="preserve">Review </t>
    </r>
    <r>
      <rPr>
        <sz val="11"/>
        <color theme="1"/>
        <rFont val="Garamond"/>
        <family val="1"/>
      </rPr>
      <t xml:space="preserve">the SAFE and Senior SAFE mission statements to ensure the departments application aligns with program goals.  
2.  Each agency official must provide a </t>
    </r>
    <r>
      <rPr>
        <b/>
        <sz val="11"/>
        <color theme="1"/>
        <rFont val="Garamond"/>
        <family val="1"/>
      </rPr>
      <t>digital signature</t>
    </r>
    <r>
      <rPr>
        <sz val="11"/>
        <color theme="1"/>
        <rFont val="Garamond"/>
        <family val="1"/>
      </rPr>
      <t xml:space="preserve"> in the designated field to certify their participation and approval. See FY27 NOFO for additional signature instructions.
3. </t>
    </r>
    <r>
      <rPr>
        <b/>
        <sz val="11"/>
        <color theme="1"/>
        <rFont val="Garamond"/>
        <family val="1"/>
      </rPr>
      <t>EMAIL</t>
    </r>
    <r>
      <rPr>
        <sz val="11"/>
        <color theme="1"/>
        <rFont val="Garamond"/>
        <family val="1"/>
      </rPr>
      <t xml:space="preserve"> the completed application and all required documents</t>
    </r>
    <r>
      <rPr>
        <b/>
        <sz val="11"/>
        <color theme="1"/>
        <rFont val="Garamond"/>
        <family val="1"/>
      </rPr>
      <t xml:space="preserve"> </t>
    </r>
    <r>
      <rPr>
        <sz val="11"/>
        <color theme="1"/>
        <rFont val="Garamond"/>
        <family val="1"/>
      </rPr>
      <t xml:space="preserve">to: </t>
    </r>
    <r>
      <rPr>
        <b/>
        <sz val="11"/>
        <color rgb="FF0000FF"/>
        <rFont val="Garamond"/>
        <family val="1"/>
      </rPr>
      <t>SAFE.FireSafetyDivision@mass.gov</t>
    </r>
    <r>
      <rPr>
        <sz val="11"/>
        <color theme="1"/>
        <rFont val="Garamond"/>
        <family val="1"/>
      </rPr>
      <t xml:space="preserve">
Applications must be submitted electronically in Excel format; handrwitten, mailed or faxed applicaitons will not be accepted.   </t>
    </r>
  </si>
  <si>
    <t xml:space="preserve">Applicants must be compliant with MFIRS/NERIS reporting requirements for calendar year 2025 by the application deadline to be eligible for funding. </t>
  </si>
  <si>
    <r>
      <t xml:space="preserve"> </t>
    </r>
    <r>
      <rPr>
        <b/>
        <sz val="18"/>
        <color rgb="FFC00000"/>
        <rFont val="Garamond"/>
        <family val="1"/>
      </rPr>
      <t xml:space="preserve">FY27 STUDENT AWARENESS OF FIRE EDUCATION (SAFE) &amp; SENIOR SAFE GRANT APPLICATION </t>
    </r>
  </si>
  <si>
    <r>
      <t xml:space="preserve">1. Supporting Applicants: </t>
    </r>
    <r>
      <rPr>
        <sz val="11"/>
        <color theme="1"/>
        <rFont val="Garamond"/>
        <family val="1"/>
      </rPr>
      <t xml:space="preserve">Select each supporting department from the drop down menu under </t>
    </r>
    <r>
      <rPr>
        <b/>
        <sz val="11"/>
        <color theme="1"/>
        <rFont val="Garamond"/>
        <family val="1"/>
      </rPr>
      <t>Supporting Applicant</t>
    </r>
    <r>
      <rPr>
        <sz val="11"/>
        <color theme="1"/>
        <rFont val="Garamond"/>
        <family val="1"/>
      </rPr>
      <t xml:space="preserve">. </t>
    </r>
    <r>
      <rPr>
        <b/>
        <u/>
        <sz val="11"/>
        <rFont val="Garamond"/>
        <family val="1"/>
      </rPr>
      <t>Do not</t>
    </r>
    <r>
      <rPr>
        <b/>
        <sz val="11"/>
        <rFont val="Garamond"/>
        <family val="1"/>
      </rPr>
      <t xml:space="preserve"> include the primary applicant department </t>
    </r>
    <r>
      <rPr>
        <sz val="11"/>
        <rFont val="Garamond"/>
        <family val="1"/>
      </rPr>
      <t>listed</t>
    </r>
    <r>
      <rPr>
        <b/>
        <sz val="11"/>
        <color rgb="FFFF0000"/>
        <rFont val="Garamond"/>
        <family val="1"/>
      </rPr>
      <t xml:space="preserve"> </t>
    </r>
    <r>
      <rPr>
        <sz val="11"/>
        <color theme="1"/>
        <rFont val="Garamond"/>
        <family val="1"/>
      </rPr>
      <t>on the Cover Sheet tab.</t>
    </r>
    <r>
      <rPr>
        <b/>
        <sz val="11"/>
        <color theme="1"/>
        <rFont val="Garamond"/>
        <family val="1"/>
      </rPr>
      <t xml:space="preserve">
2. Supporting Application Reporting Requirements: </t>
    </r>
    <r>
      <rPr>
        <sz val="11"/>
        <color theme="1"/>
        <rFont val="Garamond"/>
        <family val="1"/>
      </rPr>
      <t>Review the reporting status for all supporting applicants. If reporting status displays as "Non-Compliant" please reach out to DFS.</t>
    </r>
    <r>
      <rPr>
        <b/>
        <sz val="11"/>
        <color theme="1"/>
        <rFont val="Garamond"/>
        <family val="1"/>
      </rPr>
      <t xml:space="preserve">
3. Contact Information and Signatures: </t>
    </r>
    <r>
      <rPr>
        <sz val="11"/>
        <color theme="1"/>
        <rFont val="Garamond"/>
        <family val="1"/>
      </rPr>
      <t xml:space="preserve">Provide </t>
    </r>
    <r>
      <rPr>
        <b/>
        <sz val="11"/>
        <color theme="1"/>
        <rFont val="Garamond"/>
        <family val="1"/>
      </rPr>
      <t>ALL</t>
    </r>
    <r>
      <rPr>
        <sz val="11"/>
        <color theme="1"/>
        <rFont val="Garamond"/>
        <family val="1"/>
      </rPr>
      <t xml:space="preserve"> required contact information and obtain all required signatures. </t>
    </r>
  </si>
  <si>
    <r>
      <t>Select up to five (5) grade levels from the drop down menu in line 5. For each selected grade level selected, choose up to three (3) key behaviors. Indicator lights at the bottom of the table will display "</t>
    </r>
    <r>
      <rPr>
        <b/>
        <sz val="13"/>
        <color theme="1"/>
        <rFont val="Garamond"/>
        <family val="1"/>
      </rPr>
      <t>COMPLETE</t>
    </r>
    <r>
      <rPr>
        <sz val="13"/>
        <color theme="1"/>
        <rFont val="Garamond"/>
        <family val="1"/>
      </rPr>
      <t xml:space="preserve">" once all required selections have been made.  </t>
    </r>
    <r>
      <rPr>
        <sz val="13"/>
        <color rgb="FFC00000"/>
        <rFont val="Garamond"/>
        <family val="1"/>
      </rPr>
      <t xml:space="preserve">** </t>
    </r>
    <r>
      <rPr>
        <b/>
        <sz val="13"/>
        <color rgb="FFC00000"/>
        <rFont val="Garamond"/>
        <family val="1"/>
      </rPr>
      <t>SAFE</t>
    </r>
    <r>
      <rPr>
        <sz val="13"/>
        <color rgb="FFC00000"/>
        <rFont val="Garamond"/>
        <family val="1"/>
      </rPr>
      <t xml:space="preserve"> </t>
    </r>
    <r>
      <rPr>
        <b/>
        <sz val="13"/>
        <color rgb="FFC00000"/>
        <rFont val="Garamond"/>
        <family val="1"/>
      </rPr>
      <t xml:space="preserve">PLANNING GRANT APPLICANTS: </t>
    </r>
    <r>
      <rPr>
        <b/>
        <sz val="13"/>
        <rFont val="Garamond"/>
        <family val="1"/>
      </rPr>
      <t>SKIP THIS SECTION</t>
    </r>
    <r>
      <rPr>
        <sz val="13"/>
        <color theme="1"/>
        <rFont val="Garamond"/>
        <family val="1"/>
      </rPr>
      <t xml:space="preserve"> </t>
    </r>
    <r>
      <rPr>
        <sz val="13"/>
        <color rgb="FFC00000"/>
        <rFont val="Garamond"/>
        <family val="1"/>
      </rPr>
      <t>**</t>
    </r>
  </si>
  <si>
    <t>FY25 Compliant?</t>
  </si>
  <si>
    <r>
      <rPr>
        <b/>
        <sz val="12"/>
        <color theme="1"/>
        <rFont val="Garamond"/>
        <family val="1"/>
      </rPr>
      <t xml:space="preserve">1. Department Information: </t>
    </r>
    <r>
      <rPr>
        <sz val="12"/>
        <color theme="1"/>
        <rFont val="Garamond"/>
        <family val="1"/>
      </rPr>
      <t xml:space="preserve">Select municipality/fire department from drop-down menu, then enter the department's address information.
</t>
    </r>
    <r>
      <rPr>
        <b/>
        <sz val="12"/>
        <color theme="1"/>
        <rFont val="Garamond"/>
        <family val="1"/>
      </rPr>
      <t>2. Eligiblity:</t>
    </r>
    <r>
      <rPr>
        <sz val="12"/>
        <color theme="1"/>
        <rFont val="Garamond"/>
        <family val="1"/>
      </rPr>
      <t xml:space="preserve"> If reporting status displays as "Non-Compliant" please reach out to DFS. 
</t>
    </r>
    <r>
      <rPr>
        <b/>
        <sz val="12"/>
        <color theme="1"/>
        <rFont val="Garamond"/>
        <family val="1"/>
      </rPr>
      <t>3. Application Type:</t>
    </r>
    <r>
      <rPr>
        <sz val="12"/>
        <color theme="1"/>
        <rFont val="Garamond"/>
        <family val="1"/>
      </rPr>
      <t xml:space="preserve"> Select an option in all three applicaiton type drop-down menus. All three fields </t>
    </r>
    <r>
      <rPr>
        <b/>
        <u/>
        <sz val="12"/>
        <color theme="1"/>
        <rFont val="Garamond"/>
        <family val="1"/>
      </rPr>
      <t>must</t>
    </r>
    <r>
      <rPr>
        <sz val="12"/>
        <color theme="1"/>
        <rFont val="Garamond"/>
        <family val="1"/>
      </rPr>
      <t xml:space="preserve"> be completed for the application to function properly.
</t>
    </r>
    <r>
      <rPr>
        <b/>
        <sz val="12"/>
        <color theme="1"/>
        <rFont val="Garamond"/>
        <family val="1"/>
      </rPr>
      <t>4. Contact Information:</t>
    </r>
    <r>
      <rPr>
        <sz val="12"/>
        <color theme="1"/>
        <rFont val="Garamond"/>
        <family val="1"/>
      </rPr>
      <t xml:space="preserve"> Provide complete contact information for all required program contacts, including fire department, school and senior agency officials. 
</t>
    </r>
    <r>
      <rPr>
        <b/>
        <sz val="12"/>
        <color theme="1"/>
        <rFont val="Garamond"/>
        <family val="1"/>
      </rPr>
      <t>5. Next Step:</t>
    </r>
    <r>
      <rPr>
        <sz val="12"/>
        <color theme="1"/>
        <rFont val="Garamond"/>
        <family val="1"/>
      </rPr>
      <t xml:space="preserve"> Once this page is complete:  
* </t>
    </r>
    <r>
      <rPr>
        <b/>
        <sz val="12"/>
        <color theme="1"/>
        <rFont val="Garamond"/>
        <family val="1"/>
      </rPr>
      <t xml:space="preserve">Single Department Application: </t>
    </r>
    <r>
      <rPr>
        <sz val="12"/>
        <color theme="1"/>
        <rFont val="Garamond"/>
        <family val="1"/>
      </rPr>
      <t>Proceed to</t>
    </r>
    <r>
      <rPr>
        <b/>
        <sz val="12"/>
        <color theme="1"/>
        <rFont val="Garamond"/>
        <family val="1"/>
      </rPr>
      <t xml:space="preserve"> </t>
    </r>
    <r>
      <rPr>
        <sz val="12"/>
        <color theme="1"/>
        <rFont val="Garamond"/>
        <family val="1"/>
      </rPr>
      <t>the '</t>
    </r>
    <r>
      <rPr>
        <b/>
        <sz val="12"/>
        <rFont val="Garamond"/>
        <family val="1"/>
      </rPr>
      <t>School Selections</t>
    </r>
    <r>
      <rPr>
        <sz val="12"/>
        <color theme="1"/>
        <rFont val="Garamond"/>
        <family val="1"/>
      </rPr>
      <t>' tab.                                                    **</t>
    </r>
    <r>
      <rPr>
        <b/>
        <sz val="12"/>
        <color theme="1"/>
        <rFont val="Garamond"/>
        <family val="1"/>
      </rPr>
      <t xml:space="preserve"> Joint/Regional Application: </t>
    </r>
    <r>
      <rPr>
        <sz val="12"/>
        <color theme="1"/>
        <rFont val="Garamond"/>
        <family val="1"/>
      </rPr>
      <t>Proceed</t>
    </r>
    <r>
      <rPr>
        <b/>
        <sz val="12"/>
        <color theme="1"/>
        <rFont val="Garamond"/>
        <family val="1"/>
      </rPr>
      <t xml:space="preserve"> </t>
    </r>
    <r>
      <rPr>
        <sz val="12"/>
        <color theme="1"/>
        <rFont val="Garamond"/>
        <family val="1"/>
      </rPr>
      <t>to the '</t>
    </r>
    <r>
      <rPr>
        <b/>
        <sz val="12"/>
        <rFont val="Garamond"/>
        <family val="1"/>
      </rPr>
      <t>Joint Applicants</t>
    </r>
    <r>
      <rPr>
        <sz val="12"/>
        <color theme="1"/>
        <rFont val="Garamond"/>
        <family val="1"/>
      </rPr>
      <t xml:space="preserve">' tab.
</t>
    </r>
    <r>
      <rPr>
        <b/>
        <sz val="12"/>
        <color theme="1"/>
        <rFont val="Garamond"/>
        <family val="1"/>
      </rPr>
      <t>Note:</t>
    </r>
    <r>
      <rPr>
        <sz val="12"/>
        <color theme="1"/>
        <rFont val="Garamond"/>
        <family val="1"/>
      </rPr>
      <t xml:space="preserve"> To change information in a cell, click cursor in the cell and press </t>
    </r>
    <r>
      <rPr>
        <b/>
        <sz val="12"/>
        <color theme="1"/>
        <rFont val="Garamond"/>
        <family val="1"/>
      </rPr>
      <t>delete</t>
    </r>
    <r>
      <rPr>
        <sz val="12"/>
        <color theme="1"/>
        <rFont val="Garamond"/>
        <family val="1"/>
      </rPr>
      <t xml:space="preserve">, then enter the correct information.
</t>
    </r>
    <r>
      <rPr>
        <b/>
        <sz val="12"/>
        <color theme="1"/>
        <rFont val="Garamond"/>
        <family val="1"/>
      </rPr>
      <t>Additional instructions and program requirements can be found in the FY27 Notice of Funding Opportunity (NOFO) document.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</si>
</sst>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_(&quot;$&quot;* \(#,##0.00\);_(&quot;$&quot;* &quot;-&quot;??_);_(@_)"/>
    <numFmt numFmtId="43" formatCode="_(* #,##0.00_);_(* \(#,##0.00\);_(* &quot;-&quot;??_);_(@_)"/>
    <numFmt numFmtId="164" formatCode="&quot;$&quot;#,##0.00"/>
    <numFmt numFmtId="165" formatCode="_(* #,##0_);_(* \(#,##0\);_(* &quot;-&quot;??_);_(@_)"/>
    <numFmt numFmtId="166" formatCode="00000"/>
    <numFmt numFmtId="167" formatCode="m/d/yy;@"/>
    <numFmt numFmtId="168" formatCode="0.0%"/>
    <numFmt numFmtId="169" formatCode="0.0"/>
  </numFmts>
  <fonts count="85" x14ac:knownFonts="1">
    <font>
      <sz val="11"/>
      <color theme="1"/>
      <name val="Calibri"/>
      <family val="2"/>
      <scheme val="minor"/>
    </font>
    <font>
      <sz val="11"/>
      <color theme="1"/>
      <name val="Garamond"/>
      <family val="1"/>
    </font>
    <font>
      <b/>
      <sz val="11"/>
      <color theme="1"/>
      <name val="Garamond"/>
      <family val="1"/>
    </font>
    <font>
      <b/>
      <sz val="12"/>
      <color theme="0"/>
      <name val="Garamond"/>
      <family val="1"/>
    </font>
    <font>
      <sz val="12"/>
      <color theme="1"/>
      <name val="Garamond"/>
      <family val="1"/>
    </font>
    <font>
      <b/>
      <sz val="12"/>
      <color theme="1"/>
      <name val="Garamond"/>
      <family val="1"/>
    </font>
    <font>
      <b/>
      <sz val="14"/>
      <color theme="1"/>
      <name val="Garamond"/>
      <family val="1"/>
    </font>
    <font>
      <b/>
      <sz val="14"/>
      <color theme="0"/>
      <name val="Garamond"/>
      <family val="1"/>
    </font>
    <font>
      <sz val="11"/>
      <color theme="1"/>
      <name val="Calibri"/>
      <family val="2"/>
      <scheme val="minor"/>
    </font>
    <font>
      <sz val="10"/>
      <color indexed="8"/>
      <name val="Arial"/>
      <family val="2"/>
    </font>
    <font>
      <b/>
      <sz val="14"/>
      <color rgb="FFC00000"/>
      <name val="Garamond"/>
      <family val="1"/>
    </font>
    <font>
      <sz val="8"/>
      <name val="Calibri"/>
      <family val="2"/>
      <scheme val="minor"/>
    </font>
    <font>
      <b/>
      <sz val="12"/>
      <color rgb="FFC00000"/>
      <name val="Garamond"/>
      <family val="1"/>
    </font>
    <font>
      <b/>
      <sz val="13"/>
      <color rgb="FFC00000"/>
      <name val="Garamond"/>
      <family val="1"/>
    </font>
    <font>
      <u/>
      <sz val="11"/>
      <color theme="10"/>
      <name val="Calibri"/>
      <family val="2"/>
      <scheme val="minor"/>
    </font>
    <font>
      <u/>
      <sz val="12"/>
      <color rgb="FF0000FF"/>
      <name val="Garamond"/>
      <family val="1"/>
    </font>
    <font>
      <i/>
      <sz val="12"/>
      <color theme="1"/>
      <name val="Garamond"/>
      <family val="1"/>
    </font>
    <font>
      <b/>
      <u/>
      <sz val="11"/>
      <color theme="10"/>
      <name val="Garamond"/>
      <family val="1"/>
    </font>
    <font>
      <b/>
      <sz val="10.5"/>
      <color theme="1"/>
      <name val="Garamond"/>
      <family val="1"/>
    </font>
    <font>
      <sz val="10.5"/>
      <color theme="1"/>
      <name val="Garamond"/>
      <family val="1"/>
    </font>
    <font>
      <b/>
      <sz val="10.5"/>
      <color rgb="FFC00000"/>
      <name val="Garamond"/>
      <family val="1"/>
    </font>
    <font>
      <b/>
      <sz val="10.5"/>
      <color theme="9" tint="-0.249977111117893"/>
      <name val="Garamond"/>
      <family val="1"/>
    </font>
    <font>
      <b/>
      <sz val="10.5"/>
      <color theme="8" tint="-0.249977111117893"/>
      <name val="Garamond"/>
      <family val="1"/>
    </font>
    <font>
      <b/>
      <sz val="14"/>
      <color theme="8" tint="-0.249977111117893"/>
      <name val="Garamond"/>
      <family val="1"/>
    </font>
    <font>
      <sz val="11"/>
      <color theme="8" tint="-0.249977111117893"/>
      <name val="Garamond"/>
      <family val="1"/>
    </font>
    <font>
      <sz val="12"/>
      <color theme="8" tint="-0.249977111117893"/>
      <name val="Garamond"/>
      <family val="1"/>
    </font>
    <font>
      <b/>
      <sz val="12"/>
      <color theme="8" tint="-0.249977111117893"/>
      <name val="Garamond"/>
      <family val="1"/>
    </font>
    <font>
      <b/>
      <sz val="14"/>
      <color theme="9" tint="-0.249977111117893"/>
      <name val="Garamond"/>
      <family val="1"/>
    </font>
    <font>
      <sz val="11"/>
      <color theme="9" tint="-0.249977111117893"/>
      <name val="Garamond"/>
      <family val="1"/>
    </font>
    <font>
      <sz val="12"/>
      <color theme="9" tint="-0.249977111117893"/>
      <name val="Garamond"/>
      <family val="1"/>
    </font>
    <font>
      <b/>
      <sz val="12"/>
      <color theme="9" tint="-0.249977111117893"/>
      <name val="Garamond"/>
      <family val="1"/>
    </font>
    <font>
      <b/>
      <sz val="18"/>
      <color theme="1"/>
      <name val="Garamond"/>
      <family val="1"/>
    </font>
    <font>
      <b/>
      <sz val="36"/>
      <color rgb="FFFF0000"/>
      <name val="Garamond"/>
      <family val="1"/>
    </font>
    <font>
      <b/>
      <sz val="12"/>
      <name val="Garamond"/>
      <family val="1"/>
    </font>
    <font>
      <sz val="10"/>
      <color theme="1"/>
      <name val="Garamond"/>
      <family val="1"/>
    </font>
    <font>
      <b/>
      <sz val="18"/>
      <color rgb="FFC00000"/>
      <name val="Garamond"/>
      <family val="1"/>
    </font>
    <font>
      <b/>
      <sz val="8"/>
      <color theme="1"/>
      <name val="Garamond"/>
      <family val="1"/>
    </font>
    <font>
      <b/>
      <sz val="22"/>
      <color theme="0"/>
      <name val="Garamond"/>
      <family val="1"/>
    </font>
    <font>
      <sz val="13"/>
      <color theme="1"/>
      <name val="Garamond"/>
      <family val="1"/>
    </font>
    <font>
      <b/>
      <sz val="11"/>
      <color theme="1"/>
      <name val="Segoe UI"/>
      <family val="2"/>
    </font>
    <font>
      <sz val="11"/>
      <color theme="1"/>
      <name val="Segoe UI"/>
      <family val="2"/>
    </font>
    <font>
      <sz val="11"/>
      <color rgb="FFFF0000"/>
      <name val="Segoe UI"/>
      <family val="2"/>
    </font>
    <font>
      <sz val="11"/>
      <color indexed="8"/>
      <name val="Segoe UI"/>
      <family val="2"/>
    </font>
    <font>
      <sz val="11"/>
      <name val="Segoe UI"/>
      <family val="2"/>
    </font>
    <font>
      <b/>
      <sz val="14"/>
      <color theme="1"/>
      <name val="Segoe UI"/>
      <family val="2"/>
    </font>
    <font>
      <sz val="11"/>
      <color rgb="FFFF0000"/>
      <name val="Garamond"/>
      <family val="1"/>
    </font>
    <font>
      <b/>
      <sz val="16"/>
      <color theme="1"/>
      <name val="Garamond"/>
      <family val="1"/>
    </font>
    <font>
      <b/>
      <sz val="12"/>
      <color theme="1"/>
      <name val="Calibri"/>
      <family val="2"/>
      <scheme val="minor"/>
    </font>
    <font>
      <b/>
      <sz val="8"/>
      <color theme="1"/>
      <name val="Calibri"/>
      <family val="2"/>
      <scheme val="minor"/>
    </font>
    <font>
      <sz val="16"/>
      <color theme="1"/>
      <name val="Garamond"/>
      <family val="1"/>
    </font>
    <font>
      <u/>
      <sz val="10"/>
      <color rgb="FF0000FF"/>
      <name val="Garamond"/>
      <family val="1"/>
    </font>
    <font>
      <b/>
      <u/>
      <sz val="22"/>
      <color rgb="FF0000FF"/>
      <name val="Garamond"/>
      <family val="1"/>
    </font>
    <font>
      <b/>
      <sz val="11"/>
      <color theme="1"/>
      <name val="Calibri"/>
      <family val="2"/>
      <scheme val="minor"/>
    </font>
    <font>
      <b/>
      <u/>
      <sz val="12"/>
      <color theme="1"/>
      <name val="Calibri"/>
      <family val="2"/>
      <scheme val="minor"/>
    </font>
    <font>
      <u/>
      <sz val="14"/>
      <color rgb="FFFF0000"/>
      <name val="Garamond"/>
      <family val="1"/>
    </font>
    <font>
      <sz val="14"/>
      <color rgb="FFFF0000"/>
      <name val="Garamond"/>
      <family val="1"/>
    </font>
    <font>
      <sz val="12"/>
      <color rgb="FF0000FF"/>
      <name val="Garamond"/>
      <family val="1"/>
    </font>
    <font>
      <b/>
      <u/>
      <sz val="12"/>
      <color theme="1"/>
      <name val="Garamond"/>
      <family val="1"/>
    </font>
    <font>
      <sz val="11"/>
      <color theme="1"/>
      <name val="Wingdings"/>
      <charset val="2"/>
    </font>
    <font>
      <u/>
      <sz val="11"/>
      <color theme="10"/>
      <name val="Wingdings"/>
      <charset val="2"/>
    </font>
    <font>
      <b/>
      <sz val="11"/>
      <color theme="0"/>
      <name val="Garamond"/>
      <family val="1"/>
    </font>
    <font>
      <sz val="11"/>
      <name val="Calibri"/>
      <family val="2"/>
    </font>
    <font>
      <sz val="11"/>
      <name val="Calibri"/>
      <family val="2"/>
    </font>
    <font>
      <b/>
      <sz val="11"/>
      <color rgb="FF000000"/>
      <name val="Calibri"/>
      <family val="2"/>
    </font>
    <font>
      <b/>
      <sz val="18"/>
      <color rgb="FF000000"/>
      <name val="Calibri"/>
      <family val="2"/>
    </font>
    <font>
      <b/>
      <i/>
      <sz val="12"/>
      <color theme="1"/>
      <name val="Garamond"/>
      <family val="1"/>
    </font>
    <font>
      <b/>
      <sz val="36"/>
      <color theme="0"/>
      <name val="Garamond"/>
      <family val="1"/>
    </font>
    <font>
      <strike/>
      <sz val="11"/>
      <color theme="1"/>
      <name val="Segoe UI"/>
      <family val="2"/>
    </font>
    <font>
      <b/>
      <sz val="7"/>
      <color theme="1"/>
      <name val="Calibri"/>
      <family val="2"/>
      <scheme val="minor"/>
    </font>
    <font>
      <b/>
      <sz val="18"/>
      <color theme="0"/>
      <name val="Garamond"/>
      <family val="1"/>
    </font>
    <font>
      <b/>
      <sz val="12"/>
      <color theme="9" tint="-0.499984740745262"/>
      <name val="Garamond"/>
      <family val="1"/>
    </font>
    <font>
      <b/>
      <sz val="12"/>
      <color theme="4" tint="-0.249977111117893"/>
      <name val="Garamond"/>
      <family val="1"/>
    </font>
    <font>
      <b/>
      <sz val="11"/>
      <color rgb="FFC00000"/>
      <name val="Garamond"/>
      <family val="1"/>
    </font>
    <font>
      <i/>
      <sz val="9"/>
      <color theme="1"/>
      <name val="Garamond"/>
      <family val="1"/>
    </font>
    <font>
      <b/>
      <sz val="13"/>
      <color theme="1"/>
      <name val="Garamond"/>
      <family val="1"/>
    </font>
    <font>
      <b/>
      <u/>
      <sz val="14"/>
      <color theme="1"/>
      <name val="Garamond"/>
      <family val="1"/>
    </font>
    <font>
      <b/>
      <sz val="11"/>
      <color rgb="FF0000FF"/>
      <name val="Garamond"/>
      <family val="1"/>
    </font>
    <font>
      <sz val="13"/>
      <color rgb="FFC00000"/>
      <name val="Garamond"/>
      <family val="1"/>
    </font>
    <font>
      <b/>
      <u/>
      <sz val="12"/>
      <color rgb="FF0000FF"/>
      <name val="Garamond"/>
      <family val="1"/>
    </font>
    <font>
      <b/>
      <sz val="11"/>
      <color rgb="FFFF0000"/>
      <name val="Garamond"/>
      <family val="1"/>
    </font>
    <font>
      <b/>
      <sz val="11"/>
      <name val="Garamond"/>
      <family val="1"/>
    </font>
    <font>
      <sz val="11"/>
      <name val="Garamond"/>
      <family val="1"/>
    </font>
    <font>
      <u/>
      <sz val="12"/>
      <color theme="1"/>
      <name val="Garamond"/>
      <family val="1"/>
    </font>
    <font>
      <b/>
      <u/>
      <sz val="11"/>
      <name val="Garamond"/>
      <family val="1"/>
    </font>
    <font>
      <b/>
      <sz val="13"/>
      <name val="Garamond"/>
      <family val="1"/>
    </font>
  </fonts>
  <fills count="29">
    <fill>
      <patternFill patternType="none"/>
    </fill>
    <fill>
      <patternFill patternType="gray125"/>
    </fill>
    <fill>
      <patternFill patternType="solid">
        <fgColor theme="1"/>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2" tint="-0.499984740745262"/>
        <bgColor indexed="64"/>
      </patternFill>
    </fill>
    <fill>
      <patternFill patternType="solid">
        <fgColor theme="9" tint="-0.249977111117893"/>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8" tint="-0.499984740745262"/>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DCDCDC"/>
      </patternFill>
    </fill>
    <fill>
      <patternFill patternType="solid">
        <fgColor theme="4" tint="-0.499984740745262"/>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rgb="FFFF0000"/>
        <bgColor indexed="64"/>
      </patternFill>
    </fill>
    <fill>
      <patternFill patternType="solid">
        <fgColor theme="7" tint="-0.249977111117893"/>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2" tint="-9.9978637043366805E-2"/>
        <bgColor indexed="64"/>
      </patternFill>
    </fill>
  </fills>
  <borders count="8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style="thin">
        <color indexed="64"/>
      </left>
      <right style="thin">
        <color indexed="64"/>
      </right>
      <top/>
      <bottom style="medium">
        <color indexed="64"/>
      </bottom>
      <diagonal/>
    </border>
    <border>
      <left style="medium">
        <color indexed="64"/>
      </left>
      <right/>
      <top/>
      <bottom style="thin">
        <color indexed="64"/>
      </bottom>
      <diagonal/>
    </border>
    <border>
      <left style="medium">
        <color indexed="64"/>
      </left>
      <right style="thin">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top/>
      <bottom/>
      <diagonal/>
    </border>
    <border>
      <left style="thin">
        <color indexed="64"/>
      </left>
      <right style="medium">
        <color indexed="64"/>
      </right>
      <top/>
      <bottom style="medium">
        <color indexed="64"/>
      </bottom>
      <diagonal/>
    </border>
    <border>
      <left style="mediumDashed">
        <color rgb="FFC00000"/>
      </left>
      <right/>
      <top style="mediumDashed">
        <color rgb="FFC00000"/>
      </top>
      <bottom/>
      <diagonal/>
    </border>
    <border>
      <left style="mediumDashed">
        <color rgb="FFC00000"/>
      </left>
      <right/>
      <top/>
      <bottom/>
      <diagonal/>
    </border>
    <border>
      <left style="mediumDashed">
        <color rgb="FFC00000"/>
      </left>
      <right/>
      <top/>
      <bottom style="mediumDashed">
        <color rgb="FFC00000"/>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s>
  <cellStyleXfs count="8">
    <xf numFmtId="0" fontId="0" fillId="0" borderId="0"/>
    <xf numFmtId="43" fontId="8" fillId="0" borderId="0" applyFont="0" applyFill="0" applyBorder="0" applyAlignment="0" applyProtection="0"/>
    <xf numFmtId="0" fontId="9" fillId="0" borderId="0"/>
    <xf numFmtId="44" fontId="8" fillId="0" borderId="0" applyFont="0" applyFill="0" applyBorder="0" applyAlignment="0" applyProtection="0"/>
    <xf numFmtId="0" fontId="14" fillId="0" borderId="0" applyNumberFormat="0" applyFill="0" applyBorder="0" applyAlignment="0" applyProtection="0"/>
    <xf numFmtId="9" fontId="8" fillId="0" borderId="0" applyFont="0" applyFill="0" applyBorder="0" applyAlignment="0" applyProtection="0"/>
    <xf numFmtId="0" fontId="61" fillId="0" borderId="0"/>
    <xf numFmtId="0" fontId="62" fillId="0" borderId="0"/>
  </cellStyleXfs>
  <cellXfs count="1061">
    <xf numFmtId="0" fontId="0" fillId="0" borderId="0" xfId="0"/>
    <xf numFmtId="0" fontId="1" fillId="6" borderId="0" xfId="0" applyFont="1" applyFill="1" applyAlignment="1">
      <alignment vertical="center" wrapText="1"/>
    </xf>
    <xf numFmtId="0" fontId="1" fillId="6" borderId="0" xfId="0" applyFont="1" applyFill="1" applyAlignment="1">
      <alignment vertical="center"/>
    </xf>
    <xf numFmtId="0" fontId="4" fillId="6" borderId="0" xfId="0" applyFont="1" applyFill="1" applyAlignment="1">
      <alignment vertical="center"/>
    </xf>
    <xf numFmtId="0" fontId="1" fillId="5" borderId="0" xfId="0" applyFont="1" applyFill="1" applyAlignment="1">
      <alignment vertical="center"/>
    </xf>
    <xf numFmtId="0" fontId="4" fillId="5" borderId="0" xfId="0" applyFont="1" applyFill="1" applyAlignment="1">
      <alignment vertical="center"/>
    </xf>
    <xf numFmtId="0" fontId="4" fillId="5" borderId="0" xfId="0" applyFont="1" applyFill="1" applyAlignment="1">
      <alignment vertical="center" wrapText="1"/>
    </xf>
    <xf numFmtId="0" fontId="1" fillId="5" borderId="0" xfId="0" applyFont="1" applyFill="1" applyAlignment="1">
      <alignment vertical="center" wrapText="1"/>
    </xf>
    <xf numFmtId="0" fontId="5" fillId="5" borderId="0" xfId="0" applyFont="1" applyFill="1" applyAlignment="1">
      <alignment vertical="center"/>
    </xf>
    <xf numFmtId="164" fontId="4" fillId="5" borderId="0" xfId="0" applyNumberFormat="1" applyFont="1" applyFill="1" applyAlignment="1">
      <alignment vertical="center"/>
    </xf>
    <xf numFmtId="0" fontId="5" fillId="6" borderId="0" xfId="0" applyFont="1" applyFill="1" applyAlignment="1">
      <alignment vertical="center"/>
    </xf>
    <xf numFmtId="0" fontId="10" fillId="5" borderId="14" xfId="0" applyFont="1" applyFill="1" applyBorder="1" applyAlignment="1">
      <alignment horizontal="center" vertical="top" wrapText="1"/>
    </xf>
    <xf numFmtId="0" fontId="10" fillId="5" borderId="15" xfId="0" applyFont="1" applyFill="1" applyBorder="1" applyAlignment="1">
      <alignment horizontal="center" vertical="top" wrapText="1"/>
    </xf>
    <xf numFmtId="0" fontId="4" fillId="5" borderId="15" xfId="0" applyFont="1" applyFill="1" applyBorder="1" applyAlignment="1">
      <alignment vertical="center"/>
    </xf>
    <xf numFmtId="0" fontId="1" fillId="5" borderId="14" xfId="0" applyFont="1" applyFill="1" applyBorder="1" applyAlignment="1">
      <alignment vertical="center"/>
    </xf>
    <xf numFmtId="0" fontId="1" fillId="5" borderId="15" xfId="0" applyFont="1" applyFill="1" applyBorder="1" applyAlignment="1">
      <alignment vertical="center"/>
    </xf>
    <xf numFmtId="0" fontId="1" fillId="5" borderId="16" xfId="0" applyFont="1" applyFill="1" applyBorder="1" applyAlignment="1">
      <alignment vertical="center"/>
    </xf>
    <xf numFmtId="0" fontId="1" fillId="5" borderId="17" xfId="0" applyFont="1" applyFill="1" applyBorder="1" applyAlignment="1">
      <alignment vertical="center"/>
    </xf>
    <xf numFmtId="0" fontId="4" fillId="5" borderId="17" xfId="0" applyFont="1" applyFill="1" applyBorder="1" applyAlignment="1">
      <alignment vertical="center"/>
    </xf>
    <xf numFmtId="0" fontId="4" fillId="5" borderId="18" xfId="0" applyFont="1" applyFill="1" applyBorder="1" applyAlignment="1">
      <alignment vertical="center"/>
    </xf>
    <xf numFmtId="0" fontId="1" fillId="5" borderId="14" xfId="0" applyFont="1" applyFill="1" applyBorder="1" applyAlignment="1">
      <alignment vertical="center" wrapText="1"/>
    </xf>
    <xf numFmtId="0" fontId="14" fillId="8" borderId="0" xfId="4" applyFill="1" applyAlignment="1" applyProtection="1">
      <alignment vertical="center"/>
    </xf>
    <xf numFmtId="0" fontId="1" fillId="5" borderId="17" xfId="0" applyFont="1" applyFill="1" applyBorder="1" applyAlignment="1">
      <alignment vertical="center" wrapText="1"/>
    </xf>
    <xf numFmtId="0" fontId="1" fillId="5" borderId="18" xfId="0" applyFont="1" applyFill="1" applyBorder="1" applyAlignment="1">
      <alignment vertical="center" wrapText="1"/>
    </xf>
    <xf numFmtId="0" fontId="4" fillId="5" borderId="0" xfId="0" applyFont="1" applyFill="1" applyAlignment="1">
      <alignment horizontal="left" vertical="center"/>
    </xf>
    <xf numFmtId="0" fontId="1" fillId="5" borderId="15" xfId="0" applyFont="1" applyFill="1" applyBorder="1" applyAlignment="1">
      <alignment vertical="center" wrapText="1"/>
    </xf>
    <xf numFmtId="0" fontId="1" fillId="5" borderId="16" xfId="0" applyFont="1" applyFill="1" applyBorder="1" applyAlignment="1">
      <alignment vertical="center" wrapText="1"/>
    </xf>
    <xf numFmtId="0" fontId="4" fillId="5" borderId="0" xfId="0" applyFont="1" applyFill="1" applyAlignment="1" applyProtection="1">
      <alignment vertical="center"/>
      <protection locked="0"/>
    </xf>
    <xf numFmtId="0" fontId="2" fillId="5" borderId="14" xfId="0" applyFont="1" applyFill="1" applyBorder="1" applyAlignment="1">
      <alignment horizontal="center" vertical="center"/>
    </xf>
    <xf numFmtId="0" fontId="2" fillId="5" borderId="0" xfId="0" applyFont="1" applyFill="1" applyAlignment="1">
      <alignment horizontal="center" vertical="center"/>
    </xf>
    <xf numFmtId="0" fontId="2" fillId="5" borderId="15" xfId="0" applyFont="1" applyFill="1" applyBorder="1" applyAlignment="1">
      <alignment horizontal="center" vertical="center"/>
    </xf>
    <xf numFmtId="0" fontId="2" fillId="5" borderId="0" xfId="0" applyFont="1" applyFill="1" applyAlignment="1">
      <alignment vertical="center"/>
    </xf>
    <xf numFmtId="0" fontId="40" fillId="0" borderId="2" xfId="0" applyFont="1" applyBorder="1" applyProtection="1">
      <protection locked="0"/>
    </xf>
    <xf numFmtId="0" fontId="2" fillId="5" borderId="0" xfId="0" applyFont="1" applyFill="1" applyAlignment="1">
      <alignment vertical="center" wrapText="1"/>
    </xf>
    <xf numFmtId="0" fontId="38" fillId="5" borderId="0" xfId="0" applyFont="1" applyFill="1" applyAlignment="1">
      <alignment horizontal="center" vertical="center" wrapText="1"/>
    </xf>
    <xf numFmtId="0" fontId="40" fillId="0" borderId="33" xfId="0" applyFont="1" applyBorder="1" applyProtection="1">
      <protection locked="0"/>
    </xf>
    <xf numFmtId="0" fontId="40" fillId="0" borderId="46" xfId="0" applyFont="1" applyBorder="1" applyProtection="1">
      <protection locked="0"/>
    </xf>
    <xf numFmtId="165" fontId="42" fillId="0" borderId="4" xfId="1" applyNumberFormat="1" applyFont="1" applyFill="1" applyBorder="1" applyAlignment="1" applyProtection="1">
      <alignment horizontal="right" wrapText="1"/>
    </xf>
    <xf numFmtId="37" fontId="40" fillId="0" borderId="4" xfId="1" applyNumberFormat="1" applyFont="1" applyBorder="1" applyAlignment="1" applyProtection="1">
      <alignment horizontal="center"/>
    </xf>
    <xf numFmtId="165" fontId="43" fillId="3" borderId="2" xfId="1" applyNumberFormat="1" applyFont="1" applyFill="1" applyBorder="1" applyAlignment="1" applyProtection="1">
      <alignment horizontal="right" wrapText="1"/>
    </xf>
    <xf numFmtId="37" fontId="40" fillId="3" borderId="2" xfId="1" applyNumberFormat="1" applyFont="1" applyFill="1" applyBorder="1" applyAlignment="1" applyProtection="1">
      <alignment horizontal="center"/>
    </xf>
    <xf numFmtId="165" fontId="42" fillId="0" borderId="2" xfId="1" applyNumberFormat="1" applyFont="1" applyFill="1" applyBorder="1" applyAlignment="1" applyProtection="1">
      <alignment horizontal="right" wrapText="1"/>
    </xf>
    <xf numFmtId="37" fontId="40" fillId="0" borderId="2" xfId="1" applyNumberFormat="1" applyFont="1" applyBorder="1" applyAlignment="1" applyProtection="1">
      <alignment horizontal="center"/>
    </xf>
    <xf numFmtId="165" fontId="42" fillId="3" borderId="2" xfId="1" applyNumberFormat="1" applyFont="1" applyFill="1" applyBorder="1" applyAlignment="1" applyProtection="1">
      <alignment horizontal="right" wrapText="1"/>
    </xf>
    <xf numFmtId="165" fontId="42" fillId="0" borderId="5" xfId="1" applyNumberFormat="1" applyFont="1" applyFill="1" applyBorder="1" applyAlignment="1" applyProtection="1">
      <alignment horizontal="right" wrapText="1"/>
    </xf>
    <xf numFmtId="37" fontId="40" fillId="0" borderId="5" xfId="1" applyNumberFormat="1" applyFont="1" applyBorder="1" applyAlignment="1" applyProtection="1">
      <alignment horizontal="center"/>
    </xf>
    <xf numFmtId="37" fontId="40" fillId="0" borderId="0" xfId="1" applyNumberFormat="1" applyFont="1" applyAlignment="1" applyProtection="1">
      <alignment horizontal="center"/>
    </xf>
    <xf numFmtId="0" fontId="45" fillId="6" borderId="0" xfId="0" applyFont="1" applyFill="1" applyAlignment="1">
      <alignment horizontal="left" vertical="center"/>
    </xf>
    <xf numFmtId="0" fontId="40" fillId="0" borderId="3" xfId="0" applyFont="1" applyBorder="1" applyProtection="1">
      <protection locked="0"/>
    </xf>
    <xf numFmtId="0" fontId="40" fillId="0" borderId="4" xfId="0" applyFont="1" applyBorder="1" applyProtection="1">
      <protection locked="0"/>
    </xf>
    <xf numFmtId="0" fontId="1" fillId="6" borderId="0" xfId="0" applyFont="1" applyFill="1" applyAlignment="1">
      <alignment horizontal="center" vertical="center"/>
    </xf>
    <xf numFmtId="2" fontId="1" fillId="5" borderId="0" xfId="0" applyNumberFormat="1" applyFont="1" applyFill="1" applyAlignment="1">
      <alignment vertical="center"/>
    </xf>
    <xf numFmtId="2" fontId="1" fillId="6" borderId="0" xfId="0" applyNumberFormat="1" applyFont="1" applyFill="1" applyAlignment="1">
      <alignment vertical="center"/>
    </xf>
    <xf numFmtId="0" fontId="40" fillId="0" borderId="69" xfId="0" applyFont="1" applyBorder="1" applyProtection="1">
      <protection locked="0"/>
    </xf>
    <xf numFmtId="2" fontId="4" fillId="5" borderId="0" xfId="0" applyNumberFormat="1" applyFont="1" applyFill="1" applyAlignment="1">
      <alignment vertical="center"/>
    </xf>
    <xf numFmtId="2" fontId="4" fillId="5" borderId="0" xfId="0" applyNumberFormat="1" applyFont="1" applyFill="1" applyAlignment="1">
      <alignment horizontal="right" vertical="center"/>
    </xf>
    <xf numFmtId="1" fontId="4" fillId="5" borderId="0" xfId="0" applyNumberFormat="1" applyFont="1" applyFill="1" applyAlignment="1">
      <alignment vertical="center"/>
    </xf>
    <xf numFmtId="2" fontId="1" fillId="5" borderId="0" xfId="0" applyNumberFormat="1" applyFont="1" applyFill="1" applyAlignment="1">
      <alignment vertical="center" wrapText="1"/>
    </xf>
    <xf numFmtId="0" fontId="0" fillId="0" borderId="7" xfId="0" applyBorder="1" applyAlignment="1" applyProtection="1">
      <alignment horizontal="center" vertical="center"/>
      <protection locked="0"/>
    </xf>
    <xf numFmtId="0" fontId="0" fillId="0" borderId="30" xfId="0" applyBorder="1" applyAlignment="1" applyProtection="1">
      <alignment horizontal="center" vertical="center"/>
      <protection locked="0"/>
    </xf>
    <xf numFmtId="0" fontId="0" fillId="0" borderId="45" xfId="0" applyBorder="1" applyAlignment="1" applyProtection="1">
      <alignment horizontal="center" vertical="center"/>
      <protection locked="0"/>
    </xf>
    <xf numFmtId="0" fontId="0" fillId="0" borderId="37" xfId="0" applyBorder="1" applyAlignment="1" applyProtection="1">
      <alignment horizontal="center" vertical="center"/>
      <protection locked="0"/>
    </xf>
    <xf numFmtId="0" fontId="0" fillId="0" borderId="33" xfId="0" applyBorder="1" applyAlignment="1" applyProtection="1">
      <alignment horizontal="center" vertical="center"/>
      <protection locked="0"/>
    </xf>
    <xf numFmtId="0" fontId="0" fillId="0" borderId="46"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48" xfId="0" applyBorder="1" applyAlignment="1" applyProtection="1">
      <alignment horizontal="center" vertical="center"/>
      <protection locked="0"/>
    </xf>
    <xf numFmtId="2" fontId="1" fillId="6" borderId="0" xfId="0" applyNumberFormat="1" applyFont="1" applyFill="1" applyAlignment="1">
      <alignment horizontal="center" vertical="center"/>
    </xf>
    <xf numFmtId="0" fontId="0" fillId="6" borderId="0" xfId="0" applyFill="1" applyAlignment="1">
      <alignment vertical="center"/>
    </xf>
    <xf numFmtId="0" fontId="3" fillId="5" borderId="0" xfId="0" applyFont="1" applyFill="1" applyAlignment="1">
      <alignment horizontal="center" vertical="center"/>
    </xf>
    <xf numFmtId="0" fontId="19" fillId="5" borderId="0" xfId="0" applyFont="1" applyFill="1"/>
    <xf numFmtId="0" fontId="19" fillId="5" borderId="0" xfId="0" applyFont="1" applyFill="1" applyAlignment="1">
      <alignment horizontal="left"/>
    </xf>
    <xf numFmtId="167" fontId="19" fillId="5" borderId="0" xfId="0" applyNumberFormat="1" applyFont="1" applyFill="1" applyAlignment="1">
      <alignment horizontal="center"/>
    </xf>
    <xf numFmtId="14" fontId="19" fillId="5" borderId="0" xfId="0" applyNumberFormat="1" applyFont="1" applyFill="1" applyAlignment="1">
      <alignment horizontal="center"/>
    </xf>
    <xf numFmtId="0" fontId="19" fillId="5" borderId="0" xfId="0" applyFont="1" applyFill="1" applyAlignment="1">
      <alignment horizontal="center"/>
    </xf>
    <xf numFmtId="0" fontId="18" fillId="5" borderId="0" xfId="0" applyFont="1" applyFill="1" applyAlignment="1">
      <alignment horizontal="left" vertical="center"/>
    </xf>
    <xf numFmtId="14" fontId="19" fillId="5" borderId="0" xfId="0" applyNumberFormat="1" applyFont="1" applyFill="1" applyAlignment="1">
      <alignment horizontal="center" vertical="center"/>
    </xf>
    <xf numFmtId="0" fontId="19" fillId="5" borderId="0" xfId="0" applyFont="1" applyFill="1" applyAlignment="1">
      <alignment horizontal="center" vertical="center"/>
    </xf>
    <xf numFmtId="0" fontId="19" fillId="5" borderId="0" xfId="0" applyFont="1" applyFill="1" applyAlignment="1">
      <alignment vertical="center"/>
    </xf>
    <xf numFmtId="0" fontId="15" fillId="6" borderId="0" xfId="0" applyFont="1" applyFill="1" applyAlignment="1">
      <alignment vertical="center"/>
    </xf>
    <xf numFmtId="0" fontId="5" fillId="8" borderId="0" xfId="0" applyFont="1" applyFill="1" applyAlignment="1" applyProtection="1">
      <alignment vertical="center"/>
      <protection locked="0"/>
    </xf>
    <xf numFmtId="0" fontId="1" fillId="8" borderId="0" xfId="0" applyFont="1" applyFill="1" applyAlignment="1" applyProtection="1">
      <alignment vertical="center"/>
      <protection locked="0"/>
    </xf>
    <xf numFmtId="0" fontId="10" fillId="5" borderId="14" xfId="0" applyFont="1" applyFill="1" applyBorder="1" applyAlignment="1" applyProtection="1">
      <alignment horizontal="center" vertical="top" wrapText="1"/>
      <protection locked="0"/>
    </xf>
    <xf numFmtId="0" fontId="10" fillId="5" borderId="15" xfId="0" applyFont="1" applyFill="1" applyBorder="1" applyAlignment="1" applyProtection="1">
      <alignment horizontal="center" vertical="top" wrapText="1"/>
      <protection locked="0"/>
    </xf>
    <xf numFmtId="0" fontId="1" fillId="5" borderId="14" xfId="0" applyFont="1" applyFill="1" applyBorder="1" applyAlignment="1" applyProtection="1">
      <alignment vertical="center"/>
      <protection locked="0"/>
    </xf>
    <xf numFmtId="0" fontId="1" fillId="5" borderId="15" xfId="0" applyFont="1" applyFill="1" applyBorder="1" applyAlignment="1" applyProtection="1">
      <alignment vertical="center"/>
      <protection locked="0"/>
    </xf>
    <xf numFmtId="0" fontId="4" fillId="5" borderId="0" xfId="0" applyFont="1" applyFill="1" applyAlignment="1" applyProtection="1">
      <alignment vertical="center" wrapText="1"/>
      <protection locked="0"/>
    </xf>
    <xf numFmtId="0" fontId="4" fillId="5" borderId="15" xfId="0" applyFont="1" applyFill="1" applyBorder="1" applyAlignment="1" applyProtection="1">
      <alignment vertical="center"/>
      <protection locked="0"/>
    </xf>
    <xf numFmtId="0" fontId="4" fillId="8" borderId="0" xfId="0" applyFont="1" applyFill="1" applyAlignment="1" applyProtection="1">
      <alignment vertical="center"/>
      <protection locked="0"/>
    </xf>
    <xf numFmtId="49" fontId="4" fillId="5" borderId="0" xfId="0" applyNumberFormat="1" applyFont="1" applyFill="1" applyAlignment="1" applyProtection="1">
      <alignment horizontal="left" vertical="top" wrapText="1"/>
      <protection locked="0"/>
    </xf>
    <xf numFmtId="49" fontId="4" fillId="5" borderId="0" xfId="0" applyNumberFormat="1" applyFont="1" applyFill="1" applyAlignment="1" applyProtection="1">
      <alignment vertical="top" wrapText="1"/>
      <protection locked="0"/>
    </xf>
    <xf numFmtId="49" fontId="4" fillId="5" borderId="0" xfId="0" applyNumberFormat="1" applyFont="1" applyFill="1" applyAlignment="1" applyProtection="1">
      <alignment vertical="top"/>
      <protection locked="0"/>
    </xf>
    <xf numFmtId="0" fontId="1" fillId="5" borderId="0" xfId="0" applyFont="1" applyFill="1" applyAlignment="1" applyProtection="1">
      <alignment vertical="center"/>
      <protection locked="0"/>
    </xf>
    <xf numFmtId="49" fontId="16" fillId="5" borderId="0" xfId="0" applyNumberFormat="1" applyFont="1" applyFill="1" applyAlignment="1" applyProtection="1">
      <alignment vertical="center" wrapText="1"/>
      <protection locked="0"/>
    </xf>
    <xf numFmtId="0" fontId="4" fillId="5" borderId="0" xfId="0" applyFont="1" applyFill="1" applyAlignment="1" applyProtection="1">
      <alignment horizontal="center" vertical="center" textRotation="90" wrapText="1"/>
      <protection locked="0"/>
    </xf>
    <xf numFmtId="0" fontId="16" fillId="5" borderId="0" xfId="0" applyFont="1" applyFill="1" applyAlignment="1" applyProtection="1">
      <alignment vertical="top" wrapText="1"/>
      <protection locked="0"/>
    </xf>
    <xf numFmtId="0" fontId="4" fillId="5" borderId="0" xfId="0" applyFont="1" applyFill="1" applyAlignment="1" applyProtection="1">
      <alignment horizontal="left" vertical="top" wrapText="1"/>
      <protection locked="0"/>
    </xf>
    <xf numFmtId="0" fontId="17" fillId="5" borderId="0" xfId="4" applyFont="1" applyFill="1" applyBorder="1" applyAlignment="1" applyProtection="1">
      <alignment horizontal="center" vertical="top" wrapText="1"/>
      <protection locked="0"/>
    </xf>
    <xf numFmtId="0" fontId="4" fillId="5" borderId="0" xfId="0" applyFont="1" applyFill="1" applyAlignment="1" applyProtection="1">
      <alignment vertical="center" textRotation="90" wrapText="1"/>
      <protection locked="0"/>
    </xf>
    <xf numFmtId="0" fontId="4" fillId="5" borderId="0" xfId="0" applyFont="1" applyFill="1" applyAlignment="1" applyProtection="1">
      <alignment vertical="top" wrapText="1"/>
      <protection locked="0"/>
    </xf>
    <xf numFmtId="0" fontId="0" fillId="5" borderId="0" xfId="0" applyFill="1" applyProtection="1">
      <protection locked="0"/>
    </xf>
    <xf numFmtId="0" fontId="17" fillId="5" borderId="0" xfId="4" applyFont="1" applyFill="1" applyBorder="1" applyAlignment="1" applyProtection="1">
      <alignment vertical="top" wrapText="1"/>
      <protection locked="0"/>
    </xf>
    <xf numFmtId="0" fontId="2" fillId="5" borderId="0" xfId="0" applyFont="1" applyFill="1" applyAlignment="1" applyProtection="1">
      <alignment horizontal="right"/>
      <protection locked="0"/>
    </xf>
    <xf numFmtId="0" fontId="4" fillId="5" borderId="0" xfId="3" applyNumberFormat="1" applyFont="1" applyFill="1" applyBorder="1" applyAlignment="1" applyProtection="1">
      <alignment horizontal="center" vertical="center"/>
      <protection locked="0"/>
    </xf>
    <xf numFmtId="0" fontId="4" fillId="5" borderId="0" xfId="0" applyFont="1" applyFill="1" applyAlignment="1" applyProtection="1">
      <alignment horizontal="left" vertical="center"/>
      <protection locked="0"/>
    </xf>
    <xf numFmtId="14" fontId="4" fillId="5" borderId="0" xfId="0" applyNumberFormat="1" applyFont="1" applyFill="1" applyAlignment="1" applyProtection="1">
      <alignment horizontal="center" vertical="center"/>
      <protection locked="0"/>
    </xf>
    <xf numFmtId="49" fontId="4" fillId="5" borderId="0" xfId="0" applyNumberFormat="1" applyFont="1" applyFill="1" applyAlignment="1" applyProtection="1">
      <alignment vertical="top" textRotation="90" wrapText="1"/>
      <protection locked="0"/>
    </xf>
    <xf numFmtId="49" fontId="4" fillId="5" borderId="0" xfId="0" applyNumberFormat="1" applyFont="1" applyFill="1" applyAlignment="1" applyProtection="1">
      <alignment vertical="center" textRotation="90" wrapText="1"/>
      <protection locked="0"/>
    </xf>
    <xf numFmtId="0" fontId="1" fillId="5" borderId="16" xfId="0" applyFont="1" applyFill="1" applyBorder="1" applyAlignment="1" applyProtection="1">
      <alignment vertical="center"/>
      <protection locked="0"/>
    </xf>
    <xf numFmtId="0" fontId="1" fillId="5" borderId="17" xfId="0" applyFont="1" applyFill="1" applyBorder="1" applyAlignment="1" applyProtection="1">
      <alignment vertical="center"/>
      <protection locked="0"/>
    </xf>
    <xf numFmtId="0" fontId="4" fillId="5" borderId="17" xfId="0" applyFont="1" applyFill="1" applyBorder="1" applyAlignment="1" applyProtection="1">
      <alignment vertical="center"/>
      <protection locked="0"/>
    </xf>
    <xf numFmtId="0" fontId="4" fillId="5" borderId="18" xfId="0" applyFont="1" applyFill="1" applyBorder="1" applyAlignment="1" applyProtection="1">
      <alignment vertical="center"/>
      <protection locked="0"/>
    </xf>
    <xf numFmtId="0" fontId="54" fillId="6" borderId="0" xfId="0" applyFont="1" applyFill="1" applyAlignment="1">
      <alignment vertical="center"/>
    </xf>
    <xf numFmtId="0" fontId="55" fillId="6" borderId="0" xfId="0" applyFont="1" applyFill="1" applyAlignment="1">
      <alignment vertical="center"/>
    </xf>
    <xf numFmtId="0" fontId="56" fillId="6" borderId="0" xfId="0" applyFont="1" applyFill="1" applyAlignment="1">
      <alignment vertical="center"/>
    </xf>
    <xf numFmtId="0" fontId="1" fillId="5" borderId="0" xfId="0" applyFont="1" applyFill="1" applyAlignment="1">
      <alignment horizontal="center" vertical="center" wrapText="1"/>
    </xf>
    <xf numFmtId="0" fontId="58" fillId="6" borderId="0" xfId="0" applyFont="1" applyFill="1" applyAlignment="1">
      <alignment vertical="center"/>
    </xf>
    <xf numFmtId="0" fontId="62" fillId="0" borderId="0" xfId="7"/>
    <xf numFmtId="2" fontId="62" fillId="0" borderId="0" xfId="7" applyNumberFormat="1"/>
    <xf numFmtId="3" fontId="62" fillId="0" borderId="2" xfId="7" applyNumberFormat="1" applyBorder="1" applyAlignment="1">
      <alignment horizontal="center"/>
    </xf>
    <xf numFmtId="0" fontId="62" fillId="0" borderId="2" xfId="7" applyBorder="1"/>
    <xf numFmtId="0" fontId="62" fillId="0" borderId="2" xfId="7" applyBorder="1" applyAlignment="1">
      <alignment horizontal="center"/>
    </xf>
    <xf numFmtId="2" fontId="63" fillId="20" borderId="2" xfId="7" applyNumberFormat="1" applyFont="1" applyFill="1" applyBorder="1" applyAlignment="1">
      <alignment horizontal="center"/>
    </xf>
    <xf numFmtId="0" fontId="63" fillId="20" borderId="2" xfId="7" applyFont="1" applyFill="1" applyBorder="1" applyAlignment="1">
      <alignment horizontal="center"/>
    </xf>
    <xf numFmtId="0" fontId="2" fillId="16" borderId="2" xfId="0" applyFont="1" applyFill="1" applyBorder="1" applyAlignment="1">
      <alignment horizontal="center" vertical="center"/>
    </xf>
    <xf numFmtId="0" fontId="1" fillId="17" borderId="2" xfId="0" applyFont="1" applyFill="1" applyBorder="1" applyAlignment="1">
      <alignment vertical="center"/>
    </xf>
    <xf numFmtId="0" fontId="60" fillId="5" borderId="0" xfId="0" applyFont="1" applyFill="1" applyAlignment="1">
      <alignment vertical="center" wrapText="1"/>
    </xf>
    <xf numFmtId="0" fontId="37" fillId="5" borderId="0" xfId="0" applyFont="1" applyFill="1" applyAlignment="1">
      <alignment vertical="center" wrapText="1"/>
    </xf>
    <xf numFmtId="0" fontId="38" fillId="5" borderId="0" xfId="0" applyFont="1" applyFill="1" applyAlignment="1">
      <alignment vertical="center" wrapText="1"/>
    </xf>
    <xf numFmtId="0" fontId="59" fillId="6" borderId="0" xfId="4" applyFont="1" applyFill="1" applyAlignment="1" applyProtection="1">
      <alignment vertical="center"/>
    </xf>
    <xf numFmtId="0" fontId="1" fillId="5" borderId="0" xfId="0" applyFont="1" applyFill="1" applyAlignment="1">
      <alignment wrapText="1"/>
    </xf>
    <xf numFmtId="0" fontId="55" fillId="6" borderId="0" xfId="0" applyFont="1" applyFill="1"/>
    <xf numFmtId="0" fontId="6" fillId="5" borderId="0" xfId="0" applyFont="1" applyFill="1" applyAlignment="1">
      <alignment vertical="center" wrapText="1"/>
    </xf>
    <xf numFmtId="0" fontId="1" fillId="5" borderId="0" xfId="0" applyFont="1" applyFill="1" applyAlignment="1">
      <alignment vertical="top" wrapText="1"/>
    </xf>
    <xf numFmtId="0" fontId="1" fillId="19" borderId="2" xfId="0" applyFont="1" applyFill="1" applyBorder="1" applyAlignment="1">
      <alignment vertical="center"/>
    </xf>
    <xf numFmtId="0" fontId="1" fillId="11" borderId="2" xfId="0" applyFont="1" applyFill="1" applyBorder="1" applyAlignment="1">
      <alignment vertical="center"/>
    </xf>
    <xf numFmtId="2" fontId="1" fillId="6" borderId="0" xfId="0" applyNumberFormat="1" applyFont="1" applyFill="1" applyAlignment="1">
      <alignment vertical="center" wrapText="1"/>
    </xf>
    <xf numFmtId="0" fontId="1" fillId="10" borderId="2" xfId="0" applyFont="1" applyFill="1" applyBorder="1" applyAlignment="1">
      <alignment vertical="center"/>
    </xf>
    <xf numFmtId="164" fontId="40" fillId="0" borderId="4" xfId="0" applyNumberFormat="1" applyFont="1" applyBorder="1" applyAlignment="1" applyProtection="1">
      <alignment horizontal="center"/>
      <protection locked="0"/>
    </xf>
    <xf numFmtId="164" fontId="40" fillId="3" borderId="2" xfId="0" applyNumberFormat="1" applyFont="1" applyFill="1" applyBorder="1" applyAlignment="1" applyProtection="1">
      <alignment horizontal="center"/>
      <protection locked="0"/>
    </xf>
    <xf numFmtId="0" fontId="6" fillId="5" borderId="0" xfId="0" applyFont="1" applyFill="1" applyAlignment="1">
      <alignment horizontal="left" vertical="center"/>
    </xf>
    <xf numFmtId="164" fontId="40" fillId="0" borderId="36" xfId="0" applyNumberFormat="1" applyFont="1" applyBorder="1" applyAlignment="1" applyProtection="1">
      <alignment horizontal="center"/>
      <protection locked="0"/>
    </xf>
    <xf numFmtId="37" fontId="39" fillId="4" borderId="5" xfId="1" applyNumberFormat="1" applyFont="1" applyFill="1" applyBorder="1" applyAlignment="1" applyProtection="1">
      <alignment horizontal="center" vertical="center" wrapText="1"/>
    </xf>
    <xf numFmtId="37" fontId="39" fillId="4" borderId="31" xfId="1" applyNumberFormat="1" applyFont="1" applyFill="1" applyBorder="1" applyAlignment="1" applyProtection="1">
      <alignment horizontal="center" vertical="center" wrapText="1"/>
    </xf>
    <xf numFmtId="0" fontId="5" fillId="8" borderId="0" xfId="0" applyFont="1" applyFill="1" applyAlignment="1">
      <alignment vertical="center"/>
    </xf>
    <xf numFmtId="0" fontId="1" fillId="8" borderId="0" xfId="0" applyFont="1" applyFill="1" applyAlignment="1">
      <alignment vertical="center"/>
    </xf>
    <xf numFmtId="0" fontId="4" fillId="8" borderId="0" xfId="0" applyFont="1" applyFill="1" applyAlignment="1">
      <alignment horizontal="left" vertical="center"/>
    </xf>
    <xf numFmtId="0" fontId="5" fillId="5" borderId="14" xfId="0" applyFont="1" applyFill="1" applyBorder="1" applyAlignment="1">
      <alignment vertical="center"/>
    </xf>
    <xf numFmtId="0" fontId="5" fillId="5" borderId="15" xfId="0" applyFont="1" applyFill="1" applyBorder="1" applyAlignment="1">
      <alignment vertical="center"/>
    </xf>
    <xf numFmtId="0" fontId="4" fillId="8" borderId="0" xfId="0" applyFont="1" applyFill="1" applyAlignment="1">
      <alignment vertical="center"/>
    </xf>
    <xf numFmtId="0" fontId="4" fillId="5" borderId="14" xfId="0" applyFont="1" applyFill="1" applyBorder="1" applyAlignment="1">
      <alignment vertical="center"/>
    </xf>
    <xf numFmtId="0" fontId="6" fillId="5" borderId="14" xfId="0" applyFont="1" applyFill="1" applyBorder="1" applyAlignment="1">
      <alignment vertical="center"/>
    </xf>
    <xf numFmtId="0" fontId="6" fillId="5" borderId="0" xfId="0" applyFont="1" applyFill="1" applyAlignment="1">
      <alignment vertical="center"/>
    </xf>
    <xf numFmtId="0" fontId="6" fillId="5" borderId="15" xfId="0" applyFont="1" applyFill="1" applyBorder="1" applyAlignment="1">
      <alignment vertical="center"/>
    </xf>
    <xf numFmtId="0" fontId="15" fillId="5" borderId="0" xfId="0" applyFont="1" applyFill="1" applyAlignment="1">
      <alignment horizontal="center" vertical="center"/>
    </xf>
    <xf numFmtId="0" fontId="50" fillId="5" borderId="0" xfId="0" applyFont="1" applyFill="1" applyAlignment="1">
      <alignment vertical="center"/>
    </xf>
    <xf numFmtId="0" fontId="6" fillId="5" borderId="0" xfId="0" applyFont="1" applyFill="1" applyAlignment="1">
      <alignment horizontal="center" vertical="center"/>
    </xf>
    <xf numFmtId="0" fontId="6" fillId="5" borderId="15" xfId="0" applyFont="1" applyFill="1" applyBorder="1" applyAlignment="1">
      <alignment horizontal="center" vertical="center"/>
    </xf>
    <xf numFmtId="0" fontId="5" fillId="5" borderId="0" xfId="0" applyFont="1" applyFill="1" applyAlignment="1">
      <alignment wrapText="1"/>
    </xf>
    <xf numFmtId="0" fontId="5" fillId="5" borderId="0" xfId="0" applyFont="1" applyFill="1" applyAlignment="1">
      <alignment vertical="center" wrapText="1"/>
    </xf>
    <xf numFmtId="0" fontId="4" fillId="5" borderId="0" xfId="0" applyFont="1" applyFill="1" applyAlignment="1">
      <alignment horizontal="center" vertical="center"/>
    </xf>
    <xf numFmtId="0" fontId="6" fillId="5" borderId="14" xfId="0" applyFont="1" applyFill="1" applyBorder="1" applyAlignment="1">
      <alignment horizontal="center" vertical="center"/>
    </xf>
    <xf numFmtId="0" fontId="33" fillId="8" borderId="0" xfId="0" applyFont="1" applyFill="1" applyAlignment="1">
      <alignment vertical="center" wrapText="1"/>
    </xf>
    <xf numFmtId="0" fontId="14" fillId="8" borderId="0" xfId="4" applyFill="1" applyAlignment="1" applyProtection="1">
      <alignment vertical="center" wrapText="1"/>
    </xf>
    <xf numFmtId="0" fontId="32" fillId="8" borderId="0" xfId="0" applyFont="1" applyFill="1" applyAlignment="1">
      <alignment vertical="center" wrapText="1"/>
    </xf>
    <xf numFmtId="0" fontId="5" fillId="5" borderId="15" xfId="0" applyFont="1" applyFill="1" applyBorder="1" applyAlignment="1">
      <alignment horizontal="center" vertical="center"/>
    </xf>
    <xf numFmtId="0" fontId="5" fillId="5" borderId="14" xfId="0" applyFont="1" applyFill="1" applyBorder="1" applyAlignment="1">
      <alignment horizontal="center" vertical="center"/>
    </xf>
    <xf numFmtId="49" fontId="2" fillId="8" borderId="0" xfId="0" applyNumberFormat="1" applyFont="1" applyFill="1" applyAlignment="1">
      <alignment horizontal="center" vertical="center"/>
    </xf>
    <xf numFmtId="49" fontId="5" fillId="8" borderId="0" xfId="0" applyNumberFormat="1" applyFont="1" applyFill="1" applyAlignment="1">
      <alignment horizontal="center" vertical="center"/>
    </xf>
    <xf numFmtId="164" fontId="40" fillId="0" borderId="66" xfId="0" applyNumberFormat="1" applyFont="1" applyBorder="1" applyAlignment="1" applyProtection="1">
      <alignment horizontal="center"/>
      <protection locked="0"/>
    </xf>
    <xf numFmtId="0" fontId="34" fillId="5" borderId="0" xfId="0" applyFont="1" applyFill="1" applyAlignment="1">
      <alignment horizontal="center" vertical="center" wrapText="1"/>
    </xf>
    <xf numFmtId="0" fontId="2" fillId="5" borderId="0" xfId="0" applyFont="1" applyFill="1" applyAlignment="1">
      <alignment horizontal="center" vertical="center" wrapText="1"/>
    </xf>
    <xf numFmtId="0" fontId="37" fillId="5" borderId="0" xfId="0" applyFont="1" applyFill="1" applyAlignment="1">
      <alignment horizontal="center" vertical="center" wrapText="1"/>
    </xf>
    <xf numFmtId="0" fontId="37" fillId="5" borderId="41" xfId="0" applyFont="1" applyFill="1" applyBorder="1" applyAlignment="1">
      <alignment horizontal="center" vertical="center" wrapText="1"/>
    </xf>
    <xf numFmtId="0" fontId="37" fillId="5" borderId="42" xfId="0" applyFont="1" applyFill="1" applyBorder="1" applyAlignment="1">
      <alignment horizontal="center" vertical="center" wrapText="1"/>
    </xf>
    <xf numFmtId="0" fontId="2" fillId="5" borderId="42" xfId="0" applyFont="1" applyFill="1" applyBorder="1" applyAlignment="1">
      <alignment horizontal="center" vertical="center" wrapText="1"/>
    </xf>
    <xf numFmtId="0" fontId="2" fillId="5" borderId="26" xfId="0" applyFont="1" applyFill="1" applyBorder="1" applyAlignment="1">
      <alignment horizontal="center" vertical="center" wrapText="1"/>
    </xf>
    <xf numFmtId="0" fontId="2" fillId="5" borderId="29" xfId="0" applyFont="1" applyFill="1" applyBorder="1" applyAlignment="1">
      <alignment horizontal="center" vertical="center" wrapText="1"/>
    </xf>
    <xf numFmtId="0" fontId="1" fillId="5" borderId="26" xfId="0" applyFont="1" applyFill="1" applyBorder="1" applyAlignment="1">
      <alignment vertical="center" wrapText="1"/>
    </xf>
    <xf numFmtId="0" fontId="1" fillId="5" borderId="41" xfId="0" applyFont="1" applyFill="1" applyBorder="1" applyAlignment="1">
      <alignment vertical="center" wrapText="1"/>
    </xf>
    <xf numFmtId="0" fontId="6" fillId="5" borderId="13" xfId="0" applyFont="1" applyFill="1" applyBorder="1" applyAlignment="1">
      <alignment vertical="top" wrapText="1"/>
    </xf>
    <xf numFmtId="0" fontId="31" fillId="6" borderId="0" xfId="0" applyFont="1" applyFill="1" applyAlignment="1">
      <alignment vertical="center"/>
    </xf>
    <xf numFmtId="0" fontId="10" fillId="5" borderId="14" xfId="0" applyFont="1" applyFill="1" applyBorder="1" applyAlignment="1">
      <alignment vertical="top"/>
    </xf>
    <xf numFmtId="0" fontId="10" fillId="5" borderId="0" xfId="0" applyFont="1" applyFill="1" applyAlignment="1">
      <alignment vertical="top"/>
    </xf>
    <xf numFmtId="0" fontId="10" fillId="5" borderId="15" xfId="0" applyFont="1" applyFill="1" applyBorder="1" applyAlignment="1">
      <alignment vertical="top"/>
    </xf>
    <xf numFmtId="0" fontId="10" fillId="5" borderId="15" xfId="0" applyFont="1" applyFill="1" applyBorder="1" applyAlignment="1">
      <alignment vertical="center"/>
    </xf>
    <xf numFmtId="0" fontId="4" fillId="5" borderId="14" xfId="0" applyFont="1" applyFill="1" applyBorder="1" applyAlignment="1">
      <alignment vertical="center" wrapText="1"/>
    </xf>
    <xf numFmtId="0" fontId="4" fillId="5" borderId="15" xfId="0" applyFont="1" applyFill="1" applyBorder="1" applyAlignment="1">
      <alignment vertical="center" wrapText="1"/>
    </xf>
    <xf numFmtId="0" fontId="28" fillId="5" borderId="0" xfId="0" applyFont="1" applyFill="1" applyAlignment="1">
      <alignment vertical="center" wrapText="1"/>
    </xf>
    <xf numFmtId="0" fontId="29" fillId="5" borderId="0" xfId="0" applyFont="1" applyFill="1" applyAlignment="1">
      <alignment vertical="center" wrapText="1"/>
    </xf>
    <xf numFmtId="0" fontId="29" fillId="5" borderId="0" xfId="0" applyFont="1" applyFill="1" applyAlignment="1">
      <alignment vertical="center"/>
    </xf>
    <xf numFmtId="0" fontId="24" fillId="5" borderId="0" xfId="0" applyFont="1" applyFill="1" applyAlignment="1">
      <alignment vertical="center" wrapText="1"/>
    </xf>
    <xf numFmtId="0" fontId="25" fillId="5" borderId="0" xfId="0" applyFont="1" applyFill="1" applyAlignment="1">
      <alignment vertical="center" wrapText="1"/>
    </xf>
    <xf numFmtId="0" fontId="25" fillId="5" borderId="0" xfId="0" applyFont="1" applyFill="1" applyAlignment="1">
      <alignment vertical="center"/>
    </xf>
    <xf numFmtId="0" fontId="52" fillId="7" borderId="25" xfId="0" applyFont="1" applyFill="1" applyBorder="1" applyAlignment="1">
      <alignment vertical="top" wrapText="1"/>
    </xf>
    <xf numFmtId="0" fontId="52" fillId="7" borderId="26" xfId="0" applyFont="1" applyFill="1" applyBorder="1" applyAlignment="1">
      <alignment vertical="top" wrapText="1"/>
    </xf>
    <xf numFmtId="0" fontId="52" fillId="7" borderId="29" xfId="0" applyFont="1" applyFill="1" applyBorder="1" applyAlignment="1">
      <alignment vertical="top" wrapText="1"/>
    </xf>
    <xf numFmtId="164" fontId="29" fillId="5" borderId="0" xfId="0" applyNumberFormat="1" applyFont="1" applyFill="1" applyAlignment="1">
      <alignment horizontal="center" vertical="center"/>
    </xf>
    <xf numFmtId="0" fontId="30" fillId="5" borderId="0" xfId="0" applyFont="1" applyFill="1" applyAlignment="1">
      <alignment horizontal="right" vertical="center"/>
    </xf>
    <xf numFmtId="164" fontId="29" fillId="5" borderId="0" xfId="0" applyNumberFormat="1" applyFont="1" applyFill="1" applyAlignment="1">
      <alignment horizontal="right" vertical="center"/>
    </xf>
    <xf numFmtId="0" fontId="26" fillId="5" borderId="0" xfId="0" applyFont="1" applyFill="1" applyAlignment="1">
      <alignment horizontal="right" vertical="center"/>
    </xf>
    <xf numFmtId="164" fontId="25" fillId="5" borderId="0" xfId="0" applyNumberFormat="1" applyFont="1" applyFill="1" applyAlignment="1">
      <alignment horizontal="right" vertical="center"/>
    </xf>
    <xf numFmtId="0" fontId="30" fillId="5" borderId="0" xfId="0" applyFont="1" applyFill="1"/>
    <xf numFmtId="0" fontId="26" fillId="5" borderId="0" xfId="0" applyFont="1" applyFill="1"/>
    <xf numFmtId="0" fontId="28" fillId="5" borderId="0" xfId="0" applyFont="1" applyFill="1" applyAlignment="1">
      <alignment horizontal="center" vertical="center" wrapText="1"/>
    </xf>
    <xf numFmtId="0" fontId="52" fillId="6" borderId="0" xfId="0" applyFont="1" applyFill="1" applyAlignment="1">
      <alignment horizontal="left" vertical="top" wrapText="1"/>
    </xf>
    <xf numFmtId="164" fontId="1" fillId="5" borderId="0" xfId="0" applyNumberFormat="1" applyFont="1" applyFill="1" applyAlignment="1">
      <alignment horizontal="center" vertical="center"/>
    </xf>
    <xf numFmtId="0" fontId="6" fillId="5" borderId="25" xfId="0" applyFont="1" applyFill="1" applyBorder="1" applyAlignment="1">
      <alignment horizontal="left" vertical="center"/>
    </xf>
    <xf numFmtId="0" fontId="6" fillId="5" borderId="26" xfId="0" applyFont="1" applyFill="1" applyBorder="1" applyAlignment="1">
      <alignment horizontal="left" vertical="center"/>
    </xf>
    <xf numFmtId="2" fontId="1" fillId="6" borderId="0" xfId="0" applyNumberFormat="1" applyFont="1" applyFill="1" applyAlignment="1">
      <alignment horizontal="center" vertical="center" wrapText="1"/>
    </xf>
    <xf numFmtId="2" fontId="2" fillId="5" borderId="0" xfId="0" applyNumberFormat="1" applyFont="1" applyFill="1" applyAlignment="1">
      <alignment vertical="center" wrapText="1"/>
    </xf>
    <xf numFmtId="0" fontId="0" fillId="0" borderId="67"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2" fontId="2" fillId="6" borderId="0" xfId="0" applyNumberFormat="1" applyFont="1" applyFill="1" applyAlignment="1">
      <alignment horizontal="center" vertical="center" wrapText="1"/>
    </xf>
    <xf numFmtId="2" fontId="2" fillId="6" borderId="0" xfId="0" applyNumberFormat="1" applyFont="1" applyFill="1" applyAlignment="1">
      <alignment vertical="center" wrapText="1"/>
    </xf>
    <xf numFmtId="168" fontId="49" fillId="5" borderId="0" xfId="5" applyNumberFormat="1" applyFont="1" applyFill="1" applyBorder="1" applyAlignment="1"/>
    <xf numFmtId="0" fontId="40" fillId="0" borderId="30" xfId="0" applyFont="1" applyBorder="1" applyProtection="1">
      <protection locked="0"/>
    </xf>
    <xf numFmtId="0" fontId="40" fillId="0" borderId="5" xfId="0" applyFont="1" applyBorder="1" applyProtection="1">
      <protection locked="0"/>
    </xf>
    <xf numFmtId="0" fontId="40" fillId="0" borderId="31" xfId="0" applyFont="1" applyBorder="1" applyProtection="1">
      <protection locked="0"/>
    </xf>
    <xf numFmtId="0" fontId="40" fillId="0" borderId="70" xfId="0" applyFont="1" applyBorder="1" applyProtection="1">
      <protection locked="0"/>
    </xf>
    <xf numFmtId="0" fontId="40" fillId="0" borderId="45" xfId="0" applyFont="1" applyBorder="1" applyProtection="1">
      <protection locked="0"/>
    </xf>
    <xf numFmtId="0" fontId="1" fillId="6" borderId="0" xfId="0" applyFont="1" applyFill="1" applyAlignment="1">
      <alignment horizontal="center" vertical="center" wrapText="1"/>
    </xf>
    <xf numFmtId="0" fontId="1" fillId="6" borderId="2" xfId="0" applyFont="1" applyFill="1" applyBorder="1" applyAlignment="1">
      <alignment horizontal="center" vertical="center"/>
    </xf>
    <xf numFmtId="0" fontId="0" fillId="0" borderId="35" xfId="0" applyBorder="1" applyAlignment="1" applyProtection="1">
      <alignment horizontal="center" vertical="center"/>
      <protection locked="0"/>
    </xf>
    <xf numFmtId="0" fontId="40" fillId="0" borderId="8" xfId="0" applyFont="1" applyBorder="1" applyProtection="1">
      <protection locked="0"/>
    </xf>
    <xf numFmtId="0" fontId="40" fillId="0" borderId="69" xfId="0" applyFont="1" applyBorder="1" applyAlignment="1" applyProtection="1">
      <alignment vertical="center"/>
      <protection locked="0"/>
    </xf>
    <xf numFmtId="0" fontId="40" fillId="0" borderId="70" xfId="0" applyFont="1" applyBorder="1" applyAlignment="1" applyProtection="1">
      <alignment vertical="center"/>
      <protection locked="0"/>
    </xf>
    <xf numFmtId="0" fontId="40" fillId="0" borderId="54" xfId="0" applyFont="1" applyBorder="1" applyProtection="1">
      <protection locked="0"/>
    </xf>
    <xf numFmtId="49" fontId="40" fillId="0" borderId="54" xfId="0" applyNumberFormat="1" applyFont="1" applyBorder="1" applyAlignment="1" applyProtection="1">
      <alignment vertical="center"/>
      <protection locked="0"/>
    </xf>
    <xf numFmtId="0" fontId="40" fillId="0" borderId="8" xfId="0" applyFont="1" applyBorder="1" applyAlignment="1" applyProtection="1">
      <alignment vertical="center"/>
      <protection locked="0"/>
    </xf>
    <xf numFmtId="0" fontId="40" fillId="0" borderId="7" xfId="0" applyFont="1" applyBorder="1" applyProtection="1">
      <protection locked="0"/>
    </xf>
    <xf numFmtId="0" fontId="40" fillId="0" borderId="64" xfId="0" applyFont="1" applyBorder="1" applyProtection="1">
      <protection locked="0"/>
    </xf>
    <xf numFmtId="0" fontId="44" fillId="0" borderId="0" xfId="0" applyFont="1"/>
    <xf numFmtId="0" fontId="39" fillId="4" borderId="34" xfId="0" applyFont="1" applyFill="1" applyBorder="1" applyAlignment="1">
      <alignment horizontal="center" vertical="center" wrapText="1"/>
    </xf>
    <xf numFmtId="0" fontId="39" fillId="4" borderId="5" xfId="0" applyFont="1" applyFill="1" applyBorder="1" applyAlignment="1">
      <alignment horizontal="center" vertical="center" wrapText="1"/>
    </xf>
    <xf numFmtId="3" fontId="39" fillId="4" borderId="5" xfId="0" applyNumberFormat="1" applyFont="1" applyFill="1" applyBorder="1" applyAlignment="1">
      <alignment horizontal="center" vertical="center" wrapText="1"/>
    </xf>
    <xf numFmtId="3" fontId="39" fillId="24" borderId="5" xfId="0" applyNumberFormat="1" applyFont="1" applyFill="1" applyBorder="1" applyAlignment="1">
      <alignment horizontal="center" vertical="center" wrapText="1"/>
    </xf>
    <xf numFmtId="3" fontId="39" fillId="24" borderId="66" xfId="0" applyNumberFormat="1" applyFont="1" applyFill="1" applyBorder="1" applyAlignment="1">
      <alignment horizontal="center" vertical="center" wrapText="1"/>
    </xf>
    <xf numFmtId="0" fontId="39" fillId="4" borderId="33" xfId="0" applyFont="1" applyFill="1" applyBorder="1" applyAlignment="1">
      <alignment horizontal="center" vertical="center" wrapText="1"/>
    </xf>
    <xf numFmtId="0" fontId="39" fillId="4" borderId="30" xfId="0" applyFont="1" applyFill="1" applyBorder="1" applyAlignment="1">
      <alignment horizontal="center" vertical="center" wrapText="1"/>
    </xf>
    <xf numFmtId="0" fontId="39" fillId="12" borderId="5" xfId="0" applyFont="1" applyFill="1" applyBorder="1" applyAlignment="1">
      <alignment horizontal="center" vertical="center" wrapText="1"/>
    </xf>
    <xf numFmtId="0" fontId="40" fillId="0" borderId="3" xfId="0" applyFont="1" applyBorder="1"/>
    <xf numFmtId="0" fontId="40" fillId="0" borderId="4" xfId="0" applyFont="1" applyBorder="1"/>
    <xf numFmtId="9" fontId="42" fillId="0" borderId="4" xfId="2" applyNumberFormat="1" applyFont="1" applyBorder="1" applyAlignment="1">
      <alignment horizontal="right" wrapText="1"/>
    </xf>
    <xf numFmtId="3" fontId="40" fillId="0" borderId="4" xfId="0" applyNumberFormat="1" applyFont="1" applyBorder="1"/>
    <xf numFmtId="164" fontId="40" fillId="0" borderId="4" xfId="0" applyNumberFormat="1" applyFont="1" applyBorder="1"/>
    <xf numFmtId="0" fontId="40" fillId="0" borderId="0" xfId="0" applyFont="1"/>
    <xf numFmtId="164" fontId="41" fillId="0" borderId="0" xfId="0" applyNumberFormat="1" applyFont="1"/>
    <xf numFmtId="0" fontId="40" fillId="0" borderId="33" xfId="0" applyFont="1" applyBorder="1" applyAlignment="1">
      <alignment horizontal="center"/>
    </xf>
    <xf numFmtId="0" fontId="40" fillId="0" borderId="30" xfId="0" applyFont="1" applyBorder="1" applyAlignment="1">
      <alignment horizontal="center"/>
    </xf>
    <xf numFmtId="0" fontId="40" fillId="0" borderId="35" xfId="0" applyFont="1" applyBorder="1" applyAlignment="1">
      <alignment horizontal="center" vertical="center"/>
    </xf>
    <xf numFmtId="0" fontId="40" fillId="0" borderId="36" xfId="0" applyFont="1" applyBorder="1"/>
    <xf numFmtId="0" fontId="40" fillId="0" borderId="48" xfId="0" applyFont="1" applyBorder="1"/>
    <xf numFmtId="0" fontId="40" fillId="0" borderId="7" xfId="0" applyFont="1" applyBorder="1"/>
    <xf numFmtId="0" fontId="14" fillId="0" borderId="0" xfId="4" applyProtection="1"/>
    <xf numFmtId="0" fontId="40" fillId="3" borderId="33" xfId="0" applyFont="1" applyFill="1" applyBorder="1"/>
    <xf numFmtId="0" fontId="40" fillId="3" borderId="2" xfId="0" applyFont="1" applyFill="1" applyBorder="1"/>
    <xf numFmtId="9" fontId="43" fillId="3" borderId="2" xfId="2" applyNumberFormat="1" applyFont="1" applyFill="1" applyBorder="1" applyAlignment="1">
      <alignment horizontal="right" wrapText="1"/>
    </xf>
    <xf numFmtId="3" fontId="40" fillId="3" borderId="2" xfId="0" applyNumberFormat="1" applyFont="1" applyFill="1" applyBorder="1"/>
    <xf numFmtId="164" fontId="40" fillId="3" borderId="2" xfId="0" applyNumberFormat="1" applyFont="1" applyFill="1" applyBorder="1"/>
    <xf numFmtId="0" fontId="39" fillId="4" borderId="5" xfId="0" applyFont="1" applyFill="1" applyBorder="1" applyAlignment="1">
      <alignment horizontal="center" vertical="center"/>
    </xf>
    <xf numFmtId="0" fontId="39" fillId="24" borderId="5" xfId="0" applyFont="1" applyFill="1" applyBorder="1" applyAlignment="1">
      <alignment horizontal="center" vertical="center"/>
    </xf>
    <xf numFmtId="0" fontId="39" fillId="24" borderId="31" xfId="0" applyFont="1" applyFill="1" applyBorder="1" applyAlignment="1">
      <alignment horizontal="center" vertical="center"/>
    </xf>
    <xf numFmtId="0" fontId="40" fillId="0" borderId="34" xfId="0" applyFont="1" applyBorder="1" applyAlignment="1">
      <alignment horizontal="center"/>
    </xf>
    <xf numFmtId="0" fontId="40" fillId="0" borderId="31" xfId="0" applyFont="1" applyBorder="1" applyAlignment="1">
      <alignment horizontal="center"/>
    </xf>
    <xf numFmtId="0" fontId="40" fillId="0" borderId="2" xfId="0" applyFont="1" applyBorder="1"/>
    <xf numFmtId="0" fontId="40" fillId="0" borderId="45" xfId="0" applyFont="1" applyBorder="1"/>
    <xf numFmtId="0" fontId="40" fillId="0" borderId="33" xfId="0" applyFont="1" applyBorder="1"/>
    <xf numFmtId="0" fontId="40" fillId="0" borderId="30" xfId="0" applyFont="1" applyBorder="1"/>
    <xf numFmtId="9" fontId="42" fillId="0" borderId="2" xfId="2" applyNumberFormat="1" applyFont="1" applyBorder="1" applyAlignment="1">
      <alignment horizontal="right" wrapText="1"/>
    </xf>
    <xf numFmtId="3" fontId="40" fillId="0" borderId="2" xfId="0" applyNumberFormat="1" applyFont="1" applyBorder="1"/>
    <xf numFmtId="164" fontId="40" fillId="0" borderId="2" xfId="0" applyNumberFormat="1" applyFont="1" applyBorder="1"/>
    <xf numFmtId="0" fontId="40" fillId="0" borderId="4" xfId="0" applyFont="1" applyBorder="1" applyAlignment="1">
      <alignment horizontal="center"/>
    </xf>
    <xf numFmtId="0" fontId="40" fillId="0" borderId="64" xfId="0" applyFont="1" applyBorder="1" applyAlignment="1">
      <alignment horizontal="center" vertical="center"/>
    </xf>
    <xf numFmtId="0" fontId="40" fillId="0" borderId="70" xfId="0" applyFont="1" applyBorder="1"/>
    <xf numFmtId="9" fontId="42" fillId="3" borderId="2" xfId="2" applyNumberFormat="1" applyFont="1" applyFill="1" applyBorder="1" applyAlignment="1">
      <alignment horizontal="right" wrapText="1"/>
    </xf>
    <xf numFmtId="0" fontId="40" fillId="0" borderId="2" xfId="0" applyFont="1" applyBorder="1" applyAlignment="1">
      <alignment horizontal="center"/>
    </xf>
    <xf numFmtId="0" fontId="40" fillId="0" borderId="48" xfId="0" applyFont="1" applyBorder="1" applyAlignment="1">
      <alignment horizontal="center" vertical="center"/>
    </xf>
    <xf numFmtId="0" fontId="41" fillId="0" borderId="0" xfId="0" applyFont="1"/>
    <xf numFmtId="0" fontId="40" fillId="0" borderId="69" xfId="0" applyFont="1" applyBorder="1"/>
    <xf numFmtId="0" fontId="40" fillId="0" borderId="34" xfId="0" applyFont="1" applyBorder="1"/>
    <xf numFmtId="0" fontId="40" fillId="0" borderId="5" xfId="0" applyFont="1" applyBorder="1" applyAlignment="1">
      <alignment horizontal="center"/>
    </xf>
    <xf numFmtId="0" fontId="40" fillId="0" borderId="28" xfId="0" applyFont="1" applyBorder="1" applyAlignment="1">
      <alignment horizontal="center" vertical="center"/>
    </xf>
    <xf numFmtId="0" fontId="43" fillId="0" borderId="0" xfId="0" applyFont="1" applyAlignment="1">
      <alignment vertical="center" wrapText="1"/>
    </xf>
    <xf numFmtId="164" fontId="40" fillId="0" borderId="5" xfId="0" applyNumberFormat="1" applyFont="1" applyBorder="1"/>
    <xf numFmtId="0" fontId="43" fillId="0" borderId="0" xfId="0" applyFont="1"/>
    <xf numFmtId="0" fontId="40" fillId="0" borderId="5" xfId="0" applyFont="1" applyBorder="1"/>
    <xf numFmtId="9" fontId="42" fillId="0" borderId="5" xfId="2" applyNumberFormat="1" applyFont="1" applyBorder="1" applyAlignment="1">
      <alignment horizontal="right" wrapText="1"/>
    </xf>
    <xf numFmtId="3" fontId="40" fillId="0" borderId="5" xfId="0" applyNumberFormat="1" applyFont="1" applyBorder="1"/>
    <xf numFmtId="3" fontId="40" fillId="0" borderId="0" xfId="0" applyNumberFormat="1" applyFont="1"/>
    <xf numFmtId="3" fontId="40" fillId="0" borderId="0" xfId="0" applyNumberFormat="1" applyFont="1" applyAlignment="1">
      <alignment horizontal="center"/>
    </xf>
    <xf numFmtId="164" fontId="40" fillId="0" borderId="0" xfId="0" applyNumberFormat="1" applyFont="1"/>
    <xf numFmtId="164" fontId="40" fillId="0" borderId="0" xfId="0" applyNumberFormat="1" applyFont="1" applyAlignment="1">
      <alignment horizontal="center"/>
    </xf>
    <xf numFmtId="3" fontId="40" fillId="0" borderId="4" xfId="0" applyNumberFormat="1" applyFont="1" applyBorder="1" applyAlignment="1" applyProtection="1">
      <alignment horizontal="center"/>
      <protection locked="0"/>
    </xf>
    <xf numFmtId="3" fontId="40" fillId="3" borderId="2" xfId="0" applyNumberFormat="1" applyFont="1" applyFill="1" applyBorder="1" applyAlignment="1" applyProtection="1">
      <alignment horizontal="center"/>
      <protection locked="0"/>
    </xf>
    <xf numFmtId="3" fontId="40" fillId="0" borderId="2" xfId="0" applyNumberFormat="1" applyFont="1" applyBorder="1" applyAlignment="1" applyProtection="1">
      <alignment horizontal="center"/>
      <protection locked="0"/>
    </xf>
    <xf numFmtId="3" fontId="40" fillId="0" borderId="5" xfId="0" applyNumberFormat="1" applyFont="1" applyBorder="1" applyAlignment="1" applyProtection="1">
      <alignment horizontal="center"/>
      <protection locked="0"/>
    </xf>
    <xf numFmtId="164" fontId="40" fillId="0" borderId="4" xfId="0" applyNumberFormat="1" applyFont="1" applyBorder="1" applyAlignment="1" applyProtection="1">
      <alignment horizontal="center" vertical="center"/>
      <protection locked="0"/>
    </xf>
    <xf numFmtId="164" fontId="40" fillId="0" borderId="2" xfId="0" applyNumberFormat="1" applyFont="1" applyBorder="1" applyAlignment="1" applyProtection="1">
      <alignment horizontal="center"/>
      <protection locked="0"/>
    </xf>
    <xf numFmtId="164" fontId="40" fillId="0" borderId="5" xfId="0" applyNumberFormat="1" applyFont="1" applyBorder="1" applyAlignment="1" applyProtection="1">
      <alignment horizontal="center"/>
      <protection locked="0"/>
    </xf>
    <xf numFmtId="0" fontId="40" fillId="0" borderId="7" xfId="0" applyFont="1" applyBorder="1" applyAlignment="1" applyProtection="1">
      <alignment horizontal="center" vertical="center"/>
      <protection locked="0"/>
    </xf>
    <xf numFmtId="164" fontId="40" fillId="0" borderId="30" xfId="0" applyNumberFormat="1" applyFont="1" applyBorder="1" applyAlignment="1" applyProtection="1">
      <alignment horizontal="center"/>
      <protection locked="0"/>
    </xf>
    <xf numFmtId="164" fontId="40" fillId="0" borderId="31" xfId="0" applyNumberFormat="1" applyFont="1" applyBorder="1" applyAlignment="1" applyProtection="1">
      <alignment horizontal="center"/>
      <protection locked="0"/>
    </xf>
    <xf numFmtId="0" fontId="40" fillId="0" borderId="34" xfId="0" applyFont="1" applyBorder="1" applyProtection="1">
      <protection locked="0"/>
    </xf>
    <xf numFmtId="0" fontId="43" fillId="0" borderId="7" xfId="0" applyFont="1" applyBorder="1" applyAlignment="1" applyProtection="1">
      <alignment vertical="center" wrapText="1"/>
      <protection locked="0"/>
    </xf>
    <xf numFmtId="0" fontId="43" fillId="0" borderId="30" xfId="0" applyFont="1" applyBorder="1" applyAlignment="1" applyProtection="1">
      <alignment vertical="center" wrapText="1"/>
      <protection locked="0"/>
    </xf>
    <xf numFmtId="0" fontId="43" fillId="0" borderId="31" xfId="0" applyFont="1" applyBorder="1" applyAlignment="1" applyProtection="1">
      <alignment vertical="center" wrapText="1"/>
      <protection locked="0"/>
    </xf>
    <xf numFmtId="0" fontId="0" fillId="0" borderId="47" xfId="0" applyBorder="1" applyAlignment="1" applyProtection="1">
      <alignment horizontal="center" vertical="center"/>
      <protection locked="0"/>
    </xf>
    <xf numFmtId="0" fontId="0" fillId="0" borderId="49" xfId="0"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67" fillId="0" borderId="2" xfId="0" applyFont="1" applyBorder="1" applyProtection="1">
      <protection locked="0"/>
    </xf>
    <xf numFmtId="0" fontId="39" fillId="12" borderId="34" xfId="0" applyFont="1" applyFill="1" applyBorder="1" applyAlignment="1">
      <alignment horizontal="center" vertical="center" wrapText="1"/>
    </xf>
    <xf numFmtId="0" fontId="44" fillId="0" borderId="0" xfId="0" applyFont="1" applyAlignment="1">
      <alignment horizontal="center" vertical="center"/>
    </xf>
    <xf numFmtId="0" fontId="39" fillId="4" borderId="45" xfId="0" applyFont="1" applyFill="1" applyBorder="1" applyAlignment="1">
      <alignment horizontal="center" vertical="center" wrapText="1"/>
    </xf>
    <xf numFmtId="0" fontId="39" fillId="12" borderId="31" xfId="0" applyFont="1" applyFill="1" applyBorder="1" applyAlignment="1">
      <alignment horizontal="center" vertical="center" wrapText="1"/>
    </xf>
    <xf numFmtId="0" fontId="39" fillId="16" borderId="34" xfId="0" applyFont="1" applyFill="1" applyBorder="1" applyAlignment="1">
      <alignment horizontal="center" vertical="center" wrapText="1"/>
    </xf>
    <xf numFmtId="0" fontId="39" fillId="16" borderId="5" xfId="0" applyFont="1" applyFill="1" applyBorder="1" applyAlignment="1">
      <alignment horizontal="center" vertical="center" wrapText="1"/>
    </xf>
    <xf numFmtId="0" fontId="39" fillId="16" borderId="31" xfId="0" applyFont="1" applyFill="1" applyBorder="1" applyAlignment="1">
      <alignment horizontal="center" vertical="center" wrapText="1"/>
    </xf>
    <xf numFmtId="0" fontId="39" fillId="12" borderId="31" xfId="0" applyFont="1" applyFill="1" applyBorder="1" applyAlignment="1">
      <alignment horizontal="center" vertical="center"/>
    </xf>
    <xf numFmtId="0" fontId="39" fillId="16" borderId="34" xfId="0" applyFont="1" applyFill="1" applyBorder="1" applyAlignment="1">
      <alignment horizontal="center" vertical="center"/>
    </xf>
    <xf numFmtId="0" fontId="39" fillId="16" borderId="31" xfId="0" applyFont="1" applyFill="1" applyBorder="1" applyAlignment="1">
      <alignment horizontal="center" vertical="center"/>
    </xf>
    <xf numFmtId="0" fontId="52" fillId="0" borderId="0" xfId="0" applyFont="1" applyAlignment="1">
      <alignment horizontal="center" vertical="center"/>
    </xf>
    <xf numFmtId="0" fontId="0" fillId="0" borderId="47" xfId="0" applyBorder="1" applyAlignment="1">
      <alignment horizontal="center" vertical="center"/>
    </xf>
    <xf numFmtId="0" fontId="52" fillId="11" borderId="68" xfId="0" applyFont="1" applyFill="1" applyBorder="1" applyAlignment="1">
      <alignment horizontal="center" vertical="center"/>
    </xf>
    <xf numFmtId="0" fontId="52" fillId="11" borderId="27" xfId="0" applyFont="1" applyFill="1" applyBorder="1" applyAlignment="1">
      <alignment horizontal="center" vertical="center"/>
    </xf>
    <xf numFmtId="0" fontId="52" fillId="11" borderId="29" xfId="0" applyFont="1" applyFill="1" applyBorder="1" applyAlignment="1">
      <alignment horizontal="center" vertical="center"/>
    </xf>
    <xf numFmtId="9" fontId="0" fillId="0" borderId="35" xfId="0" applyNumberFormat="1" applyBorder="1" applyAlignment="1">
      <alignment horizontal="center" vertical="center"/>
    </xf>
    <xf numFmtId="0" fontId="0" fillId="0" borderId="48" xfId="0" applyBorder="1" applyAlignment="1">
      <alignment horizontal="center" vertical="center"/>
    </xf>
    <xf numFmtId="0" fontId="0" fillId="0" borderId="67" xfId="0" applyBorder="1" applyAlignment="1">
      <alignment horizontal="center" vertical="center"/>
    </xf>
    <xf numFmtId="0" fontId="0" fillId="0" borderId="37" xfId="0" applyBorder="1" applyAlignment="1">
      <alignment horizontal="center" vertical="center"/>
    </xf>
    <xf numFmtId="0" fontId="0" fillId="0" borderId="30" xfId="0" applyBorder="1" applyAlignment="1">
      <alignment horizontal="center" vertical="center"/>
    </xf>
    <xf numFmtId="0" fontId="0" fillId="0" borderId="49" xfId="0" applyBorder="1" applyAlignment="1">
      <alignment horizontal="center" vertical="center"/>
    </xf>
    <xf numFmtId="0" fontId="0" fillId="0" borderId="0" xfId="0" applyAlignment="1">
      <alignment horizontal="center" vertical="center"/>
    </xf>
    <xf numFmtId="0" fontId="0" fillId="0" borderId="19" xfId="0" applyBorder="1" applyAlignment="1">
      <alignment horizontal="center" vertical="center"/>
    </xf>
    <xf numFmtId="0" fontId="0" fillId="3" borderId="30" xfId="0" applyFill="1" applyBorder="1" applyAlignment="1">
      <alignment horizontal="center" vertical="center"/>
    </xf>
    <xf numFmtId="0" fontId="0" fillId="0" borderId="31" xfId="0" applyBorder="1" applyAlignment="1">
      <alignment horizontal="center" vertical="center"/>
    </xf>
    <xf numFmtId="0" fontId="0" fillId="0" borderId="20" xfId="0" applyBorder="1" applyAlignment="1">
      <alignment horizontal="center" vertical="center"/>
    </xf>
    <xf numFmtId="1" fontId="0" fillId="0" borderId="0" xfId="0" applyNumberFormat="1" applyAlignment="1">
      <alignment horizontal="center" vertical="center"/>
    </xf>
    <xf numFmtId="0" fontId="0" fillId="3" borderId="34" xfId="0" applyFill="1" applyBorder="1" applyAlignment="1">
      <alignment horizontal="center" vertical="center"/>
    </xf>
    <xf numFmtId="0" fontId="52" fillId="18" borderId="34" xfId="0" applyFont="1" applyFill="1" applyBorder="1" applyAlignment="1">
      <alignment horizontal="center" vertical="center" wrapText="1"/>
    </xf>
    <xf numFmtId="0" fontId="52" fillId="18" borderId="31" xfId="0" applyFont="1" applyFill="1" applyBorder="1" applyAlignment="1">
      <alignment horizontal="center" vertical="center" wrapText="1"/>
    </xf>
    <xf numFmtId="0" fontId="52" fillId="10" borderId="31" xfId="0" applyFont="1" applyFill="1" applyBorder="1" applyAlignment="1">
      <alignment horizontal="center" vertical="center" wrapText="1"/>
    </xf>
    <xf numFmtId="0" fontId="47" fillId="0" borderId="0" xfId="0" applyFont="1" applyAlignment="1">
      <alignment horizontal="center" vertical="center" wrapText="1"/>
    </xf>
    <xf numFmtId="0" fontId="52" fillId="7" borderId="81" xfId="0" applyFont="1" applyFill="1" applyBorder="1" applyAlignment="1">
      <alignment horizontal="center" vertical="center"/>
    </xf>
    <xf numFmtId="0" fontId="52" fillId="7" borderId="82" xfId="0" applyFont="1" applyFill="1" applyBorder="1" applyAlignment="1">
      <alignment horizontal="center" vertical="center"/>
    </xf>
    <xf numFmtId="0" fontId="52" fillId="7" borderId="84" xfId="0" applyFont="1" applyFill="1" applyBorder="1" applyAlignment="1">
      <alignment horizontal="center" vertical="center"/>
    </xf>
    <xf numFmtId="9" fontId="0" fillId="0" borderId="35" xfId="0" applyNumberFormat="1" applyBorder="1" applyAlignment="1" applyProtection="1">
      <alignment horizontal="center" vertical="center"/>
      <protection locked="0"/>
    </xf>
    <xf numFmtId="9" fontId="0" fillId="0" borderId="33" xfId="0" applyNumberFormat="1" applyBorder="1" applyAlignment="1" applyProtection="1">
      <alignment horizontal="center" vertical="center"/>
      <protection locked="0"/>
    </xf>
    <xf numFmtId="9" fontId="0" fillId="0" borderId="34" xfId="0" applyNumberFormat="1" applyBorder="1" applyAlignment="1" applyProtection="1">
      <alignment horizontal="center" vertical="center"/>
      <protection locked="0"/>
    </xf>
    <xf numFmtId="0" fontId="0" fillId="0" borderId="20" xfId="0" applyBorder="1" applyAlignment="1" applyProtection="1">
      <alignment horizontal="center" vertical="center"/>
      <protection locked="0"/>
    </xf>
    <xf numFmtId="0" fontId="0" fillId="0" borderId="69" xfId="0" applyBorder="1" applyAlignment="1" applyProtection="1">
      <alignment horizontal="center" vertical="center"/>
      <protection locked="0"/>
    </xf>
    <xf numFmtId="0" fontId="0" fillId="0" borderId="70"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3" borderId="33" xfId="0" applyFill="1" applyBorder="1" applyAlignment="1" applyProtection="1">
      <alignment horizontal="center" vertical="center"/>
      <protection locked="0"/>
    </xf>
    <xf numFmtId="0" fontId="0" fillId="3" borderId="19" xfId="0" applyFill="1" applyBorder="1" applyAlignment="1" applyProtection="1">
      <alignment horizontal="center" vertical="center"/>
      <protection locked="0"/>
    </xf>
    <xf numFmtId="0" fontId="0" fillId="3" borderId="2" xfId="0" applyFill="1" applyBorder="1" applyAlignment="1" applyProtection="1">
      <alignment horizontal="center" vertical="center"/>
      <protection locked="0"/>
    </xf>
    <xf numFmtId="0" fontId="0" fillId="3" borderId="30" xfId="0" applyFill="1" applyBorder="1" applyAlignment="1" applyProtection="1">
      <alignment horizontal="center" vertical="center"/>
      <protection locked="0"/>
    </xf>
    <xf numFmtId="0" fontId="0" fillId="0" borderId="36" xfId="0" applyBorder="1" applyAlignment="1" applyProtection="1">
      <alignment horizontal="center" vertical="center"/>
      <protection locked="0"/>
    </xf>
    <xf numFmtId="0" fontId="0" fillId="3" borderId="34" xfId="0" applyFill="1" applyBorder="1" applyAlignment="1" applyProtection="1">
      <alignment horizontal="center" vertical="center"/>
      <protection locked="0"/>
    </xf>
    <xf numFmtId="0" fontId="0" fillId="3" borderId="20" xfId="0" applyFill="1" applyBorder="1" applyAlignment="1" applyProtection="1">
      <alignment horizontal="center" vertical="center"/>
      <protection locked="0"/>
    </xf>
    <xf numFmtId="0" fontId="0" fillId="3" borderId="5" xfId="0" applyFill="1" applyBorder="1" applyAlignment="1" applyProtection="1">
      <alignment horizontal="center" vertical="center"/>
      <protection locked="0"/>
    </xf>
    <xf numFmtId="0" fontId="0" fillId="3" borderId="31" xfId="0" applyFill="1" applyBorder="1" applyAlignment="1" applyProtection="1">
      <alignment horizontal="center" vertical="center"/>
      <protection locked="0"/>
    </xf>
    <xf numFmtId="0" fontId="47" fillId="19" borderId="54" xfId="0" applyFont="1" applyFill="1" applyBorder="1" applyAlignment="1">
      <alignment horizontal="center" vertical="center" wrapText="1"/>
    </xf>
    <xf numFmtId="0" fontId="52" fillId="19" borderId="9" xfId="0" applyFont="1" applyFill="1" applyBorder="1" applyAlignment="1">
      <alignment horizontal="center" vertical="center" wrapText="1"/>
    </xf>
    <xf numFmtId="0" fontId="52" fillId="19" borderId="60" xfId="0" applyFont="1" applyFill="1" applyBorder="1" applyAlignment="1">
      <alignment horizontal="center" vertical="center"/>
    </xf>
    <xf numFmtId="0" fontId="52" fillId="19" borderId="62" xfId="0" applyFont="1" applyFill="1" applyBorder="1" applyAlignment="1">
      <alignment horizontal="center" vertical="center"/>
    </xf>
    <xf numFmtId="0" fontId="0" fillId="0" borderId="81" xfId="0" applyBorder="1" applyAlignment="1" applyProtection="1">
      <alignment horizontal="center" vertical="center"/>
      <protection locked="0"/>
    </xf>
    <xf numFmtId="0" fontId="40" fillId="0" borderId="0" xfId="0" applyFont="1" applyProtection="1">
      <protection locked="0"/>
    </xf>
    <xf numFmtId="2" fontId="47" fillId="0" borderId="0" xfId="0" applyNumberFormat="1" applyFont="1" applyAlignment="1">
      <alignment horizontal="center" vertical="center" wrapText="1"/>
    </xf>
    <xf numFmtId="2" fontId="0" fillId="0" borderId="0" xfId="0" applyNumberFormat="1" applyAlignment="1">
      <alignment horizontal="center" vertical="center"/>
    </xf>
    <xf numFmtId="2" fontId="69" fillId="0" borderId="0" xfId="0" applyNumberFormat="1" applyFont="1" applyAlignment="1">
      <alignment vertical="center"/>
    </xf>
    <xf numFmtId="2" fontId="2" fillId="5" borderId="0" xfId="0" applyNumberFormat="1" applyFont="1" applyFill="1" applyAlignment="1">
      <alignment vertical="center"/>
    </xf>
    <xf numFmtId="49" fontId="1" fillId="5" borderId="0" xfId="0" applyNumberFormat="1" applyFont="1" applyFill="1" applyAlignment="1" applyProtection="1">
      <alignment vertical="center" wrapText="1"/>
      <protection locked="0"/>
    </xf>
    <xf numFmtId="2" fontId="1" fillId="5" borderId="0" xfId="0" applyNumberFormat="1" applyFont="1" applyFill="1" applyAlignment="1">
      <alignment horizontal="center" vertical="center" wrapText="1"/>
    </xf>
    <xf numFmtId="49" fontId="1" fillId="5" borderId="0" xfId="0" applyNumberFormat="1" applyFont="1" applyFill="1" applyAlignment="1" applyProtection="1">
      <alignment horizontal="center" vertical="center" wrapText="1"/>
      <protection locked="0"/>
    </xf>
    <xf numFmtId="0" fontId="52" fillId="18" borderId="45" xfId="0" applyFont="1" applyFill="1" applyBorder="1" applyAlignment="1">
      <alignment horizontal="center" vertical="center" wrapText="1"/>
    </xf>
    <xf numFmtId="0" fontId="52" fillId="10" borderId="20" xfId="0" applyFont="1" applyFill="1" applyBorder="1" applyAlignment="1">
      <alignment horizontal="center" vertical="center" wrapText="1"/>
    </xf>
    <xf numFmtId="0" fontId="39" fillId="12" borderId="45" xfId="0" applyFont="1" applyFill="1" applyBorder="1" applyAlignment="1">
      <alignment horizontal="center" vertical="center" wrapText="1"/>
    </xf>
    <xf numFmtId="0" fontId="67" fillId="0" borderId="46" xfId="0" applyFont="1" applyBorder="1" applyProtection="1">
      <protection locked="0"/>
    </xf>
    <xf numFmtId="0" fontId="0" fillId="0" borderId="3" xfId="0" applyBorder="1" applyAlignment="1">
      <alignment horizontal="center" vertical="center"/>
    </xf>
    <xf numFmtId="2" fontId="1" fillId="5" borderId="0" xfId="0" applyNumberFormat="1" applyFont="1" applyFill="1" applyAlignment="1">
      <alignment horizontal="center" vertical="center"/>
    </xf>
    <xf numFmtId="2" fontId="46" fillId="5" borderId="0" xfId="0" applyNumberFormat="1" applyFont="1" applyFill="1"/>
    <xf numFmtId="2" fontId="4" fillId="6" borderId="0" xfId="0" applyNumberFormat="1" applyFont="1" applyFill="1" applyAlignment="1">
      <alignment vertical="center"/>
    </xf>
    <xf numFmtId="169" fontId="2" fillId="5" borderId="0" xfId="0" applyNumberFormat="1" applyFont="1" applyFill="1" applyAlignment="1">
      <alignment horizontal="center" vertical="center" wrapText="1"/>
    </xf>
    <xf numFmtId="2" fontId="2" fillId="5" borderId="0" xfId="0" applyNumberFormat="1" applyFont="1" applyFill="1" applyAlignment="1">
      <alignment horizontal="center" vertical="center" wrapText="1"/>
    </xf>
    <xf numFmtId="0" fontId="40" fillId="0" borderId="56" xfId="0" applyFont="1" applyBorder="1" applyProtection="1">
      <protection locked="0"/>
    </xf>
    <xf numFmtId="0" fontId="40" fillId="0" borderId="71" xfId="0" applyFont="1" applyBorder="1" applyProtection="1">
      <protection locked="0"/>
    </xf>
    <xf numFmtId="0" fontId="40" fillId="0" borderId="22" xfId="0" applyFont="1" applyBorder="1"/>
    <xf numFmtId="0" fontId="40" fillId="0" borderId="42" xfId="0" applyFont="1" applyBorder="1"/>
    <xf numFmtId="0" fontId="39" fillId="12" borderId="60" xfId="0" applyFont="1" applyFill="1" applyBorder="1" applyAlignment="1">
      <alignment horizontal="center" vertical="center" wrapText="1"/>
    </xf>
    <xf numFmtId="0" fontId="39" fillId="12" borderId="61" xfId="0" applyFont="1" applyFill="1" applyBorder="1" applyAlignment="1">
      <alignment horizontal="center" vertical="center" wrapText="1"/>
    </xf>
    <xf numFmtId="0" fontId="40" fillId="5" borderId="2" xfId="0" applyFont="1" applyFill="1" applyBorder="1" applyProtection="1">
      <protection locked="0"/>
    </xf>
    <xf numFmtId="0" fontId="40" fillId="5" borderId="30" xfId="0" applyFont="1" applyFill="1" applyBorder="1" applyProtection="1">
      <protection locked="0"/>
    </xf>
    <xf numFmtId="0" fontId="52" fillId="4" borderId="2" xfId="0" applyFont="1" applyFill="1" applyBorder="1"/>
    <xf numFmtId="0" fontId="0" fillId="0" borderId="2" xfId="0" applyBorder="1"/>
    <xf numFmtId="0" fontId="40" fillId="0" borderId="54" xfId="0" applyFont="1" applyBorder="1"/>
    <xf numFmtId="0" fontId="40" fillId="3" borderId="8" xfId="0" applyFont="1" applyFill="1" applyBorder="1"/>
    <xf numFmtId="0" fontId="40" fillId="0" borderId="8" xfId="0" applyFont="1" applyBorder="1"/>
    <xf numFmtId="0" fontId="40" fillId="0" borderId="9" xfId="0" applyFont="1" applyBorder="1"/>
    <xf numFmtId="37" fontId="40" fillId="0" borderId="64" xfId="1" applyNumberFormat="1" applyFont="1" applyBorder="1" applyAlignment="1" applyProtection="1">
      <alignment horizontal="center"/>
    </xf>
    <xf numFmtId="37" fontId="40" fillId="3" borderId="46" xfId="1" applyNumberFormat="1" applyFont="1" applyFill="1" applyBorder="1" applyAlignment="1" applyProtection="1">
      <alignment horizontal="center"/>
    </xf>
    <xf numFmtId="37" fontId="40" fillId="0" borderId="46" xfId="1" applyNumberFormat="1" applyFont="1" applyBorder="1" applyAlignment="1" applyProtection="1">
      <alignment horizontal="center"/>
    </xf>
    <xf numFmtId="37" fontId="40" fillId="0" borderId="45" xfId="1" applyNumberFormat="1" applyFont="1" applyBorder="1" applyAlignment="1" applyProtection="1">
      <alignment horizontal="center"/>
    </xf>
    <xf numFmtId="0" fontId="40" fillId="0" borderId="47" xfId="0" applyFont="1" applyBorder="1" applyAlignment="1">
      <alignment horizontal="left" vertical="center"/>
    </xf>
    <xf numFmtId="0" fontId="40" fillId="0" borderId="19" xfId="0" applyFont="1" applyBorder="1"/>
    <xf numFmtId="0" fontId="40" fillId="0" borderId="20" xfId="0" applyFont="1" applyBorder="1"/>
    <xf numFmtId="0" fontId="40" fillId="0" borderId="81" xfId="0" applyFont="1" applyBorder="1" applyAlignment="1">
      <alignment horizontal="center"/>
    </xf>
    <xf numFmtId="0" fontId="40" fillId="3" borderId="69" xfId="0" applyFont="1" applyFill="1" applyBorder="1" applyAlignment="1">
      <alignment horizontal="center"/>
    </xf>
    <xf numFmtId="0" fontId="40" fillId="0" borderId="69" xfId="0" applyFont="1" applyBorder="1" applyAlignment="1">
      <alignment horizontal="center"/>
    </xf>
    <xf numFmtId="0" fontId="40" fillId="0" borderId="70" xfId="0" applyFont="1" applyBorder="1" applyAlignment="1">
      <alignment horizontal="center"/>
    </xf>
    <xf numFmtId="0" fontId="40" fillId="0" borderId="0" xfId="0" applyFont="1" applyAlignment="1">
      <alignment horizontal="center"/>
    </xf>
    <xf numFmtId="0" fontId="0" fillId="0" borderId="0" xfId="0" applyAlignment="1">
      <alignment horizontal="left" vertical="center" wrapText="1"/>
    </xf>
    <xf numFmtId="0" fontId="0" fillId="0" borderId="2" xfId="0" applyBorder="1" applyAlignment="1">
      <alignment horizontal="left" vertical="center" wrapText="1"/>
    </xf>
    <xf numFmtId="0" fontId="0" fillId="0" borderId="36" xfId="0" applyBorder="1" applyAlignment="1">
      <alignment horizontal="left" vertical="center" wrapText="1"/>
    </xf>
    <xf numFmtId="0" fontId="2" fillId="12" borderId="58" xfId="0" applyFont="1" applyFill="1" applyBorder="1" applyAlignment="1">
      <alignment horizontal="center" vertical="center" wrapText="1"/>
    </xf>
    <xf numFmtId="0" fontId="2" fillId="10" borderId="58" xfId="0" applyFont="1" applyFill="1" applyBorder="1" applyAlignment="1">
      <alignment horizontal="center" vertical="center" wrapText="1"/>
    </xf>
    <xf numFmtId="0" fontId="2" fillId="16" borderId="58" xfId="0" applyFont="1" applyFill="1" applyBorder="1" applyAlignment="1">
      <alignment horizontal="center" vertical="center" wrapText="1"/>
    </xf>
    <xf numFmtId="0" fontId="2" fillId="12" borderId="44" xfId="0" applyFont="1" applyFill="1" applyBorder="1" applyAlignment="1">
      <alignment horizontal="center" vertical="center" wrapText="1"/>
    </xf>
    <xf numFmtId="0" fontId="2" fillId="11" borderId="57" xfId="0" applyFont="1" applyFill="1" applyBorder="1" applyAlignment="1">
      <alignment horizontal="center" vertical="center" wrapText="1"/>
    </xf>
    <xf numFmtId="0" fontId="2" fillId="11" borderId="58" xfId="0" applyFont="1" applyFill="1" applyBorder="1" applyAlignment="1">
      <alignment horizontal="center" vertical="center" wrapText="1"/>
    </xf>
    <xf numFmtId="0" fontId="2" fillId="16" borderId="59" xfId="0" applyFont="1" applyFill="1" applyBorder="1" applyAlignment="1">
      <alignment horizontal="center" vertical="center" wrapText="1"/>
    </xf>
    <xf numFmtId="0" fontId="2" fillId="10" borderId="83" xfId="0" applyFont="1" applyFill="1" applyBorder="1" applyAlignment="1">
      <alignment horizontal="center" vertical="center" wrapText="1"/>
    </xf>
    <xf numFmtId="0" fontId="2" fillId="27" borderId="57" xfId="0" applyFont="1" applyFill="1" applyBorder="1" applyAlignment="1">
      <alignment horizontal="center" vertical="center" wrapText="1"/>
    </xf>
    <xf numFmtId="0" fontId="2" fillId="27" borderId="58" xfId="0" applyFont="1" applyFill="1" applyBorder="1" applyAlignment="1">
      <alignment horizontal="center" vertical="center" wrapText="1"/>
    </xf>
    <xf numFmtId="0" fontId="2" fillId="27" borderId="59" xfId="0" applyFont="1" applyFill="1" applyBorder="1" applyAlignment="1">
      <alignment horizontal="center" vertical="center" wrapText="1"/>
    </xf>
    <xf numFmtId="0" fontId="52" fillId="4" borderId="61" xfId="0" applyFont="1" applyFill="1" applyBorder="1"/>
    <xf numFmtId="0" fontId="0" fillId="0" borderId="36" xfId="0" applyBorder="1"/>
    <xf numFmtId="0" fontId="5" fillId="5" borderId="0" xfId="0" applyFont="1" applyFill="1" applyAlignment="1">
      <alignment horizontal="left" vertical="center"/>
    </xf>
    <xf numFmtId="0" fontId="5" fillId="5" borderId="0" xfId="0" applyFont="1" applyFill="1" applyAlignment="1">
      <alignment horizontal="center" vertical="center"/>
    </xf>
    <xf numFmtId="0" fontId="5" fillId="5" borderId="0" xfId="0" applyFont="1" applyFill="1" applyAlignment="1">
      <alignment horizontal="right" vertical="center"/>
    </xf>
    <xf numFmtId="0" fontId="18" fillId="5" borderId="0" xfId="0" applyFont="1" applyFill="1" applyAlignment="1">
      <alignment horizontal="left"/>
    </xf>
    <xf numFmtId="0" fontId="1" fillId="5" borderId="0" xfId="0" applyFont="1" applyFill="1" applyAlignment="1">
      <alignment horizontal="left" vertical="center"/>
    </xf>
    <xf numFmtId="0" fontId="1" fillId="5" borderId="0" xfId="0" applyFont="1" applyFill="1" applyAlignment="1">
      <alignment horizontal="center" vertical="center"/>
    </xf>
    <xf numFmtId="0" fontId="30" fillId="5" borderId="0" xfId="0" applyFont="1" applyFill="1" applyAlignment="1">
      <alignment horizontal="right"/>
    </xf>
    <xf numFmtId="0" fontId="26" fillId="5" borderId="0" xfId="0" applyFont="1" applyFill="1" applyAlignment="1">
      <alignment horizontal="right"/>
    </xf>
    <xf numFmtId="0" fontId="4" fillId="5" borderId="0" xfId="0" applyFont="1" applyFill="1" applyAlignment="1">
      <alignment horizontal="left" vertical="center" wrapText="1"/>
    </xf>
    <xf numFmtId="0" fontId="5" fillId="5" borderId="0" xfId="0" applyFont="1" applyFill="1" applyAlignment="1" applyProtection="1">
      <alignment horizontal="right"/>
      <protection locked="0"/>
    </xf>
    <xf numFmtId="0" fontId="39" fillId="4" borderId="4" xfId="0" applyFont="1" applyFill="1" applyBorder="1" applyAlignment="1">
      <alignment horizontal="center"/>
    </xf>
    <xf numFmtId="0" fontId="52" fillId="10" borderId="34" xfId="0" applyFont="1" applyFill="1" applyBorder="1" applyAlignment="1">
      <alignment horizontal="center" vertical="center" wrapText="1"/>
    </xf>
    <xf numFmtId="0" fontId="0" fillId="0" borderId="34" xfId="0" applyBorder="1" applyAlignment="1" applyProtection="1">
      <alignment horizontal="center" vertical="center"/>
      <protection locked="0"/>
    </xf>
    <xf numFmtId="0" fontId="0" fillId="0" borderId="31" xfId="0" applyBorder="1" applyAlignment="1" applyProtection="1">
      <alignment horizontal="center" vertical="center"/>
      <protection locked="0"/>
    </xf>
    <xf numFmtId="0" fontId="0" fillId="3" borderId="33" xfId="0" applyFill="1" applyBorder="1" applyAlignment="1">
      <alignment horizontal="center" vertical="center"/>
    </xf>
    <xf numFmtId="0" fontId="0" fillId="0" borderId="34" xfId="0" applyBorder="1" applyAlignment="1">
      <alignment horizontal="center" vertical="center"/>
    </xf>
    <xf numFmtId="0" fontId="0" fillId="0" borderId="35" xfId="0" applyBorder="1" applyAlignment="1">
      <alignment horizontal="center" vertical="center"/>
    </xf>
    <xf numFmtId="0" fontId="0" fillId="0" borderId="33" xfId="0" applyBorder="1" applyAlignment="1">
      <alignment horizontal="center" vertical="center"/>
    </xf>
    <xf numFmtId="0" fontId="40" fillId="5" borderId="4" xfId="0" applyFont="1" applyFill="1" applyBorder="1" applyProtection="1">
      <protection locked="0"/>
    </xf>
    <xf numFmtId="0" fontId="0" fillId="28" borderId="6" xfId="0" applyFill="1" applyBorder="1"/>
    <xf numFmtId="0" fontId="0" fillId="28" borderId="53" xfId="0" applyFill="1" applyBorder="1"/>
    <xf numFmtId="0" fontId="0" fillId="28" borderId="6" xfId="0" applyFill="1" applyBorder="1" applyAlignment="1">
      <alignment horizontal="center"/>
    </xf>
    <xf numFmtId="164" fontId="44" fillId="4" borderId="64" xfId="0" applyNumberFormat="1" applyFont="1" applyFill="1" applyBorder="1" applyAlignment="1">
      <alignment horizontal="center"/>
    </xf>
    <xf numFmtId="0" fontId="2" fillId="28" borderId="46" xfId="0" applyFont="1" applyFill="1" applyBorder="1"/>
    <xf numFmtId="0" fontId="6" fillId="5" borderId="11" xfId="0" applyFont="1" applyFill="1" applyBorder="1" applyAlignment="1" applyProtection="1">
      <alignment horizontal="center" vertical="top" wrapText="1"/>
      <protection locked="0"/>
    </xf>
    <xf numFmtId="0" fontId="6" fillId="5" borderId="12" xfId="0" applyFont="1" applyFill="1" applyBorder="1" applyAlignment="1" applyProtection="1">
      <alignment horizontal="center" vertical="top" wrapText="1"/>
      <protection locked="0"/>
    </xf>
    <xf numFmtId="0" fontId="6" fillId="5" borderId="13" xfId="0" applyFont="1" applyFill="1" applyBorder="1" applyAlignment="1" applyProtection="1">
      <alignment horizontal="center" vertical="top" wrapText="1"/>
      <protection locked="0"/>
    </xf>
    <xf numFmtId="0" fontId="35" fillId="5" borderId="14" xfId="0" applyFont="1" applyFill="1" applyBorder="1" applyAlignment="1" applyProtection="1">
      <alignment horizontal="center" vertical="center"/>
      <protection locked="0"/>
    </xf>
    <xf numFmtId="0" fontId="10" fillId="5" borderId="0" xfId="0" applyFont="1" applyFill="1" applyAlignment="1" applyProtection="1">
      <alignment horizontal="center" vertical="center"/>
      <protection locked="0"/>
    </xf>
    <xf numFmtId="0" fontId="10" fillId="5" borderId="15" xfId="0" applyFont="1" applyFill="1" applyBorder="1" applyAlignment="1" applyProtection="1">
      <alignment horizontal="center" vertical="center"/>
      <protection locked="0"/>
    </xf>
    <xf numFmtId="0" fontId="6" fillId="4" borderId="14" xfId="0" applyFont="1" applyFill="1" applyBorder="1" applyAlignment="1">
      <alignment horizontal="center" vertical="center"/>
    </xf>
    <xf numFmtId="0" fontId="6" fillId="4" borderId="0" xfId="0" applyFont="1" applyFill="1" applyAlignment="1">
      <alignment horizontal="center" vertical="center"/>
    </xf>
    <xf numFmtId="0" fontId="6" fillId="4" borderId="15" xfId="0" applyFont="1" applyFill="1" applyBorder="1" applyAlignment="1">
      <alignment horizontal="center" vertical="center"/>
    </xf>
    <xf numFmtId="0" fontId="4" fillId="5" borderId="0" xfId="0" applyFont="1" applyFill="1" applyAlignment="1">
      <alignment horizontal="left" vertical="top" wrapText="1"/>
    </xf>
    <xf numFmtId="0" fontId="51" fillId="5" borderId="75" xfId="4" applyFont="1" applyFill="1" applyBorder="1" applyAlignment="1" applyProtection="1">
      <alignment horizontal="center" vertical="center" wrapText="1"/>
      <protection locked="0"/>
    </xf>
    <xf numFmtId="0" fontId="51" fillId="5" borderId="76" xfId="4" applyFont="1" applyFill="1" applyBorder="1" applyAlignment="1" applyProtection="1">
      <alignment horizontal="center" vertical="center" wrapText="1"/>
      <protection locked="0"/>
    </xf>
    <xf numFmtId="0" fontId="51" fillId="5" borderId="77" xfId="4" applyFont="1" applyFill="1" applyBorder="1" applyAlignment="1" applyProtection="1">
      <alignment horizontal="center" vertical="center" wrapText="1"/>
      <protection locked="0"/>
    </xf>
    <xf numFmtId="0" fontId="4" fillId="5" borderId="0" xfId="0" applyFont="1" applyFill="1" applyAlignment="1">
      <alignment horizontal="left" vertical="center" wrapText="1"/>
    </xf>
    <xf numFmtId="0" fontId="35" fillId="5" borderId="0" xfId="0" applyFont="1" applyFill="1" applyAlignment="1" applyProtection="1">
      <alignment horizontal="center" vertical="center"/>
      <protection locked="0"/>
    </xf>
    <xf numFmtId="49" fontId="4" fillId="5" borderId="0" xfId="0" applyNumberFormat="1" applyFont="1" applyFill="1" applyAlignment="1">
      <alignment horizontal="center" vertical="top" wrapText="1"/>
    </xf>
    <xf numFmtId="0" fontId="4" fillId="5" borderId="0" xfId="0" applyFont="1" applyFill="1" applyAlignment="1">
      <alignment horizontal="center" vertical="top" wrapText="1"/>
    </xf>
    <xf numFmtId="0" fontId="1" fillId="5" borderId="50" xfId="0" applyFont="1" applyFill="1" applyBorder="1" applyAlignment="1" applyProtection="1">
      <alignment vertical="top" wrapText="1"/>
      <protection locked="0"/>
    </xf>
    <xf numFmtId="0" fontId="1" fillId="5" borderId="32" xfId="0" applyFont="1" applyFill="1" applyBorder="1" applyAlignment="1" applyProtection="1">
      <alignment vertical="top" wrapText="1"/>
      <protection locked="0"/>
    </xf>
    <xf numFmtId="0" fontId="1" fillId="5" borderId="51" xfId="0" applyFont="1" applyFill="1" applyBorder="1" applyAlignment="1" applyProtection="1">
      <alignment vertical="top" wrapText="1"/>
      <protection locked="0"/>
    </xf>
    <xf numFmtId="0" fontId="1" fillId="5" borderId="73" xfId="0" applyFont="1" applyFill="1" applyBorder="1" applyAlignment="1" applyProtection="1">
      <alignment vertical="top" wrapText="1"/>
      <protection locked="0"/>
    </xf>
    <xf numFmtId="0" fontId="1" fillId="5" borderId="0" xfId="0" applyFont="1" applyFill="1" applyAlignment="1" applyProtection="1">
      <alignment vertical="top" wrapText="1"/>
      <protection locked="0"/>
    </xf>
    <xf numFmtId="0" fontId="1" fillId="5" borderId="63" xfId="0" applyFont="1" applyFill="1" applyBorder="1" applyAlignment="1" applyProtection="1">
      <alignment vertical="top" wrapText="1"/>
      <protection locked="0"/>
    </xf>
    <xf numFmtId="0" fontId="1" fillId="5" borderId="48" xfId="0" applyFont="1" applyFill="1" applyBorder="1" applyAlignment="1" applyProtection="1">
      <alignment vertical="top" wrapText="1"/>
      <protection locked="0"/>
    </xf>
    <xf numFmtId="0" fontId="1" fillId="5" borderId="1" xfId="0" applyFont="1" applyFill="1" applyBorder="1" applyAlignment="1" applyProtection="1">
      <alignment vertical="top" wrapText="1"/>
      <protection locked="0"/>
    </xf>
    <xf numFmtId="0" fontId="1" fillId="5" borderId="49" xfId="0" applyFont="1" applyFill="1" applyBorder="1" applyAlignment="1" applyProtection="1">
      <alignment vertical="top" wrapText="1"/>
      <protection locked="0"/>
    </xf>
    <xf numFmtId="0" fontId="0" fillId="8" borderId="0" xfId="0" applyFill="1" applyAlignment="1" applyProtection="1">
      <alignment horizontal="left" vertical="top" wrapText="1"/>
      <protection locked="0"/>
    </xf>
    <xf numFmtId="0" fontId="5" fillId="5" borderId="0" xfId="0" applyFont="1" applyFill="1" applyAlignment="1" applyProtection="1">
      <alignment horizontal="right"/>
      <protection locked="0"/>
    </xf>
    <xf numFmtId="0" fontId="4" fillId="5" borderId="1" xfId="0" applyFont="1" applyFill="1" applyBorder="1" applyAlignment="1" applyProtection="1">
      <alignment horizontal="left" vertical="center"/>
      <protection locked="0"/>
    </xf>
    <xf numFmtId="14" fontId="4" fillId="5" borderId="1" xfId="0" applyNumberFormat="1" applyFont="1" applyFill="1" applyBorder="1" applyAlignment="1" applyProtection="1">
      <alignment horizontal="center" vertical="center"/>
      <protection locked="0"/>
    </xf>
    <xf numFmtId="0" fontId="4" fillId="5" borderId="1" xfId="0" applyFont="1" applyFill="1" applyBorder="1" applyAlignment="1">
      <alignment horizontal="left" vertical="center"/>
    </xf>
    <xf numFmtId="0" fontId="4" fillId="5" borderId="1" xfId="3" applyNumberFormat="1" applyFont="1" applyFill="1" applyBorder="1" applyAlignment="1" applyProtection="1">
      <alignment horizontal="center" vertical="center"/>
    </xf>
    <xf numFmtId="0" fontId="6" fillId="4" borderId="14" xfId="0" applyFont="1" applyFill="1" applyBorder="1" applyAlignment="1" applyProtection="1">
      <alignment horizontal="center" vertical="center"/>
      <protection locked="0"/>
    </xf>
    <xf numFmtId="0" fontId="6" fillId="4" borderId="0" xfId="0" applyFont="1" applyFill="1" applyAlignment="1" applyProtection="1">
      <alignment horizontal="center" vertical="center"/>
      <protection locked="0"/>
    </xf>
    <xf numFmtId="0" fontId="6" fillId="4" borderId="15" xfId="0" applyFont="1" applyFill="1" applyBorder="1" applyAlignment="1" applyProtection="1">
      <alignment horizontal="center" vertical="center"/>
      <protection locked="0"/>
    </xf>
    <xf numFmtId="49" fontId="4" fillId="5" borderId="0" xfId="0" applyNumberFormat="1" applyFont="1" applyFill="1" applyAlignment="1" applyProtection="1">
      <alignment horizontal="center" vertical="top" wrapText="1"/>
      <protection locked="0"/>
    </xf>
    <xf numFmtId="0" fontId="5" fillId="5" borderId="0" xfId="0" applyFont="1" applyFill="1" applyAlignment="1">
      <alignment horizontal="left" vertical="center"/>
    </xf>
    <xf numFmtId="0" fontId="5" fillId="5" borderId="0" xfId="0" applyFont="1" applyFill="1" applyAlignment="1">
      <alignment horizontal="center" vertical="center"/>
    </xf>
    <xf numFmtId="0" fontId="4" fillId="5" borderId="1" xfId="0" applyFont="1" applyFill="1" applyBorder="1" applyAlignment="1" applyProtection="1">
      <alignment horizontal="center" vertical="center"/>
      <protection locked="0"/>
    </xf>
    <xf numFmtId="0" fontId="5" fillId="5" borderId="0" xfId="0" applyFont="1" applyFill="1" applyAlignment="1">
      <alignment horizontal="right" vertical="center"/>
    </xf>
    <xf numFmtId="0" fontId="6" fillId="12" borderId="14" xfId="0" applyFont="1" applyFill="1" applyBorder="1" applyAlignment="1">
      <alignment horizontal="center" vertical="center"/>
    </xf>
    <xf numFmtId="0" fontId="6" fillId="12" borderId="0" xfId="0" applyFont="1" applyFill="1" applyAlignment="1">
      <alignment horizontal="center" vertical="center"/>
    </xf>
    <xf numFmtId="0" fontId="6" fillId="12" borderId="15" xfId="0" applyFont="1" applyFill="1" applyBorder="1" applyAlignment="1">
      <alignment horizontal="center" vertical="center"/>
    </xf>
    <xf numFmtId="0" fontId="6" fillId="18" borderId="14" xfId="0" applyFont="1" applyFill="1" applyBorder="1" applyAlignment="1">
      <alignment horizontal="center" vertical="center"/>
    </xf>
    <xf numFmtId="0" fontId="2" fillId="18" borderId="0" xfId="0" applyFont="1" applyFill="1" applyAlignment="1">
      <alignment horizontal="center" vertical="center"/>
    </xf>
    <xf numFmtId="0" fontId="2" fillId="18" borderId="15" xfId="0" applyFont="1" applyFill="1" applyBorder="1" applyAlignment="1">
      <alignment horizontal="center" vertical="center"/>
    </xf>
    <xf numFmtId="0" fontId="4" fillId="5" borderId="1" xfId="0" applyFont="1" applyFill="1" applyBorder="1" applyAlignment="1">
      <alignment horizontal="center" vertical="center"/>
    </xf>
    <xf numFmtId="0" fontId="4" fillId="5" borderId="1" xfId="0" applyFont="1" applyFill="1" applyBorder="1" applyAlignment="1" applyProtection="1">
      <alignment vertical="center"/>
      <protection locked="0"/>
    </xf>
    <xf numFmtId="0" fontId="10" fillId="7" borderId="23" xfId="0" applyFont="1" applyFill="1" applyBorder="1" applyAlignment="1">
      <alignment horizontal="center" vertical="center" wrapText="1"/>
    </xf>
    <xf numFmtId="0" fontId="5" fillId="7" borderId="24" xfId="0" applyFont="1" applyFill="1" applyBorder="1" applyAlignment="1">
      <alignment horizontal="center" vertical="center" wrapText="1"/>
    </xf>
    <xf numFmtId="0" fontId="5" fillId="7" borderId="22" xfId="0" applyFont="1" applyFill="1" applyBorder="1" applyAlignment="1">
      <alignment horizontal="center" vertical="center" wrapText="1"/>
    </xf>
    <xf numFmtId="0" fontId="16" fillId="5" borderId="0" xfId="0" applyFont="1" applyFill="1" applyAlignment="1">
      <alignment horizontal="center" vertical="center" wrapText="1"/>
    </xf>
    <xf numFmtId="0" fontId="80" fillId="5" borderId="0" xfId="0" applyFont="1" applyFill="1" applyAlignment="1">
      <alignment horizontal="center" vertical="center" wrapText="1"/>
    </xf>
    <xf numFmtId="0" fontId="72" fillId="5" borderId="0" xfId="0" applyFont="1" applyFill="1" applyAlignment="1">
      <alignment horizontal="center" vertical="center" wrapText="1"/>
    </xf>
    <xf numFmtId="0" fontId="5" fillId="5" borderId="0" xfId="0" applyFont="1" applyFill="1" applyAlignment="1">
      <alignment horizontal="center" vertical="top" wrapText="1"/>
    </xf>
    <xf numFmtId="0" fontId="5" fillId="5" borderId="0" xfId="0" applyFont="1" applyFill="1" applyAlignment="1">
      <alignment horizontal="center" wrapText="1"/>
    </xf>
    <xf numFmtId="0" fontId="6" fillId="5" borderId="11" xfId="0" applyFont="1" applyFill="1" applyBorder="1" applyAlignment="1">
      <alignment horizontal="center" vertical="top" wrapText="1"/>
    </xf>
    <xf numFmtId="0" fontId="6" fillId="5" borderId="12" xfId="0" applyFont="1" applyFill="1" applyBorder="1" applyAlignment="1">
      <alignment horizontal="center" vertical="top" wrapText="1"/>
    </xf>
    <xf numFmtId="0" fontId="6" fillId="5" borderId="13" xfId="0" applyFont="1" applyFill="1" applyBorder="1" applyAlignment="1">
      <alignment horizontal="center" vertical="top" wrapText="1"/>
    </xf>
    <xf numFmtId="0" fontId="13" fillId="5" borderId="0" xfId="0" applyFont="1" applyFill="1" applyAlignment="1">
      <alignment horizontal="center" vertical="center" wrapText="1"/>
    </xf>
    <xf numFmtId="0" fontId="10" fillId="5" borderId="0" xfId="0" applyFont="1" applyFill="1" applyAlignment="1">
      <alignment horizontal="center" vertical="center" wrapText="1"/>
    </xf>
    <xf numFmtId="0" fontId="35" fillId="5" borderId="14" xfId="0" applyFont="1" applyFill="1" applyBorder="1" applyAlignment="1">
      <alignment horizontal="center" vertical="center"/>
    </xf>
    <xf numFmtId="0" fontId="10" fillId="5" borderId="0" xfId="0" applyFont="1" applyFill="1" applyAlignment="1">
      <alignment horizontal="center" vertical="center"/>
    </xf>
    <xf numFmtId="0" fontId="10" fillId="5" borderId="15" xfId="0" applyFont="1" applyFill="1" applyBorder="1" applyAlignment="1">
      <alignment horizontal="center" vertical="center"/>
    </xf>
    <xf numFmtId="0" fontId="82" fillId="5" borderId="0" xfId="0" applyFont="1" applyFill="1" applyAlignment="1">
      <alignment horizontal="center" vertical="center"/>
    </xf>
    <xf numFmtId="0" fontId="4" fillId="5" borderId="0" xfId="0" applyFont="1" applyFill="1" applyAlignment="1">
      <alignment horizontal="center" vertical="center"/>
    </xf>
    <xf numFmtId="0" fontId="6" fillId="3" borderId="14" xfId="0" applyFont="1" applyFill="1" applyBorder="1" applyAlignment="1">
      <alignment horizontal="center" vertical="center"/>
    </xf>
    <xf numFmtId="0" fontId="6" fillId="3" borderId="0" xfId="0" applyFont="1" applyFill="1" applyAlignment="1">
      <alignment horizontal="center" vertical="center"/>
    </xf>
    <xf numFmtId="0" fontId="6" fillId="3" borderId="15" xfId="0" applyFont="1" applyFill="1" applyBorder="1" applyAlignment="1">
      <alignment horizontal="center" vertical="center"/>
    </xf>
    <xf numFmtId="0" fontId="16" fillId="5" borderId="0" xfId="0" applyFont="1" applyFill="1" applyAlignment="1">
      <alignment horizontal="center" vertical="center"/>
    </xf>
    <xf numFmtId="0" fontId="5" fillId="5" borderId="0" xfId="0" applyFont="1" applyFill="1" applyAlignment="1">
      <alignment horizontal="right" vertical="top"/>
    </xf>
    <xf numFmtId="0" fontId="73" fillId="5" borderId="0" xfId="0" applyFont="1" applyFill="1" applyAlignment="1">
      <alignment horizontal="right" vertical="top"/>
    </xf>
    <xf numFmtId="0" fontId="4" fillId="7" borderId="41" xfId="0" applyFont="1" applyFill="1" applyBorder="1" applyAlignment="1">
      <alignment horizontal="left" vertical="top" wrapText="1"/>
    </xf>
    <xf numFmtId="0" fontId="4" fillId="7" borderId="0" xfId="0" applyFont="1" applyFill="1" applyAlignment="1">
      <alignment horizontal="left" vertical="top" wrapText="1"/>
    </xf>
    <xf numFmtId="0" fontId="4" fillId="7" borderId="42" xfId="0" applyFont="1" applyFill="1" applyBorder="1" applyAlignment="1">
      <alignment horizontal="left" vertical="top" wrapText="1"/>
    </xf>
    <xf numFmtId="0" fontId="4" fillId="7" borderId="25" xfId="0" applyFont="1" applyFill="1" applyBorder="1" applyAlignment="1">
      <alignment horizontal="left" vertical="top" wrapText="1"/>
    </xf>
    <xf numFmtId="0" fontId="4" fillId="7" borderId="26" xfId="0" applyFont="1" applyFill="1" applyBorder="1" applyAlignment="1">
      <alignment horizontal="left" vertical="top" wrapText="1"/>
    </xf>
    <xf numFmtId="0" fontId="4" fillId="7" borderId="29" xfId="0" applyFont="1" applyFill="1" applyBorder="1" applyAlignment="1">
      <alignment horizontal="left" vertical="top" wrapText="1"/>
    </xf>
    <xf numFmtId="166" fontId="4" fillId="5" borderId="1" xfId="0" applyNumberFormat="1" applyFont="1" applyFill="1" applyBorder="1" applyAlignment="1" applyProtection="1">
      <alignment horizontal="center" vertical="center"/>
      <protection locked="0"/>
    </xf>
    <xf numFmtId="0" fontId="5" fillId="5" borderId="1" xfId="0" applyFont="1" applyFill="1" applyBorder="1" applyAlignment="1" applyProtection="1">
      <alignment horizontal="left" vertical="center"/>
      <protection locked="0"/>
    </xf>
    <xf numFmtId="0" fontId="1" fillId="5" borderId="65" xfId="0" applyFont="1" applyFill="1" applyBorder="1" applyAlignment="1">
      <alignment horizontal="center" vertical="center"/>
    </xf>
    <xf numFmtId="0" fontId="1" fillId="5" borderId="32" xfId="0" applyFont="1" applyFill="1" applyBorder="1" applyAlignment="1">
      <alignment horizontal="center" vertical="center"/>
    </xf>
    <xf numFmtId="0" fontId="1" fillId="5" borderId="51" xfId="0" applyFont="1" applyFill="1" applyBorder="1" applyAlignment="1">
      <alignment horizontal="center" vertical="center"/>
    </xf>
    <xf numFmtId="0" fontId="1" fillId="5" borderId="25" xfId="0" applyFont="1" applyFill="1" applyBorder="1" applyAlignment="1">
      <alignment horizontal="center" vertical="center"/>
    </xf>
    <xf numFmtId="0" fontId="1" fillId="5" borderId="26" xfId="0" applyFont="1" applyFill="1" applyBorder="1" applyAlignment="1">
      <alignment horizontal="center" vertical="center"/>
    </xf>
    <xf numFmtId="0" fontId="1" fillId="5" borderId="27" xfId="0" applyFont="1" applyFill="1" applyBorder="1" applyAlignment="1">
      <alignment horizontal="center" vertical="center"/>
    </xf>
    <xf numFmtId="0" fontId="1" fillId="5" borderId="67" xfId="0" applyFont="1" applyFill="1" applyBorder="1" applyAlignment="1">
      <alignment horizontal="center" vertical="center"/>
    </xf>
    <xf numFmtId="0" fontId="1" fillId="5" borderId="1" xfId="0" applyFont="1" applyFill="1" applyBorder="1" applyAlignment="1">
      <alignment horizontal="center" vertical="center"/>
    </xf>
    <xf numFmtId="0" fontId="1" fillId="5" borderId="49" xfId="0" applyFont="1" applyFill="1" applyBorder="1" applyAlignment="1">
      <alignment horizontal="center" vertical="center"/>
    </xf>
    <xf numFmtId="0" fontId="1" fillId="5" borderId="50" xfId="0" applyFont="1" applyFill="1" applyBorder="1" applyAlignment="1">
      <alignment horizontal="center" vertical="center"/>
    </xf>
    <xf numFmtId="0" fontId="1" fillId="5" borderId="71" xfId="0" applyFont="1" applyFill="1" applyBorder="1" applyAlignment="1">
      <alignment horizontal="center" vertical="center"/>
    </xf>
    <xf numFmtId="0" fontId="1" fillId="5" borderId="48" xfId="0" applyFont="1" applyFill="1" applyBorder="1" applyAlignment="1">
      <alignment horizontal="center" vertical="center"/>
    </xf>
    <xf numFmtId="0" fontId="1" fillId="5" borderId="72" xfId="0" applyFont="1" applyFill="1" applyBorder="1" applyAlignment="1">
      <alignment horizontal="center" vertical="center"/>
    </xf>
    <xf numFmtId="0" fontId="1" fillId="5" borderId="28" xfId="0" applyFont="1" applyFill="1" applyBorder="1" applyAlignment="1">
      <alignment horizontal="center" vertical="center"/>
    </xf>
    <xf numFmtId="0" fontId="1" fillId="5" borderId="29" xfId="0" applyFont="1" applyFill="1" applyBorder="1" applyAlignment="1">
      <alignment horizontal="center" vertical="center"/>
    </xf>
    <xf numFmtId="0" fontId="2" fillId="18" borderId="21" xfId="0" applyFont="1" applyFill="1" applyBorder="1" applyAlignment="1">
      <alignment horizontal="center" vertical="center" wrapText="1"/>
    </xf>
    <xf numFmtId="0" fontId="2" fillId="18" borderId="24" xfId="0" applyFont="1" applyFill="1" applyBorder="1" applyAlignment="1">
      <alignment horizontal="center" vertical="center" wrapText="1"/>
    </xf>
    <xf numFmtId="0" fontId="2" fillId="18" borderId="22" xfId="0" applyFont="1" applyFill="1" applyBorder="1" applyAlignment="1">
      <alignment horizontal="center" vertical="center" wrapText="1"/>
    </xf>
    <xf numFmtId="0" fontId="2" fillId="18" borderId="73" xfId="0" applyFont="1" applyFill="1" applyBorder="1" applyAlignment="1">
      <alignment horizontal="center" vertical="center" wrapText="1"/>
    </xf>
    <xf numFmtId="0" fontId="2" fillId="18" borderId="0" xfId="0" applyFont="1" applyFill="1" applyAlignment="1">
      <alignment horizontal="center" vertical="center" wrapText="1"/>
    </xf>
    <xf numFmtId="0" fontId="2" fillId="18" borderId="42" xfId="0" applyFont="1" applyFill="1" applyBorder="1" applyAlignment="1">
      <alignment horizontal="center" vertical="center" wrapText="1"/>
    </xf>
    <xf numFmtId="0" fontId="2" fillId="18" borderId="48" xfId="0" applyFont="1" applyFill="1" applyBorder="1" applyAlignment="1">
      <alignment horizontal="center" vertical="center" wrapText="1"/>
    </xf>
    <xf numFmtId="0" fontId="2" fillId="18" borderId="1" xfId="0" applyFont="1" applyFill="1" applyBorder="1" applyAlignment="1">
      <alignment horizontal="center" vertical="center" wrapText="1"/>
    </xf>
    <xf numFmtId="0" fontId="2" fillId="18" borderId="72" xfId="0" applyFont="1" applyFill="1" applyBorder="1" applyAlignment="1">
      <alignment horizontal="center" vertical="center" wrapText="1"/>
    </xf>
    <xf numFmtId="0" fontId="22" fillId="5" borderId="0" xfId="0" applyFont="1" applyFill="1" applyAlignment="1">
      <alignment horizontal="left"/>
    </xf>
    <xf numFmtId="0" fontId="19" fillId="5" borderId="1" xfId="0" applyFont="1" applyFill="1" applyBorder="1" applyAlignment="1" applyProtection="1">
      <alignment horizontal="left"/>
      <protection locked="0"/>
    </xf>
    <xf numFmtId="167" fontId="19" fillId="5" borderId="1" xfId="0" applyNumberFormat="1" applyFont="1" applyFill="1" applyBorder="1" applyAlignment="1" applyProtection="1">
      <alignment horizontal="center"/>
      <protection locked="0"/>
    </xf>
    <xf numFmtId="0" fontId="21" fillId="5" borderId="0" xfId="0" applyFont="1" applyFill="1" applyAlignment="1">
      <alignment horizontal="left"/>
    </xf>
    <xf numFmtId="14" fontId="19" fillId="5" borderId="1" xfId="0" applyNumberFormat="1" applyFont="1" applyFill="1" applyBorder="1" applyAlignment="1" applyProtection="1">
      <alignment horizontal="center"/>
      <protection locked="0"/>
    </xf>
    <xf numFmtId="0" fontId="20" fillId="5" borderId="0" xfId="0" applyFont="1" applyFill="1" applyAlignment="1">
      <alignment horizontal="left"/>
    </xf>
    <xf numFmtId="0" fontId="3" fillId="2" borderId="0" xfId="0" applyFont="1" applyFill="1" applyAlignment="1">
      <alignment horizontal="center" vertical="center"/>
    </xf>
    <xf numFmtId="0" fontId="18" fillId="5" borderId="0" xfId="0" applyFont="1" applyFill="1" applyAlignment="1">
      <alignment horizontal="left"/>
    </xf>
    <xf numFmtId="0" fontId="35" fillId="5" borderId="0" xfId="0" applyFont="1" applyFill="1" applyAlignment="1">
      <alignment horizontal="center"/>
    </xf>
    <xf numFmtId="0" fontId="10" fillId="5" borderId="0" xfId="0" applyFont="1" applyFill="1" applyAlignment="1">
      <alignment horizontal="center"/>
    </xf>
    <xf numFmtId="0" fontId="35" fillId="5" borderId="0" xfId="0" applyFont="1" applyFill="1" applyAlignment="1">
      <alignment horizontal="center" vertical="center"/>
    </xf>
    <xf numFmtId="0" fontId="35" fillId="5" borderId="15" xfId="0" applyFont="1" applyFill="1" applyBorder="1" applyAlignment="1">
      <alignment horizontal="center" vertical="center"/>
    </xf>
    <xf numFmtId="0" fontId="6" fillId="5" borderId="14" xfId="0" applyFont="1" applyFill="1" applyBorder="1" applyAlignment="1">
      <alignment horizontal="center" vertical="top" wrapText="1"/>
    </xf>
    <xf numFmtId="0" fontId="6" fillId="5" borderId="0" xfId="0" applyFont="1" applyFill="1" applyAlignment="1">
      <alignment horizontal="center" vertical="top" wrapText="1"/>
    </xf>
    <xf numFmtId="0" fontId="6" fillId="5" borderId="15" xfId="0" applyFont="1" applyFill="1" applyBorder="1" applyAlignment="1">
      <alignment horizontal="center" vertical="top" wrapText="1"/>
    </xf>
    <xf numFmtId="0" fontId="4" fillId="7" borderId="0" xfId="0" applyFont="1" applyFill="1" applyAlignment="1">
      <alignment horizontal="left" vertical="center" wrapText="1"/>
    </xf>
    <xf numFmtId="0" fontId="5" fillId="7" borderId="23" xfId="0" applyFont="1" applyFill="1" applyBorder="1" applyAlignment="1">
      <alignment horizontal="center"/>
    </xf>
    <xf numFmtId="0" fontId="53" fillId="7" borderId="24" xfId="0" applyFont="1" applyFill="1" applyBorder="1" applyAlignment="1">
      <alignment horizontal="center"/>
    </xf>
    <xf numFmtId="0" fontId="53" fillId="7" borderId="22" xfId="0" applyFont="1" applyFill="1" applyBorder="1" applyAlignment="1">
      <alignment horizontal="center"/>
    </xf>
    <xf numFmtId="0" fontId="2" fillId="7" borderId="41" xfId="0" applyFont="1" applyFill="1" applyBorder="1" applyAlignment="1">
      <alignment horizontal="left" vertical="center" wrapText="1"/>
    </xf>
    <xf numFmtId="0" fontId="47" fillId="7" borderId="0" xfId="0" applyFont="1" applyFill="1" applyAlignment="1">
      <alignment horizontal="left" vertical="center" wrapText="1"/>
    </xf>
    <xf numFmtId="0" fontId="47" fillId="7" borderId="42" xfId="0" applyFont="1" applyFill="1" applyBorder="1" applyAlignment="1">
      <alignment horizontal="left" vertical="center" wrapText="1"/>
    </xf>
    <xf numFmtId="0" fontId="47" fillId="7" borderId="41" xfId="0" applyFont="1" applyFill="1" applyBorder="1" applyAlignment="1">
      <alignment horizontal="left" vertical="center" wrapText="1"/>
    </xf>
    <xf numFmtId="0" fontId="47" fillId="7" borderId="25" xfId="0" applyFont="1" applyFill="1" applyBorder="1" applyAlignment="1">
      <alignment horizontal="left" vertical="center" wrapText="1"/>
    </xf>
    <xf numFmtId="0" fontId="47" fillId="7" borderId="26" xfId="0" applyFont="1" applyFill="1" applyBorder="1" applyAlignment="1">
      <alignment horizontal="left" vertical="center" wrapText="1"/>
    </xf>
    <xf numFmtId="0" fontId="47" fillId="7" borderId="29" xfId="0" applyFont="1" applyFill="1" applyBorder="1" applyAlignment="1">
      <alignment horizontal="left" vertical="center" wrapText="1"/>
    </xf>
    <xf numFmtId="0" fontId="2" fillId="18" borderId="23" xfId="0" applyFont="1" applyFill="1" applyBorder="1" applyAlignment="1">
      <alignment horizontal="center" vertical="center"/>
    </xf>
    <xf numFmtId="0" fontId="2" fillId="18" borderId="24" xfId="0" applyFont="1" applyFill="1" applyBorder="1" applyAlignment="1">
      <alignment horizontal="center" vertical="center"/>
    </xf>
    <xf numFmtId="0" fontId="2" fillId="18" borderId="55" xfId="0" applyFont="1" applyFill="1" applyBorder="1" applyAlignment="1">
      <alignment horizontal="center" vertical="center"/>
    </xf>
    <xf numFmtId="0" fontId="2" fillId="18" borderId="41" xfId="0" applyFont="1" applyFill="1" applyBorder="1" applyAlignment="1">
      <alignment horizontal="center" vertical="center"/>
    </xf>
    <xf numFmtId="0" fontId="2" fillId="18" borderId="63" xfId="0" applyFont="1" applyFill="1" applyBorder="1" applyAlignment="1">
      <alignment horizontal="center" vertical="center"/>
    </xf>
    <xf numFmtId="0" fontId="2" fillId="18" borderId="67" xfId="0" applyFont="1" applyFill="1" applyBorder="1" applyAlignment="1">
      <alignment horizontal="center" vertical="center"/>
    </xf>
    <xf numFmtId="0" fontId="2" fillId="18" borderId="1" xfId="0" applyFont="1" applyFill="1" applyBorder="1" applyAlignment="1">
      <alignment horizontal="center" vertical="center"/>
    </xf>
    <xf numFmtId="0" fontId="2" fillId="18" borderId="49" xfId="0" applyFont="1" applyFill="1" applyBorder="1" applyAlignment="1">
      <alignment horizontal="center" vertical="center"/>
    </xf>
    <xf numFmtId="0" fontId="1" fillId="5" borderId="0" xfId="0" applyFont="1" applyFill="1" applyAlignment="1">
      <alignment horizontal="left" vertical="center"/>
    </xf>
    <xf numFmtId="0" fontId="1" fillId="5" borderId="0" xfId="0" applyFont="1" applyFill="1" applyAlignment="1" applyProtection="1">
      <alignment horizontal="center" vertical="center"/>
      <protection locked="0"/>
    </xf>
    <xf numFmtId="0" fontId="1" fillId="5" borderId="0" xfId="0" applyFont="1" applyFill="1" applyAlignment="1">
      <alignment horizontal="center" vertical="center"/>
    </xf>
    <xf numFmtId="0" fontId="31" fillId="5" borderId="11" xfId="0" applyFont="1" applyFill="1" applyBorder="1" applyAlignment="1">
      <alignment horizontal="center" vertical="center" wrapText="1"/>
    </xf>
    <xf numFmtId="0" fontId="31" fillId="5" borderId="12" xfId="0" applyFont="1" applyFill="1" applyBorder="1" applyAlignment="1">
      <alignment horizontal="center" vertical="center" wrapText="1"/>
    </xf>
    <xf numFmtId="0" fontId="31" fillId="5" borderId="13" xfId="0" applyFont="1" applyFill="1" applyBorder="1" applyAlignment="1">
      <alignment horizontal="center" vertical="center" wrapText="1"/>
    </xf>
    <xf numFmtId="0" fontId="2" fillId="5" borderId="0" xfId="0" applyFont="1" applyFill="1" applyAlignment="1">
      <alignment horizontal="right" vertical="center"/>
    </xf>
    <xf numFmtId="0" fontId="1" fillId="5" borderId="1" xfId="0" applyFont="1" applyFill="1" applyBorder="1" applyAlignment="1">
      <alignment horizontal="left" vertical="center"/>
    </xf>
    <xf numFmtId="0" fontId="1" fillId="5" borderId="1" xfId="0" applyFont="1" applyFill="1" applyBorder="1" applyAlignment="1" applyProtection="1">
      <alignment horizontal="left" vertical="center"/>
      <protection locked="0"/>
    </xf>
    <xf numFmtId="0" fontId="5" fillId="28" borderId="0" xfId="0" applyFont="1" applyFill="1" applyAlignment="1">
      <alignment horizontal="left" vertical="center" wrapText="1"/>
    </xf>
    <xf numFmtId="0" fontId="6" fillId="28" borderId="0" xfId="0" applyFont="1" applyFill="1" applyAlignment="1">
      <alignment horizontal="left" vertical="center" wrapText="1"/>
    </xf>
    <xf numFmtId="0" fontId="2" fillId="7" borderId="8"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7" borderId="53" xfId="0" applyFont="1" applyFill="1" applyBorder="1" applyAlignment="1">
      <alignment horizontal="center" vertical="center" wrapText="1"/>
    </xf>
    <xf numFmtId="0" fontId="1" fillId="3" borderId="8" xfId="0" applyFont="1" applyFill="1" applyBorder="1" applyAlignment="1" applyProtection="1">
      <alignment horizontal="center" vertical="center" wrapText="1"/>
      <protection locked="0"/>
    </xf>
    <xf numFmtId="0" fontId="1" fillId="3" borderId="6" xfId="0" applyFont="1" applyFill="1" applyBorder="1" applyAlignment="1" applyProtection="1">
      <alignment horizontal="center" vertical="center" wrapText="1"/>
      <protection locked="0"/>
    </xf>
    <xf numFmtId="0" fontId="1" fillId="3" borderId="53" xfId="0" applyFont="1" applyFill="1" applyBorder="1" applyAlignment="1" applyProtection="1">
      <alignment horizontal="center" vertical="center" wrapText="1"/>
      <protection locked="0"/>
    </xf>
    <xf numFmtId="0" fontId="37" fillId="22" borderId="23" xfId="0" applyFont="1" applyFill="1" applyBorder="1" applyAlignment="1">
      <alignment horizontal="center" vertical="center" wrapText="1"/>
    </xf>
    <xf numFmtId="0" fontId="37" fillId="22" borderId="24" xfId="0" applyFont="1" applyFill="1" applyBorder="1" applyAlignment="1">
      <alignment horizontal="center" vertical="center" wrapText="1"/>
    </xf>
    <xf numFmtId="0" fontId="37" fillId="22" borderId="22" xfId="0" applyFont="1" applyFill="1" applyBorder="1" applyAlignment="1">
      <alignment horizontal="center" vertical="center" wrapText="1"/>
    </xf>
    <xf numFmtId="0" fontId="6" fillId="5" borderId="0" xfId="0" applyFont="1" applyFill="1" applyAlignment="1">
      <alignment horizontal="right" vertical="center"/>
    </xf>
    <xf numFmtId="0" fontId="2" fillId="7" borderId="57" xfId="0" applyFont="1" applyFill="1" applyBorder="1" applyAlignment="1">
      <alignment horizontal="center" vertical="center" wrapText="1"/>
    </xf>
    <xf numFmtId="0" fontId="2" fillId="7" borderId="58" xfId="0" applyFont="1" applyFill="1" applyBorder="1" applyAlignment="1">
      <alignment horizontal="center" vertical="center" wrapText="1"/>
    </xf>
    <xf numFmtId="0" fontId="2" fillId="7" borderId="44" xfId="0" applyFont="1" applyFill="1" applyBorder="1" applyAlignment="1">
      <alignment horizontal="center" vertical="center" wrapText="1"/>
    </xf>
    <xf numFmtId="0" fontId="2" fillId="7" borderId="59" xfId="0" applyFont="1" applyFill="1" applyBorder="1" applyAlignment="1">
      <alignment horizontal="center" vertical="center" wrapText="1"/>
    </xf>
    <xf numFmtId="0" fontId="1" fillId="0" borderId="33"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wrapText="1"/>
      <protection locked="0"/>
    </xf>
    <xf numFmtId="0" fontId="1" fillId="0" borderId="30" xfId="0" applyFont="1" applyBorder="1" applyAlignment="1" applyProtection="1">
      <alignment horizontal="center" vertical="center" wrapText="1"/>
      <protection locked="0"/>
    </xf>
    <xf numFmtId="0" fontId="2" fillId="7" borderId="33"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2" fillId="7" borderId="46" xfId="0" applyFont="1" applyFill="1" applyBorder="1" applyAlignment="1">
      <alignment horizontal="center" vertical="center" wrapText="1"/>
    </xf>
    <xf numFmtId="0" fontId="37" fillId="22" borderId="41" xfId="0" applyFont="1" applyFill="1" applyBorder="1" applyAlignment="1">
      <alignment horizontal="center" vertical="center" wrapText="1"/>
    </xf>
    <xf numFmtId="0" fontId="37" fillId="22" borderId="0" xfId="0" applyFont="1" applyFill="1" applyAlignment="1">
      <alignment horizontal="center" vertical="center" wrapText="1"/>
    </xf>
    <xf numFmtId="0" fontId="37" fillId="22" borderId="42" xfId="0" applyFont="1" applyFill="1" applyBorder="1" applyAlignment="1">
      <alignment horizontal="center" vertical="center" wrapText="1"/>
    </xf>
    <xf numFmtId="0" fontId="6" fillId="5" borderId="1" xfId="0" applyFont="1" applyFill="1" applyBorder="1" applyAlignment="1" applyProtection="1">
      <alignment horizontal="center" vertical="center" wrapText="1"/>
      <protection locked="0"/>
    </xf>
    <xf numFmtId="0" fontId="1" fillId="0" borderId="34"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1" fillId="0" borderId="31" xfId="0" applyFont="1" applyBorder="1" applyAlignment="1" applyProtection="1">
      <alignment horizontal="center" vertical="center" wrapText="1"/>
      <protection locked="0"/>
    </xf>
    <xf numFmtId="0" fontId="1" fillId="3" borderId="33" xfId="0" applyFont="1" applyFill="1" applyBorder="1" applyAlignment="1" applyProtection="1">
      <alignment horizontal="center" vertical="center" wrapText="1"/>
      <protection locked="0"/>
    </xf>
    <xf numFmtId="0" fontId="1" fillId="3" borderId="2" xfId="0" applyFont="1" applyFill="1" applyBorder="1" applyAlignment="1" applyProtection="1">
      <alignment horizontal="center" vertical="center" wrapText="1"/>
      <protection locked="0"/>
    </xf>
    <xf numFmtId="0" fontId="1" fillId="3" borderId="30" xfId="0" applyFont="1" applyFill="1" applyBorder="1" applyAlignment="1" applyProtection="1">
      <alignment horizontal="center" vertical="center" wrapText="1"/>
      <protection locked="0"/>
    </xf>
    <xf numFmtId="0" fontId="6" fillId="11" borderId="68" xfId="0" applyFont="1" applyFill="1" applyBorder="1" applyAlignment="1">
      <alignment horizontal="center" vertical="center" wrapText="1"/>
    </xf>
    <xf numFmtId="0" fontId="6" fillId="11" borderId="66" xfId="0" applyFont="1" applyFill="1" applyBorder="1" applyAlignment="1">
      <alignment horizontal="center" vertical="center" wrapText="1"/>
    </xf>
    <xf numFmtId="0" fontId="6" fillId="11" borderId="74"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7" borderId="64" xfId="0" applyFont="1" applyFill="1" applyBorder="1" applyAlignment="1">
      <alignment horizontal="center" vertical="center" wrapText="1"/>
    </xf>
    <xf numFmtId="0" fontId="1" fillId="0" borderId="3"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wrapText="1"/>
      <protection locked="0"/>
    </xf>
    <xf numFmtId="0" fontId="1" fillId="0" borderId="7" xfId="0" applyFont="1" applyBorder="1" applyAlignment="1" applyProtection="1">
      <alignment horizontal="center" vertical="center" wrapText="1"/>
      <protection locked="0"/>
    </xf>
    <xf numFmtId="0" fontId="66" fillId="13" borderId="23" xfId="0" applyFont="1" applyFill="1" applyBorder="1" applyAlignment="1">
      <alignment horizontal="center" vertical="center" wrapText="1"/>
    </xf>
    <xf numFmtId="0" fontId="66" fillId="13" borderId="24" xfId="0" applyFont="1" applyFill="1" applyBorder="1" applyAlignment="1">
      <alignment horizontal="center" vertical="center" wrapText="1"/>
    </xf>
    <xf numFmtId="0" fontId="66" fillId="13" borderId="22" xfId="0" applyFont="1" applyFill="1" applyBorder="1" applyAlignment="1">
      <alignment horizontal="center" vertical="center" wrapText="1"/>
    </xf>
    <xf numFmtId="0" fontId="38" fillId="14" borderId="25" xfId="0" applyFont="1" applyFill="1" applyBorder="1" applyAlignment="1">
      <alignment horizontal="center" vertical="center" wrapText="1"/>
    </xf>
    <xf numFmtId="0" fontId="38" fillId="14" borderId="26" xfId="0" applyFont="1" applyFill="1" applyBorder="1" applyAlignment="1">
      <alignment horizontal="center" vertical="center" wrapText="1"/>
    </xf>
    <xf numFmtId="0" fontId="38" fillId="14" borderId="29" xfId="0" applyFont="1" applyFill="1" applyBorder="1" applyAlignment="1">
      <alignment horizontal="center" vertical="center" wrapText="1"/>
    </xf>
    <xf numFmtId="0" fontId="6" fillId="10" borderId="78" xfId="0" applyFont="1" applyFill="1" applyBorder="1" applyAlignment="1">
      <alignment horizontal="center" vertical="center" wrapText="1"/>
    </xf>
    <xf numFmtId="0" fontId="6" fillId="10" borderId="79" xfId="0" applyFont="1" applyFill="1" applyBorder="1" applyAlignment="1">
      <alignment horizontal="center" vertical="center" wrapText="1"/>
    </xf>
    <xf numFmtId="0" fontId="6" fillId="10" borderId="80" xfId="0" applyFont="1" applyFill="1" applyBorder="1" applyAlignment="1">
      <alignment horizontal="center" vertical="center" wrapText="1"/>
    </xf>
    <xf numFmtId="0" fontId="6" fillId="10" borderId="25" xfId="0" applyFont="1" applyFill="1" applyBorder="1" applyAlignment="1" applyProtection="1">
      <alignment horizontal="center" vertical="center" wrapText="1"/>
      <protection locked="0"/>
    </xf>
    <xf numFmtId="0" fontId="6" fillId="10" borderId="26" xfId="0" applyFont="1" applyFill="1" applyBorder="1" applyAlignment="1" applyProtection="1">
      <alignment horizontal="center" vertical="center" wrapText="1"/>
      <protection locked="0"/>
    </xf>
    <xf numFmtId="0" fontId="6" fillId="10" borderId="29" xfId="0" applyFont="1" applyFill="1" applyBorder="1" applyAlignment="1" applyProtection="1">
      <alignment horizontal="center" vertical="center" wrapText="1"/>
      <protection locked="0"/>
    </xf>
    <xf numFmtId="0" fontId="1" fillId="5" borderId="54" xfId="0" applyFont="1" applyFill="1" applyBorder="1" applyAlignment="1">
      <alignment horizontal="center" vertical="center" wrapText="1"/>
    </xf>
    <xf numFmtId="0" fontId="1" fillId="5" borderId="43" xfId="0" applyFont="1" applyFill="1" applyBorder="1" applyAlignment="1">
      <alignment horizontal="center" vertical="center" wrapText="1"/>
    </xf>
    <xf numFmtId="0" fontId="1" fillId="5" borderId="56" xfId="0" applyFont="1" applyFill="1" applyBorder="1" applyAlignment="1">
      <alignment horizontal="center" vertical="center" wrapText="1"/>
    </xf>
    <xf numFmtId="0" fontId="37" fillId="9" borderId="41" xfId="0" applyFont="1" applyFill="1" applyBorder="1" applyAlignment="1">
      <alignment horizontal="center" vertical="center" wrapText="1"/>
    </xf>
    <xf numFmtId="0" fontId="37" fillId="9" borderId="0" xfId="0" applyFont="1" applyFill="1" applyAlignment="1">
      <alignment horizontal="center" vertical="center" wrapText="1"/>
    </xf>
    <xf numFmtId="0" fontId="37" fillId="9" borderId="42" xfId="0" applyFont="1" applyFill="1" applyBorder="1" applyAlignment="1">
      <alignment horizontal="center" vertical="center" wrapText="1"/>
    </xf>
    <xf numFmtId="0" fontId="1" fillId="5" borderId="8" xfId="0" applyFont="1" applyFill="1" applyBorder="1" applyAlignment="1" applyProtection="1">
      <alignment horizontal="center" vertical="center" wrapText="1"/>
      <protection locked="0"/>
    </xf>
    <xf numFmtId="0" fontId="1" fillId="5" borderId="6" xfId="0" applyFont="1" applyFill="1" applyBorder="1" applyAlignment="1" applyProtection="1">
      <alignment horizontal="center" vertical="center" wrapText="1"/>
      <protection locked="0"/>
    </xf>
    <xf numFmtId="0" fontId="1" fillId="5" borderId="53" xfId="0" applyFont="1" applyFill="1" applyBorder="1" applyAlignment="1" applyProtection="1">
      <alignment horizontal="center" vertical="center" wrapText="1"/>
      <protection locked="0"/>
    </xf>
    <xf numFmtId="0" fontId="2" fillId="4" borderId="38" xfId="0" applyFont="1" applyFill="1" applyBorder="1" applyAlignment="1">
      <alignment horizontal="center" vertical="center" wrapText="1"/>
    </xf>
    <xf numFmtId="0" fontId="2" fillId="4" borderId="39" xfId="0" applyFont="1" applyFill="1" applyBorder="1" applyAlignment="1">
      <alignment horizontal="center" vertical="center" wrapText="1"/>
    </xf>
    <xf numFmtId="0" fontId="2" fillId="4" borderId="40" xfId="0" applyFont="1" applyFill="1" applyBorder="1" applyAlignment="1">
      <alignment horizontal="center" vertical="center" wrapText="1"/>
    </xf>
    <xf numFmtId="0" fontId="2" fillId="4" borderId="57" xfId="0" applyFont="1" applyFill="1" applyBorder="1" applyAlignment="1">
      <alignment horizontal="center" vertical="center" wrapText="1"/>
    </xf>
    <xf numFmtId="0" fontId="2" fillId="4" borderId="58" xfId="0" applyFont="1" applyFill="1" applyBorder="1" applyAlignment="1">
      <alignment horizontal="center" vertical="center" wrapText="1"/>
    </xf>
    <xf numFmtId="0" fontId="2" fillId="4" borderId="59" xfId="0" applyFont="1" applyFill="1" applyBorder="1" applyAlignment="1">
      <alignment horizontal="center" vertical="center" wrapText="1"/>
    </xf>
    <xf numFmtId="0" fontId="2" fillId="7" borderId="60" xfId="0" applyFont="1" applyFill="1" applyBorder="1" applyAlignment="1">
      <alignment horizontal="center" vertical="center" wrapText="1"/>
    </xf>
    <xf numFmtId="0" fontId="2" fillId="7" borderId="61" xfId="0" applyFont="1" applyFill="1" applyBorder="1" applyAlignment="1">
      <alignment horizontal="center" vertical="center" wrapText="1"/>
    </xf>
    <xf numFmtId="0" fontId="2" fillId="7" borderId="62" xfId="0" applyFont="1" applyFill="1" applyBorder="1" applyAlignment="1">
      <alignment horizontal="center" vertical="center" wrapText="1"/>
    </xf>
    <xf numFmtId="0" fontId="38" fillId="23" borderId="25" xfId="0" applyFont="1" applyFill="1" applyBorder="1" applyAlignment="1">
      <alignment horizontal="center" vertical="center" wrapText="1"/>
    </xf>
    <xf numFmtId="0" fontId="38" fillId="23" borderId="26" xfId="0" applyFont="1" applyFill="1" applyBorder="1" applyAlignment="1">
      <alignment horizontal="center" vertical="center" wrapText="1"/>
    </xf>
    <xf numFmtId="0" fontId="38" fillId="23" borderId="29" xfId="0" applyFont="1" applyFill="1" applyBorder="1" applyAlignment="1">
      <alignment horizontal="center" vertical="center" wrapText="1"/>
    </xf>
    <xf numFmtId="0" fontId="66" fillId="21" borderId="23" xfId="0" applyFont="1" applyFill="1" applyBorder="1" applyAlignment="1">
      <alignment horizontal="center" vertical="center" wrapText="1"/>
    </xf>
    <xf numFmtId="0" fontId="66" fillId="21" borderId="24" xfId="0" applyFont="1" applyFill="1" applyBorder="1" applyAlignment="1">
      <alignment horizontal="center" vertical="center" wrapText="1"/>
    </xf>
    <xf numFmtId="0" fontId="66" fillId="21" borderId="22" xfId="0" applyFont="1" applyFill="1" applyBorder="1" applyAlignment="1">
      <alignment horizontal="center" vertical="center" wrapText="1"/>
    </xf>
    <xf numFmtId="0" fontId="2" fillId="7" borderId="30" xfId="0" applyFont="1" applyFill="1" applyBorder="1" applyAlignment="1">
      <alignment horizontal="center" vertical="center" wrapText="1"/>
    </xf>
    <xf numFmtId="0" fontId="6" fillId="11" borderId="41" xfId="0" applyFont="1" applyFill="1" applyBorder="1" applyAlignment="1">
      <alignment horizontal="center" vertical="center" wrapText="1"/>
    </xf>
    <xf numFmtId="0" fontId="6" fillId="11" borderId="0" xfId="0" applyFont="1" applyFill="1" applyAlignment="1">
      <alignment horizontal="center" vertical="center" wrapText="1"/>
    </xf>
    <xf numFmtId="0" fontId="64" fillId="20" borderId="2" xfId="7" applyFont="1" applyFill="1" applyBorder="1" applyAlignment="1">
      <alignment horizontal="center" vertical="center"/>
    </xf>
    <xf numFmtId="0" fontId="64" fillId="20" borderId="32" xfId="7" applyFont="1" applyFill="1" applyBorder="1" applyAlignment="1">
      <alignment horizontal="center" vertical="center"/>
    </xf>
    <xf numFmtId="0" fontId="63" fillId="20" borderId="32" xfId="7" applyFont="1" applyFill="1" applyBorder="1" applyAlignment="1">
      <alignment horizontal="center"/>
    </xf>
    <xf numFmtId="0" fontId="63" fillId="20" borderId="51" xfId="7" applyFont="1" applyFill="1" applyBorder="1" applyAlignment="1">
      <alignment horizontal="center"/>
    </xf>
    <xf numFmtId="0" fontId="1" fillId="3" borderId="65" xfId="0" applyFont="1" applyFill="1" applyBorder="1" applyAlignment="1" applyProtection="1">
      <alignment horizontal="left" vertical="center"/>
      <protection locked="0"/>
    </xf>
    <xf numFmtId="0" fontId="1" fillId="3" borderId="32" xfId="0" applyFont="1" applyFill="1" applyBorder="1" applyAlignment="1" applyProtection="1">
      <alignment horizontal="left" vertical="center"/>
      <protection locked="0"/>
    </xf>
    <xf numFmtId="0" fontId="1" fillId="3" borderId="51" xfId="0" applyFont="1" applyFill="1" applyBorder="1" applyAlignment="1" applyProtection="1">
      <alignment horizontal="left" vertical="center"/>
      <protection locked="0"/>
    </xf>
    <xf numFmtId="0" fontId="1" fillId="3" borderId="61" xfId="0" applyFont="1" applyFill="1" applyBorder="1" applyAlignment="1" applyProtection="1">
      <alignment horizontal="center" vertical="center"/>
      <protection locked="0"/>
    </xf>
    <xf numFmtId="164" fontId="1" fillId="3" borderId="61" xfId="0" applyNumberFormat="1" applyFont="1" applyFill="1" applyBorder="1" applyAlignment="1" applyProtection="1">
      <alignment horizontal="center" vertical="center"/>
      <protection locked="0"/>
    </xf>
    <xf numFmtId="164" fontId="1" fillId="3" borderId="61" xfId="0" applyNumberFormat="1" applyFont="1" applyFill="1" applyBorder="1" applyAlignment="1">
      <alignment horizontal="center" vertical="center"/>
    </xf>
    <xf numFmtId="164" fontId="1" fillId="3" borderId="62" xfId="0" applyNumberFormat="1" applyFont="1" applyFill="1" applyBorder="1" applyAlignment="1">
      <alignment horizontal="center" vertical="center"/>
    </xf>
    <xf numFmtId="0" fontId="1" fillId="5" borderId="8" xfId="0" applyFont="1" applyFill="1" applyBorder="1" applyAlignment="1" applyProtection="1">
      <alignment horizontal="left" vertical="center"/>
      <protection locked="0"/>
    </xf>
    <xf numFmtId="0" fontId="1" fillId="5" borderId="6" xfId="0" applyFont="1" applyFill="1" applyBorder="1" applyAlignment="1" applyProtection="1">
      <alignment horizontal="left" vertical="center"/>
      <protection locked="0"/>
    </xf>
    <xf numFmtId="0" fontId="1" fillId="5" borderId="19" xfId="0" applyFont="1" applyFill="1" applyBorder="1" applyAlignment="1" applyProtection="1">
      <alignment horizontal="left" vertical="center"/>
      <protection locked="0"/>
    </xf>
    <xf numFmtId="0" fontId="1" fillId="5" borderId="2" xfId="0" applyFont="1" applyFill="1" applyBorder="1" applyAlignment="1" applyProtection="1">
      <alignment horizontal="center" vertical="center"/>
      <protection locked="0"/>
    </xf>
    <xf numFmtId="164" fontId="1" fillId="5" borderId="46" xfId="0" applyNumberFormat="1" applyFont="1" applyFill="1" applyBorder="1" applyAlignment="1" applyProtection="1">
      <alignment horizontal="center" vertical="center"/>
      <protection locked="0"/>
    </xf>
    <xf numFmtId="164" fontId="1" fillId="5" borderId="6" xfId="0" applyNumberFormat="1" applyFont="1" applyFill="1" applyBorder="1" applyAlignment="1" applyProtection="1">
      <alignment horizontal="center" vertical="center"/>
      <protection locked="0"/>
    </xf>
    <xf numFmtId="164" fontId="1" fillId="5" borderId="19" xfId="0" applyNumberFormat="1" applyFont="1" applyFill="1" applyBorder="1" applyAlignment="1" applyProtection="1">
      <alignment horizontal="center" vertical="center"/>
      <protection locked="0"/>
    </xf>
    <xf numFmtId="164" fontId="1" fillId="5" borderId="2" xfId="0" applyNumberFormat="1" applyFont="1" applyFill="1" applyBorder="1" applyAlignment="1">
      <alignment horizontal="center" vertical="center"/>
    </xf>
    <xf numFmtId="164" fontId="1" fillId="5" borderId="30" xfId="0" applyNumberFormat="1" applyFont="1" applyFill="1" applyBorder="1" applyAlignment="1">
      <alignment horizontal="center" vertical="center"/>
    </xf>
    <xf numFmtId="0" fontId="1" fillId="3" borderId="8" xfId="0" applyFont="1" applyFill="1" applyBorder="1" applyAlignment="1" applyProtection="1">
      <alignment horizontal="left" vertical="center"/>
      <protection locked="0"/>
    </xf>
    <xf numFmtId="0" fontId="1" fillId="3" borderId="6" xfId="0" applyFont="1" applyFill="1" applyBorder="1" applyAlignment="1" applyProtection="1">
      <alignment horizontal="left" vertical="center"/>
      <protection locked="0"/>
    </xf>
    <xf numFmtId="0" fontId="1" fillId="3" borderId="19" xfId="0" applyFont="1" applyFill="1" applyBorder="1" applyAlignment="1" applyProtection="1">
      <alignment horizontal="left" vertical="center"/>
      <protection locked="0"/>
    </xf>
    <xf numFmtId="0" fontId="1" fillId="3" borderId="2" xfId="0" applyFont="1" applyFill="1" applyBorder="1" applyAlignment="1" applyProtection="1">
      <alignment horizontal="center" vertical="center"/>
      <protection locked="0"/>
    </xf>
    <xf numFmtId="164" fontId="1" fillId="3" borderId="2" xfId="0" applyNumberFormat="1" applyFont="1" applyFill="1" applyBorder="1" applyAlignment="1" applyProtection="1">
      <alignment horizontal="center" vertical="center"/>
      <protection locked="0"/>
    </xf>
    <xf numFmtId="164" fontId="1" fillId="3" borderId="2" xfId="0" applyNumberFormat="1" applyFont="1" applyFill="1" applyBorder="1" applyAlignment="1">
      <alignment horizontal="center" vertical="center"/>
    </xf>
    <xf numFmtId="164" fontId="1" fillId="3" borderId="30" xfId="0" applyNumberFormat="1" applyFont="1" applyFill="1" applyBorder="1" applyAlignment="1">
      <alignment horizontal="center" vertical="center"/>
    </xf>
    <xf numFmtId="164" fontId="1" fillId="5" borderId="2" xfId="0" applyNumberFormat="1" applyFont="1" applyFill="1" applyBorder="1" applyAlignment="1" applyProtection="1">
      <alignment horizontal="center" vertical="center"/>
      <protection locked="0"/>
    </xf>
    <xf numFmtId="0" fontId="1" fillId="3" borderId="9" xfId="0" applyFont="1" applyFill="1" applyBorder="1" applyAlignment="1" applyProtection="1">
      <alignment horizontal="left" vertical="center"/>
      <protection locked="0"/>
    </xf>
    <xf numFmtId="0" fontId="1" fillId="3" borderId="10" xfId="0" applyFont="1" applyFill="1" applyBorder="1" applyAlignment="1" applyProtection="1">
      <alignment horizontal="left" vertical="center"/>
      <protection locked="0"/>
    </xf>
    <xf numFmtId="0" fontId="1" fillId="3" borderId="20" xfId="0" applyFont="1" applyFill="1" applyBorder="1" applyAlignment="1" applyProtection="1">
      <alignment horizontal="left" vertical="center"/>
      <protection locked="0"/>
    </xf>
    <xf numFmtId="0" fontId="1" fillId="3" borderId="5" xfId="0" applyFont="1" applyFill="1" applyBorder="1" applyAlignment="1" applyProtection="1">
      <alignment horizontal="center" vertical="center"/>
      <protection locked="0"/>
    </xf>
    <xf numFmtId="164" fontId="1" fillId="3" borderId="5" xfId="0" applyNumberFormat="1" applyFont="1" applyFill="1" applyBorder="1" applyAlignment="1" applyProtection="1">
      <alignment horizontal="center" vertical="center"/>
      <protection locked="0"/>
    </xf>
    <xf numFmtId="164" fontId="1" fillId="3" borderId="5" xfId="0" applyNumberFormat="1" applyFont="1" applyFill="1" applyBorder="1" applyAlignment="1">
      <alignment horizontal="center" vertical="center"/>
    </xf>
    <xf numFmtId="164" fontId="1" fillId="3" borderId="31" xfId="0" applyNumberFormat="1" applyFont="1" applyFill="1" applyBorder="1" applyAlignment="1">
      <alignment horizontal="center" vertical="center"/>
    </xf>
    <xf numFmtId="0" fontId="3" fillId="22" borderId="38" xfId="0" applyFont="1" applyFill="1" applyBorder="1" applyAlignment="1">
      <alignment horizontal="center" vertical="center" wrapText="1"/>
    </xf>
    <xf numFmtId="0" fontId="3" fillId="22" borderId="39" xfId="0" applyFont="1" applyFill="1" applyBorder="1" applyAlignment="1">
      <alignment horizontal="center" vertical="center" wrapText="1"/>
    </xf>
    <xf numFmtId="0" fontId="3" fillId="22" borderId="40" xfId="0" applyFont="1" applyFill="1" applyBorder="1" applyAlignment="1">
      <alignment horizontal="center" vertical="center" wrapText="1"/>
    </xf>
    <xf numFmtId="0" fontId="5" fillId="16" borderId="23" xfId="0" applyFont="1" applyFill="1" applyBorder="1" applyAlignment="1">
      <alignment horizontal="left" vertical="center" wrapText="1"/>
    </xf>
    <xf numFmtId="0" fontId="5" fillId="16" borderId="24" xfId="0" applyFont="1" applyFill="1" applyBorder="1" applyAlignment="1">
      <alignment horizontal="left" vertical="center" wrapText="1"/>
    </xf>
    <xf numFmtId="0" fontId="5" fillId="16" borderId="55" xfId="0" applyFont="1" applyFill="1" applyBorder="1" applyAlignment="1">
      <alignment horizontal="left" vertical="center" wrapText="1"/>
    </xf>
    <xf numFmtId="0" fontId="5" fillId="16" borderId="21" xfId="0" applyFont="1" applyFill="1" applyBorder="1" applyAlignment="1">
      <alignment horizontal="center" vertical="center" wrapText="1"/>
    </xf>
    <xf numFmtId="0" fontId="5" fillId="16" borderId="24" xfId="0" applyFont="1" applyFill="1" applyBorder="1" applyAlignment="1">
      <alignment horizontal="center" vertical="center" wrapText="1"/>
    </xf>
    <xf numFmtId="0" fontId="5" fillId="16" borderId="55" xfId="0" applyFont="1" applyFill="1" applyBorder="1" applyAlignment="1">
      <alignment horizontal="center" vertical="center" wrapText="1"/>
    </xf>
    <xf numFmtId="0" fontId="5" fillId="16" borderId="22" xfId="0" applyFont="1" applyFill="1" applyBorder="1" applyAlignment="1">
      <alignment horizontal="center" vertical="center" wrapText="1"/>
    </xf>
    <xf numFmtId="0" fontId="1" fillId="3" borderId="54" xfId="0" applyFont="1" applyFill="1" applyBorder="1" applyAlignment="1" applyProtection="1">
      <alignment horizontal="left" vertical="center"/>
      <protection locked="0"/>
    </xf>
    <xf numFmtId="0" fontId="1" fillId="3" borderId="43" xfId="0" applyFont="1" applyFill="1" applyBorder="1" applyAlignment="1" applyProtection="1">
      <alignment horizontal="left" vertical="center"/>
      <protection locked="0"/>
    </xf>
    <xf numFmtId="0" fontId="1" fillId="3" borderId="47" xfId="0" applyFont="1" applyFill="1" applyBorder="1" applyAlignment="1" applyProtection="1">
      <alignment horizontal="left" vertical="center"/>
      <protection locked="0"/>
    </xf>
    <xf numFmtId="0" fontId="1" fillId="3" borderId="4" xfId="0" applyFont="1" applyFill="1" applyBorder="1" applyAlignment="1" applyProtection="1">
      <alignment horizontal="center" vertical="center"/>
      <protection locked="0"/>
    </xf>
    <xf numFmtId="164" fontId="1" fillId="3" borderId="4" xfId="0" applyNumberFormat="1" applyFont="1" applyFill="1" applyBorder="1" applyAlignment="1" applyProtection="1">
      <alignment horizontal="center" vertical="center"/>
      <protection locked="0"/>
    </xf>
    <xf numFmtId="164" fontId="1" fillId="3" borderId="4" xfId="0" applyNumberFormat="1" applyFont="1" applyFill="1" applyBorder="1" applyAlignment="1">
      <alignment horizontal="center" vertical="center"/>
    </xf>
    <xf numFmtId="164" fontId="1" fillId="3" borderId="7" xfId="0" applyNumberFormat="1" applyFont="1" applyFill="1" applyBorder="1" applyAlignment="1">
      <alignment horizontal="center" vertical="center"/>
    </xf>
    <xf numFmtId="0" fontId="1" fillId="0" borderId="34" xfId="0" applyFont="1" applyBorder="1" applyAlignment="1" applyProtection="1">
      <alignment horizontal="center" vertical="center"/>
      <protection locked="0"/>
    </xf>
    <xf numFmtId="0" fontId="1" fillId="0" borderId="5" xfId="0" applyFont="1" applyBorder="1" applyAlignment="1" applyProtection="1">
      <alignment horizontal="center" vertical="center"/>
      <protection locked="0"/>
    </xf>
    <xf numFmtId="164" fontId="1" fillId="0" borderId="5" xfId="0" applyNumberFormat="1" applyFont="1" applyBorder="1" applyAlignment="1" applyProtection="1">
      <alignment horizontal="center" vertical="center"/>
      <protection locked="0"/>
    </xf>
    <xf numFmtId="164" fontId="1" fillId="0" borderId="5" xfId="0" applyNumberFormat="1" applyFont="1" applyBorder="1" applyAlignment="1">
      <alignment horizontal="center" vertical="center"/>
    </xf>
    <xf numFmtId="164" fontId="1" fillId="0" borderId="31" xfId="0" applyNumberFormat="1" applyFont="1" applyBorder="1" applyAlignment="1">
      <alignment horizontal="center" vertical="center"/>
    </xf>
    <xf numFmtId="0" fontId="1" fillId="0" borderId="33" xfId="0"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1" fillId="3" borderId="33" xfId="0" applyFont="1" applyFill="1" applyBorder="1" applyAlignment="1" applyProtection="1">
      <alignment horizontal="center" vertical="center"/>
      <protection locked="0"/>
    </xf>
    <xf numFmtId="164" fontId="1" fillId="0" borderId="2" xfId="0" applyNumberFormat="1" applyFont="1" applyBorder="1" applyAlignment="1">
      <alignment horizontal="center" vertical="center"/>
    </xf>
    <xf numFmtId="164" fontId="1" fillId="0" borderId="30" xfId="0" applyNumberFormat="1" applyFont="1" applyBorder="1" applyAlignment="1">
      <alignment horizontal="center" vertical="center"/>
    </xf>
    <xf numFmtId="164" fontId="1" fillId="0" borderId="2" xfId="0" applyNumberFormat="1" applyFont="1" applyBorder="1" applyAlignment="1" applyProtection="1">
      <alignment horizontal="center" vertical="center"/>
      <protection locked="0"/>
    </xf>
    <xf numFmtId="0" fontId="5" fillId="16" borderId="73" xfId="0" applyFont="1" applyFill="1" applyBorder="1" applyAlignment="1">
      <alignment horizontal="center" vertical="center" wrapText="1"/>
    </xf>
    <xf numFmtId="0" fontId="5" fillId="16" borderId="0" xfId="0" applyFont="1" applyFill="1" applyAlignment="1">
      <alignment horizontal="center" vertical="center" wrapText="1"/>
    </xf>
    <xf numFmtId="0" fontId="5" fillId="16" borderId="42" xfId="0" applyFont="1" applyFill="1" applyBorder="1" applyAlignment="1">
      <alignment horizontal="center" vertical="center" wrapText="1"/>
    </xf>
    <xf numFmtId="0" fontId="5" fillId="16" borderId="63" xfId="0" applyFont="1" applyFill="1" applyBorder="1" applyAlignment="1">
      <alignment horizontal="center" vertical="center" wrapText="1"/>
    </xf>
    <xf numFmtId="0" fontId="5" fillId="16" borderId="23" xfId="0" applyFont="1" applyFill="1" applyBorder="1" applyAlignment="1">
      <alignment horizontal="center" vertical="center" wrapText="1"/>
    </xf>
    <xf numFmtId="0" fontId="5" fillId="16" borderId="41" xfId="0" applyFont="1" applyFill="1" applyBorder="1" applyAlignment="1">
      <alignment horizontal="center" vertical="center" wrapText="1"/>
    </xf>
    <xf numFmtId="0" fontId="33" fillId="16" borderId="64" xfId="0" applyFont="1" applyFill="1" applyBorder="1" applyAlignment="1">
      <alignment horizontal="center" vertical="center" wrapText="1"/>
    </xf>
    <xf numFmtId="0" fontId="33" fillId="16" borderId="43" xfId="0" applyFont="1" applyFill="1" applyBorder="1" applyAlignment="1">
      <alignment horizontal="center" vertical="center" wrapText="1"/>
    </xf>
    <xf numFmtId="0" fontId="33" fillId="16" borderId="47" xfId="0" applyFont="1" applyFill="1" applyBorder="1" applyAlignment="1">
      <alignment horizontal="center" vertical="center" wrapText="1"/>
    </xf>
    <xf numFmtId="0" fontId="1" fillId="0" borderId="46" xfId="0" applyFont="1" applyBorder="1" applyAlignment="1" applyProtection="1">
      <alignment horizontal="center" vertical="center"/>
      <protection locked="0"/>
    </xf>
    <xf numFmtId="0" fontId="1" fillId="0" borderId="6" xfId="0" applyFont="1" applyBorder="1" applyAlignment="1" applyProtection="1">
      <alignment horizontal="center" vertical="center"/>
      <protection locked="0"/>
    </xf>
    <xf numFmtId="0" fontId="1" fillId="0" borderId="19" xfId="0" applyFont="1" applyBorder="1" applyAlignment="1" applyProtection="1">
      <alignment horizontal="center" vertical="center"/>
      <protection locked="0"/>
    </xf>
    <xf numFmtId="0" fontId="5" fillId="16" borderId="50" xfId="0" applyFont="1" applyFill="1" applyBorder="1" applyAlignment="1">
      <alignment horizontal="center" vertical="center" wrapText="1"/>
    </xf>
    <xf numFmtId="0" fontId="5" fillId="16" borderId="32" xfId="0" applyFont="1" applyFill="1" applyBorder="1" applyAlignment="1">
      <alignment horizontal="center" vertical="center" wrapText="1"/>
    </xf>
    <xf numFmtId="0" fontId="1" fillId="0" borderId="4" xfId="0" applyFont="1" applyBorder="1" applyAlignment="1" applyProtection="1">
      <alignment horizontal="center" vertical="center"/>
      <protection locked="0"/>
    </xf>
    <xf numFmtId="164" fontId="1" fillId="0" borderId="4" xfId="0" applyNumberFormat="1" applyFont="1" applyBorder="1" applyAlignment="1">
      <alignment horizontal="center" vertical="center"/>
    </xf>
    <xf numFmtId="164" fontId="1" fillId="0" borderId="7" xfId="0" applyNumberFormat="1" applyFont="1" applyBorder="1" applyAlignment="1">
      <alignment horizontal="center" vertical="center"/>
    </xf>
    <xf numFmtId="0" fontId="1" fillId="0" borderId="3" xfId="0" applyFont="1" applyBorder="1" applyAlignment="1" applyProtection="1">
      <alignment horizontal="center" vertical="center"/>
      <protection locked="0"/>
    </xf>
    <xf numFmtId="164" fontId="1" fillId="0" borderId="4" xfId="0" applyNumberFormat="1" applyFont="1" applyBorder="1" applyAlignment="1" applyProtection="1">
      <alignment horizontal="center" vertical="center"/>
      <protection locked="0"/>
    </xf>
    <xf numFmtId="0" fontId="3" fillId="22" borderId="57" xfId="0" applyFont="1" applyFill="1" applyBorder="1" applyAlignment="1">
      <alignment horizontal="center" vertical="center" wrapText="1"/>
    </xf>
    <xf numFmtId="0" fontId="3" fillId="22" borderId="58" xfId="0" applyFont="1" applyFill="1" applyBorder="1" applyAlignment="1">
      <alignment horizontal="center" vertical="center" wrapText="1"/>
    </xf>
    <xf numFmtId="0" fontId="3" fillId="22" borderId="59" xfId="0" applyFont="1" applyFill="1" applyBorder="1" applyAlignment="1">
      <alignment horizontal="center" vertical="center" wrapText="1"/>
    </xf>
    <xf numFmtId="164" fontId="1" fillId="0" borderId="45" xfId="0" applyNumberFormat="1" applyFont="1" applyBorder="1" applyAlignment="1">
      <alignment horizontal="center" vertical="center"/>
    </xf>
    <xf numFmtId="164" fontId="1" fillId="0" borderId="10" xfId="0" applyNumberFormat="1" applyFont="1" applyBorder="1" applyAlignment="1">
      <alignment horizontal="center" vertical="center"/>
    </xf>
    <xf numFmtId="164" fontId="1" fillId="0" borderId="52" xfId="0" applyNumberFormat="1" applyFont="1" applyBorder="1" applyAlignment="1">
      <alignment horizontal="center" vertical="center"/>
    </xf>
    <xf numFmtId="0" fontId="7" fillId="15" borderId="38" xfId="0" applyFont="1" applyFill="1" applyBorder="1" applyAlignment="1">
      <alignment horizontal="center" vertical="center" wrapText="1"/>
    </xf>
    <xf numFmtId="0" fontId="7" fillId="15" borderId="39" xfId="0" applyFont="1" applyFill="1" applyBorder="1" applyAlignment="1">
      <alignment horizontal="center" vertical="center" wrapText="1"/>
    </xf>
    <xf numFmtId="0" fontId="7" fillId="15" borderId="40" xfId="0" applyFont="1" applyFill="1" applyBorder="1" applyAlignment="1">
      <alignment horizontal="center" vertical="center" wrapText="1"/>
    </xf>
    <xf numFmtId="2" fontId="1" fillId="0" borderId="5" xfId="0" applyNumberFormat="1" applyFont="1" applyBorder="1" applyAlignment="1" applyProtection="1">
      <alignment horizontal="center" vertical="center"/>
      <protection locked="0"/>
    </xf>
    <xf numFmtId="164" fontId="1" fillId="0" borderId="46" xfId="0" applyNumberFormat="1" applyFont="1" applyBorder="1" applyAlignment="1">
      <alignment horizontal="center" vertical="center"/>
    </xf>
    <xf numFmtId="164" fontId="1" fillId="0" borderId="6" xfId="0" applyNumberFormat="1" applyFont="1" applyBorder="1" applyAlignment="1">
      <alignment horizontal="center" vertical="center"/>
    </xf>
    <xf numFmtId="164" fontId="1" fillId="0" borderId="53" xfId="0" applyNumberFormat="1" applyFont="1" applyBorder="1" applyAlignment="1">
      <alignment horizontal="center" vertical="center"/>
    </xf>
    <xf numFmtId="164" fontId="1" fillId="3" borderId="46" xfId="0" applyNumberFormat="1" applyFont="1" applyFill="1" applyBorder="1" applyAlignment="1">
      <alignment horizontal="center" vertical="center"/>
    </xf>
    <xf numFmtId="164" fontId="1" fillId="3" borderId="6" xfId="0" applyNumberFormat="1" applyFont="1" applyFill="1" applyBorder="1" applyAlignment="1">
      <alignment horizontal="center" vertical="center"/>
    </xf>
    <xf numFmtId="164" fontId="1" fillId="3" borderId="53" xfId="0" applyNumberFormat="1" applyFont="1" applyFill="1" applyBorder="1" applyAlignment="1">
      <alignment horizontal="center" vertical="center"/>
    </xf>
    <xf numFmtId="2" fontId="1" fillId="0" borderId="2" xfId="0" applyNumberFormat="1" applyFont="1" applyBorder="1" applyAlignment="1" applyProtection="1">
      <alignment horizontal="center" vertical="center"/>
      <protection locked="0"/>
    </xf>
    <xf numFmtId="2" fontId="1" fillId="3" borderId="2" xfId="0" applyNumberFormat="1" applyFont="1" applyFill="1" applyBorder="1" applyAlignment="1" applyProtection="1">
      <alignment horizontal="center" vertical="center"/>
      <protection locked="0"/>
    </xf>
    <xf numFmtId="0" fontId="3" fillId="9" borderId="57" xfId="0" applyFont="1" applyFill="1" applyBorder="1" applyAlignment="1">
      <alignment horizontal="center" vertical="center" wrapText="1"/>
    </xf>
    <xf numFmtId="0" fontId="3" fillId="9" borderId="58" xfId="0" applyFont="1" applyFill="1" applyBorder="1" applyAlignment="1">
      <alignment horizontal="center" vertical="center" wrapText="1"/>
    </xf>
    <xf numFmtId="0" fontId="3" fillId="9" borderId="59" xfId="0" applyFont="1" applyFill="1" applyBorder="1" applyAlignment="1">
      <alignment horizontal="center" vertical="center" wrapText="1"/>
    </xf>
    <xf numFmtId="0" fontId="5" fillId="12" borderId="4" xfId="0" applyFont="1" applyFill="1" applyBorder="1" applyAlignment="1">
      <alignment horizontal="center" vertical="center" wrapText="1"/>
    </xf>
    <xf numFmtId="0" fontId="5" fillId="12" borderId="7" xfId="0" applyFont="1" applyFill="1" applyBorder="1" applyAlignment="1">
      <alignment horizontal="center" vertical="center" wrapText="1"/>
    </xf>
    <xf numFmtId="0" fontId="5" fillId="12" borderId="61" xfId="0" applyFont="1" applyFill="1" applyBorder="1" applyAlignment="1">
      <alignment horizontal="center" vertical="center" wrapText="1"/>
    </xf>
    <xf numFmtId="0" fontId="5" fillId="12" borderId="62" xfId="0" applyFont="1" applyFill="1" applyBorder="1" applyAlignment="1">
      <alignment horizontal="center" vertical="center" wrapText="1"/>
    </xf>
    <xf numFmtId="0" fontId="3" fillId="9" borderId="38" xfId="0" applyFont="1" applyFill="1" applyBorder="1" applyAlignment="1">
      <alignment horizontal="center" vertical="center" wrapText="1"/>
    </xf>
    <xf numFmtId="0" fontId="3" fillId="9" borderId="39" xfId="0" applyFont="1" applyFill="1" applyBorder="1" applyAlignment="1">
      <alignment horizontal="center" vertical="center" wrapText="1"/>
    </xf>
    <xf numFmtId="0" fontId="3" fillId="9" borderId="40" xfId="0" applyFont="1" applyFill="1" applyBorder="1" applyAlignment="1">
      <alignment horizontal="center" vertical="center" wrapText="1"/>
    </xf>
    <xf numFmtId="0" fontId="5" fillId="12" borderId="23" xfId="0" applyFont="1" applyFill="1" applyBorder="1" applyAlignment="1">
      <alignment horizontal="left" vertical="center" wrapText="1"/>
    </xf>
    <xf numFmtId="0" fontId="5" fillId="12" borderId="24" xfId="0" applyFont="1" applyFill="1" applyBorder="1" applyAlignment="1">
      <alignment horizontal="left" vertical="center" wrapText="1"/>
    </xf>
    <xf numFmtId="0" fontId="5" fillId="12" borderId="55" xfId="0" applyFont="1" applyFill="1" applyBorder="1" applyAlignment="1">
      <alignment horizontal="left" vertical="center" wrapText="1"/>
    </xf>
    <xf numFmtId="0" fontId="5" fillId="12" borderId="21" xfId="0" applyFont="1" applyFill="1" applyBorder="1" applyAlignment="1">
      <alignment horizontal="center" vertical="center" wrapText="1"/>
    </xf>
    <xf numFmtId="0" fontId="5" fillId="12" borderId="24" xfId="0" applyFont="1" applyFill="1" applyBorder="1" applyAlignment="1">
      <alignment horizontal="center" vertical="center" wrapText="1"/>
    </xf>
    <xf numFmtId="0" fontId="5" fillId="12" borderId="55" xfId="0" applyFont="1" applyFill="1" applyBorder="1" applyAlignment="1">
      <alignment horizontal="center" vertical="center" wrapText="1"/>
    </xf>
    <xf numFmtId="0" fontId="5" fillId="12" borderId="22" xfId="0" applyFont="1" applyFill="1" applyBorder="1" applyAlignment="1">
      <alignment horizontal="center" vertical="center" wrapText="1"/>
    </xf>
    <xf numFmtId="0" fontId="5" fillId="7" borderId="38" xfId="0" applyFont="1" applyFill="1" applyBorder="1" applyAlignment="1">
      <alignment horizontal="center" vertical="center"/>
    </xf>
    <xf numFmtId="0" fontId="5" fillId="7" borderId="39" xfId="0" applyFont="1" applyFill="1" applyBorder="1" applyAlignment="1">
      <alignment horizontal="center" vertical="center"/>
    </xf>
    <xf numFmtId="0" fontId="5" fillId="7" borderId="40" xfId="0" applyFont="1" applyFill="1" applyBorder="1" applyAlignment="1">
      <alignment horizontal="center" vertical="center"/>
    </xf>
    <xf numFmtId="0" fontId="5" fillId="3" borderId="23" xfId="0" applyFont="1" applyFill="1" applyBorder="1" applyAlignment="1">
      <alignment horizontal="left" vertical="top" wrapText="1"/>
    </xf>
    <xf numFmtId="0" fontId="52" fillId="3" borderId="24" xfId="0" applyFont="1" applyFill="1" applyBorder="1" applyAlignment="1">
      <alignment horizontal="left" vertical="top" wrapText="1"/>
    </xf>
    <xf numFmtId="0" fontId="52" fillId="3" borderId="22" xfId="0" applyFont="1" applyFill="1" applyBorder="1" applyAlignment="1">
      <alignment horizontal="left" vertical="top" wrapText="1"/>
    </xf>
    <xf numFmtId="0" fontId="52" fillId="3" borderId="41" xfId="0" applyFont="1" applyFill="1" applyBorder="1" applyAlignment="1">
      <alignment horizontal="left" vertical="top" wrapText="1"/>
    </xf>
    <xf numFmtId="0" fontId="52" fillId="3" borderId="0" xfId="0" applyFont="1" applyFill="1" applyAlignment="1">
      <alignment horizontal="left" vertical="top" wrapText="1"/>
    </xf>
    <xf numFmtId="0" fontId="52" fillId="3" borderId="42" xfId="0" applyFont="1" applyFill="1" applyBorder="1" applyAlignment="1">
      <alignment horizontal="left" vertical="top" wrapText="1"/>
    </xf>
    <xf numFmtId="0" fontId="26" fillId="5" borderId="0" xfId="0" applyFont="1" applyFill="1" applyAlignment="1">
      <alignment horizontal="right"/>
    </xf>
    <xf numFmtId="0" fontId="27" fillId="5" borderId="0" xfId="0" applyFont="1" applyFill="1" applyAlignment="1">
      <alignment horizontal="center" vertical="center" wrapText="1"/>
    </xf>
    <xf numFmtId="0" fontId="30" fillId="5" borderId="0" xfId="0" applyFont="1" applyFill="1" applyAlignment="1">
      <alignment horizontal="right"/>
    </xf>
    <xf numFmtId="164" fontId="25" fillId="5" borderId="1" xfId="0" applyNumberFormat="1" applyFont="1" applyFill="1" applyBorder="1" applyAlignment="1">
      <alignment horizontal="center" vertical="center"/>
    </xf>
    <xf numFmtId="0" fontId="7" fillId="13" borderId="38" xfId="0" applyFont="1" applyFill="1" applyBorder="1" applyAlignment="1">
      <alignment horizontal="center" vertical="center" wrapText="1"/>
    </xf>
    <xf numFmtId="0" fontId="7" fillId="13" borderId="39" xfId="0" applyFont="1" applyFill="1" applyBorder="1" applyAlignment="1">
      <alignment horizontal="center" vertical="center" wrapText="1"/>
    </xf>
    <xf numFmtId="0" fontId="7" fillId="13" borderId="40" xfId="0" applyFont="1" applyFill="1" applyBorder="1" applyAlignment="1">
      <alignment horizontal="center" vertical="center" wrapText="1"/>
    </xf>
    <xf numFmtId="164" fontId="24" fillId="5" borderId="1" xfId="0" applyNumberFormat="1" applyFont="1" applyFill="1" applyBorder="1" applyAlignment="1">
      <alignment horizontal="center" vertical="center" wrapText="1"/>
    </xf>
    <xf numFmtId="0" fontId="24" fillId="5" borderId="1" xfId="0" applyFont="1" applyFill="1" applyBorder="1" applyAlignment="1">
      <alignment horizontal="center" vertical="center" wrapText="1"/>
    </xf>
    <xf numFmtId="0" fontId="10" fillId="5" borderId="0" xfId="0" applyFont="1" applyFill="1" applyAlignment="1">
      <alignment horizontal="center" vertical="top" wrapText="1"/>
    </xf>
    <xf numFmtId="164" fontId="29" fillId="5" borderId="1" xfId="0" applyNumberFormat="1" applyFont="1" applyFill="1" applyBorder="1" applyAlignment="1">
      <alignment horizontal="center" vertical="center"/>
    </xf>
    <xf numFmtId="164" fontId="28" fillId="5" borderId="1" xfId="0" applyNumberFormat="1" applyFont="1" applyFill="1" applyBorder="1" applyAlignment="1">
      <alignment horizontal="center" vertical="center" wrapText="1"/>
    </xf>
    <xf numFmtId="0" fontId="28" fillId="5" borderId="1" xfId="0" applyFont="1" applyFill="1" applyBorder="1" applyAlignment="1">
      <alignment horizontal="center" vertical="center" wrapText="1"/>
    </xf>
    <xf numFmtId="0" fontId="23" fillId="5" borderId="0" xfId="0" applyFont="1" applyFill="1" applyAlignment="1">
      <alignment horizontal="center" vertical="center" wrapText="1"/>
    </xf>
    <xf numFmtId="0" fontId="2" fillId="5" borderId="0" xfId="0" applyFont="1" applyFill="1" applyAlignment="1">
      <alignment horizontal="left"/>
    </xf>
    <xf numFmtId="0" fontId="1" fillId="5" borderId="1" xfId="0" applyFont="1" applyFill="1" applyBorder="1" applyAlignment="1">
      <alignment horizontal="left"/>
    </xf>
    <xf numFmtId="0" fontId="5" fillId="12" borderId="50" xfId="0" applyFont="1" applyFill="1" applyBorder="1" applyAlignment="1">
      <alignment horizontal="center" vertical="center" wrapText="1"/>
    </xf>
    <xf numFmtId="0" fontId="5" fillId="12" borderId="32" xfId="0" applyFont="1" applyFill="1" applyBorder="1" applyAlignment="1">
      <alignment horizontal="center" vertical="center" wrapText="1"/>
    </xf>
    <xf numFmtId="0" fontId="5" fillId="12" borderId="51" xfId="0" applyFont="1" applyFill="1" applyBorder="1" applyAlignment="1">
      <alignment horizontal="center" vertical="center" wrapText="1"/>
    </xf>
    <xf numFmtId="2" fontId="1" fillId="0" borderId="4" xfId="0" applyNumberFormat="1" applyFont="1" applyBorder="1" applyAlignment="1" applyProtection="1">
      <alignment horizontal="center" vertical="center"/>
      <protection locked="0"/>
    </xf>
    <xf numFmtId="0" fontId="33" fillId="12" borderId="4" xfId="0" applyFont="1" applyFill="1" applyBorder="1" applyAlignment="1">
      <alignment horizontal="center" vertical="center" wrapText="1"/>
    </xf>
    <xf numFmtId="0" fontId="5" fillId="12" borderId="3" xfId="0" applyFont="1" applyFill="1" applyBorder="1" applyAlignment="1">
      <alignment horizontal="center" vertical="center" wrapText="1"/>
    </xf>
    <xf numFmtId="0" fontId="5" fillId="12" borderId="60" xfId="0" applyFont="1" applyFill="1" applyBorder="1" applyAlignment="1">
      <alignment horizontal="center" vertical="center" wrapText="1"/>
    </xf>
    <xf numFmtId="0" fontId="44" fillId="4" borderId="54" xfId="0" applyFont="1" applyFill="1" applyBorder="1" applyAlignment="1">
      <alignment horizontal="center"/>
    </xf>
    <xf numFmtId="0" fontId="44" fillId="4" borderId="43" xfId="0" applyFont="1" applyFill="1" applyBorder="1" applyAlignment="1">
      <alignment horizontal="center"/>
    </xf>
    <xf numFmtId="0" fontId="44" fillId="4" borderId="47" xfId="0" applyFont="1" applyFill="1" applyBorder="1" applyAlignment="1">
      <alignment horizontal="center"/>
    </xf>
    <xf numFmtId="164" fontId="44" fillId="4" borderId="64" xfId="0" applyNumberFormat="1" applyFont="1" applyFill="1" applyBorder="1" applyAlignment="1">
      <alignment horizontal="center"/>
    </xf>
    <xf numFmtId="164" fontId="44" fillId="4" borderId="47" xfId="0" applyNumberFormat="1" applyFont="1" applyFill="1" applyBorder="1" applyAlignment="1">
      <alignment horizontal="center"/>
    </xf>
    <xf numFmtId="37" fontId="44" fillId="4" borderId="4" xfId="1" applyNumberFormat="1" applyFont="1" applyFill="1" applyBorder="1" applyAlignment="1" applyProtection="1">
      <alignment horizontal="center"/>
    </xf>
    <xf numFmtId="37" fontId="44" fillId="4" borderId="7" xfId="1" applyNumberFormat="1" applyFont="1" applyFill="1" applyBorder="1" applyAlignment="1" applyProtection="1">
      <alignment horizontal="center"/>
    </xf>
    <xf numFmtId="0" fontId="44" fillId="4" borderId="3" xfId="0" applyFont="1" applyFill="1" applyBorder="1" applyAlignment="1">
      <alignment horizontal="center" vertical="center" wrapText="1"/>
    </xf>
    <xf numFmtId="0" fontId="44" fillId="4" borderId="4" xfId="0" applyFont="1" applyFill="1" applyBorder="1" applyAlignment="1">
      <alignment horizontal="center" vertical="center" wrapText="1"/>
    </xf>
    <xf numFmtId="0" fontId="44" fillId="4" borderId="7" xfId="0" applyFont="1" applyFill="1" applyBorder="1" applyAlignment="1">
      <alignment horizontal="center" vertical="center" wrapText="1"/>
    </xf>
    <xf numFmtId="0" fontId="44" fillId="4" borderId="33" xfId="0" applyFont="1" applyFill="1" applyBorder="1" applyAlignment="1">
      <alignment horizontal="center" vertical="center" wrapText="1"/>
    </xf>
    <xf numFmtId="0" fontId="44" fillId="4" borderId="2" xfId="0" applyFont="1" applyFill="1" applyBorder="1" applyAlignment="1">
      <alignment horizontal="center" vertical="center" wrapText="1"/>
    </xf>
    <xf numFmtId="0" fontId="44" fillId="4" borderId="30" xfId="0" applyFont="1" applyFill="1" applyBorder="1" applyAlignment="1">
      <alignment horizontal="center" vertical="center" wrapText="1"/>
    </xf>
    <xf numFmtId="0" fontId="39" fillId="4" borderId="47" xfId="0" applyFont="1" applyFill="1" applyBorder="1" applyAlignment="1">
      <alignment horizontal="center"/>
    </xf>
    <xf numFmtId="0" fontId="39" fillId="4" borderId="4" xfId="0" applyFont="1" applyFill="1" applyBorder="1" applyAlignment="1">
      <alignment horizontal="center"/>
    </xf>
    <xf numFmtId="0" fontId="44" fillId="27" borderId="85" xfId="0" applyFont="1" applyFill="1" applyBorder="1" applyAlignment="1">
      <alignment horizontal="center" vertical="center" wrapText="1"/>
    </xf>
    <xf numFmtId="0" fontId="44" fillId="16" borderId="3" xfId="0" applyFont="1" applyFill="1" applyBorder="1" applyAlignment="1">
      <alignment horizontal="center"/>
    </xf>
    <xf numFmtId="0" fontId="44" fillId="16" borderId="7" xfId="0" applyFont="1" applyFill="1" applyBorder="1" applyAlignment="1">
      <alignment horizontal="center"/>
    </xf>
    <xf numFmtId="0" fontId="40" fillId="0" borderId="20" xfId="0" applyFont="1" applyBorder="1" applyAlignment="1">
      <alignment horizontal="right" vertical="center"/>
    </xf>
    <xf numFmtId="0" fontId="40" fillId="0" borderId="5" xfId="0" applyFont="1" applyBorder="1" applyAlignment="1">
      <alignment horizontal="right" vertical="center"/>
    </xf>
    <xf numFmtId="0" fontId="44" fillId="4" borderId="3" xfId="0" applyFont="1" applyFill="1" applyBorder="1" applyAlignment="1">
      <alignment horizontal="center"/>
    </xf>
    <xf numFmtId="0" fontId="44" fillId="4" borderId="7" xfId="0" applyFont="1" applyFill="1" applyBorder="1" applyAlignment="1">
      <alignment horizontal="center"/>
    </xf>
    <xf numFmtId="0" fontId="44" fillId="4" borderId="4" xfId="0" applyFont="1" applyFill="1" applyBorder="1" applyAlignment="1">
      <alignment horizontal="center"/>
    </xf>
    <xf numFmtId="0" fontId="44" fillId="4" borderId="64" xfId="0" applyFont="1" applyFill="1" applyBorder="1" applyAlignment="1">
      <alignment horizontal="center"/>
    </xf>
    <xf numFmtId="0" fontId="44" fillId="12" borderId="3" xfId="0" applyFont="1" applyFill="1" applyBorder="1" applyAlignment="1">
      <alignment horizontal="center" vertical="center" wrapText="1"/>
    </xf>
    <xf numFmtId="0" fontId="44" fillId="12" borderId="4" xfId="0" applyFont="1" applyFill="1" applyBorder="1" applyAlignment="1">
      <alignment horizontal="center" vertical="center" wrapText="1"/>
    </xf>
    <xf numFmtId="0" fontId="44" fillId="12" borderId="64" xfId="0" applyFont="1" applyFill="1" applyBorder="1" applyAlignment="1">
      <alignment horizontal="center" vertical="center" wrapText="1"/>
    </xf>
    <xf numFmtId="0" fontId="44" fillId="12" borderId="7" xfId="0" applyFont="1" applyFill="1" applyBorder="1" applyAlignment="1">
      <alignment horizontal="center" vertical="center" wrapText="1"/>
    </xf>
    <xf numFmtId="0" fontId="39" fillId="4" borderId="2" xfId="0" applyFont="1" applyFill="1" applyBorder="1" applyAlignment="1">
      <alignment horizontal="center"/>
    </xf>
    <xf numFmtId="0" fontId="39" fillId="4" borderId="19" xfId="0" applyFont="1" applyFill="1" applyBorder="1" applyAlignment="1">
      <alignment horizontal="center" vertical="center"/>
    </xf>
    <xf numFmtId="0" fontId="39" fillId="4" borderId="20" xfId="0" applyFont="1" applyFill="1" applyBorder="1" applyAlignment="1">
      <alignment horizontal="center" vertical="center"/>
    </xf>
    <xf numFmtId="0" fontId="39" fillId="4" borderId="46" xfId="0" applyFont="1" applyFill="1" applyBorder="1" applyAlignment="1">
      <alignment horizontal="center" vertical="center" wrapText="1"/>
    </xf>
    <xf numFmtId="0" fontId="39" fillId="4" borderId="53" xfId="0" applyFont="1" applyFill="1" applyBorder="1" applyAlignment="1">
      <alignment horizontal="center" vertical="center" wrapText="1"/>
    </xf>
    <xf numFmtId="0" fontId="39" fillId="4" borderId="7" xfId="0" applyFont="1" applyFill="1" applyBorder="1" applyAlignment="1">
      <alignment horizontal="center"/>
    </xf>
    <xf numFmtId="164" fontId="40" fillId="0" borderId="5" xfId="0" applyNumberFormat="1" applyFont="1" applyBorder="1" applyAlignment="1">
      <alignment horizontal="center"/>
    </xf>
    <xf numFmtId="164" fontId="40" fillId="0" borderId="31" xfId="0" applyNumberFormat="1" applyFont="1" applyBorder="1" applyAlignment="1">
      <alignment horizontal="center"/>
    </xf>
    <xf numFmtId="0" fontId="44" fillId="12" borderId="3" xfId="0" applyFont="1" applyFill="1" applyBorder="1" applyAlignment="1">
      <alignment horizontal="center"/>
    </xf>
    <xf numFmtId="0" fontId="44" fillId="12" borderId="4" xfId="0" applyFont="1" applyFill="1" applyBorder="1" applyAlignment="1">
      <alignment horizontal="center"/>
    </xf>
    <xf numFmtId="0" fontId="44" fillId="12" borderId="7" xfId="0" applyFont="1" applyFill="1" applyBorder="1" applyAlignment="1">
      <alignment horizontal="center"/>
    </xf>
    <xf numFmtId="0" fontId="44" fillId="16" borderId="4" xfId="0" applyFont="1" applyFill="1" applyBorder="1" applyAlignment="1">
      <alignment horizontal="center"/>
    </xf>
    <xf numFmtId="2" fontId="69" fillId="13" borderId="38" xfId="0" applyNumberFormat="1" applyFont="1" applyFill="1" applyBorder="1" applyAlignment="1">
      <alignment horizontal="center" vertical="center"/>
    </xf>
    <xf numFmtId="2" fontId="69" fillId="13" borderId="39" xfId="0" applyNumberFormat="1" applyFont="1" applyFill="1" applyBorder="1" applyAlignment="1">
      <alignment horizontal="center" vertical="center"/>
    </xf>
    <xf numFmtId="2" fontId="69" fillId="13" borderId="40" xfId="0" applyNumberFormat="1" applyFont="1" applyFill="1" applyBorder="1" applyAlignment="1">
      <alignment horizontal="center" vertical="center"/>
    </xf>
    <xf numFmtId="2" fontId="66" fillId="2" borderId="38" xfId="0" applyNumberFormat="1" applyFont="1" applyFill="1" applyBorder="1" applyAlignment="1">
      <alignment horizontal="center" vertical="center"/>
    </xf>
    <xf numFmtId="2" fontId="66" fillId="2" borderId="39" xfId="0" applyNumberFormat="1" applyFont="1" applyFill="1" applyBorder="1" applyAlignment="1">
      <alignment horizontal="center" vertical="center"/>
    </xf>
    <xf numFmtId="2" fontId="66" fillId="2" borderId="40" xfId="0" applyNumberFormat="1" applyFont="1" applyFill="1" applyBorder="1" applyAlignment="1">
      <alignment horizontal="center" vertical="center"/>
    </xf>
    <xf numFmtId="2" fontId="4" fillId="5" borderId="1" xfId="0" applyNumberFormat="1" applyFont="1" applyFill="1" applyBorder="1" applyAlignment="1">
      <alignment horizontal="left" vertical="center"/>
    </xf>
    <xf numFmtId="2" fontId="69" fillId="21" borderId="38" xfId="0" applyNumberFormat="1" applyFont="1" applyFill="1" applyBorder="1" applyAlignment="1">
      <alignment horizontal="center" vertical="center"/>
    </xf>
    <xf numFmtId="2" fontId="69" fillId="21" borderId="39" xfId="0" applyNumberFormat="1" applyFont="1" applyFill="1" applyBorder="1" applyAlignment="1">
      <alignment horizontal="center" vertical="center"/>
    </xf>
    <xf numFmtId="2" fontId="69" fillId="21" borderId="40" xfId="0" applyNumberFormat="1" applyFont="1" applyFill="1" applyBorder="1" applyAlignment="1">
      <alignment horizontal="center" vertical="center"/>
    </xf>
    <xf numFmtId="2" fontId="6" fillId="26" borderId="38" xfId="0" applyNumberFormat="1" applyFont="1" applyFill="1" applyBorder="1" applyAlignment="1">
      <alignment horizontal="center" vertical="center" wrapText="1"/>
    </xf>
    <xf numFmtId="2" fontId="6" fillId="26" borderId="39" xfId="0" applyNumberFormat="1" applyFont="1" applyFill="1" applyBorder="1" applyAlignment="1">
      <alignment horizontal="center" vertical="center" wrapText="1"/>
    </xf>
    <xf numFmtId="2" fontId="6" fillId="26" borderId="83" xfId="0" applyNumberFormat="1" applyFont="1" applyFill="1" applyBorder="1" applyAlignment="1">
      <alignment horizontal="center" vertical="center" wrapText="1"/>
    </xf>
    <xf numFmtId="1" fontId="6" fillId="26" borderId="44" xfId="0" applyNumberFormat="1" applyFont="1" applyFill="1" applyBorder="1" applyAlignment="1">
      <alignment horizontal="center" vertical="center" wrapText="1"/>
    </xf>
    <xf numFmtId="1" fontId="6" fillId="26" borderId="39" xfId="0" applyNumberFormat="1" applyFont="1" applyFill="1" applyBorder="1" applyAlignment="1">
      <alignment horizontal="center" vertical="center" wrapText="1"/>
    </xf>
    <xf numFmtId="1" fontId="6" fillId="26" borderId="40" xfId="0" applyNumberFormat="1" applyFont="1" applyFill="1" applyBorder="1" applyAlignment="1">
      <alignment horizontal="center" vertical="center" wrapText="1"/>
    </xf>
    <xf numFmtId="1" fontId="1" fillId="0" borderId="45" xfId="0" applyNumberFormat="1" applyFont="1" applyBorder="1" applyAlignment="1" applyProtection="1">
      <alignment horizontal="center" vertical="center" wrapText="1"/>
      <protection locked="0"/>
    </xf>
    <xf numFmtId="1" fontId="1" fillId="0" borderId="10" xfId="0" applyNumberFormat="1" applyFont="1" applyBorder="1" applyAlignment="1" applyProtection="1">
      <alignment horizontal="center" vertical="center" wrapText="1"/>
      <protection locked="0"/>
    </xf>
    <xf numFmtId="1" fontId="1" fillId="0" borderId="20" xfId="0" applyNumberFormat="1" applyFont="1" applyBorder="1" applyAlignment="1" applyProtection="1">
      <alignment horizontal="center" vertical="center" wrapText="1"/>
      <protection locked="0"/>
    </xf>
    <xf numFmtId="2" fontId="2" fillId="0" borderId="9" xfId="0" applyNumberFormat="1" applyFont="1" applyBorder="1" applyAlignment="1">
      <alignment horizontal="center" vertical="center" wrapText="1"/>
    </xf>
    <xf numFmtId="2" fontId="2" fillId="0" borderId="10" xfId="0" applyNumberFormat="1" applyFont="1" applyBorder="1" applyAlignment="1">
      <alignment horizontal="center" vertical="center" wrapText="1"/>
    </xf>
    <xf numFmtId="2" fontId="2" fillId="0" borderId="20" xfId="0" applyNumberFormat="1" applyFont="1" applyBorder="1" applyAlignment="1">
      <alignment horizontal="center" vertical="center" wrapText="1"/>
    </xf>
    <xf numFmtId="2" fontId="2" fillId="0" borderId="54" xfId="0" applyNumberFormat="1" applyFont="1" applyBorder="1" applyAlignment="1">
      <alignment horizontal="center" vertical="center" wrapText="1"/>
    </xf>
    <xf numFmtId="2" fontId="2" fillId="0" borderId="43" xfId="0" applyNumberFormat="1" applyFont="1" applyBorder="1" applyAlignment="1">
      <alignment horizontal="center" vertical="center" wrapText="1"/>
    </xf>
    <xf numFmtId="2" fontId="2" fillId="0" borderId="47" xfId="0" applyNumberFormat="1" applyFont="1" applyBorder="1" applyAlignment="1">
      <alignment horizontal="center" vertical="center" wrapText="1"/>
    </xf>
    <xf numFmtId="1" fontId="1" fillId="0" borderId="64" xfId="0" applyNumberFormat="1" applyFont="1" applyBorder="1" applyAlignment="1" applyProtection="1">
      <alignment horizontal="center" vertical="center" wrapText="1"/>
      <protection locked="0"/>
    </xf>
    <xf numFmtId="1" fontId="1" fillId="0" borderId="43" xfId="0" applyNumberFormat="1" applyFont="1" applyBorder="1" applyAlignment="1" applyProtection="1">
      <alignment horizontal="center" vertical="center" wrapText="1"/>
      <protection locked="0"/>
    </xf>
    <xf numFmtId="1" fontId="1" fillId="0" borderId="47" xfId="0" applyNumberFormat="1" applyFont="1" applyBorder="1" applyAlignment="1" applyProtection="1">
      <alignment horizontal="center" vertical="center" wrapText="1"/>
      <protection locked="0"/>
    </xf>
    <xf numFmtId="2" fontId="2" fillId="26" borderId="44" xfId="0" applyNumberFormat="1" applyFont="1" applyFill="1" applyBorder="1" applyAlignment="1">
      <alignment horizontal="center" vertical="center"/>
    </xf>
    <xf numFmtId="2" fontId="2" fillId="26" borderId="39" xfId="0" applyNumberFormat="1" applyFont="1" applyFill="1" applyBorder="1" applyAlignment="1">
      <alignment horizontal="center" vertical="center"/>
    </xf>
    <xf numFmtId="2" fontId="2" fillId="26" borderId="83" xfId="0" applyNumberFormat="1" applyFont="1" applyFill="1" applyBorder="1" applyAlignment="1">
      <alignment horizontal="center" vertical="center"/>
    </xf>
    <xf numFmtId="2" fontId="2" fillId="26" borderId="38" xfId="0" applyNumberFormat="1" applyFont="1" applyFill="1" applyBorder="1" applyAlignment="1">
      <alignment horizontal="center" vertical="center"/>
    </xf>
    <xf numFmtId="0" fontId="6" fillId="5" borderId="25" xfId="0" applyFont="1" applyFill="1" applyBorder="1" applyAlignment="1">
      <alignment horizontal="center" vertical="center" wrapText="1"/>
    </xf>
    <xf numFmtId="0" fontId="6" fillId="5" borderId="26" xfId="0" applyFont="1" applyFill="1" applyBorder="1" applyAlignment="1">
      <alignment horizontal="center" vertical="center" wrapText="1"/>
    </xf>
    <xf numFmtId="0" fontId="6" fillId="5" borderId="27" xfId="0" applyFont="1" applyFill="1" applyBorder="1" applyAlignment="1">
      <alignment horizontal="center" vertical="center" wrapText="1"/>
    </xf>
    <xf numFmtId="2" fontId="2" fillId="26" borderId="23" xfId="0" applyNumberFormat="1" applyFont="1" applyFill="1" applyBorder="1" applyAlignment="1">
      <alignment horizontal="center" vertical="center" wrapText="1"/>
    </xf>
    <xf numFmtId="2" fontId="2" fillId="26" borderId="24" xfId="0" applyNumberFormat="1" applyFont="1" applyFill="1" applyBorder="1" applyAlignment="1">
      <alignment horizontal="center" vertical="center" wrapText="1"/>
    </xf>
    <xf numFmtId="2" fontId="2" fillId="26" borderId="55" xfId="0" applyNumberFormat="1" applyFont="1" applyFill="1" applyBorder="1" applyAlignment="1">
      <alignment horizontal="center" vertical="center" wrapText="1"/>
    </xf>
    <xf numFmtId="2" fontId="2" fillId="26" borderId="25" xfId="0" applyNumberFormat="1" applyFont="1" applyFill="1" applyBorder="1" applyAlignment="1">
      <alignment horizontal="center" vertical="center" wrapText="1"/>
    </xf>
    <xf numFmtId="2" fontId="2" fillId="26" borderId="26" xfId="0" applyNumberFormat="1" applyFont="1" applyFill="1" applyBorder="1" applyAlignment="1">
      <alignment horizontal="center" vertical="center" wrapText="1"/>
    </xf>
    <xf numFmtId="2" fontId="2" fillId="26" borderId="27" xfId="0" applyNumberFormat="1" applyFont="1" applyFill="1" applyBorder="1" applyAlignment="1">
      <alignment horizontal="center" vertical="center" wrapText="1"/>
    </xf>
    <xf numFmtId="2" fontId="69" fillId="25" borderId="23" xfId="0" applyNumberFormat="1" applyFont="1" applyFill="1" applyBorder="1" applyAlignment="1">
      <alignment horizontal="center" vertical="center" wrapText="1"/>
    </xf>
    <xf numFmtId="2" fontId="69" fillId="25" borderId="24" xfId="0" applyNumberFormat="1" applyFont="1" applyFill="1" applyBorder="1" applyAlignment="1">
      <alignment horizontal="center" vertical="center" wrapText="1"/>
    </xf>
    <xf numFmtId="2" fontId="69" fillId="25" borderId="22" xfId="0" applyNumberFormat="1" applyFont="1" applyFill="1" applyBorder="1" applyAlignment="1">
      <alignment horizontal="center" vertical="center" wrapText="1"/>
    </xf>
    <xf numFmtId="49" fontId="1" fillId="0" borderId="45" xfId="0" applyNumberFormat="1" applyFont="1" applyBorder="1" applyAlignment="1" applyProtection="1">
      <alignment horizontal="left" vertical="center" wrapText="1"/>
      <protection locked="0"/>
    </xf>
    <xf numFmtId="49" fontId="1" fillId="0" borderId="10" xfId="0" applyNumberFormat="1" applyFont="1" applyBorder="1" applyAlignment="1" applyProtection="1">
      <alignment horizontal="left" vertical="center" wrapText="1"/>
      <protection locked="0"/>
    </xf>
    <xf numFmtId="49" fontId="1" fillId="0" borderId="52" xfId="0" applyNumberFormat="1" applyFont="1" applyBorder="1" applyAlignment="1" applyProtection="1">
      <alignment horizontal="left" vertical="center" wrapText="1"/>
      <protection locked="0"/>
    </xf>
    <xf numFmtId="49" fontId="1" fillId="0" borderId="64" xfId="0" applyNumberFormat="1" applyFont="1" applyBorder="1" applyAlignment="1" applyProtection="1">
      <alignment horizontal="left" vertical="center" wrapText="1"/>
      <protection locked="0"/>
    </xf>
    <xf numFmtId="49" fontId="1" fillId="0" borderId="43" xfId="0" applyNumberFormat="1" applyFont="1" applyBorder="1" applyAlignment="1" applyProtection="1">
      <alignment horizontal="left" vertical="center" wrapText="1"/>
      <protection locked="0"/>
    </xf>
    <xf numFmtId="49" fontId="1" fillId="0" borderId="56" xfId="0" applyNumberFormat="1" applyFont="1" applyBorder="1" applyAlignment="1" applyProtection="1">
      <alignment horizontal="left" vertical="center" wrapText="1"/>
      <protection locked="0"/>
    </xf>
    <xf numFmtId="2" fontId="69" fillId="25" borderId="38" xfId="0" applyNumberFormat="1" applyFont="1" applyFill="1" applyBorder="1" applyAlignment="1">
      <alignment horizontal="center" vertical="center"/>
    </xf>
    <xf numFmtId="2" fontId="69" fillId="25" borderId="39" xfId="0" applyNumberFormat="1" applyFont="1" applyFill="1" applyBorder="1" applyAlignment="1">
      <alignment horizontal="center" vertical="center"/>
    </xf>
    <xf numFmtId="2" fontId="69" fillId="25" borderId="40" xfId="0" applyNumberFormat="1" applyFont="1" applyFill="1" applyBorder="1" applyAlignment="1">
      <alignment horizontal="center" vertical="center"/>
    </xf>
    <xf numFmtId="2" fontId="2" fillId="26" borderId="25" xfId="0" applyNumberFormat="1" applyFont="1" applyFill="1" applyBorder="1" applyAlignment="1">
      <alignment horizontal="center" vertical="center"/>
    </xf>
    <xf numFmtId="2" fontId="2" fillId="26" borderId="26" xfId="0" applyNumberFormat="1" applyFont="1" applyFill="1" applyBorder="1" applyAlignment="1">
      <alignment horizontal="center" vertical="center"/>
    </xf>
    <xf numFmtId="49" fontId="1" fillId="0" borderId="38" xfId="0" applyNumberFormat="1" applyFont="1" applyBorder="1" applyAlignment="1" applyProtection="1">
      <alignment horizontal="center" vertical="center" wrapText="1"/>
      <protection locked="0"/>
    </xf>
    <xf numFmtId="49" fontId="1" fillId="0" borderId="39" xfId="0" applyNumberFormat="1" applyFont="1" applyBorder="1" applyAlignment="1" applyProtection="1">
      <alignment horizontal="center" vertical="center" wrapText="1"/>
      <protection locked="0"/>
    </xf>
    <xf numFmtId="0" fontId="1" fillId="0" borderId="44"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40" xfId="0" applyFont="1" applyBorder="1" applyAlignment="1">
      <alignment horizontal="center" vertical="center" wrapText="1"/>
    </xf>
    <xf numFmtId="2" fontId="2" fillId="26" borderId="40" xfId="0" applyNumberFormat="1" applyFont="1" applyFill="1" applyBorder="1" applyAlignment="1">
      <alignment horizontal="center" vertical="center"/>
    </xf>
    <xf numFmtId="2" fontId="2" fillId="23" borderId="58" xfId="0" applyNumberFormat="1" applyFont="1" applyFill="1" applyBorder="1" applyAlignment="1">
      <alignment horizontal="center" vertical="center" wrapText="1"/>
    </xf>
    <xf numFmtId="2" fontId="2" fillId="23" borderId="59" xfId="0" applyNumberFormat="1" applyFont="1" applyFill="1" applyBorder="1" applyAlignment="1">
      <alignment horizontal="center" vertical="center" wrapText="1"/>
    </xf>
    <xf numFmtId="1" fontId="6" fillId="5" borderId="38" xfId="0" applyNumberFormat="1" applyFont="1" applyFill="1" applyBorder="1" applyAlignment="1">
      <alignment horizontal="center" vertical="center" wrapText="1"/>
    </xf>
    <xf numFmtId="1" fontId="6" fillId="5" borderId="39" xfId="0" applyNumberFormat="1" applyFont="1" applyFill="1" applyBorder="1" applyAlignment="1">
      <alignment horizontal="center" vertical="center" wrapText="1"/>
    </xf>
    <xf numFmtId="1" fontId="6" fillId="5" borderId="83" xfId="0" applyNumberFormat="1" applyFont="1" applyFill="1" applyBorder="1" applyAlignment="1">
      <alignment horizontal="center" vertical="center" wrapText="1"/>
    </xf>
    <xf numFmtId="169" fontId="2" fillId="5" borderId="4" xfId="0" applyNumberFormat="1" applyFont="1" applyFill="1" applyBorder="1" applyAlignment="1">
      <alignment horizontal="center" vertical="center" wrapText="1"/>
    </xf>
    <xf numFmtId="169" fontId="2" fillId="5" borderId="7" xfId="0" applyNumberFormat="1" applyFont="1" applyFill="1" applyBorder="1" applyAlignment="1">
      <alignment horizontal="center" vertical="center" wrapText="1"/>
    </xf>
    <xf numFmtId="2" fontId="1" fillId="5" borderId="4" xfId="0" applyNumberFormat="1" applyFont="1" applyFill="1" applyBorder="1" applyAlignment="1">
      <alignment horizontal="center" vertical="center" wrapText="1"/>
    </xf>
    <xf numFmtId="1" fontId="1" fillId="5" borderId="4" xfId="0" applyNumberFormat="1" applyFont="1" applyFill="1" applyBorder="1" applyAlignment="1">
      <alignment horizontal="center" vertical="center" wrapText="1"/>
    </xf>
    <xf numFmtId="1" fontId="6" fillId="5" borderId="44" xfId="0" applyNumberFormat="1" applyFont="1" applyFill="1" applyBorder="1" applyAlignment="1">
      <alignment horizontal="center" vertical="center" wrapText="1"/>
    </xf>
    <xf numFmtId="1" fontId="6" fillId="5" borderId="40" xfId="0" applyNumberFormat="1" applyFont="1" applyFill="1" applyBorder="1" applyAlignment="1">
      <alignment horizontal="center" vertical="center" wrapText="1"/>
    </xf>
    <xf numFmtId="2" fontId="2" fillId="23" borderId="57" xfId="0" applyNumberFormat="1" applyFont="1" applyFill="1" applyBorder="1" applyAlignment="1">
      <alignment horizontal="center" vertical="center" wrapText="1"/>
    </xf>
    <xf numFmtId="2" fontId="2" fillId="23" borderId="44" xfId="0" applyNumberFormat="1" applyFont="1" applyFill="1" applyBorder="1" applyAlignment="1">
      <alignment horizontal="center" vertical="center" wrapText="1"/>
    </xf>
    <xf numFmtId="2" fontId="2" fillId="23" borderId="39" xfId="0" applyNumberFormat="1" applyFont="1" applyFill="1" applyBorder="1" applyAlignment="1">
      <alignment horizontal="center" vertical="center" wrapText="1"/>
    </xf>
    <xf numFmtId="2" fontId="2" fillId="23" borderId="83" xfId="0" applyNumberFormat="1" applyFont="1" applyFill="1" applyBorder="1" applyAlignment="1">
      <alignment horizontal="center" vertical="center" wrapText="1"/>
    </xf>
    <xf numFmtId="2" fontId="2" fillId="23" borderId="40" xfId="0" applyNumberFormat="1" applyFont="1" applyFill="1" applyBorder="1" applyAlignment="1">
      <alignment horizontal="center" vertical="center" wrapText="1"/>
    </xf>
    <xf numFmtId="2" fontId="1" fillId="11" borderId="33" xfId="0" applyNumberFormat="1" applyFont="1" applyFill="1" applyBorder="1" applyAlignment="1">
      <alignment horizontal="center" vertical="center" wrapText="1"/>
    </xf>
    <xf numFmtId="2" fontId="1" fillId="11" borderId="2" xfId="0" applyNumberFormat="1" applyFont="1" applyFill="1" applyBorder="1" applyAlignment="1">
      <alignment horizontal="center" vertical="center" wrapText="1"/>
    </xf>
    <xf numFmtId="1" fontId="1" fillId="11" borderId="2" xfId="0" applyNumberFormat="1" applyFont="1" applyFill="1" applyBorder="1" applyAlignment="1">
      <alignment horizontal="center" vertical="center" wrapText="1"/>
    </xf>
    <xf numFmtId="2" fontId="1" fillId="5" borderId="3" xfId="0" applyNumberFormat="1" applyFont="1" applyFill="1" applyBorder="1" applyAlignment="1">
      <alignment horizontal="center" vertical="center" wrapText="1"/>
    </xf>
    <xf numFmtId="2" fontId="1" fillId="5" borderId="34" xfId="0" applyNumberFormat="1" applyFont="1" applyFill="1" applyBorder="1" applyAlignment="1">
      <alignment horizontal="center" vertical="center" wrapText="1"/>
    </xf>
    <xf numFmtId="2" fontId="1" fillId="5" borderId="5" xfId="0" applyNumberFormat="1" applyFont="1" applyFill="1" applyBorder="1" applyAlignment="1">
      <alignment horizontal="center" vertical="center" wrapText="1"/>
    </xf>
    <xf numFmtId="1" fontId="1" fillId="5" borderId="5" xfId="0" applyNumberFormat="1" applyFont="1" applyFill="1" applyBorder="1" applyAlignment="1">
      <alignment horizontal="center" vertical="center" wrapText="1"/>
    </xf>
    <xf numFmtId="2" fontId="1" fillId="5" borderId="33" xfId="0" applyNumberFormat="1" applyFont="1" applyFill="1" applyBorder="1" applyAlignment="1">
      <alignment horizontal="center" vertical="center" wrapText="1"/>
    </xf>
    <xf numFmtId="2" fontId="1" fillId="5" borderId="2" xfId="0" applyNumberFormat="1" applyFont="1" applyFill="1" applyBorder="1" applyAlignment="1">
      <alignment horizontal="center" vertical="center" wrapText="1"/>
    </xf>
    <xf numFmtId="1" fontId="1" fillId="5" borderId="2" xfId="0" applyNumberFormat="1" applyFont="1" applyFill="1" applyBorder="1" applyAlignment="1">
      <alignment horizontal="center" vertical="center" wrapText="1"/>
    </xf>
    <xf numFmtId="2" fontId="1" fillId="10" borderId="46" xfId="0" applyNumberFormat="1" applyFont="1" applyFill="1" applyBorder="1" applyAlignment="1">
      <alignment horizontal="center" vertical="center" wrapText="1"/>
    </xf>
    <xf numFmtId="2" fontId="1" fillId="10" borderId="6" xfId="0" applyNumberFormat="1" applyFont="1" applyFill="1" applyBorder="1" applyAlignment="1">
      <alignment horizontal="center" vertical="center" wrapText="1"/>
    </xf>
    <xf numFmtId="2" fontId="1" fillId="10" borderId="19" xfId="0" applyNumberFormat="1" applyFont="1" applyFill="1" applyBorder="1" applyAlignment="1">
      <alignment horizontal="center" vertical="center" wrapText="1"/>
    </xf>
    <xf numFmtId="2" fontId="1" fillId="5" borderId="45" xfId="0" applyNumberFormat="1" applyFont="1" applyFill="1" applyBorder="1" applyAlignment="1">
      <alignment horizontal="center" vertical="center" wrapText="1"/>
    </xf>
    <xf numFmtId="2" fontId="1" fillId="5" borderId="10" xfId="0" applyNumberFormat="1" applyFont="1" applyFill="1" applyBorder="1" applyAlignment="1">
      <alignment horizontal="center" vertical="center" wrapText="1"/>
    </xf>
    <xf numFmtId="2" fontId="1" fillId="5" borderId="20" xfId="0" applyNumberFormat="1" applyFont="1" applyFill="1" applyBorder="1" applyAlignment="1">
      <alignment horizontal="center" vertical="center" wrapText="1"/>
    </xf>
    <xf numFmtId="2" fontId="1" fillId="5" borderId="46" xfId="0" applyNumberFormat="1" applyFont="1" applyFill="1" applyBorder="1" applyAlignment="1">
      <alignment horizontal="center" vertical="center" wrapText="1"/>
    </xf>
    <xf numFmtId="2" fontId="1" fillId="5" borderId="6" xfId="0" applyNumberFormat="1" applyFont="1" applyFill="1" applyBorder="1" applyAlignment="1">
      <alignment horizontal="center" vertical="center" wrapText="1"/>
    </xf>
    <xf numFmtId="2" fontId="1" fillId="5" borderId="19" xfId="0" applyNumberFormat="1" applyFont="1" applyFill="1" applyBorder="1" applyAlignment="1">
      <alignment horizontal="center" vertical="center" wrapText="1"/>
    </xf>
    <xf numFmtId="2" fontId="2" fillId="10" borderId="33" xfId="0" applyNumberFormat="1" applyFont="1" applyFill="1" applyBorder="1" applyAlignment="1">
      <alignment horizontal="center" vertical="center"/>
    </xf>
    <xf numFmtId="2" fontId="2" fillId="10" borderId="2" xfId="0" applyNumberFormat="1" applyFont="1" applyFill="1" applyBorder="1" applyAlignment="1">
      <alignment horizontal="center" vertical="center"/>
    </xf>
    <xf numFmtId="2" fontId="2" fillId="0" borderId="34" xfId="0" applyNumberFormat="1" applyFont="1" applyBorder="1" applyAlignment="1">
      <alignment horizontal="center" vertical="center"/>
    </xf>
    <xf numFmtId="2" fontId="2" fillId="0" borderId="5" xfId="0" applyNumberFormat="1" applyFont="1" applyBorder="1" applyAlignment="1">
      <alignment horizontal="center" vertical="center"/>
    </xf>
    <xf numFmtId="1" fontId="1" fillId="10" borderId="2" xfId="0" applyNumberFormat="1" applyFont="1" applyFill="1" applyBorder="1" applyAlignment="1">
      <alignment horizontal="center" vertical="center"/>
    </xf>
    <xf numFmtId="2" fontId="2" fillId="14" borderId="44" xfId="0" applyNumberFormat="1" applyFont="1" applyFill="1" applyBorder="1" applyAlignment="1">
      <alignment horizontal="center" vertical="center" wrapText="1"/>
    </xf>
    <xf numFmtId="2" fontId="2" fillId="14" borderId="39" xfId="0" applyNumberFormat="1" applyFont="1" applyFill="1" applyBorder="1" applyAlignment="1">
      <alignment horizontal="center" vertical="center" wrapText="1"/>
    </xf>
    <xf numFmtId="2" fontId="2" fillId="14" borderId="83" xfId="0" applyNumberFormat="1" applyFont="1" applyFill="1" applyBorder="1" applyAlignment="1">
      <alignment horizontal="center" vertical="center" wrapText="1"/>
    </xf>
    <xf numFmtId="2" fontId="5" fillId="5" borderId="0" xfId="0" applyNumberFormat="1" applyFont="1" applyFill="1" applyAlignment="1">
      <alignment horizontal="right" vertical="center"/>
    </xf>
    <xf numFmtId="1" fontId="4" fillId="5" borderId="1" xfId="0" applyNumberFormat="1" applyFont="1" applyFill="1" applyBorder="1" applyAlignment="1">
      <alignment horizontal="center" vertical="center"/>
    </xf>
    <xf numFmtId="169" fontId="4" fillId="5" borderId="1" xfId="0" applyNumberFormat="1" applyFont="1" applyFill="1" applyBorder="1" applyAlignment="1">
      <alignment horizontal="center" vertical="center"/>
    </xf>
    <xf numFmtId="168" fontId="4" fillId="5" borderId="1" xfId="5" applyNumberFormat="1" applyFont="1" applyFill="1" applyBorder="1" applyAlignment="1">
      <alignment horizontal="center" vertical="center"/>
    </xf>
    <xf numFmtId="2" fontId="4" fillId="5" borderId="1" xfId="0" applyNumberFormat="1" applyFont="1" applyFill="1" applyBorder="1" applyAlignment="1">
      <alignment horizontal="center" vertical="center"/>
    </xf>
    <xf numFmtId="1" fontId="1" fillId="5" borderId="2" xfId="0" applyNumberFormat="1" applyFont="1" applyFill="1" applyBorder="1" applyAlignment="1">
      <alignment horizontal="center" vertical="center"/>
    </xf>
    <xf numFmtId="1" fontId="1" fillId="5" borderId="5" xfId="0" applyNumberFormat="1" applyFont="1" applyFill="1" applyBorder="1" applyAlignment="1">
      <alignment horizontal="center" vertical="center"/>
    </xf>
    <xf numFmtId="169" fontId="2" fillId="10" borderId="46" xfId="0" applyNumberFormat="1" applyFont="1" applyFill="1" applyBorder="1" applyAlignment="1">
      <alignment horizontal="center" vertical="center"/>
    </xf>
    <xf numFmtId="169" fontId="2" fillId="10" borderId="6" xfId="0" applyNumberFormat="1" applyFont="1" applyFill="1" applyBorder="1" applyAlignment="1">
      <alignment horizontal="center" vertical="center"/>
    </xf>
    <xf numFmtId="169" fontId="2" fillId="10" borderId="53" xfId="0" applyNumberFormat="1" applyFont="1" applyFill="1" applyBorder="1" applyAlignment="1">
      <alignment horizontal="center" vertical="center"/>
    </xf>
    <xf numFmtId="2" fontId="2" fillId="14" borderId="58" xfId="0" applyNumberFormat="1" applyFont="1" applyFill="1" applyBorder="1" applyAlignment="1">
      <alignment horizontal="center" vertical="center" wrapText="1"/>
    </xf>
    <xf numFmtId="2" fontId="1" fillId="5" borderId="64" xfId="0" applyNumberFormat="1" applyFont="1" applyFill="1" applyBorder="1" applyAlignment="1">
      <alignment horizontal="center" vertical="center" wrapText="1"/>
    </xf>
    <xf numFmtId="2" fontId="1" fillId="5" borderId="43" xfId="0" applyNumberFormat="1" applyFont="1" applyFill="1" applyBorder="1" applyAlignment="1">
      <alignment horizontal="center" vertical="center" wrapText="1"/>
    </xf>
    <xf numFmtId="2" fontId="1" fillId="5" borderId="47" xfId="0" applyNumberFormat="1" applyFont="1" applyFill="1" applyBorder="1" applyAlignment="1">
      <alignment horizontal="center" vertical="center" wrapText="1"/>
    </xf>
    <xf numFmtId="2" fontId="1" fillId="10" borderId="2" xfId="0" applyNumberFormat="1" applyFont="1" applyFill="1" applyBorder="1" applyAlignment="1">
      <alignment horizontal="center" vertical="center" wrapText="1"/>
    </xf>
    <xf numFmtId="2" fontId="2" fillId="14" borderId="57" xfId="0" applyNumberFormat="1" applyFont="1" applyFill="1" applyBorder="1" applyAlignment="1">
      <alignment horizontal="center" vertical="center" wrapText="1"/>
    </xf>
    <xf numFmtId="2" fontId="2" fillId="0" borderId="3" xfId="0" applyNumberFormat="1" applyFont="1" applyBorder="1" applyAlignment="1">
      <alignment horizontal="center" vertical="center"/>
    </xf>
    <xf numFmtId="2" fontId="2" fillId="0" borderId="4" xfId="0" applyNumberFormat="1" applyFont="1" applyBorder="1" applyAlignment="1">
      <alignment horizontal="center" vertical="center"/>
    </xf>
    <xf numFmtId="1" fontId="1" fillId="5" borderId="4" xfId="0" applyNumberFormat="1" applyFont="1" applyFill="1" applyBorder="1" applyAlignment="1">
      <alignment horizontal="center" vertical="center"/>
    </xf>
    <xf numFmtId="168" fontId="1" fillId="5" borderId="4" xfId="0" applyNumberFormat="1" applyFont="1" applyFill="1" applyBorder="1" applyAlignment="1">
      <alignment horizontal="center" vertical="center"/>
    </xf>
    <xf numFmtId="168" fontId="1" fillId="10" borderId="2" xfId="0" applyNumberFormat="1" applyFont="1" applyFill="1" applyBorder="1" applyAlignment="1">
      <alignment horizontal="center" vertical="center"/>
    </xf>
    <xf numFmtId="168" fontId="1" fillId="5" borderId="2" xfId="0" applyNumberFormat="1" applyFont="1" applyFill="1" applyBorder="1" applyAlignment="1">
      <alignment horizontal="center" vertical="center"/>
    </xf>
    <xf numFmtId="168" fontId="1" fillId="5" borderId="5" xfId="0" applyNumberFormat="1" applyFont="1" applyFill="1" applyBorder="1" applyAlignment="1">
      <alignment horizontal="center" vertical="center"/>
    </xf>
    <xf numFmtId="2" fontId="2" fillId="0" borderId="33" xfId="0" applyNumberFormat="1" applyFont="1" applyBorder="1" applyAlignment="1">
      <alignment horizontal="center" vertical="center"/>
    </xf>
    <xf numFmtId="2" fontId="2" fillId="0" borderId="2" xfId="0" applyNumberFormat="1" applyFont="1" applyBorder="1" applyAlignment="1">
      <alignment horizontal="center" vertical="center"/>
    </xf>
    <xf numFmtId="2" fontId="2" fillId="26" borderId="4" xfId="0" applyNumberFormat="1" applyFont="1" applyFill="1" applyBorder="1" applyAlignment="1">
      <alignment horizontal="center" vertical="center" wrapText="1"/>
    </xf>
    <xf numFmtId="2" fontId="2" fillId="26" borderId="7" xfId="0" applyNumberFormat="1" applyFont="1" applyFill="1" applyBorder="1" applyAlignment="1">
      <alignment horizontal="center" vertical="center" wrapText="1"/>
    </xf>
    <xf numFmtId="2" fontId="2" fillId="26" borderId="5" xfId="0" applyNumberFormat="1" applyFont="1" applyFill="1" applyBorder="1" applyAlignment="1">
      <alignment horizontal="center" vertical="center" wrapText="1"/>
    </xf>
    <xf numFmtId="2" fontId="2" fillId="26" borderId="31" xfId="0" applyNumberFormat="1" applyFont="1" applyFill="1" applyBorder="1" applyAlignment="1">
      <alignment horizontal="center" vertical="center" wrapText="1"/>
    </xf>
    <xf numFmtId="0" fontId="6" fillId="5" borderId="28" xfId="0" applyFont="1" applyFill="1" applyBorder="1" applyAlignment="1">
      <alignment horizontal="center" vertical="center" wrapText="1"/>
    </xf>
    <xf numFmtId="0" fontId="6" fillId="5" borderId="29" xfId="0" applyFont="1" applyFill="1" applyBorder="1" applyAlignment="1">
      <alignment horizontal="center" vertical="center" wrapText="1"/>
    </xf>
    <xf numFmtId="169" fontId="2" fillId="5" borderId="5" xfId="0" applyNumberFormat="1" applyFont="1" applyFill="1" applyBorder="1" applyAlignment="1">
      <alignment horizontal="center" vertical="center" wrapText="1"/>
    </xf>
    <xf numFmtId="169" fontId="2" fillId="5" borderId="31" xfId="0" applyNumberFormat="1" applyFont="1" applyFill="1" applyBorder="1" applyAlignment="1">
      <alignment horizontal="center" vertical="center" wrapText="1"/>
    </xf>
    <xf numFmtId="2" fontId="6" fillId="23" borderId="57" xfId="0" applyNumberFormat="1" applyFont="1" applyFill="1" applyBorder="1" applyAlignment="1">
      <alignment horizontal="right" vertical="center" wrapText="1"/>
    </xf>
    <xf numFmtId="2" fontId="6" fillId="23" borderId="58" xfId="0" applyNumberFormat="1" applyFont="1" applyFill="1" applyBorder="1" applyAlignment="1">
      <alignment horizontal="right" vertical="center" wrapText="1"/>
    </xf>
    <xf numFmtId="169" fontId="6" fillId="23" borderId="58" xfId="0" applyNumberFormat="1" applyFont="1" applyFill="1" applyBorder="1" applyAlignment="1">
      <alignment horizontal="center" vertical="center" wrapText="1"/>
    </xf>
    <xf numFmtId="169" fontId="6" fillId="23" borderId="59" xfId="0" applyNumberFormat="1" applyFont="1" applyFill="1" applyBorder="1" applyAlignment="1">
      <alignment horizontal="center" vertical="center" wrapText="1"/>
    </xf>
    <xf numFmtId="2" fontId="2" fillId="14" borderId="40" xfId="0" applyNumberFormat="1" applyFont="1" applyFill="1" applyBorder="1" applyAlignment="1">
      <alignment horizontal="center" vertical="center" wrapText="1"/>
    </xf>
    <xf numFmtId="169" fontId="2" fillId="11" borderId="2" xfId="0" applyNumberFormat="1" applyFont="1" applyFill="1" applyBorder="1" applyAlignment="1">
      <alignment horizontal="center" vertical="center" wrapText="1"/>
    </xf>
    <xf numFmtId="169" fontId="2" fillId="11" borderId="30" xfId="0" applyNumberFormat="1" applyFont="1" applyFill="1" applyBorder="1" applyAlignment="1">
      <alignment horizontal="center" vertical="center" wrapText="1"/>
    </xf>
    <xf numFmtId="169" fontId="2" fillId="5" borderId="2" xfId="0" applyNumberFormat="1" applyFont="1" applyFill="1" applyBorder="1" applyAlignment="1">
      <alignment horizontal="center" vertical="center" wrapText="1"/>
    </xf>
    <xf numFmtId="169" fontId="2" fillId="5" borderId="30" xfId="0" applyNumberFormat="1" applyFont="1" applyFill="1" applyBorder="1" applyAlignment="1">
      <alignment horizontal="center" vertical="center" wrapText="1"/>
    </xf>
    <xf numFmtId="169" fontId="2" fillId="5" borderId="64" xfId="0" applyNumberFormat="1" applyFont="1" applyFill="1" applyBorder="1" applyAlignment="1">
      <alignment horizontal="center" vertical="center"/>
    </xf>
    <xf numFmtId="169" fontId="2" fillId="5" borderId="43" xfId="0" applyNumberFormat="1" applyFont="1" applyFill="1" applyBorder="1" applyAlignment="1">
      <alignment horizontal="center" vertical="center"/>
    </xf>
    <xf numFmtId="169" fontId="2" fillId="5" borderId="56" xfId="0" applyNumberFormat="1" applyFont="1" applyFill="1" applyBorder="1" applyAlignment="1">
      <alignment horizontal="center" vertical="center"/>
    </xf>
    <xf numFmtId="2" fontId="6" fillId="14" borderId="57" xfId="0" applyNumberFormat="1" applyFont="1" applyFill="1" applyBorder="1" applyAlignment="1">
      <alignment horizontal="right" vertical="center"/>
    </xf>
    <xf numFmtId="2" fontId="6" fillId="14" borderId="58" xfId="0" applyNumberFormat="1" applyFont="1" applyFill="1" applyBorder="1" applyAlignment="1">
      <alignment horizontal="right" vertical="center"/>
    </xf>
    <xf numFmtId="169" fontId="6" fillId="14" borderId="58" xfId="0" applyNumberFormat="1" applyFont="1" applyFill="1" applyBorder="1" applyAlignment="1">
      <alignment horizontal="center" vertical="center"/>
    </xf>
    <xf numFmtId="169" fontId="6" fillId="14" borderId="59" xfId="0" applyNumberFormat="1" applyFont="1" applyFill="1" applyBorder="1" applyAlignment="1">
      <alignment horizontal="center" vertical="center"/>
    </xf>
    <xf numFmtId="169" fontId="2" fillId="5" borderId="46" xfId="0" applyNumberFormat="1" applyFont="1" applyFill="1" applyBorder="1" applyAlignment="1">
      <alignment horizontal="center" vertical="center"/>
    </xf>
    <xf numFmtId="169" fontId="2" fillId="5" borderId="6" xfId="0" applyNumberFormat="1" applyFont="1" applyFill="1" applyBorder="1" applyAlignment="1">
      <alignment horizontal="center" vertical="center"/>
    </xf>
    <xf numFmtId="169" fontId="2" fillId="5" borderId="53" xfId="0" applyNumberFormat="1" applyFont="1" applyFill="1" applyBorder="1" applyAlignment="1">
      <alignment horizontal="center" vertical="center"/>
    </xf>
    <xf numFmtId="169" fontId="2" fillId="5" borderId="45" xfId="0" applyNumberFormat="1" applyFont="1" applyFill="1" applyBorder="1" applyAlignment="1">
      <alignment horizontal="center" vertical="center"/>
    </xf>
    <xf numFmtId="169" fontId="2" fillId="5" borderId="10" xfId="0" applyNumberFormat="1" applyFont="1" applyFill="1" applyBorder="1" applyAlignment="1">
      <alignment horizontal="center" vertical="center"/>
    </xf>
    <xf numFmtId="169" fontId="2" fillId="5" borderId="52" xfId="0" applyNumberFormat="1" applyFont="1" applyFill="1" applyBorder="1" applyAlignment="1">
      <alignment horizontal="center" vertical="center"/>
    </xf>
    <xf numFmtId="0" fontId="52" fillId="10" borderId="3" xfId="0" applyFont="1" applyFill="1" applyBorder="1" applyAlignment="1">
      <alignment horizontal="center" vertical="center" wrapText="1"/>
    </xf>
    <xf numFmtId="0" fontId="52" fillId="10" borderId="34" xfId="0" applyFont="1" applyFill="1" applyBorder="1" applyAlignment="1">
      <alignment horizontal="center" vertical="center" wrapText="1"/>
    </xf>
    <xf numFmtId="0" fontId="47" fillId="26" borderId="3" xfId="0" applyFont="1" applyFill="1" applyBorder="1" applyAlignment="1">
      <alignment horizontal="center" vertical="center" wrapText="1"/>
    </xf>
    <xf numFmtId="0" fontId="47" fillId="26" borderId="7" xfId="0" applyFont="1" applyFill="1" applyBorder="1" applyAlignment="1">
      <alignment horizontal="center" vertical="center" wrapText="1"/>
    </xf>
    <xf numFmtId="0" fontId="47" fillId="26" borderId="33" xfId="0" applyFont="1" applyFill="1" applyBorder="1" applyAlignment="1">
      <alignment horizontal="center" vertical="center" wrapText="1"/>
    </xf>
    <xf numFmtId="0" fontId="47" fillId="26" borderId="30" xfId="0" applyFont="1" applyFill="1" applyBorder="1" applyAlignment="1">
      <alignment horizontal="center" vertical="center" wrapText="1"/>
    </xf>
    <xf numFmtId="0" fontId="0" fillId="0" borderId="34" xfId="0" applyBorder="1" applyAlignment="1" applyProtection="1">
      <alignment horizontal="center" vertical="center"/>
      <protection locked="0"/>
    </xf>
    <xf numFmtId="0" fontId="0" fillId="0" borderId="31" xfId="0" applyBorder="1" applyAlignment="1" applyProtection="1">
      <alignment horizontal="center" vertical="center"/>
      <protection locked="0"/>
    </xf>
    <xf numFmtId="0" fontId="47" fillId="10" borderId="7" xfId="0" applyFont="1" applyFill="1" applyBorder="1" applyAlignment="1">
      <alignment horizontal="center" vertical="center" wrapText="1"/>
    </xf>
    <xf numFmtId="0" fontId="47" fillId="10" borderId="31" xfId="0" applyFont="1" applyFill="1" applyBorder="1" applyAlignment="1">
      <alignment horizontal="center" vertical="center" wrapText="1"/>
    </xf>
    <xf numFmtId="0" fontId="52" fillId="4" borderId="57" xfId="0" applyFont="1" applyFill="1" applyBorder="1" applyAlignment="1">
      <alignment horizontal="center" vertical="center" wrapText="1"/>
    </xf>
    <xf numFmtId="0" fontId="52" fillId="4" borderId="58" xfId="0" applyFont="1" applyFill="1" applyBorder="1" applyAlignment="1">
      <alignment horizontal="center" vertical="center" wrapText="1"/>
    </xf>
    <xf numFmtId="0" fontId="52" fillId="4" borderId="59" xfId="0" applyFont="1" applyFill="1" applyBorder="1" applyAlignment="1">
      <alignment horizontal="center" vertical="center" wrapText="1"/>
    </xf>
    <xf numFmtId="0" fontId="47" fillId="19" borderId="3" xfId="0" applyFont="1" applyFill="1" applyBorder="1" applyAlignment="1">
      <alignment horizontal="center" vertical="center" wrapText="1"/>
    </xf>
    <xf numFmtId="0" fontId="47" fillId="19" borderId="7" xfId="0" applyFont="1" applyFill="1" applyBorder="1" applyAlignment="1">
      <alignment horizontal="center" vertical="center" wrapText="1"/>
    </xf>
    <xf numFmtId="0" fontId="47" fillId="10" borderId="3" xfId="0" applyFont="1" applyFill="1" applyBorder="1" applyAlignment="1">
      <alignment horizontal="center" vertical="center" wrapText="1"/>
    </xf>
    <xf numFmtId="0" fontId="52" fillId="11" borderId="38" xfId="0" applyFont="1" applyFill="1" applyBorder="1" applyAlignment="1">
      <alignment horizontal="center" vertical="center"/>
    </xf>
    <xf numFmtId="0" fontId="52" fillId="11" borderId="39" xfId="0" applyFont="1" applyFill="1" applyBorder="1" applyAlignment="1">
      <alignment horizontal="center" vertical="center"/>
    </xf>
    <xf numFmtId="0" fontId="52" fillId="11" borderId="40" xfId="0" applyFont="1" applyFill="1" applyBorder="1" applyAlignment="1">
      <alignment horizontal="center" vertical="center"/>
    </xf>
    <xf numFmtId="0" fontId="52" fillId="11" borderId="81" xfId="0" applyFont="1" applyFill="1" applyBorder="1" applyAlignment="1">
      <alignment horizontal="center" vertical="center"/>
    </xf>
    <xf numFmtId="0" fontId="52" fillId="11" borderId="70" xfId="0" applyFont="1" applyFill="1" applyBorder="1" applyAlignment="1">
      <alignment horizontal="center" vertical="center"/>
    </xf>
    <xf numFmtId="0" fontId="47" fillId="10" borderId="47" xfId="0" applyFont="1" applyFill="1" applyBorder="1" applyAlignment="1">
      <alignment horizontal="center" vertical="center" wrapText="1"/>
    </xf>
    <xf numFmtId="0" fontId="47" fillId="18" borderId="3" xfId="0" applyFont="1" applyFill="1" applyBorder="1" applyAlignment="1">
      <alignment horizontal="center" vertical="center" wrapText="1"/>
    </xf>
    <xf numFmtId="0" fontId="47" fillId="18" borderId="7" xfId="0" applyFont="1" applyFill="1" applyBorder="1" applyAlignment="1">
      <alignment horizontal="center" vertical="center" wrapText="1"/>
    </xf>
    <xf numFmtId="0" fontId="47" fillId="18" borderId="64" xfId="0" applyFont="1" applyFill="1" applyBorder="1" applyAlignment="1">
      <alignment horizontal="center" vertical="center" wrapText="1"/>
    </xf>
    <xf numFmtId="0" fontId="47" fillId="18" borderId="54" xfId="0" applyFont="1" applyFill="1" applyBorder="1" applyAlignment="1">
      <alignment horizontal="center" vertical="center" wrapText="1"/>
    </xf>
    <xf numFmtId="0" fontId="47" fillId="18" borderId="56" xfId="0" applyFont="1" applyFill="1" applyBorder="1" applyAlignment="1">
      <alignment horizontal="center" vertical="center" wrapText="1"/>
    </xf>
    <xf numFmtId="0" fontId="0" fillId="3" borderId="33" xfId="0" applyFill="1" applyBorder="1" applyAlignment="1">
      <alignment horizontal="center" vertical="center"/>
    </xf>
    <xf numFmtId="0" fontId="0" fillId="3" borderId="2" xfId="0" applyFill="1" applyBorder="1" applyAlignment="1">
      <alignment horizontal="center" vertical="center"/>
    </xf>
    <xf numFmtId="0" fontId="0" fillId="0" borderId="34" xfId="0" applyBorder="1" applyAlignment="1">
      <alignment horizontal="center" vertical="center"/>
    </xf>
    <xf numFmtId="0" fontId="0" fillId="0" borderId="5" xfId="0" applyBorder="1" applyAlignment="1">
      <alignment horizontal="center" vertical="center"/>
    </xf>
    <xf numFmtId="0" fontId="0" fillId="0" borderId="35" xfId="0" applyBorder="1" applyAlignment="1">
      <alignment horizontal="center" vertical="center"/>
    </xf>
    <xf numFmtId="0" fontId="0" fillId="0" borderId="36" xfId="0" applyBorder="1" applyAlignment="1">
      <alignment horizontal="center" vertical="center"/>
    </xf>
    <xf numFmtId="0" fontId="0" fillId="0" borderId="33" xfId="0" applyBorder="1" applyAlignment="1">
      <alignment horizontal="center" vertical="center"/>
    </xf>
    <xf numFmtId="0" fontId="0" fillId="0" borderId="2" xfId="0" applyBorder="1" applyAlignment="1">
      <alignment horizontal="center" vertical="center"/>
    </xf>
  </cellXfs>
  <cellStyles count="8">
    <cellStyle name="Comma" xfId="1" builtinId="3"/>
    <cellStyle name="Currency" xfId="3" builtinId="4"/>
    <cellStyle name="Hyperlink" xfId="4" builtinId="8"/>
    <cellStyle name="Normal" xfId="0" builtinId="0"/>
    <cellStyle name="Normal 2" xfId="6" xr:uid="{916B4479-CC12-40B6-9D6E-48DB4100843F}"/>
    <cellStyle name="Normal 2 2" xfId="7" xr:uid="{BE041446-DEA6-4027-A862-960D5A8C20CF}"/>
    <cellStyle name="Normal_Sheet2" xfId="2" xr:uid="{00000000-0005-0000-0000-000002000000}"/>
    <cellStyle name="Percent" xfId="5" builtinId="5"/>
  </cellStyles>
  <dxfs count="24">
    <dxf>
      <font>
        <b/>
        <i val="0"/>
        <color theme="1"/>
      </font>
      <fill>
        <patternFill>
          <bgColor rgb="FFFF0000"/>
        </patternFill>
      </fill>
    </dxf>
    <dxf>
      <font>
        <b/>
        <i val="0"/>
        <color theme="1"/>
      </font>
      <fill>
        <patternFill>
          <bgColor rgb="FFFF0000"/>
        </patternFill>
      </fill>
    </dxf>
    <dxf>
      <fill>
        <patternFill>
          <bgColor rgb="FFFF0000"/>
        </patternFill>
      </fill>
    </dxf>
    <dxf>
      <font>
        <b/>
        <i val="0"/>
        <color theme="1"/>
      </font>
      <fill>
        <patternFill>
          <bgColor rgb="FF00B050"/>
        </patternFill>
      </fill>
    </dxf>
    <dxf>
      <fill>
        <patternFill>
          <bgColor theme="7" tint="0.39994506668294322"/>
        </patternFill>
      </fill>
    </dxf>
    <dxf>
      <fill>
        <patternFill>
          <bgColor theme="7" tint="0.39994506668294322"/>
        </patternFill>
      </fill>
    </dxf>
    <dxf>
      <fill>
        <patternFill>
          <bgColor theme="5"/>
        </patternFill>
      </fill>
    </dxf>
    <dxf>
      <fill>
        <patternFill>
          <bgColor theme="0" tint="-4.9989318521683403E-2"/>
        </patternFill>
      </fill>
    </dxf>
    <dxf>
      <fill>
        <patternFill>
          <bgColor theme="0"/>
        </patternFill>
      </fill>
    </dxf>
    <dxf>
      <font>
        <b/>
        <i val="0"/>
      </font>
      <fill>
        <patternFill>
          <bgColor rgb="FF00B050"/>
        </patternFill>
      </fill>
    </dxf>
    <dxf>
      <font>
        <b/>
        <i val="0"/>
      </font>
      <fill>
        <patternFill>
          <bgColor rgb="FFFF0000"/>
        </patternFill>
      </fill>
    </dxf>
    <dxf>
      <fill>
        <patternFill>
          <bgColor theme="5"/>
        </patternFill>
      </fill>
    </dxf>
    <dxf>
      <fill>
        <patternFill>
          <bgColor theme="0" tint="-4.9989318521683403E-2"/>
        </patternFill>
      </fill>
    </dxf>
    <dxf>
      <fill>
        <patternFill>
          <bgColor rgb="FFFF9999"/>
        </patternFill>
      </fill>
    </dxf>
    <dxf>
      <fill>
        <patternFill>
          <bgColor theme="0"/>
        </patternFill>
      </fill>
    </dxf>
    <dxf>
      <fill>
        <patternFill>
          <bgColor theme="5"/>
        </patternFill>
      </fill>
    </dxf>
    <dxf>
      <fill>
        <patternFill>
          <bgColor theme="0" tint="-4.9989318521683403E-2"/>
        </patternFill>
      </fill>
      <border>
        <bottom style="thin">
          <color auto="1"/>
        </bottom>
        <vertical/>
        <horizontal/>
      </border>
    </dxf>
    <dxf>
      <fill>
        <patternFill>
          <bgColor theme="0" tint="-4.9989318521683403E-2"/>
        </patternFill>
      </fill>
      <border>
        <bottom style="thin">
          <color auto="1"/>
        </bottom>
        <vertical/>
        <horizontal/>
      </border>
    </dxf>
    <dxf>
      <fill>
        <patternFill>
          <bgColor theme="0" tint="-4.9989318521683403E-2"/>
        </patternFill>
      </fill>
      <border>
        <bottom style="thin">
          <color auto="1"/>
        </bottom>
        <vertical/>
        <horizontal/>
      </border>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s>
  <tableStyles count="0" defaultTableStyle="TableStyleMedium2" defaultPivotStyle="PivotStyleLight16"/>
  <colors>
    <mruColors>
      <color rgb="FF0000FF"/>
      <color rgb="FF800000"/>
      <color rgb="FF0563C1"/>
      <color rgb="FFFF9999"/>
      <color rgb="FFA5002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6.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48</xdr:col>
      <xdr:colOff>84179</xdr:colOff>
      <xdr:row>0</xdr:row>
      <xdr:rowOff>34925</xdr:rowOff>
    </xdr:from>
    <xdr:to>
      <xdr:col>53</xdr:col>
      <xdr:colOff>109706</xdr:colOff>
      <xdr:row>0</xdr:row>
      <xdr:rowOff>719558</xdr:rowOff>
    </xdr:to>
    <xdr:pic>
      <xdr:nvPicPr>
        <xdr:cNvPr id="2" name="Picture 1">
          <a:extLst>
            <a:ext uri="{FF2B5EF4-FFF2-40B4-BE49-F238E27FC236}">
              <a16:creationId xmlns:a16="http://schemas.microsoft.com/office/drawing/2014/main" id="{00000000-0008-0000-0000-000002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32529" y="34925"/>
          <a:ext cx="638937" cy="640818"/>
        </a:xfrm>
        <a:prstGeom prst="rect">
          <a:avLst/>
        </a:prstGeom>
      </xdr:spPr>
    </xdr:pic>
    <xdr:clientData/>
  </xdr:twoCellAnchor>
  <xdr:twoCellAnchor editAs="oneCell">
    <xdr:from>
      <xdr:col>1</xdr:col>
      <xdr:colOff>19050</xdr:colOff>
      <xdr:row>0</xdr:row>
      <xdr:rowOff>19050</xdr:rowOff>
    </xdr:from>
    <xdr:to>
      <xdr:col>6</xdr:col>
      <xdr:colOff>38862</xdr:colOff>
      <xdr:row>0</xdr:row>
      <xdr:rowOff>682767</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625" y="19050"/>
          <a:ext cx="638937" cy="644667"/>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21166</xdr:colOff>
      <xdr:row>0</xdr:row>
      <xdr:rowOff>43394</xdr:rowOff>
    </xdr:from>
    <xdr:to>
      <xdr:col>6</xdr:col>
      <xdr:colOff>110828</xdr:colOff>
      <xdr:row>2</xdr:row>
      <xdr:rowOff>226628</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033" y="43394"/>
          <a:ext cx="648462" cy="653134"/>
        </a:xfrm>
        <a:prstGeom prst="rect">
          <a:avLst/>
        </a:prstGeom>
        <a:noFill/>
        <a:ln>
          <a:noFill/>
        </a:ln>
      </xdr:spPr>
    </xdr:pic>
    <xdr:clientData/>
  </xdr:twoCellAnchor>
  <xdr:twoCellAnchor editAs="oneCell">
    <xdr:from>
      <xdr:col>50</xdr:col>
      <xdr:colOff>57150</xdr:colOff>
      <xdr:row>0</xdr:row>
      <xdr:rowOff>67734</xdr:rowOff>
    </xdr:from>
    <xdr:to>
      <xdr:col>56</xdr:col>
      <xdr:colOff>762</xdr:colOff>
      <xdr:row>2</xdr:row>
      <xdr:rowOff>224894</xdr:rowOff>
    </xdr:to>
    <xdr:pic>
      <xdr:nvPicPr>
        <xdr:cNvPr id="4" name="Picture 3">
          <a:extLst>
            <a:ext uri="{FF2B5EF4-FFF2-40B4-BE49-F238E27FC236}">
              <a16:creationId xmlns:a16="http://schemas.microsoft.com/office/drawing/2014/main" id="{00000000-0008-0000-0100-000004000000}"/>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246283" y="67734"/>
          <a:ext cx="654812" cy="63976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4</xdr:col>
      <xdr:colOff>762</xdr:colOff>
      <xdr:row>0</xdr:row>
      <xdr:rowOff>682767</xdr:rowOff>
    </xdr:to>
    <xdr:pic>
      <xdr:nvPicPr>
        <xdr:cNvPr id="2" name="Picture 1">
          <a:extLst>
            <a:ext uri="{FF2B5EF4-FFF2-40B4-BE49-F238E27FC236}">
              <a16:creationId xmlns:a16="http://schemas.microsoft.com/office/drawing/2014/main" id="{9628F796-7C30-410E-B4D6-2077D7728A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28575"/>
          <a:ext cx="638937" cy="654192"/>
        </a:xfrm>
        <a:prstGeom prst="rect">
          <a:avLst/>
        </a:prstGeom>
        <a:noFill/>
        <a:ln>
          <a:noFill/>
        </a:ln>
      </xdr:spPr>
    </xdr:pic>
    <xdr:clientData/>
  </xdr:twoCellAnchor>
  <xdr:twoCellAnchor editAs="oneCell">
    <xdr:from>
      <xdr:col>74</xdr:col>
      <xdr:colOff>9525</xdr:colOff>
      <xdr:row>0</xdr:row>
      <xdr:rowOff>41273</xdr:rowOff>
    </xdr:from>
    <xdr:to>
      <xdr:col>77</xdr:col>
      <xdr:colOff>76962</xdr:colOff>
      <xdr:row>0</xdr:row>
      <xdr:rowOff>682091</xdr:rowOff>
    </xdr:to>
    <xdr:pic>
      <xdr:nvPicPr>
        <xdr:cNvPr id="3" name="Picture 2">
          <a:extLst>
            <a:ext uri="{FF2B5EF4-FFF2-40B4-BE49-F238E27FC236}">
              <a16:creationId xmlns:a16="http://schemas.microsoft.com/office/drawing/2014/main" id="{65354A17-4659-42C9-A227-E7FE37DBD221}"/>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020800" y="41273"/>
          <a:ext cx="638937" cy="64081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4</xdr:col>
      <xdr:colOff>762</xdr:colOff>
      <xdr:row>0</xdr:row>
      <xdr:rowOff>682767</xdr:rowOff>
    </xdr:to>
    <xdr:pic>
      <xdr:nvPicPr>
        <xdr:cNvPr id="143" name="Picture 142">
          <a:extLst>
            <a:ext uri="{FF2B5EF4-FFF2-40B4-BE49-F238E27FC236}">
              <a16:creationId xmlns:a16="http://schemas.microsoft.com/office/drawing/2014/main" id="{00000000-0008-0000-0200-00008F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28575"/>
          <a:ext cx="638937" cy="644667"/>
        </a:xfrm>
        <a:prstGeom prst="rect">
          <a:avLst/>
        </a:prstGeom>
        <a:noFill/>
        <a:ln>
          <a:noFill/>
        </a:ln>
      </xdr:spPr>
    </xdr:pic>
    <xdr:clientData/>
  </xdr:twoCellAnchor>
  <xdr:twoCellAnchor editAs="oneCell">
    <xdr:from>
      <xdr:col>74</xdr:col>
      <xdr:colOff>9525</xdr:colOff>
      <xdr:row>0</xdr:row>
      <xdr:rowOff>41273</xdr:rowOff>
    </xdr:from>
    <xdr:to>
      <xdr:col>77</xdr:col>
      <xdr:colOff>76962</xdr:colOff>
      <xdr:row>0</xdr:row>
      <xdr:rowOff>682726</xdr:rowOff>
    </xdr:to>
    <xdr:pic>
      <xdr:nvPicPr>
        <xdr:cNvPr id="144" name="Picture 143">
          <a:extLst>
            <a:ext uri="{FF2B5EF4-FFF2-40B4-BE49-F238E27FC236}">
              <a16:creationId xmlns:a16="http://schemas.microsoft.com/office/drawing/2014/main" id="{00000000-0008-0000-0200-000090000000}"/>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020800" y="41273"/>
          <a:ext cx="638937" cy="64081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45</xdr:col>
      <xdr:colOff>85725</xdr:colOff>
      <xdr:row>0</xdr:row>
      <xdr:rowOff>44450</xdr:rowOff>
    </xdr:from>
    <xdr:to>
      <xdr:col>50</xdr:col>
      <xdr:colOff>109706</xdr:colOff>
      <xdr:row>0</xdr:row>
      <xdr:rowOff>721487</xdr:rowOff>
    </xdr:to>
    <xdr:pic>
      <xdr:nvPicPr>
        <xdr:cNvPr id="6" name="Picture 5">
          <a:extLst>
            <a:ext uri="{FF2B5EF4-FFF2-40B4-BE49-F238E27FC236}">
              <a16:creationId xmlns:a16="http://schemas.microsoft.com/office/drawing/2014/main" id="{00000000-0008-0000-0400-000006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53125" y="44450"/>
          <a:ext cx="675491" cy="667512"/>
        </a:xfrm>
        <a:prstGeom prst="rect">
          <a:avLst/>
        </a:prstGeom>
      </xdr:spPr>
    </xdr:pic>
    <xdr:clientData/>
  </xdr:twoCellAnchor>
  <xdr:twoCellAnchor editAs="oneCell">
    <xdr:from>
      <xdr:col>0</xdr:col>
      <xdr:colOff>38101</xdr:colOff>
      <xdr:row>0</xdr:row>
      <xdr:rowOff>34926</xdr:rowOff>
    </xdr:from>
    <xdr:to>
      <xdr:col>5</xdr:col>
      <xdr:colOff>73787</xdr:colOff>
      <xdr:row>0</xdr:row>
      <xdr:rowOff>719583</xdr:rowOff>
    </xdr:to>
    <xdr:pic>
      <xdr:nvPicPr>
        <xdr:cNvPr id="7" name="Picture 6">
          <a:extLst>
            <a:ext uri="{FF2B5EF4-FFF2-40B4-BE49-F238E27FC236}">
              <a16:creationId xmlns:a16="http://schemas.microsoft.com/office/drawing/2014/main" id="{00000000-0008-0000-0400-000007000000}"/>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101" y="34926"/>
          <a:ext cx="696086" cy="667512"/>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oneCellAnchor>
    <xdr:from>
      <xdr:col>48</xdr:col>
      <xdr:colOff>84179</xdr:colOff>
      <xdr:row>0</xdr:row>
      <xdr:rowOff>34925</xdr:rowOff>
    </xdr:from>
    <xdr:ext cx="638937" cy="640818"/>
    <xdr:pic>
      <xdr:nvPicPr>
        <xdr:cNvPr id="2" name="Picture 1">
          <a:extLst>
            <a:ext uri="{FF2B5EF4-FFF2-40B4-BE49-F238E27FC236}">
              <a16:creationId xmlns:a16="http://schemas.microsoft.com/office/drawing/2014/main" id="{00000000-0008-0000-0500-000002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973379" y="34925"/>
          <a:ext cx="638937" cy="640818"/>
        </a:xfrm>
        <a:prstGeom prst="rect">
          <a:avLst/>
        </a:prstGeom>
      </xdr:spPr>
    </xdr:pic>
    <xdr:clientData/>
  </xdr:oneCellAnchor>
  <xdr:twoCellAnchor editAs="oneCell">
    <xdr:from>
      <xdr:col>1</xdr:col>
      <xdr:colOff>0</xdr:colOff>
      <xdr:row>0</xdr:row>
      <xdr:rowOff>38100</xdr:rowOff>
    </xdr:from>
    <xdr:to>
      <xdr:col>6</xdr:col>
      <xdr:colOff>69215</xdr:colOff>
      <xdr:row>1</xdr:row>
      <xdr:rowOff>6350</xdr:rowOff>
    </xdr:to>
    <xdr:pic>
      <xdr:nvPicPr>
        <xdr:cNvPr id="13" name="Picture 12">
          <a:extLst>
            <a:ext uri="{FF2B5EF4-FFF2-40B4-BE49-F238E27FC236}">
              <a16:creationId xmlns:a16="http://schemas.microsoft.com/office/drawing/2014/main" id="{00000000-0008-0000-0500-00000D000000}"/>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8575" y="38100"/>
          <a:ext cx="676275" cy="638175"/>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s://www.mass.gov/info-details/safe-and-senior-safe-mission-statements" TargetMode="Externa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mailto:Sheryl.Hedlund@mass.gov" TargetMode="External"/><Relationship Id="rId1" Type="http://schemas.openxmlformats.org/officeDocument/2006/relationships/hyperlink" Target="https://www.mass.gov/info-details/safe-and-senior-safe-mission-statements"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48131-3E53-4BA1-BFB5-7A5EA0E7C7A4}">
  <sheetPr codeName="Sheet2">
    <pageSetUpPr fitToPage="1"/>
  </sheetPr>
  <dimension ref="A1:DI104"/>
  <sheetViews>
    <sheetView zoomScaleNormal="100" workbookViewId="0">
      <selection activeCell="U6" sqref="U6:AQ6"/>
    </sheetView>
  </sheetViews>
  <sheetFormatPr defaultColWidth="8.7109375" defaultRowHeight="15.75" x14ac:dyDescent="0.25"/>
  <cols>
    <col min="1" max="1" width="0.42578125" style="144" customWidth="1"/>
    <col min="2" max="2" width="1.85546875" style="144" customWidth="1"/>
    <col min="3" max="54" width="1.85546875" style="148" customWidth="1"/>
    <col min="55" max="55" width="0.85546875" style="148" customWidth="1"/>
    <col min="56" max="60" width="1.85546875" style="148" customWidth="1"/>
    <col min="61" max="61" width="1.85546875" style="167" customWidth="1"/>
    <col min="62" max="66" width="1.85546875" style="148" customWidth="1"/>
    <col min="67" max="111" width="1.85546875" style="144" customWidth="1"/>
    <col min="112" max="16384" width="8.7109375" style="144"/>
  </cols>
  <sheetData>
    <row r="1" spans="1:113" ht="59.45" customHeight="1" thickTop="1" x14ac:dyDescent="0.25">
      <c r="A1" s="507" t="s">
        <v>3247</v>
      </c>
      <c r="B1" s="508"/>
      <c r="C1" s="508"/>
      <c r="D1" s="508"/>
      <c r="E1" s="508"/>
      <c r="F1" s="508"/>
      <c r="G1" s="508"/>
      <c r="H1" s="508"/>
      <c r="I1" s="508"/>
      <c r="J1" s="508"/>
      <c r="K1" s="508"/>
      <c r="L1" s="508"/>
      <c r="M1" s="508"/>
      <c r="N1" s="508"/>
      <c r="O1" s="508"/>
      <c r="P1" s="508"/>
      <c r="Q1" s="508"/>
      <c r="R1" s="508"/>
      <c r="S1" s="508"/>
      <c r="T1" s="508"/>
      <c r="U1" s="508"/>
      <c r="V1" s="508"/>
      <c r="W1" s="508"/>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9"/>
      <c r="BD1" s="143"/>
      <c r="BE1" s="143"/>
      <c r="BF1" s="143"/>
      <c r="BG1" s="143"/>
      <c r="BH1" s="143"/>
      <c r="BI1" s="499" t="s">
        <v>3257</v>
      </c>
      <c r="BJ1" s="500"/>
      <c r="BK1" s="500"/>
      <c r="BL1" s="500"/>
      <c r="BM1" s="500"/>
      <c r="BN1" s="500"/>
      <c r="BO1" s="500"/>
      <c r="BP1" s="500"/>
      <c r="BQ1" s="500"/>
      <c r="BR1" s="500"/>
      <c r="BS1" s="500"/>
      <c r="BT1" s="500"/>
      <c r="BU1" s="500"/>
      <c r="BV1" s="500"/>
      <c r="BW1" s="500"/>
      <c r="BX1" s="500"/>
      <c r="BY1" s="500"/>
      <c r="BZ1" s="500"/>
      <c r="CA1" s="500"/>
      <c r="CB1" s="500"/>
      <c r="CC1" s="500"/>
      <c r="CD1" s="500"/>
      <c r="CE1" s="500"/>
      <c r="CF1" s="500"/>
      <c r="CG1" s="500"/>
      <c r="CH1" s="500"/>
      <c r="CI1" s="500"/>
      <c r="CJ1" s="500"/>
      <c r="CK1" s="500"/>
      <c r="CL1" s="500"/>
      <c r="CM1" s="500"/>
      <c r="CN1" s="500"/>
      <c r="CO1" s="500"/>
      <c r="CP1" s="500"/>
      <c r="CQ1" s="500"/>
      <c r="CR1" s="500"/>
      <c r="CS1" s="500"/>
      <c r="CT1" s="500"/>
      <c r="CU1" s="500"/>
      <c r="CV1" s="500"/>
      <c r="CW1" s="500"/>
      <c r="CX1" s="500"/>
      <c r="CY1" s="500"/>
      <c r="CZ1" s="500"/>
      <c r="DA1" s="500"/>
      <c r="DB1" s="500"/>
      <c r="DC1" s="500"/>
      <c r="DD1" s="500"/>
      <c r="DE1" s="500"/>
      <c r="DF1" s="500"/>
      <c r="DG1" s="501"/>
    </row>
    <row r="2" spans="1:113" ht="50.25" customHeight="1" x14ac:dyDescent="0.25">
      <c r="A2" s="11"/>
      <c r="B2" s="510" t="s">
        <v>3260</v>
      </c>
      <c r="C2" s="511"/>
      <c r="D2" s="511"/>
      <c r="E2" s="511"/>
      <c r="F2" s="511"/>
      <c r="G2" s="511"/>
      <c r="H2" s="511"/>
      <c r="I2" s="511"/>
      <c r="J2" s="511"/>
      <c r="K2" s="511"/>
      <c r="L2" s="511"/>
      <c r="M2" s="511"/>
      <c r="N2" s="511"/>
      <c r="O2" s="511"/>
      <c r="P2" s="511"/>
      <c r="Q2" s="511"/>
      <c r="R2" s="511"/>
      <c r="S2" s="511"/>
      <c r="T2" s="511"/>
      <c r="U2" s="511"/>
      <c r="V2" s="511"/>
      <c r="W2" s="511"/>
      <c r="X2" s="511"/>
      <c r="Y2" s="511"/>
      <c r="Z2" s="511"/>
      <c r="AA2" s="511"/>
      <c r="AB2" s="511"/>
      <c r="AC2" s="511"/>
      <c r="AD2" s="511"/>
      <c r="AE2" s="511"/>
      <c r="AF2" s="511"/>
      <c r="AG2" s="511"/>
      <c r="AH2" s="511"/>
      <c r="AI2" s="511"/>
      <c r="AJ2" s="511"/>
      <c r="AK2" s="511"/>
      <c r="AL2" s="511"/>
      <c r="AM2" s="511"/>
      <c r="AN2" s="511"/>
      <c r="AO2" s="511"/>
      <c r="AP2" s="511"/>
      <c r="AQ2" s="511"/>
      <c r="AR2" s="511"/>
      <c r="AS2" s="511"/>
      <c r="AT2" s="511"/>
      <c r="AU2" s="511"/>
      <c r="AV2" s="511"/>
      <c r="AW2" s="511"/>
      <c r="AX2" s="511"/>
      <c r="AY2" s="511"/>
      <c r="AZ2" s="511"/>
      <c r="BA2" s="511"/>
      <c r="BB2" s="511"/>
      <c r="BC2" s="12"/>
      <c r="BD2" s="143"/>
      <c r="BE2" s="143"/>
      <c r="BF2" s="143"/>
      <c r="BG2" s="143"/>
      <c r="BH2" s="143"/>
      <c r="BI2" s="523" t="s">
        <v>3264</v>
      </c>
      <c r="BJ2" s="524"/>
      <c r="BK2" s="524"/>
      <c r="BL2" s="524"/>
      <c r="BM2" s="524"/>
      <c r="BN2" s="524"/>
      <c r="BO2" s="524"/>
      <c r="BP2" s="524"/>
      <c r="BQ2" s="524"/>
      <c r="BR2" s="524"/>
      <c r="BS2" s="524"/>
      <c r="BT2" s="524"/>
      <c r="BU2" s="524"/>
      <c r="BV2" s="524"/>
      <c r="BW2" s="524"/>
      <c r="BX2" s="524"/>
      <c r="BY2" s="524"/>
      <c r="BZ2" s="524"/>
      <c r="CA2" s="524"/>
      <c r="CB2" s="524"/>
      <c r="CC2" s="524"/>
      <c r="CD2" s="524"/>
      <c r="CE2" s="524"/>
      <c r="CF2" s="524"/>
      <c r="CG2" s="524"/>
      <c r="CH2" s="524"/>
      <c r="CI2" s="524"/>
      <c r="CJ2" s="524"/>
      <c r="CK2" s="524"/>
      <c r="CL2" s="524"/>
      <c r="CM2" s="524"/>
      <c r="CN2" s="524"/>
      <c r="CO2" s="524"/>
      <c r="CP2" s="524"/>
      <c r="CQ2" s="524"/>
      <c r="CR2" s="524"/>
      <c r="CS2" s="524"/>
      <c r="CT2" s="524"/>
      <c r="CU2" s="524"/>
      <c r="CV2" s="524"/>
      <c r="CW2" s="524"/>
      <c r="CX2" s="524"/>
      <c r="CY2" s="524"/>
      <c r="CZ2" s="524"/>
      <c r="DA2" s="524"/>
      <c r="DB2" s="524"/>
      <c r="DC2" s="524"/>
      <c r="DD2" s="524"/>
      <c r="DE2" s="524"/>
      <c r="DF2" s="524"/>
      <c r="DG2" s="525"/>
    </row>
    <row r="3" spans="1:113" ht="23.25" x14ac:dyDescent="0.25">
      <c r="A3" s="512" t="s">
        <v>3248</v>
      </c>
      <c r="B3" s="513"/>
      <c r="C3" s="513"/>
      <c r="D3" s="513"/>
      <c r="E3" s="513"/>
      <c r="F3" s="513"/>
      <c r="G3" s="513"/>
      <c r="H3" s="513"/>
      <c r="I3" s="513"/>
      <c r="J3" s="513"/>
      <c r="K3" s="513"/>
      <c r="L3" s="513"/>
      <c r="M3" s="513"/>
      <c r="N3" s="513"/>
      <c r="O3" s="513"/>
      <c r="P3" s="513"/>
      <c r="Q3" s="513"/>
      <c r="R3" s="513"/>
      <c r="S3" s="513"/>
      <c r="T3" s="513"/>
      <c r="U3" s="513"/>
      <c r="V3" s="513"/>
      <c r="W3" s="513"/>
      <c r="X3" s="513"/>
      <c r="Y3" s="513"/>
      <c r="Z3" s="513"/>
      <c r="AA3" s="513"/>
      <c r="AB3" s="513"/>
      <c r="AC3" s="513"/>
      <c r="AD3" s="513"/>
      <c r="AE3" s="513"/>
      <c r="AF3" s="513"/>
      <c r="AG3" s="513"/>
      <c r="AH3" s="513"/>
      <c r="AI3" s="513"/>
      <c r="AJ3" s="513"/>
      <c r="AK3" s="513"/>
      <c r="AL3" s="513"/>
      <c r="AM3" s="513"/>
      <c r="AN3" s="513"/>
      <c r="AO3" s="513"/>
      <c r="AP3" s="513"/>
      <c r="AQ3" s="513"/>
      <c r="AR3" s="513"/>
      <c r="AS3" s="513"/>
      <c r="AT3" s="513"/>
      <c r="AU3" s="513"/>
      <c r="AV3" s="513"/>
      <c r="AW3" s="513"/>
      <c r="AX3" s="513"/>
      <c r="AY3" s="513"/>
      <c r="AZ3" s="513"/>
      <c r="BA3" s="513"/>
      <c r="BB3" s="513"/>
      <c r="BC3" s="514"/>
      <c r="BD3" s="143"/>
      <c r="BE3" s="143"/>
      <c r="BF3" s="143"/>
      <c r="BG3" s="143"/>
      <c r="BH3" s="143"/>
      <c r="BI3" s="523"/>
      <c r="BJ3" s="524"/>
      <c r="BK3" s="524"/>
      <c r="BL3" s="524"/>
      <c r="BM3" s="524"/>
      <c r="BN3" s="524"/>
      <c r="BO3" s="524"/>
      <c r="BP3" s="524"/>
      <c r="BQ3" s="524"/>
      <c r="BR3" s="524"/>
      <c r="BS3" s="524"/>
      <c r="BT3" s="524"/>
      <c r="BU3" s="524"/>
      <c r="BV3" s="524"/>
      <c r="BW3" s="524"/>
      <c r="BX3" s="524"/>
      <c r="BY3" s="524"/>
      <c r="BZ3" s="524"/>
      <c r="CA3" s="524"/>
      <c r="CB3" s="524"/>
      <c r="CC3" s="524"/>
      <c r="CD3" s="524"/>
      <c r="CE3" s="524"/>
      <c r="CF3" s="524"/>
      <c r="CG3" s="524"/>
      <c r="CH3" s="524"/>
      <c r="CI3" s="524"/>
      <c r="CJ3" s="524"/>
      <c r="CK3" s="524"/>
      <c r="CL3" s="524"/>
      <c r="CM3" s="524"/>
      <c r="CN3" s="524"/>
      <c r="CO3" s="524"/>
      <c r="CP3" s="524"/>
      <c r="CQ3" s="524"/>
      <c r="CR3" s="524"/>
      <c r="CS3" s="524"/>
      <c r="CT3" s="524"/>
      <c r="CU3" s="524"/>
      <c r="CV3" s="524"/>
      <c r="CW3" s="524"/>
      <c r="CX3" s="524"/>
      <c r="CY3" s="524"/>
      <c r="CZ3" s="524"/>
      <c r="DA3" s="524"/>
      <c r="DB3" s="524"/>
      <c r="DC3" s="524"/>
      <c r="DD3" s="524"/>
      <c r="DE3" s="524"/>
      <c r="DF3" s="524"/>
      <c r="DG3" s="525"/>
    </row>
    <row r="4" spans="1:113" ht="18.75" customHeight="1" x14ac:dyDescent="0.25">
      <c r="A4" s="457" t="s">
        <v>1</v>
      </c>
      <c r="B4" s="458"/>
      <c r="C4" s="458"/>
      <c r="D4" s="458"/>
      <c r="E4" s="458"/>
      <c r="F4" s="458"/>
      <c r="G4" s="458"/>
      <c r="H4" s="458"/>
      <c r="I4" s="458"/>
      <c r="J4" s="458"/>
      <c r="K4" s="458"/>
      <c r="L4" s="458"/>
      <c r="M4" s="458"/>
      <c r="N4" s="458"/>
      <c r="O4" s="458"/>
      <c r="P4" s="458"/>
      <c r="Q4" s="458"/>
      <c r="R4" s="458"/>
      <c r="S4" s="458"/>
      <c r="T4" s="458"/>
      <c r="U4" s="458"/>
      <c r="V4" s="458"/>
      <c r="W4" s="458"/>
      <c r="X4" s="458"/>
      <c r="Y4" s="458"/>
      <c r="Z4" s="458"/>
      <c r="AA4" s="458"/>
      <c r="AB4" s="458"/>
      <c r="AC4" s="458"/>
      <c r="AD4" s="458"/>
      <c r="AE4" s="458"/>
      <c r="AF4" s="458"/>
      <c r="AG4" s="458"/>
      <c r="AH4" s="458"/>
      <c r="AI4" s="458"/>
      <c r="AJ4" s="458"/>
      <c r="AK4" s="458"/>
      <c r="AL4" s="458"/>
      <c r="AM4" s="458"/>
      <c r="AN4" s="458"/>
      <c r="AO4" s="458"/>
      <c r="AP4" s="458"/>
      <c r="AQ4" s="458"/>
      <c r="AR4" s="458"/>
      <c r="AS4" s="458"/>
      <c r="AT4" s="458"/>
      <c r="AU4" s="458"/>
      <c r="AV4" s="458"/>
      <c r="AW4" s="458"/>
      <c r="AX4" s="458"/>
      <c r="AY4" s="458"/>
      <c r="AZ4" s="458"/>
      <c r="BA4" s="458"/>
      <c r="BB4" s="458"/>
      <c r="BC4" s="459"/>
      <c r="BD4" s="144"/>
      <c r="BE4" s="144"/>
      <c r="BF4" s="144"/>
      <c r="BG4" s="144"/>
      <c r="BH4" s="144"/>
      <c r="BI4" s="523"/>
      <c r="BJ4" s="524"/>
      <c r="BK4" s="524"/>
      <c r="BL4" s="524"/>
      <c r="BM4" s="524"/>
      <c r="BN4" s="524"/>
      <c r="BO4" s="524"/>
      <c r="BP4" s="524"/>
      <c r="BQ4" s="524"/>
      <c r="BR4" s="524"/>
      <c r="BS4" s="524"/>
      <c r="BT4" s="524"/>
      <c r="BU4" s="524"/>
      <c r="BV4" s="524"/>
      <c r="BW4" s="524"/>
      <c r="BX4" s="524"/>
      <c r="BY4" s="524"/>
      <c r="BZ4" s="524"/>
      <c r="CA4" s="524"/>
      <c r="CB4" s="524"/>
      <c r="CC4" s="524"/>
      <c r="CD4" s="524"/>
      <c r="CE4" s="524"/>
      <c r="CF4" s="524"/>
      <c r="CG4" s="524"/>
      <c r="CH4" s="524"/>
      <c r="CI4" s="524"/>
      <c r="CJ4" s="524"/>
      <c r="CK4" s="524"/>
      <c r="CL4" s="524"/>
      <c r="CM4" s="524"/>
      <c r="CN4" s="524"/>
      <c r="CO4" s="524"/>
      <c r="CP4" s="524"/>
      <c r="CQ4" s="524"/>
      <c r="CR4" s="524"/>
      <c r="CS4" s="524"/>
      <c r="CT4" s="524"/>
      <c r="CU4" s="524"/>
      <c r="CV4" s="524"/>
      <c r="CW4" s="524"/>
      <c r="CX4" s="524"/>
      <c r="CY4" s="524"/>
      <c r="CZ4" s="524"/>
      <c r="DA4" s="524"/>
      <c r="DB4" s="524"/>
      <c r="DC4" s="524"/>
      <c r="DD4" s="524"/>
      <c r="DE4" s="524"/>
      <c r="DF4" s="524"/>
      <c r="DG4" s="525"/>
      <c r="DH4" s="145"/>
      <c r="DI4" s="145"/>
    </row>
    <row r="5" spans="1:113" ht="6.75" customHeight="1" x14ac:dyDescent="0.25">
      <c r="A5" s="146"/>
      <c r="B5" s="8"/>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147"/>
      <c r="BD5" s="143"/>
      <c r="BE5" s="143"/>
      <c r="BF5" s="143"/>
      <c r="BI5" s="523"/>
      <c r="BJ5" s="524"/>
      <c r="BK5" s="524"/>
      <c r="BL5" s="524"/>
      <c r="BM5" s="524"/>
      <c r="BN5" s="524"/>
      <c r="BO5" s="524"/>
      <c r="BP5" s="524"/>
      <c r="BQ5" s="524"/>
      <c r="BR5" s="524"/>
      <c r="BS5" s="524"/>
      <c r="BT5" s="524"/>
      <c r="BU5" s="524"/>
      <c r="BV5" s="524"/>
      <c r="BW5" s="524"/>
      <c r="BX5" s="524"/>
      <c r="BY5" s="524"/>
      <c r="BZ5" s="524"/>
      <c r="CA5" s="524"/>
      <c r="CB5" s="524"/>
      <c r="CC5" s="524"/>
      <c r="CD5" s="524"/>
      <c r="CE5" s="524"/>
      <c r="CF5" s="524"/>
      <c r="CG5" s="524"/>
      <c r="CH5" s="524"/>
      <c r="CI5" s="524"/>
      <c r="CJ5" s="524"/>
      <c r="CK5" s="524"/>
      <c r="CL5" s="524"/>
      <c r="CM5" s="524"/>
      <c r="CN5" s="524"/>
      <c r="CO5" s="524"/>
      <c r="CP5" s="524"/>
      <c r="CQ5" s="524"/>
      <c r="CR5" s="524"/>
      <c r="CS5" s="524"/>
      <c r="CT5" s="524"/>
      <c r="CU5" s="524"/>
      <c r="CV5" s="524"/>
      <c r="CW5" s="524"/>
      <c r="CX5" s="524"/>
      <c r="CY5" s="524"/>
      <c r="CZ5" s="524"/>
      <c r="DA5" s="524"/>
      <c r="DB5" s="524"/>
      <c r="DC5" s="524"/>
      <c r="DD5" s="524"/>
      <c r="DE5" s="524"/>
      <c r="DF5" s="524"/>
      <c r="DG5" s="525"/>
      <c r="DH5" s="145"/>
      <c r="DI5" s="145"/>
    </row>
    <row r="6" spans="1:113" ht="15.6" customHeight="1" x14ac:dyDescent="0.25">
      <c r="A6" s="146"/>
      <c r="B6" s="487" t="s">
        <v>2</v>
      </c>
      <c r="C6" s="487"/>
      <c r="D6" s="487"/>
      <c r="E6" s="487"/>
      <c r="F6" s="487"/>
      <c r="G6" s="487"/>
      <c r="H6" s="487"/>
      <c r="I6" s="487"/>
      <c r="J6" s="487"/>
      <c r="K6" s="487"/>
      <c r="L6" s="487"/>
      <c r="M6" s="487"/>
      <c r="N6" s="487"/>
      <c r="O6" s="487"/>
      <c r="P6" s="487"/>
      <c r="Q6" s="487"/>
      <c r="R6" s="487"/>
      <c r="S6" s="487"/>
      <c r="T6" s="487"/>
      <c r="U6" s="479"/>
      <c r="V6" s="479"/>
      <c r="W6" s="479"/>
      <c r="X6" s="479"/>
      <c r="Y6" s="479"/>
      <c r="Z6" s="479"/>
      <c r="AA6" s="479"/>
      <c r="AB6" s="479"/>
      <c r="AC6" s="479"/>
      <c r="AD6" s="479"/>
      <c r="AE6" s="479"/>
      <c r="AF6" s="479"/>
      <c r="AG6" s="479"/>
      <c r="AH6" s="479"/>
      <c r="AI6" s="479"/>
      <c r="AJ6" s="479"/>
      <c r="AK6" s="479"/>
      <c r="AL6" s="479"/>
      <c r="AM6" s="479"/>
      <c r="AN6" s="479"/>
      <c r="AO6" s="479"/>
      <c r="AP6" s="479"/>
      <c r="AQ6" s="479"/>
      <c r="AR6" s="5"/>
      <c r="AS6" s="5"/>
      <c r="AT6" s="5"/>
      <c r="AU6" s="5"/>
      <c r="AV6" s="9"/>
      <c r="AW6" s="9"/>
      <c r="AX6" s="9"/>
      <c r="AY6" s="9"/>
      <c r="AZ6" s="9"/>
      <c r="BA6" s="9"/>
      <c r="BB6" s="9"/>
      <c r="BC6" s="147"/>
      <c r="BD6" s="143"/>
      <c r="BE6" s="143"/>
      <c r="BF6" s="143"/>
      <c r="BG6" s="143"/>
      <c r="BH6" s="143"/>
      <c r="BI6" s="523"/>
      <c r="BJ6" s="524"/>
      <c r="BK6" s="524"/>
      <c r="BL6" s="524"/>
      <c r="BM6" s="524"/>
      <c r="BN6" s="524"/>
      <c r="BO6" s="524"/>
      <c r="BP6" s="524"/>
      <c r="BQ6" s="524"/>
      <c r="BR6" s="524"/>
      <c r="BS6" s="524"/>
      <c r="BT6" s="524"/>
      <c r="BU6" s="524"/>
      <c r="BV6" s="524"/>
      <c r="BW6" s="524"/>
      <c r="BX6" s="524"/>
      <c r="BY6" s="524"/>
      <c r="BZ6" s="524"/>
      <c r="CA6" s="524"/>
      <c r="CB6" s="524"/>
      <c r="CC6" s="524"/>
      <c r="CD6" s="524"/>
      <c r="CE6" s="524"/>
      <c r="CF6" s="524"/>
      <c r="CG6" s="524"/>
      <c r="CH6" s="524"/>
      <c r="CI6" s="524"/>
      <c r="CJ6" s="524"/>
      <c r="CK6" s="524"/>
      <c r="CL6" s="524"/>
      <c r="CM6" s="524"/>
      <c r="CN6" s="524"/>
      <c r="CO6" s="524"/>
      <c r="CP6" s="524"/>
      <c r="CQ6" s="524"/>
      <c r="CR6" s="524"/>
      <c r="CS6" s="524"/>
      <c r="CT6" s="524"/>
      <c r="CU6" s="524"/>
      <c r="CV6" s="524"/>
      <c r="CW6" s="524"/>
      <c r="CX6" s="524"/>
      <c r="CY6" s="524"/>
      <c r="CZ6" s="524"/>
      <c r="DA6" s="524"/>
      <c r="DB6" s="524"/>
      <c r="DC6" s="524"/>
      <c r="DD6" s="524"/>
      <c r="DE6" s="524"/>
      <c r="DF6" s="524"/>
      <c r="DG6" s="525"/>
      <c r="DH6" s="145"/>
      <c r="DI6" s="145"/>
    </row>
    <row r="7" spans="1:113" ht="9" customHeight="1" x14ac:dyDescent="0.25">
      <c r="A7" s="149"/>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147"/>
      <c r="BD7" s="143"/>
      <c r="BE7" s="143"/>
      <c r="BF7" s="143"/>
      <c r="BG7" s="143"/>
      <c r="BH7" s="143"/>
      <c r="BI7" s="523"/>
      <c r="BJ7" s="524"/>
      <c r="BK7" s="524"/>
      <c r="BL7" s="524"/>
      <c r="BM7" s="524"/>
      <c r="BN7" s="524"/>
      <c r="BO7" s="524"/>
      <c r="BP7" s="524"/>
      <c r="BQ7" s="524"/>
      <c r="BR7" s="524"/>
      <c r="BS7" s="524"/>
      <c r="BT7" s="524"/>
      <c r="BU7" s="524"/>
      <c r="BV7" s="524"/>
      <c r="BW7" s="524"/>
      <c r="BX7" s="524"/>
      <c r="BY7" s="524"/>
      <c r="BZ7" s="524"/>
      <c r="CA7" s="524"/>
      <c r="CB7" s="524"/>
      <c r="CC7" s="524"/>
      <c r="CD7" s="524"/>
      <c r="CE7" s="524"/>
      <c r="CF7" s="524"/>
      <c r="CG7" s="524"/>
      <c r="CH7" s="524"/>
      <c r="CI7" s="524"/>
      <c r="CJ7" s="524"/>
      <c r="CK7" s="524"/>
      <c r="CL7" s="524"/>
      <c r="CM7" s="524"/>
      <c r="CN7" s="524"/>
      <c r="CO7" s="524"/>
      <c r="CP7" s="524"/>
      <c r="CQ7" s="524"/>
      <c r="CR7" s="524"/>
      <c r="CS7" s="524"/>
      <c r="CT7" s="524"/>
      <c r="CU7" s="524"/>
      <c r="CV7" s="524"/>
      <c r="CW7" s="524"/>
      <c r="CX7" s="524"/>
      <c r="CY7" s="524"/>
      <c r="CZ7" s="524"/>
      <c r="DA7" s="524"/>
      <c r="DB7" s="524"/>
      <c r="DC7" s="524"/>
      <c r="DD7" s="524"/>
      <c r="DE7" s="524"/>
      <c r="DF7" s="524"/>
      <c r="DG7" s="525"/>
      <c r="DH7" s="145"/>
      <c r="DI7" s="145"/>
    </row>
    <row r="8" spans="1:113" ht="15.6" customHeight="1" x14ac:dyDescent="0.25">
      <c r="A8" s="149"/>
      <c r="B8" s="487" t="s">
        <v>4</v>
      </c>
      <c r="C8" s="487"/>
      <c r="D8" s="487"/>
      <c r="E8" s="487"/>
      <c r="F8" s="487"/>
      <c r="G8" s="487"/>
      <c r="H8" s="487"/>
      <c r="I8" s="487"/>
      <c r="J8" s="487"/>
      <c r="K8" s="530"/>
      <c r="L8" s="530"/>
      <c r="M8" s="530"/>
      <c r="N8" s="530"/>
      <c r="O8" s="530"/>
      <c r="P8" s="530"/>
      <c r="Q8" s="530"/>
      <c r="R8" s="530"/>
      <c r="S8" s="530"/>
      <c r="T8" s="530"/>
      <c r="U8" s="530"/>
      <c r="V8" s="530"/>
      <c r="W8" s="530"/>
      <c r="X8" s="530"/>
      <c r="Y8" s="530"/>
      <c r="Z8" s="530"/>
      <c r="AA8" s="530"/>
      <c r="AB8" s="530"/>
      <c r="AC8" s="5"/>
      <c r="AD8" s="5"/>
      <c r="AE8" s="487" t="s">
        <v>5</v>
      </c>
      <c r="AF8" s="487"/>
      <c r="AG8" s="487"/>
      <c r="AH8" s="487"/>
      <c r="AI8" s="487"/>
      <c r="AJ8" s="489"/>
      <c r="AK8" s="489"/>
      <c r="AL8" s="489"/>
      <c r="AM8" s="489"/>
      <c r="AN8" s="489"/>
      <c r="AO8" s="489"/>
      <c r="AP8" s="489"/>
      <c r="AQ8" s="489"/>
      <c r="AR8" s="8"/>
      <c r="AS8" s="8"/>
      <c r="AT8" s="8"/>
      <c r="AU8" s="8"/>
      <c r="AV8" s="9"/>
      <c r="AW8" s="9"/>
      <c r="AX8" s="9"/>
      <c r="AY8" s="9"/>
      <c r="AZ8" s="9"/>
      <c r="BA8" s="9"/>
      <c r="BB8" s="9"/>
      <c r="BC8" s="13"/>
      <c r="BG8" s="143"/>
      <c r="BH8" s="143"/>
      <c r="BI8" s="523"/>
      <c r="BJ8" s="524"/>
      <c r="BK8" s="524"/>
      <c r="BL8" s="524"/>
      <c r="BM8" s="524"/>
      <c r="BN8" s="524"/>
      <c r="BO8" s="524"/>
      <c r="BP8" s="524"/>
      <c r="BQ8" s="524"/>
      <c r="BR8" s="524"/>
      <c r="BS8" s="524"/>
      <c r="BT8" s="524"/>
      <c r="BU8" s="524"/>
      <c r="BV8" s="524"/>
      <c r="BW8" s="524"/>
      <c r="BX8" s="524"/>
      <c r="BY8" s="524"/>
      <c r="BZ8" s="524"/>
      <c r="CA8" s="524"/>
      <c r="CB8" s="524"/>
      <c r="CC8" s="524"/>
      <c r="CD8" s="524"/>
      <c r="CE8" s="524"/>
      <c r="CF8" s="524"/>
      <c r="CG8" s="524"/>
      <c r="CH8" s="524"/>
      <c r="CI8" s="524"/>
      <c r="CJ8" s="524"/>
      <c r="CK8" s="524"/>
      <c r="CL8" s="524"/>
      <c r="CM8" s="524"/>
      <c r="CN8" s="524"/>
      <c r="CO8" s="524"/>
      <c r="CP8" s="524"/>
      <c r="CQ8" s="524"/>
      <c r="CR8" s="524"/>
      <c r="CS8" s="524"/>
      <c r="CT8" s="524"/>
      <c r="CU8" s="524"/>
      <c r="CV8" s="524"/>
      <c r="CW8" s="524"/>
      <c r="CX8" s="524"/>
      <c r="CY8" s="524"/>
      <c r="CZ8" s="524"/>
      <c r="DA8" s="524"/>
      <c r="DB8" s="524"/>
      <c r="DC8" s="524"/>
      <c r="DD8" s="524"/>
      <c r="DE8" s="524"/>
      <c r="DF8" s="524"/>
      <c r="DG8" s="525"/>
      <c r="DH8" s="145"/>
      <c r="DI8" s="145"/>
    </row>
    <row r="9" spans="1:113" ht="9" customHeight="1" x14ac:dyDescent="0.25">
      <c r="A9" s="146"/>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147"/>
      <c r="BD9" s="143"/>
      <c r="BE9" s="143"/>
      <c r="BF9" s="143"/>
      <c r="BG9" s="143"/>
      <c r="BH9" s="143"/>
      <c r="BI9" s="523"/>
      <c r="BJ9" s="524"/>
      <c r="BK9" s="524"/>
      <c r="BL9" s="524"/>
      <c r="BM9" s="524"/>
      <c r="BN9" s="524"/>
      <c r="BO9" s="524"/>
      <c r="BP9" s="524"/>
      <c r="BQ9" s="524"/>
      <c r="BR9" s="524"/>
      <c r="BS9" s="524"/>
      <c r="BT9" s="524"/>
      <c r="BU9" s="524"/>
      <c r="BV9" s="524"/>
      <c r="BW9" s="524"/>
      <c r="BX9" s="524"/>
      <c r="BY9" s="524"/>
      <c r="BZ9" s="524"/>
      <c r="CA9" s="524"/>
      <c r="CB9" s="524"/>
      <c r="CC9" s="524"/>
      <c r="CD9" s="524"/>
      <c r="CE9" s="524"/>
      <c r="CF9" s="524"/>
      <c r="CG9" s="524"/>
      <c r="CH9" s="524"/>
      <c r="CI9" s="524"/>
      <c r="CJ9" s="524"/>
      <c r="CK9" s="524"/>
      <c r="CL9" s="524"/>
      <c r="CM9" s="524"/>
      <c r="CN9" s="524"/>
      <c r="CO9" s="524"/>
      <c r="CP9" s="524"/>
      <c r="CQ9" s="524"/>
      <c r="CR9" s="524"/>
      <c r="CS9" s="524"/>
      <c r="CT9" s="524"/>
      <c r="CU9" s="524"/>
      <c r="CV9" s="524"/>
      <c r="CW9" s="524"/>
      <c r="CX9" s="524"/>
      <c r="CY9" s="524"/>
      <c r="CZ9" s="524"/>
      <c r="DA9" s="524"/>
      <c r="DB9" s="524"/>
      <c r="DC9" s="524"/>
      <c r="DD9" s="524"/>
      <c r="DE9" s="524"/>
      <c r="DF9" s="524"/>
      <c r="DG9" s="525"/>
      <c r="DH9" s="145"/>
      <c r="DI9" s="145"/>
    </row>
    <row r="10" spans="1:113" ht="18.75" x14ac:dyDescent="0.25">
      <c r="A10" s="150"/>
      <c r="B10" s="487" t="s">
        <v>6</v>
      </c>
      <c r="C10" s="487"/>
      <c r="D10" s="487"/>
      <c r="E10" s="487"/>
      <c r="F10" s="487"/>
      <c r="G10" s="487"/>
      <c r="H10" s="487"/>
      <c r="I10" s="487"/>
      <c r="J10" s="479"/>
      <c r="K10" s="479"/>
      <c r="L10" s="479"/>
      <c r="M10" s="479"/>
      <c r="N10" s="479"/>
      <c r="O10" s="479"/>
      <c r="P10" s="479"/>
      <c r="Q10" s="479"/>
      <c r="R10" s="479"/>
      <c r="S10" s="479"/>
      <c r="T10" s="479"/>
      <c r="U10" s="479"/>
      <c r="V10" s="479"/>
      <c r="W10" s="479"/>
      <c r="X10" s="479"/>
      <c r="Y10" s="479"/>
      <c r="Z10" s="479"/>
      <c r="AA10" s="479"/>
      <c r="AB10" s="479"/>
      <c r="AC10" s="5"/>
      <c r="AD10" s="5"/>
      <c r="AE10" s="487" t="s">
        <v>8</v>
      </c>
      <c r="AF10" s="487"/>
      <c r="AG10" s="487"/>
      <c r="AH10" s="487"/>
      <c r="AI10" s="487"/>
      <c r="AJ10" s="487"/>
      <c r="AK10" s="529"/>
      <c r="AL10" s="529"/>
      <c r="AM10" s="529"/>
      <c r="AN10" s="529"/>
      <c r="AO10" s="529"/>
      <c r="AP10" s="529"/>
      <c r="AQ10" s="529"/>
      <c r="AR10" s="151"/>
      <c r="AS10" s="151"/>
      <c r="AT10" s="151"/>
      <c r="AU10" s="151"/>
      <c r="AV10" s="151"/>
      <c r="AW10" s="151"/>
      <c r="AX10" s="151"/>
      <c r="AY10" s="151"/>
      <c r="AZ10" s="151"/>
      <c r="BA10" s="151"/>
      <c r="BB10" s="151"/>
      <c r="BC10" s="152"/>
      <c r="BD10" s="144"/>
      <c r="BE10" s="144"/>
      <c r="BF10" s="144"/>
      <c r="BG10" s="144"/>
      <c r="BH10" s="144"/>
      <c r="BI10" s="523"/>
      <c r="BJ10" s="524"/>
      <c r="BK10" s="524"/>
      <c r="BL10" s="524"/>
      <c r="BM10" s="524"/>
      <c r="BN10" s="524"/>
      <c r="BO10" s="524"/>
      <c r="BP10" s="524"/>
      <c r="BQ10" s="524"/>
      <c r="BR10" s="524"/>
      <c r="BS10" s="524"/>
      <c r="BT10" s="524"/>
      <c r="BU10" s="524"/>
      <c r="BV10" s="524"/>
      <c r="BW10" s="524"/>
      <c r="BX10" s="524"/>
      <c r="BY10" s="524"/>
      <c r="BZ10" s="524"/>
      <c r="CA10" s="524"/>
      <c r="CB10" s="524"/>
      <c r="CC10" s="524"/>
      <c r="CD10" s="524"/>
      <c r="CE10" s="524"/>
      <c r="CF10" s="524"/>
      <c r="CG10" s="524"/>
      <c r="CH10" s="524"/>
      <c r="CI10" s="524"/>
      <c r="CJ10" s="524"/>
      <c r="CK10" s="524"/>
      <c r="CL10" s="524"/>
      <c r="CM10" s="524"/>
      <c r="CN10" s="524"/>
      <c r="CO10" s="524"/>
      <c r="CP10" s="524"/>
      <c r="CQ10" s="524"/>
      <c r="CR10" s="524"/>
      <c r="CS10" s="524"/>
      <c r="CT10" s="524"/>
      <c r="CU10" s="524"/>
      <c r="CV10" s="524"/>
      <c r="CW10" s="524"/>
      <c r="CX10" s="524"/>
      <c r="CY10" s="524"/>
      <c r="CZ10" s="524"/>
      <c r="DA10" s="524"/>
      <c r="DB10" s="524"/>
      <c r="DC10" s="524"/>
      <c r="DD10" s="524"/>
      <c r="DE10" s="524"/>
      <c r="DF10" s="524"/>
      <c r="DG10" s="525"/>
      <c r="DH10" s="145"/>
      <c r="DI10" s="145"/>
    </row>
    <row r="11" spans="1:113" ht="6.75" customHeight="1" x14ac:dyDescent="0.25">
      <c r="A11" s="1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15"/>
      <c r="BD11" s="144"/>
      <c r="BE11" s="144"/>
      <c r="BF11" s="144"/>
      <c r="BG11" s="144"/>
      <c r="BH11" s="144"/>
      <c r="BI11" s="523"/>
      <c r="BJ11" s="524"/>
      <c r="BK11" s="524"/>
      <c r="BL11" s="524"/>
      <c r="BM11" s="524"/>
      <c r="BN11" s="524"/>
      <c r="BO11" s="524"/>
      <c r="BP11" s="524"/>
      <c r="BQ11" s="524"/>
      <c r="BR11" s="524"/>
      <c r="BS11" s="524"/>
      <c r="BT11" s="524"/>
      <c r="BU11" s="524"/>
      <c r="BV11" s="524"/>
      <c r="BW11" s="524"/>
      <c r="BX11" s="524"/>
      <c r="BY11" s="524"/>
      <c r="BZ11" s="524"/>
      <c r="CA11" s="524"/>
      <c r="CB11" s="524"/>
      <c r="CC11" s="524"/>
      <c r="CD11" s="524"/>
      <c r="CE11" s="524"/>
      <c r="CF11" s="524"/>
      <c r="CG11" s="524"/>
      <c r="CH11" s="524"/>
      <c r="CI11" s="524"/>
      <c r="CJ11" s="524"/>
      <c r="CK11" s="524"/>
      <c r="CL11" s="524"/>
      <c r="CM11" s="524"/>
      <c r="CN11" s="524"/>
      <c r="CO11" s="524"/>
      <c r="CP11" s="524"/>
      <c r="CQ11" s="524"/>
      <c r="CR11" s="524"/>
      <c r="CS11" s="524"/>
      <c r="CT11" s="524"/>
      <c r="CU11" s="524"/>
      <c r="CV11" s="524"/>
      <c r="CW11" s="524"/>
      <c r="CX11" s="524"/>
      <c r="CY11" s="524"/>
      <c r="CZ11" s="524"/>
      <c r="DA11" s="524"/>
      <c r="DB11" s="524"/>
      <c r="DC11" s="524"/>
      <c r="DD11" s="524"/>
      <c r="DE11" s="524"/>
      <c r="DF11" s="524"/>
      <c r="DG11" s="525"/>
      <c r="DH11" s="145"/>
      <c r="DI11" s="145"/>
    </row>
    <row r="12" spans="1:113" ht="18.75" x14ac:dyDescent="0.25">
      <c r="A12" s="457" t="s">
        <v>9</v>
      </c>
      <c r="B12" s="458"/>
      <c r="C12" s="458"/>
      <c r="D12" s="458"/>
      <c r="E12" s="458"/>
      <c r="F12" s="458"/>
      <c r="G12" s="458"/>
      <c r="H12" s="458"/>
      <c r="I12" s="458"/>
      <c r="J12" s="458"/>
      <c r="K12" s="458"/>
      <c r="L12" s="458"/>
      <c r="M12" s="458"/>
      <c r="N12" s="458"/>
      <c r="O12" s="458"/>
      <c r="P12" s="458"/>
      <c r="Q12" s="458"/>
      <c r="R12" s="458"/>
      <c r="S12" s="458"/>
      <c r="T12" s="458"/>
      <c r="U12" s="458"/>
      <c r="V12" s="458"/>
      <c r="W12" s="458"/>
      <c r="X12" s="458"/>
      <c r="Y12" s="458"/>
      <c r="Z12" s="458"/>
      <c r="AA12" s="458"/>
      <c r="AB12" s="458"/>
      <c r="AC12" s="458"/>
      <c r="AD12" s="458"/>
      <c r="AE12" s="458"/>
      <c r="AF12" s="458"/>
      <c r="AG12" s="458"/>
      <c r="AH12" s="458"/>
      <c r="AI12" s="458"/>
      <c r="AJ12" s="458"/>
      <c r="AK12" s="458"/>
      <c r="AL12" s="458"/>
      <c r="AM12" s="458"/>
      <c r="AN12" s="458"/>
      <c r="AO12" s="458"/>
      <c r="AP12" s="458"/>
      <c r="AQ12" s="458"/>
      <c r="AR12" s="458"/>
      <c r="AS12" s="458"/>
      <c r="AT12" s="458"/>
      <c r="AU12" s="458"/>
      <c r="AV12" s="458"/>
      <c r="AW12" s="458"/>
      <c r="AX12" s="458"/>
      <c r="AY12" s="458"/>
      <c r="AZ12" s="458"/>
      <c r="BA12" s="458"/>
      <c r="BB12" s="458"/>
      <c r="BC12" s="459"/>
      <c r="BD12" s="144"/>
      <c r="BE12" s="144"/>
      <c r="BF12" s="144"/>
      <c r="BG12" s="144"/>
      <c r="BH12" s="144"/>
      <c r="BI12" s="523"/>
      <c r="BJ12" s="524"/>
      <c r="BK12" s="524"/>
      <c r="BL12" s="524"/>
      <c r="BM12" s="524"/>
      <c r="BN12" s="524"/>
      <c r="BO12" s="524"/>
      <c r="BP12" s="524"/>
      <c r="BQ12" s="524"/>
      <c r="BR12" s="524"/>
      <c r="BS12" s="524"/>
      <c r="BT12" s="524"/>
      <c r="BU12" s="524"/>
      <c r="BV12" s="524"/>
      <c r="BW12" s="524"/>
      <c r="BX12" s="524"/>
      <c r="BY12" s="524"/>
      <c r="BZ12" s="524"/>
      <c r="CA12" s="524"/>
      <c r="CB12" s="524"/>
      <c r="CC12" s="524"/>
      <c r="CD12" s="524"/>
      <c r="CE12" s="524"/>
      <c r="CF12" s="524"/>
      <c r="CG12" s="524"/>
      <c r="CH12" s="524"/>
      <c r="CI12" s="524"/>
      <c r="CJ12" s="524"/>
      <c r="CK12" s="524"/>
      <c r="CL12" s="524"/>
      <c r="CM12" s="524"/>
      <c r="CN12" s="524"/>
      <c r="CO12" s="524"/>
      <c r="CP12" s="524"/>
      <c r="CQ12" s="524"/>
      <c r="CR12" s="524"/>
      <c r="CS12" s="524"/>
      <c r="CT12" s="524"/>
      <c r="CU12" s="524"/>
      <c r="CV12" s="524"/>
      <c r="CW12" s="524"/>
      <c r="CX12" s="524"/>
      <c r="CY12" s="524"/>
      <c r="CZ12" s="524"/>
      <c r="DA12" s="524"/>
      <c r="DB12" s="524"/>
      <c r="DC12" s="524"/>
      <c r="DD12" s="524"/>
      <c r="DE12" s="524"/>
      <c r="DF12" s="524"/>
      <c r="DG12" s="525"/>
      <c r="DH12" s="145"/>
      <c r="DI12" s="145"/>
    </row>
    <row r="13" spans="1:113" ht="6.75" customHeight="1" x14ac:dyDescent="0.25">
      <c r="A13" s="14"/>
      <c r="B13" s="4"/>
      <c r="C13" s="5"/>
      <c r="D13" s="5"/>
      <c r="E13" s="5"/>
      <c r="F13" s="5"/>
      <c r="G13" s="8"/>
      <c r="H13" s="8"/>
      <c r="I13" s="5"/>
      <c r="J13" s="5"/>
      <c r="K13" s="5"/>
      <c r="L13" s="5"/>
      <c r="M13" s="5"/>
      <c r="N13" s="5"/>
      <c r="O13" s="5"/>
      <c r="P13" s="5"/>
      <c r="Q13" s="5"/>
      <c r="R13" s="5"/>
      <c r="S13" s="5"/>
      <c r="T13" s="5"/>
      <c r="U13" s="5"/>
      <c r="V13" s="5"/>
      <c r="W13" s="5"/>
      <c r="X13" s="5"/>
      <c r="Y13" s="5"/>
      <c r="Z13" s="5"/>
      <c r="AA13" s="5"/>
      <c r="AB13" s="5"/>
      <c r="AC13" s="5"/>
      <c r="AD13" s="8"/>
      <c r="AE13" s="8"/>
      <c r="AF13" s="5"/>
      <c r="AG13" s="5"/>
      <c r="AH13" s="5"/>
      <c r="AI13" s="5"/>
      <c r="AJ13" s="5"/>
      <c r="AK13" s="5"/>
      <c r="AL13" s="5"/>
      <c r="AM13" s="5"/>
      <c r="AN13" s="5"/>
      <c r="AO13" s="5"/>
      <c r="AP13" s="5"/>
      <c r="AQ13" s="5"/>
      <c r="AR13" s="5"/>
      <c r="AS13" s="5"/>
      <c r="AT13" s="5"/>
      <c r="AU13" s="5"/>
      <c r="AV13" s="5"/>
      <c r="AW13" s="5"/>
      <c r="AX13" s="5"/>
      <c r="AY13" s="5"/>
      <c r="AZ13" s="5"/>
      <c r="BA13" s="5"/>
      <c r="BB13" s="5"/>
      <c r="BC13" s="15"/>
      <c r="BD13" s="144"/>
      <c r="BE13" s="144"/>
      <c r="BF13" s="144"/>
      <c r="BG13" s="144"/>
      <c r="BH13" s="144"/>
      <c r="BI13" s="523"/>
      <c r="BJ13" s="524"/>
      <c r="BK13" s="524"/>
      <c r="BL13" s="524"/>
      <c r="BM13" s="524"/>
      <c r="BN13" s="524"/>
      <c r="BO13" s="524"/>
      <c r="BP13" s="524"/>
      <c r="BQ13" s="524"/>
      <c r="BR13" s="524"/>
      <c r="BS13" s="524"/>
      <c r="BT13" s="524"/>
      <c r="BU13" s="524"/>
      <c r="BV13" s="524"/>
      <c r="BW13" s="524"/>
      <c r="BX13" s="524"/>
      <c r="BY13" s="524"/>
      <c r="BZ13" s="524"/>
      <c r="CA13" s="524"/>
      <c r="CB13" s="524"/>
      <c r="CC13" s="524"/>
      <c r="CD13" s="524"/>
      <c r="CE13" s="524"/>
      <c r="CF13" s="524"/>
      <c r="CG13" s="524"/>
      <c r="CH13" s="524"/>
      <c r="CI13" s="524"/>
      <c r="CJ13" s="524"/>
      <c r="CK13" s="524"/>
      <c r="CL13" s="524"/>
      <c r="CM13" s="524"/>
      <c r="CN13" s="524"/>
      <c r="CO13" s="524"/>
      <c r="CP13" s="524"/>
      <c r="CQ13" s="524"/>
      <c r="CR13" s="524"/>
      <c r="CS13" s="524"/>
      <c r="CT13" s="524"/>
      <c r="CU13" s="524"/>
      <c r="CV13" s="524"/>
      <c r="CW13" s="524"/>
      <c r="CX13" s="524"/>
      <c r="CY13" s="524"/>
      <c r="CZ13" s="524"/>
      <c r="DA13" s="524"/>
      <c r="DB13" s="524"/>
      <c r="DC13" s="524"/>
      <c r="DD13" s="524"/>
      <c r="DE13" s="524"/>
      <c r="DF13" s="524"/>
      <c r="DG13" s="525"/>
      <c r="DH13" s="145"/>
      <c r="DI13" s="145"/>
    </row>
    <row r="14" spans="1:113" ht="9" customHeight="1" x14ac:dyDescent="0.25">
      <c r="A14" s="14"/>
      <c r="B14" s="427"/>
      <c r="C14" s="427"/>
      <c r="D14" s="427"/>
      <c r="E14" s="427"/>
      <c r="F14" s="427"/>
      <c r="G14" s="427"/>
      <c r="H14" s="427"/>
      <c r="I14" s="427"/>
      <c r="J14" s="24"/>
      <c r="K14" s="24"/>
      <c r="L14" s="24"/>
      <c r="M14" s="24"/>
      <c r="N14" s="24"/>
      <c r="O14" s="24"/>
      <c r="P14" s="24"/>
      <c r="Q14" s="24"/>
      <c r="R14" s="24"/>
      <c r="S14" s="24"/>
      <c r="T14" s="24"/>
      <c r="U14" s="24"/>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153"/>
      <c r="BA14" s="153"/>
      <c r="BB14" s="153"/>
      <c r="BC14" s="15"/>
      <c r="BD14" s="144"/>
      <c r="BE14" s="144"/>
      <c r="BF14" s="144"/>
      <c r="BG14" s="144"/>
      <c r="BH14" s="144"/>
      <c r="BI14" s="523"/>
      <c r="BJ14" s="524"/>
      <c r="BK14" s="524"/>
      <c r="BL14" s="524"/>
      <c r="BM14" s="524"/>
      <c r="BN14" s="524"/>
      <c r="BO14" s="524"/>
      <c r="BP14" s="524"/>
      <c r="BQ14" s="524"/>
      <c r="BR14" s="524"/>
      <c r="BS14" s="524"/>
      <c r="BT14" s="524"/>
      <c r="BU14" s="524"/>
      <c r="BV14" s="524"/>
      <c r="BW14" s="524"/>
      <c r="BX14" s="524"/>
      <c r="BY14" s="524"/>
      <c r="BZ14" s="524"/>
      <c r="CA14" s="524"/>
      <c r="CB14" s="524"/>
      <c r="CC14" s="524"/>
      <c r="CD14" s="524"/>
      <c r="CE14" s="524"/>
      <c r="CF14" s="524"/>
      <c r="CG14" s="524"/>
      <c r="CH14" s="524"/>
      <c r="CI14" s="524"/>
      <c r="CJ14" s="524"/>
      <c r="CK14" s="524"/>
      <c r="CL14" s="524"/>
      <c r="CM14" s="524"/>
      <c r="CN14" s="524"/>
      <c r="CO14" s="524"/>
      <c r="CP14" s="524"/>
      <c r="CQ14" s="524"/>
      <c r="CR14" s="524"/>
      <c r="CS14" s="524"/>
      <c r="CT14" s="524"/>
      <c r="CU14" s="524"/>
      <c r="CV14" s="524"/>
      <c r="CW14" s="524"/>
      <c r="CX14" s="524"/>
      <c r="CY14" s="524"/>
      <c r="CZ14" s="524"/>
      <c r="DA14" s="524"/>
      <c r="DB14" s="524"/>
      <c r="DC14" s="524"/>
      <c r="DD14" s="524"/>
      <c r="DE14" s="524"/>
      <c r="DF14" s="524"/>
      <c r="DG14" s="525"/>
      <c r="DH14" s="145"/>
      <c r="DI14" s="145"/>
    </row>
    <row r="15" spans="1:113" x14ac:dyDescent="0.25">
      <c r="A15" s="14"/>
      <c r="B15" s="490" t="s">
        <v>3232</v>
      </c>
      <c r="C15" s="490"/>
      <c r="D15" s="490"/>
      <c r="E15" s="490"/>
      <c r="F15" s="490"/>
      <c r="G15" s="490"/>
      <c r="H15" s="490"/>
      <c r="I15" s="490"/>
      <c r="J15" s="490"/>
      <c r="K15" s="490"/>
      <c r="L15" s="490"/>
      <c r="M15" s="490"/>
      <c r="N15" s="490"/>
      <c r="O15" s="490"/>
      <c r="P15" s="490"/>
      <c r="Q15" s="490"/>
      <c r="R15" s="490"/>
      <c r="S15" s="490"/>
      <c r="T15" s="490"/>
      <c r="U15" s="490"/>
      <c r="V15" s="497" t="str">
        <f>IF(U$6="","",IF(VLOOKUP(U$6,'Lookup Key'!$B$3:$N$367,10,FALSE)="Yes","Compliant - Thank You!","Non-Compliant - Please Contact DFS"))</f>
        <v/>
      </c>
      <c r="W15" s="497"/>
      <c r="X15" s="497"/>
      <c r="Y15" s="497"/>
      <c r="Z15" s="497"/>
      <c r="AA15" s="497"/>
      <c r="AB15" s="497"/>
      <c r="AC15" s="497"/>
      <c r="AD15" s="497"/>
      <c r="AE15" s="497"/>
      <c r="AF15" s="497"/>
      <c r="AG15" s="497"/>
      <c r="AH15" s="497"/>
      <c r="AI15" s="497"/>
      <c r="AJ15" s="497"/>
      <c r="AK15" s="497"/>
      <c r="AL15" s="497"/>
      <c r="AM15" s="497"/>
      <c r="AN15" s="497"/>
      <c r="AO15" s="497"/>
      <c r="AP15" s="497"/>
      <c r="AQ15" s="5"/>
      <c r="AR15" s="154"/>
      <c r="AS15" s="154"/>
      <c r="AT15" s="154"/>
      <c r="AU15" s="154"/>
      <c r="AV15" s="154"/>
      <c r="AW15" s="154"/>
      <c r="AX15" s="154"/>
      <c r="AY15" s="154"/>
      <c r="AZ15" s="154"/>
      <c r="BA15" s="154"/>
      <c r="BB15" s="154"/>
      <c r="BC15" s="15"/>
      <c r="BD15" s="144"/>
      <c r="BE15" s="144"/>
      <c r="BF15" s="144"/>
      <c r="BG15" s="144"/>
      <c r="BH15" s="144"/>
      <c r="BI15" s="523"/>
      <c r="BJ15" s="524"/>
      <c r="BK15" s="524"/>
      <c r="BL15" s="524"/>
      <c r="BM15" s="524"/>
      <c r="BN15" s="524"/>
      <c r="BO15" s="524"/>
      <c r="BP15" s="524"/>
      <c r="BQ15" s="524"/>
      <c r="BR15" s="524"/>
      <c r="BS15" s="524"/>
      <c r="BT15" s="524"/>
      <c r="BU15" s="524"/>
      <c r="BV15" s="524"/>
      <c r="BW15" s="524"/>
      <c r="BX15" s="524"/>
      <c r="BY15" s="524"/>
      <c r="BZ15" s="524"/>
      <c r="CA15" s="524"/>
      <c r="CB15" s="524"/>
      <c r="CC15" s="524"/>
      <c r="CD15" s="524"/>
      <c r="CE15" s="524"/>
      <c r="CF15" s="524"/>
      <c r="CG15" s="524"/>
      <c r="CH15" s="524"/>
      <c r="CI15" s="524"/>
      <c r="CJ15" s="524"/>
      <c r="CK15" s="524"/>
      <c r="CL15" s="524"/>
      <c r="CM15" s="524"/>
      <c r="CN15" s="524"/>
      <c r="CO15" s="524"/>
      <c r="CP15" s="524"/>
      <c r="CQ15" s="524"/>
      <c r="CR15" s="524"/>
      <c r="CS15" s="524"/>
      <c r="CT15" s="524"/>
      <c r="CU15" s="524"/>
      <c r="CV15" s="524"/>
      <c r="CW15" s="524"/>
      <c r="CX15" s="524"/>
      <c r="CY15" s="524"/>
      <c r="CZ15" s="524"/>
      <c r="DA15" s="524"/>
      <c r="DB15" s="524"/>
      <c r="DC15" s="524"/>
      <c r="DD15" s="524"/>
      <c r="DE15" s="524"/>
      <c r="DF15" s="524"/>
      <c r="DG15" s="525"/>
      <c r="DH15" s="145"/>
      <c r="DI15" s="145"/>
    </row>
    <row r="16" spans="1:113" ht="3" customHeight="1" x14ac:dyDescent="0.25">
      <c r="A16" s="14"/>
      <c r="B16" s="429"/>
      <c r="C16" s="429"/>
      <c r="D16" s="429"/>
      <c r="E16" s="429"/>
      <c r="F16" s="429"/>
      <c r="G16" s="429"/>
      <c r="H16" s="429"/>
      <c r="I16" s="429"/>
      <c r="J16" s="429"/>
      <c r="K16" s="429"/>
      <c r="L16" s="429"/>
      <c r="M16" s="429"/>
      <c r="N16" s="429"/>
      <c r="O16" s="429"/>
      <c r="P16" s="429"/>
      <c r="Q16" s="429"/>
      <c r="R16" s="429"/>
      <c r="S16" s="429"/>
      <c r="T16" s="429"/>
      <c r="U16" s="429"/>
      <c r="V16" s="159"/>
      <c r="W16" s="159"/>
      <c r="X16" s="159"/>
      <c r="Y16" s="159"/>
      <c r="Z16" s="159"/>
      <c r="AA16" s="159"/>
      <c r="AB16" s="159"/>
      <c r="AC16" s="159"/>
      <c r="AD16" s="159"/>
      <c r="AE16" s="159"/>
      <c r="AF16" s="159"/>
      <c r="AG16" s="159"/>
      <c r="AH16" s="159"/>
      <c r="AI16" s="159"/>
      <c r="AJ16" s="159"/>
      <c r="AK16" s="159"/>
      <c r="AL16" s="159"/>
      <c r="AM16" s="159"/>
      <c r="AN16" s="159"/>
      <c r="AO16" s="159"/>
      <c r="AP16" s="159"/>
      <c r="AQ16" s="5"/>
      <c r="AR16" s="154"/>
      <c r="AS16" s="154"/>
      <c r="AT16" s="154"/>
      <c r="AU16" s="154"/>
      <c r="AV16" s="154"/>
      <c r="AW16" s="154"/>
      <c r="AX16" s="154"/>
      <c r="AY16" s="154"/>
      <c r="AZ16" s="154"/>
      <c r="BA16" s="154"/>
      <c r="BB16" s="154"/>
      <c r="BC16" s="15"/>
      <c r="BD16" s="144"/>
      <c r="BE16" s="144"/>
      <c r="BF16" s="144"/>
      <c r="BG16" s="144"/>
      <c r="BH16" s="144"/>
      <c r="BI16" s="523"/>
      <c r="BJ16" s="524"/>
      <c r="BK16" s="524"/>
      <c r="BL16" s="524"/>
      <c r="BM16" s="524"/>
      <c r="BN16" s="524"/>
      <c r="BO16" s="524"/>
      <c r="BP16" s="524"/>
      <c r="BQ16" s="524"/>
      <c r="BR16" s="524"/>
      <c r="BS16" s="524"/>
      <c r="BT16" s="524"/>
      <c r="BU16" s="524"/>
      <c r="BV16" s="524"/>
      <c r="BW16" s="524"/>
      <c r="BX16" s="524"/>
      <c r="BY16" s="524"/>
      <c r="BZ16" s="524"/>
      <c r="CA16" s="524"/>
      <c r="CB16" s="524"/>
      <c r="CC16" s="524"/>
      <c r="CD16" s="524"/>
      <c r="CE16" s="524"/>
      <c r="CF16" s="524"/>
      <c r="CG16" s="524"/>
      <c r="CH16" s="524"/>
      <c r="CI16" s="524"/>
      <c r="CJ16" s="524"/>
      <c r="CK16" s="524"/>
      <c r="CL16" s="524"/>
      <c r="CM16" s="524"/>
      <c r="CN16" s="524"/>
      <c r="CO16" s="524"/>
      <c r="CP16" s="524"/>
      <c r="CQ16" s="524"/>
      <c r="CR16" s="524"/>
      <c r="CS16" s="524"/>
      <c r="CT16" s="524"/>
      <c r="CU16" s="524"/>
      <c r="CV16" s="524"/>
      <c r="CW16" s="524"/>
      <c r="CX16" s="524"/>
      <c r="CY16" s="524"/>
      <c r="CZ16" s="524"/>
      <c r="DA16" s="524"/>
      <c r="DB16" s="524"/>
      <c r="DC16" s="524"/>
      <c r="DD16" s="524"/>
      <c r="DE16" s="524"/>
      <c r="DF16" s="524"/>
      <c r="DG16" s="525"/>
      <c r="DH16" s="145"/>
      <c r="DI16" s="145"/>
    </row>
    <row r="17" spans="1:113" ht="1.5" hidden="1" customHeight="1" x14ac:dyDescent="0.25">
      <c r="A17" s="14"/>
      <c r="B17" s="490"/>
      <c r="C17" s="490"/>
      <c r="D17" s="490"/>
      <c r="E17" s="490"/>
      <c r="F17" s="490"/>
      <c r="G17" s="490"/>
      <c r="H17" s="490"/>
      <c r="I17" s="490"/>
      <c r="J17" s="490"/>
      <c r="K17" s="490"/>
      <c r="L17" s="490"/>
      <c r="M17" s="490"/>
      <c r="N17" s="490"/>
      <c r="O17" s="490"/>
      <c r="P17" s="490"/>
      <c r="Q17" s="490"/>
      <c r="R17" s="490"/>
      <c r="S17" s="490"/>
      <c r="T17" s="490"/>
      <c r="U17" s="490"/>
      <c r="V17" s="516"/>
      <c r="W17" s="516"/>
      <c r="X17" s="516"/>
      <c r="Y17" s="516"/>
      <c r="Z17" s="516"/>
      <c r="AA17" s="516"/>
      <c r="AB17" s="516"/>
      <c r="AC17" s="516"/>
      <c r="AD17" s="516"/>
      <c r="AE17" s="516"/>
      <c r="AF17" s="516"/>
      <c r="AG17" s="516"/>
      <c r="AH17" s="516"/>
      <c r="AI17" s="516"/>
      <c r="AJ17" s="516"/>
      <c r="AK17" s="516"/>
      <c r="AL17" s="516"/>
      <c r="AM17" s="516"/>
      <c r="AN17" s="516"/>
      <c r="AO17" s="516"/>
      <c r="AP17" s="516"/>
      <c r="AQ17" s="5"/>
      <c r="AR17" s="154"/>
      <c r="AS17" s="154"/>
      <c r="AT17" s="154"/>
      <c r="AU17" s="154"/>
      <c r="AV17" s="154"/>
      <c r="AW17" s="154"/>
      <c r="AX17" s="154"/>
      <c r="AY17" s="154"/>
      <c r="AZ17" s="154"/>
      <c r="BA17" s="154"/>
      <c r="BB17" s="154"/>
      <c r="BC17" s="15"/>
      <c r="BD17" s="144"/>
      <c r="BE17" s="144"/>
      <c r="BF17" s="144"/>
      <c r="BG17" s="144"/>
      <c r="BH17" s="144"/>
      <c r="BI17" s="523"/>
      <c r="BJ17" s="524"/>
      <c r="BK17" s="524"/>
      <c r="BL17" s="524"/>
      <c r="BM17" s="524"/>
      <c r="BN17" s="524"/>
      <c r="BO17" s="524"/>
      <c r="BP17" s="524"/>
      <c r="BQ17" s="524"/>
      <c r="BR17" s="524"/>
      <c r="BS17" s="524"/>
      <c r="BT17" s="524"/>
      <c r="BU17" s="524"/>
      <c r="BV17" s="524"/>
      <c r="BW17" s="524"/>
      <c r="BX17" s="524"/>
      <c r="BY17" s="524"/>
      <c r="BZ17" s="524"/>
      <c r="CA17" s="524"/>
      <c r="CB17" s="524"/>
      <c r="CC17" s="524"/>
      <c r="CD17" s="524"/>
      <c r="CE17" s="524"/>
      <c r="CF17" s="524"/>
      <c r="CG17" s="524"/>
      <c r="CH17" s="524"/>
      <c r="CI17" s="524"/>
      <c r="CJ17" s="524"/>
      <c r="CK17" s="524"/>
      <c r="CL17" s="524"/>
      <c r="CM17" s="524"/>
      <c r="CN17" s="524"/>
      <c r="CO17" s="524"/>
      <c r="CP17" s="524"/>
      <c r="CQ17" s="524"/>
      <c r="CR17" s="524"/>
      <c r="CS17" s="524"/>
      <c r="CT17" s="524"/>
      <c r="CU17" s="524"/>
      <c r="CV17" s="524"/>
      <c r="CW17" s="524"/>
      <c r="CX17" s="524"/>
      <c r="CY17" s="524"/>
      <c r="CZ17" s="524"/>
      <c r="DA17" s="524"/>
      <c r="DB17" s="524"/>
      <c r="DC17" s="524"/>
      <c r="DD17" s="524"/>
      <c r="DE17" s="524"/>
      <c r="DF17" s="524"/>
      <c r="DG17" s="525"/>
      <c r="DH17" s="145"/>
      <c r="DI17" s="145"/>
    </row>
    <row r="18" spans="1:113" ht="1.5" hidden="1" customHeight="1" x14ac:dyDescent="0.25">
      <c r="A18" s="14"/>
      <c r="B18" s="427"/>
      <c r="C18" s="427"/>
      <c r="D18" s="427"/>
      <c r="E18" s="427"/>
      <c r="F18" s="427"/>
      <c r="G18" s="427"/>
      <c r="H18" s="427"/>
      <c r="I18" s="427"/>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c r="AJ18" s="24"/>
      <c r="AK18" s="24"/>
      <c r="AL18" s="153"/>
      <c r="AM18" s="153"/>
      <c r="AN18" s="153"/>
      <c r="AO18" s="153"/>
      <c r="AP18" s="153"/>
      <c r="AQ18" s="153"/>
      <c r="AR18" s="153"/>
      <c r="AS18" s="153"/>
      <c r="AT18" s="153"/>
      <c r="AU18" s="153"/>
      <c r="AV18" s="153"/>
      <c r="AW18" s="153"/>
      <c r="AX18" s="153"/>
      <c r="AY18" s="153"/>
      <c r="AZ18" s="153"/>
      <c r="BA18" s="153"/>
      <c r="BB18" s="153"/>
      <c r="BC18" s="15"/>
      <c r="BD18" s="144"/>
      <c r="BE18" s="144"/>
      <c r="BF18" s="144"/>
      <c r="BG18" s="144"/>
      <c r="BH18" s="144"/>
      <c r="BI18" s="523"/>
      <c r="BJ18" s="524"/>
      <c r="BK18" s="524"/>
      <c r="BL18" s="524"/>
      <c r="BM18" s="524"/>
      <c r="BN18" s="524"/>
      <c r="BO18" s="524"/>
      <c r="BP18" s="524"/>
      <c r="BQ18" s="524"/>
      <c r="BR18" s="524"/>
      <c r="BS18" s="524"/>
      <c r="BT18" s="524"/>
      <c r="BU18" s="524"/>
      <c r="BV18" s="524"/>
      <c r="BW18" s="524"/>
      <c r="BX18" s="524"/>
      <c r="BY18" s="524"/>
      <c r="BZ18" s="524"/>
      <c r="CA18" s="524"/>
      <c r="CB18" s="524"/>
      <c r="CC18" s="524"/>
      <c r="CD18" s="524"/>
      <c r="CE18" s="524"/>
      <c r="CF18" s="524"/>
      <c r="CG18" s="524"/>
      <c r="CH18" s="524"/>
      <c r="CI18" s="524"/>
      <c r="CJ18" s="524"/>
      <c r="CK18" s="524"/>
      <c r="CL18" s="524"/>
      <c r="CM18" s="524"/>
      <c r="CN18" s="524"/>
      <c r="CO18" s="524"/>
      <c r="CP18" s="524"/>
      <c r="CQ18" s="524"/>
      <c r="CR18" s="524"/>
      <c r="CS18" s="524"/>
      <c r="CT18" s="524"/>
      <c r="CU18" s="524"/>
      <c r="CV18" s="524"/>
      <c r="CW18" s="524"/>
      <c r="CX18" s="524"/>
      <c r="CY18" s="524"/>
      <c r="CZ18" s="524"/>
      <c r="DA18" s="524"/>
      <c r="DB18" s="524"/>
      <c r="DC18" s="524"/>
      <c r="DD18" s="524"/>
      <c r="DE18" s="524"/>
      <c r="DF18" s="524"/>
      <c r="DG18" s="525"/>
      <c r="DH18" s="145"/>
      <c r="DI18" s="145"/>
    </row>
    <row r="19" spans="1:113" ht="4.5" customHeight="1" x14ac:dyDescent="0.25">
      <c r="A19" s="14"/>
      <c r="B19" s="490"/>
      <c r="C19" s="490"/>
      <c r="D19" s="490"/>
      <c r="E19" s="490"/>
      <c r="F19" s="490"/>
      <c r="G19" s="490"/>
      <c r="H19" s="490"/>
      <c r="I19" s="490"/>
      <c r="J19" s="490"/>
      <c r="K19" s="490"/>
      <c r="L19" s="490"/>
      <c r="M19" s="490"/>
      <c r="N19" s="490"/>
      <c r="O19" s="490"/>
      <c r="P19" s="490"/>
      <c r="Q19" s="490"/>
      <c r="R19" s="490"/>
      <c r="S19" s="490"/>
      <c r="T19" s="490"/>
      <c r="U19" s="490"/>
      <c r="V19" s="515"/>
      <c r="W19" s="515"/>
      <c r="X19" s="515"/>
      <c r="Y19" s="515"/>
      <c r="Z19" s="515"/>
      <c r="AA19" s="515"/>
      <c r="AB19" s="515"/>
      <c r="AC19" s="515"/>
      <c r="AD19" s="515"/>
      <c r="AE19" s="515"/>
      <c r="AF19" s="515"/>
      <c r="AG19" s="515"/>
      <c r="AH19" s="515"/>
      <c r="AI19" s="515"/>
      <c r="AJ19" s="515"/>
      <c r="AK19" s="515"/>
      <c r="AL19" s="515"/>
      <c r="AM19" s="515"/>
      <c r="AN19" s="515"/>
      <c r="AO19" s="515"/>
      <c r="AP19" s="515"/>
      <c r="AQ19" s="5"/>
      <c r="AR19" s="154"/>
      <c r="AS19" s="154"/>
      <c r="AT19" s="154"/>
      <c r="AU19" s="154"/>
      <c r="AV19" s="154"/>
      <c r="AW19" s="154"/>
      <c r="AX19" s="154"/>
      <c r="AY19" s="154"/>
      <c r="AZ19" s="154"/>
      <c r="BA19" s="154"/>
      <c r="BB19" s="154"/>
      <c r="BC19" s="15"/>
      <c r="BD19" s="144"/>
      <c r="BE19" s="144"/>
      <c r="BF19" s="144"/>
      <c r="BG19" s="144"/>
      <c r="BH19" s="144"/>
      <c r="BI19" s="523"/>
      <c r="BJ19" s="524"/>
      <c r="BK19" s="524"/>
      <c r="BL19" s="524"/>
      <c r="BM19" s="524"/>
      <c r="BN19" s="524"/>
      <c r="BO19" s="524"/>
      <c r="BP19" s="524"/>
      <c r="BQ19" s="524"/>
      <c r="BR19" s="524"/>
      <c r="BS19" s="524"/>
      <c r="BT19" s="524"/>
      <c r="BU19" s="524"/>
      <c r="BV19" s="524"/>
      <c r="BW19" s="524"/>
      <c r="BX19" s="524"/>
      <c r="BY19" s="524"/>
      <c r="BZ19" s="524"/>
      <c r="CA19" s="524"/>
      <c r="CB19" s="524"/>
      <c r="CC19" s="524"/>
      <c r="CD19" s="524"/>
      <c r="CE19" s="524"/>
      <c r="CF19" s="524"/>
      <c r="CG19" s="524"/>
      <c r="CH19" s="524"/>
      <c r="CI19" s="524"/>
      <c r="CJ19" s="524"/>
      <c r="CK19" s="524"/>
      <c r="CL19" s="524"/>
      <c r="CM19" s="524"/>
      <c r="CN19" s="524"/>
      <c r="CO19" s="524"/>
      <c r="CP19" s="524"/>
      <c r="CQ19" s="524"/>
      <c r="CR19" s="524"/>
      <c r="CS19" s="524"/>
      <c r="CT19" s="524"/>
      <c r="CU19" s="524"/>
      <c r="CV19" s="524"/>
      <c r="CW19" s="524"/>
      <c r="CX19" s="524"/>
      <c r="CY19" s="524"/>
      <c r="CZ19" s="524"/>
      <c r="DA19" s="524"/>
      <c r="DB19" s="524"/>
      <c r="DC19" s="524"/>
      <c r="DD19" s="524"/>
      <c r="DE19" s="524"/>
      <c r="DF19" s="524"/>
      <c r="DG19" s="525"/>
      <c r="DH19" s="145"/>
      <c r="DI19" s="145"/>
    </row>
    <row r="20" spans="1:113" ht="1.5" customHeight="1" thickBot="1" x14ac:dyDescent="0.3">
      <c r="A20" s="14"/>
      <c r="B20" s="521"/>
      <c r="C20" s="522"/>
      <c r="D20" s="522"/>
      <c r="E20" s="522"/>
      <c r="F20" s="522"/>
      <c r="G20" s="522"/>
      <c r="H20" s="522"/>
      <c r="I20" s="522"/>
      <c r="J20" s="522"/>
      <c r="K20" s="522"/>
      <c r="L20" s="522"/>
      <c r="M20" s="522"/>
      <c r="N20" s="522"/>
      <c r="O20" s="522"/>
      <c r="P20" s="522"/>
      <c r="Q20" s="522"/>
      <c r="R20" s="522"/>
      <c r="S20" s="522"/>
      <c r="T20" s="522"/>
      <c r="U20" s="522"/>
      <c r="V20" s="24"/>
      <c r="W20" s="24"/>
      <c r="X20" s="24"/>
      <c r="Y20" s="24"/>
      <c r="Z20" s="24"/>
      <c r="AA20" s="24"/>
      <c r="AB20" s="24"/>
      <c r="AC20" s="24"/>
      <c r="AD20" s="24"/>
      <c r="AE20" s="24"/>
      <c r="AF20" s="24"/>
      <c r="AG20" s="24"/>
      <c r="AH20" s="24"/>
      <c r="AI20" s="24"/>
      <c r="AJ20" s="24"/>
      <c r="AK20" s="24"/>
      <c r="AL20" s="24"/>
      <c r="AM20" s="24"/>
      <c r="AN20" s="24"/>
      <c r="AO20" s="24"/>
      <c r="AP20" s="24"/>
      <c r="AQ20" s="153"/>
      <c r="AR20" s="153"/>
      <c r="AS20" s="153"/>
      <c r="AT20" s="153"/>
      <c r="AU20" s="153"/>
      <c r="AV20" s="153"/>
      <c r="AW20" s="153"/>
      <c r="AX20" s="153"/>
      <c r="AY20" s="153"/>
      <c r="AZ20" s="153"/>
      <c r="BA20" s="153"/>
      <c r="BB20" s="153"/>
      <c r="BC20" s="15"/>
      <c r="BD20" s="144"/>
      <c r="BE20" s="144"/>
      <c r="BF20" s="144"/>
      <c r="BG20" s="144"/>
      <c r="BH20" s="144"/>
      <c r="BI20" s="526"/>
      <c r="BJ20" s="527"/>
      <c r="BK20" s="527"/>
      <c r="BL20" s="527"/>
      <c r="BM20" s="527"/>
      <c r="BN20" s="527"/>
      <c r="BO20" s="527"/>
      <c r="BP20" s="527"/>
      <c r="BQ20" s="527"/>
      <c r="BR20" s="527"/>
      <c r="BS20" s="527"/>
      <c r="BT20" s="527"/>
      <c r="BU20" s="527"/>
      <c r="BV20" s="527"/>
      <c r="BW20" s="527"/>
      <c r="BX20" s="527"/>
      <c r="BY20" s="527"/>
      <c r="BZ20" s="527"/>
      <c r="CA20" s="527"/>
      <c r="CB20" s="527"/>
      <c r="CC20" s="527"/>
      <c r="CD20" s="527"/>
      <c r="CE20" s="527"/>
      <c r="CF20" s="527"/>
      <c r="CG20" s="527"/>
      <c r="CH20" s="527"/>
      <c r="CI20" s="527"/>
      <c r="CJ20" s="527"/>
      <c r="CK20" s="527"/>
      <c r="CL20" s="527"/>
      <c r="CM20" s="527"/>
      <c r="CN20" s="527"/>
      <c r="CO20" s="527"/>
      <c r="CP20" s="527"/>
      <c r="CQ20" s="527"/>
      <c r="CR20" s="527"/>
      <c r="CS20" s="527"/>
      <c r="CT20" s="527"/>
      <c r="CU20" s="527"/>
      <c r="CV20" s="527"/>
      <c r="CW20" s="527"/>
      <c r="CX20" s="527"/>
      <c r="CY20" s="527"/>
      <c r="CZ20" s="527"/>
      <c r="DA20" s="527"/>
      <c r="DB20" s="527"/>
      <c r="DC20" s="527"/>
      <c r="DD20" s="527"/>
      <c r="DE20" s="527"/>
      <c r="DF20" s="527"/>
      <c r="DG20" s="528"/>
      <c r="DH20" s="145"/>
      <c r="DI20" s="145"/>
    </row>
    <row r="21" spans="1:113" ht="59.25" customHeight="1" x14ac:dyDescent="0.25">
      <c r="A21" s="14"/>
      <c r="B21" s="503" t="s">
        <v>3259</v>
      </c>
      <c r="C21" s="504"/>
      <c r="D21" s="504"/>
      <c r="E21" s="504"/>
      <c r="F21" s="504"/>
      <c r="G21" s="504"/>
      <c r="H21" s="504"/>
      <c r="I21" s="504"/>
      <c r="J21" s="504"/>
      <c r="K21" s="504"/>
      <c r="L21" s="504"/>
      <c r="M21" s="504"/>
      <c r="N21" s="504"/>
      <c r="O21" s="504"/>
      <c r="P21" s="504"/>
      <c r="Q21" s="504"/>
      <c r="R21" s="504"/>
      <c r="S21" s="504"/>
      <c r="T21" s="504"/>
      <c r="U21" s="504"/>
      <c r="V21" s="504"/>
      <c r="W21" s="504"/>
      <c r="X21" s="504"/>
      <c r="Y21" s="504"/>
      <c r="Z21" s="504"/>
      <c r="AA21" s="504"/>
      <c r="AB21" s="504"/>
      <c r="AC21" s="504"/>
      <c r="AD21" s="504"/>
      <c r="AE21" s="504"/>
      <c r="AF21" s="504"/>
      <c r="AG21" s="504"/>
      <c r="AH21" s="504"/>
      <c r="AI21" s="504"/>
      <c r="AJ21" s="504"/>
      <c r="AK21" s="504"/>
      <c r="AL21" s="504"/>
      <c r="AM21" s="504"/>
      <c r="AN21" s="504"/>
      <c r="AO21" s="504"/>
      <c r="AP21" s="504"/>
      <c r="AQ21" s="504"/>
      <c r="AR21" s="504"/>
      <c r="AS21" s="504"/>
      <c r="AT21" s="504"/>
      <c r="AU21" s="504"/>
      <c r="AV21" s="504"/>
      <c r="AW21" s="504"/>
      <c r="AX21" s="504"/>
      <c r="AY21" s="504"/>
      <c r="AZ21" s="504"/>
      <c r="BA21" s="504"/>
      <c r="BB21" s="504"/>
      <c r="BC21" s="15"/>
      <c r="BD21" s="144"/>
      <c r="BE21" s="144"/>
      <c r="BF21" s="144"/>
      <c r="BG21" s="144"/>
      <c r="BH21" s="144"/>
      <c r="BI21" s="145"/>
      <c r="BJ21" s="144"/>
      <c r="BK21" s="144"/>
      <c r="BL21" s="144"/>
      <c r="BM21" s="144"/>
      <c r="BN21" s="144"/>
    </row>
    <row r="22" spans="1:113" ht="7.5" customHeight="1" x14ac:dyDescent="0.25">
      <c r="A22" s="14"/>
      <c r="B22" s="5"/>
      <c r="C22" s="5"/>
      <c r="D22" s="5"/>
      <c r="E22" s="5"/>
      <c r="F22" s="5"/>
      <c r="G22" s="8"/>
      <c r="H22" s="8"/>
      <c r="I22" s="5"/>
      <c r="J22" s="5"/>
      <c r="K22" s="5"/>
      <c r="L22" s="5"/>
      <c r="M22" s="5"/>
      <c r="N22" s="5"/>
      <c r="O22" s="5"/>
      <c r="P22" s="5"/>
      <c r="Q22" s="5"/>
      <c r="R22" s="5"/>
      <c r="S22" s="5"/>
      <c r="T22" s="5"/>
      <c r="U22" s="5"/>
      <c r="V22" s="5"/>
      <c r="W22" s="5"/>
      <c r="X22" s="5"/>
      <c r="Y22" s="5"/>
      <c r="Z22" s="5"/>
      <c r="AA22" s="5"/>
      <c r="AB22" s="5"/>
      <c r="AC22" s="5"/>
      <c r="AD22" s="8"/>
      <c r="AE22" s="8"/>
      <c r="AF22" s="5"/>
      <c r="AG22" s="5"/>
      <c r="AH22" s="5"/>
      <c r="AI22" s="5"/>
      <c r="AJ22" s="5"/>
      <c r="AK22" s="5"/>
      <c r="AL22" s="5"/>
      <c r="AM22" s="5"/>
      <c r="AN22" s="5"/>
      <c r="AO22" s="5"/>
      <c r="AP22" s="5"/>
      <c r="AQ22" s="5"/>
      <c r="AR22" s="5"/>
      <c r="AS22" s="5"/>
      <c r="AT22" s="5"/>
      <c r="AU22" s="5"/>
      <c r="AV22" s="5"/>
      <c r="AW22" s="5"/>
      <c r="AX22" s="5"/>
      <c r="AY22" s="5"/>
      <c r="AZ22" s="5"/>
      <c r="BA22" s="5"/>
      <c r="BB22" s="5"/>
      <c r="BC22" s="15"/>
      <c r="BD22" s="144"/>
      <c r="BE22" s="144"/>
      <c r="BF22" s="144"/>
      <c r="BG22" s="144"/>
      <c r="BH22" s="144"/>
      <c r="BI22" s="145"/>
      <c r="BJ22" s="144"/>
      <c r="BK22" s="144"/>
      <c r="BL22" s="144"/>
      <c r="BM22" s="144"/>
      <c r="BN22" s="144"/>
    </row>
    <row r="23" spans="1:113" ht="18.75" x14ac:dyDescent="0.25">
      <c r="A23" s="457" t="s">
        <v>10</v>
      </c>
      <c r="B23" s="458"/>
      <c r="C23" s="458"/>
      <c r="D23" s="458"/>
      <c r="E23" s="458"/>
      <c r="F23" s="458"/>
      <c r="G23" s="458"/>
      <c r="H23" s="458"/>
      <c r="I23" s="458"/>
      <c r="J23" s="458"/>
      <c r="K23" s="458"/>
      <c r="L23" s="458"/>
      <c r="M23" s="458"/>
      <c r="N23" s="458"/>
      <c r="O23" s="458"/>
      <c r="P23" s="458"/>
      <c r="Q23" s="458"/>
      <c r="R23" s="458"/>
      <c r="S23" s="458"/>
      <c r="T23" s="458"/>
      <c r="U23" s="458"/>
      <c r="V23" s="458"/>
      <c r="W23" s="458"/>
      <c r="X23" s="458"/>
      <c r="Y23" s="458"/>
      <c r="Z23" s="458"/>
      <c r="AA23" s="458"/>
      <c r="AB23" s="458"/>
      <c r="AC23" s="458"/>
      <c r="AD23" s="458"/>
      <c r="AE23" s="458"/>
      <c r="AF23" s="458"/>
      <c r="AG23" s="458"/>
      <c r="AH23" s="458"/>
      <c r="AI23" s="458"/>
      <c r="AJ23" s="458"/>
      <c r="AK23" s="458"/>
      <c r="AL23" s="458"/>
      <c r="AM23" s="458"/>
      <c r="AN23" s="458"/>
      <c r="AO23" s="458"/>
      <c r="AP23" s="458"/>
      <c r="AQ23" s="458"/>
      <c r="AR23" s="458"/>
      <c r="AS23" s="458"/>
      <c r="AT23" s="458"/>
      <c r="AU23" s="458"/>
      <c r="AV23" s="458"/>
      <c r="AW23" s="458"/>
      <c r="AX23" s="458"/>
      <c r="AY23" s="458"/>
      <c r="AZ23" s="458"/>
      <c r="BA23" s="458"/>
      <c r="BB23" s="458"/>
      <c r="BC23" s="459"/>
      <c r="BD23" s="144"/>
      <c r="BE23" s="144"/>
      <c r="BF23" s="144"/>
      <c r="BG23" s="144"/>
      <c r="BH23" s="144"/>
      <c r="BI23" s="145"/>
      <c r="BJ23" s="144"/>
      <c r="BK23" s="144"/>
      <c r="BL23" s="144"/>
      <c r="BM23" s="144"/>
      <c r="BN23" s="144"/>
    </row>
    <row r="24" spans="1:113" ht="6.75" customHeight="1" x14ac:dyDescent="0.25">
      <c r="A24" s="14"/>
      <c r="B24" s="155"/>
      <c r="C24" s="155"/>
      <c r="D24" s="155"/>
      <c r="E24" s="155"/>
      <c r="F24" s="155"/>
      <c r="G24" s="155"/>
      <c r="H24" s="155"/>
      <c r="I24" s="155"/>
      <c r="J24" s="155"/>
      <c r="K24" s="155"/>
      <c r="L24" s="155"/>
      <c r="M24" s="155"/>
      <c r="N24" s="155"/>
      <c r="O24" s="155"/>
      <c r="P24" s="155"/>
      <c r="Q24" s="155"/>
      <c r="R24" s="155"/>
      <c r="S24" s="155"/>
      <c r="T24" s="155"/>
      <c r="U24" s="155"/>
      <c r="V24" s="155"/>
      <c r="W24" s="155"/>
      <c r="X24" s="155"/>
      <c r="Y24" s="155"/>
      <c r="Z24" s="155"/>
      <c r="AA24" s="155"/>
      <c r="AB24" s="155"/>
      <c r="AC24" s="155"/>
      <c r="AD24" s="155"/>
      <c r="AE24" s="155"/>
      <c r="AF24" s="155"/>
      <c r="AG24" s="155"/>
      <c r="AH24" s="155"/>
      <c r="AI24" s="155"/>
      <c r="AJ24" s="155"/>
      <c r="AK24" s="155"/>
      <c r="AL24" s="155"/>
      <c r="AM24" s="155"/>
      <c r="AN24" s="155"/>
      <c r="AO24" s="155"/>
      <c r="AP24" s="155"/>
      <c r="AQ24" s="155"/>
      <c r="AR24" s="155"/>
      <c r="AS24" s="155"/>
      <c r="AT24" s="155"/>
      <c r="AU24" s="155"/>
      <c r="AV24" s="155"/>
      <c r="AW24" s="155"/>
      <c r="AX24" s="155"/>
      <c r="AY24" s="155"/>
      <c r="AZ24" s="155"/>
      <c r="BA24" s="155"/>
      <c r="BB24" s="155"/>
      <c r="BC24" s="156"/>
      <c r="BD24" s="144"/>
      <c r="BE24" s="144"/>
      <c r="BF24" s="144"/>
      <c r="BG24" s="144"/>
      <c r="BH24" s="144"/>
      <c r="BI24" s="145"/>
      <c r="BJ24" s="144"/>
      <c r="BK24" s="144"/>
      <c r="BL24" s="144"/>
      <c r="BM24" s="144"/>
      <c r="BN24" s="144"/>
    </row>
    <row r="25" spans="1:113" ht="18.75" x14ac:dyDescent="0.25">
      <c r="A25" s="14"/>
      <c r="B25" s="4"/>
      <c r="C25" s="506" t="s">
        <v>11</v>
      </c>
      <c r="D25" s="506"/>
      <c r="E25" s="506"/>
      <c r="F25" s="506"/>
      <c r="G25" s="506"/>
      <c r="H25" s="506"/>
      <c r="I25" s="506"/>
      <c r="J25" s="506"/>
      <c r="K25" s="506"/>
      <c r="L25" s="506"/>
      <c r="M25" s="506"/>
      <c r="N25" s="506"/>
      <c r="O25" s="157"/>
      <c r="P25" s="157"/>
      <c r="Q25" s="506" t="s">
        <v>12</v>
      </c>
      <c r="R25" s="506"/>
      <c r="S25" s="506"/>
      <c r="T25" s="506"/>
      <c r="U25" s="506"/>
      <c r="V25" s="506"/>
      <c r="W25" s="506"/>
      <c r="X25" s="506"/>
      <c r="Y25" s="506"/>
      <c r="Z25" s="506"/>
      <c r="AA25" s="506"/>
      <c r="AB25" s="506"/>
      <c r="AC25" s="505" t="s">
        <v>13</v>
      </c>
      <c r="AD25" s="505"/>
      <c r="AE25" s="505"/>
      <c r="AF25" s="505"/>
      <c r="AG25" s="505"/>
      <c r="AH25" s="505"/>
      <c r="AI25" s="505"/>
      <c r="AJ25" s="505"/>
      <c r="AK25" s="505"/>
      <c r="AL25" s="505"/>
      <c r="AM25" s="505"/>
      <c r="AN25" s="505"/>
      <c r="AO25" s="505"/>
      <c r="AP25" s="505"/>
      <c r="AQ25" s="505"/>
      <c r="AR25" s="505"/>
      <c r="AS25" s="505"/>
      <c r="AT25" s="505"/>
      <c r="AU25" s="505"/>
      <c r="AV25" s="505"/>
      <c r="AW25" s="505"/>
      <c r="AX25" s="505"/>
      <c r="AY25" s="505"/>
      <c r="AZ25" s="505"/>
      <c r="BA25" s="505"/>
      <c r="BB25" s="505"/>
      <c r="BC25" s="156"/>
      <c r="BD25" s="144"/>
      <c r="BE25" s="144"/>
      <c r="BF25" s="144"/>
      <c r="BG25" s="144"/>
      <c r="BH25" s="144"/>
      <c r="BI25" s="145"/>
      <c r="BJ25" s="144"/>
      <c r="BK25" s="144"/>
      <c r="BL25" s="144"/>
      <c r="BM25" s="144"/>
      <c r="BN25" s="144"/>
    </row>
    <row r="26" spans="1:113" ht="18.75" x14ac:dyDescent="0.25">
      <c r="A26" s="14"/>
      <c r="B26" s="157"/>
      <c r="C26" s="506"/>
      <c r="D26" s="506"/>
      <c r="E26" s="506"/>
      <c r="F26" s="506"/>
      <c r="G26" s="506"/>
      <c r="H26" s="506"/>
      <c r="I26" s="506"/>
      <c r="J26" s="506"/>
      <c r="K26" s="506"/>
      <c r="L26" s="506"/>
      <c r="M26" s="506"/>
      <c r="N26" s="506"/>
      <c r="O26" s="157"/>
      <c r="P26" s="157"/>
      <c r="Q26" s="506"/>
      <c r="R26" s="506"/>
      <c r="S26" s="506"/>
      <c r="T26" s="506"/>
      <c r="U26" s="506"/>
      <c r="V26" s="506"/>
      <c r="W26" s="506"/>
      <c r="X26" s="506"/>
      <c r="Y26" s="506"/>
      <c r="Z26" s="506"/>
      <c r="AA26" s="506"/>
      <c r="AB26" s="506"/>
      <c r="AC26" s="505"/>
      <c r="AD26" s="505"/>
      <c r="AE26" s="505"/>
      <c r="AF26" s="505"/>
      <c r="AG26" s="505"/>
      <c r="AH26" s="505"/>
      <c r="AI26" s="505"/>
      <c r="AJ26" s="505"/>
      <c r="AK26" s="505"/>
      <c r="AL26" s="505"/>
      <c r="AM26" s="505"/>
      <c r="AN26" s="505"/>
      <c r="AO26" s="505"/>
      <c r="AP26" s="505"/>
      <c r="AQ26" s="505"/>
      <c r="AR26" s="505"/>
      <c r="AS26" s="505"/>
      <c r="AT26" s="505"/>
      <c r="AU26" s="505"/>
      <c r="AV26" s="505"/>
      <c r="AW26" s="505"/>
      <c r="AX26" s="505"/>
      <c r="AY26" s="505"/>
      <c r="AZ26" s="505"/>
      <c r="BA26" s="505"/>
      <c r="BB26" s="505"/>
      <c r="BC26" s="156"/>
      <c r="BD26" s="144"/>
      <c r="BE26" s="144"/>
      <c r="BF26" s="144"/>
      <c r="BG26" s="144"/>
      <c r="BH26" s="144"/>
      <c r="BI26" s="145"/>
      <c r="BJ26" s="144"/>
      <c r="BK26" s="144"/>
      <c r="BL26" s="144"/>
      <c r="BM26" s="144"/>
      <c r="BN26" s="144"/>
    </row>
    <row r="27" spans="1:113" ht="18.75" x14ac:dyDescent="0.25">
      <c r="A27" s="14"/>
      <c r="B27" s="4"/>
      <c r="C27" s="5"/>
      <c r="D27" s="489"/>
      <c r="E27" s="489"/>
      <c r="F27" s="489"/>
      <c r="G27" s="489"/>
      <c r="H27" s="489"/>
      <c r="I27" s="489"/>
      <c r="J27" s="489"/>
      <c r="K27" s="489"/>
      <c r="L27" s="489"/>
      <c r="M27" s="489"/>
      <c r="N27" s="5"/>
      <c r="O27" s="5"/>
      <c r="P27" s="5"/>
      <c r="Q27" s="5"/>
      <c r="R27" s="489"/>
      <c r="S27" s="489"/>
      <c r="T27" s="489"/>
      <c r="U27" s="489"/>
      <c r="V27" s="489"/>
      <c r="W27" s="489"/>
      <c r="X27" s="489"/>
      <c r="Y27" s="489"/>
      <c r="Z27" s="489"/>
      <c r="AA27" s="489"/>
      <c r="AB27" s="5"/>
      <c r="AC27" s="4"/>
      <c r="AD27" s="4"/>
      <c r="AE27" s="4"/>
      <c r="AF27" s="4"/>
      <c r="AG27" s="4"/>
      <c r="AH27" s="4"/>
      <c r="AI27" s="489"/>
      <c r="AJ27" s="489"/>
      <c r="AK27" s="489"/>
      <c r="AL27" s="489"/>
      <c r="AM27" s="489"/>
      <c r="AN27" s="489"/>
      <c r="AO27" s="489"/>
      <c r="AP27" s="489"/>
      <c r="AQ27" s="489"/>
      <c r="AR27" s="489"/>
      <c r="AS27" s="489"/>
      <c r="AT27" s="489"/>
      <c r="AU27" s="489"/>
      <c r="AV27" s="489"/>
      <c r="AW27" s="489"/>
      <c r="AX27" s="489"/>
      <c r="AY27" s="4"/>
      <c r="AZ27" s="155"/>
      <c r="BA27" s="155"/>
      <c r="BB27" s="155"/>
      <c r="BC27" s="156"/>
      <c r="BD27" s="144"/>
      <c r="BE27" s="144"/>
      <c r="BF27" s="144"/>
      <c r="BG27" s="144"/>
      <c r="BH27" s="144"/>
      <c r="BI27" s="145"/>
      <c r="BJ27" s="144"/>
      <c r="BK27" s="144"/>
      <c r="BL27" s="144"/>
      <c r="BM27" s="144"/>
      <c r="BN27" s="144"/>
    </row>
    <row r="28" spans="1:113" ht="9" customHeight="1" x14ac:dyDescent="0.25">
      <c r="A28" s="14"/>
      <c r="B28" s="158"/>
      <c r="C28" s="4"/>
      <c r="D28" s="4"/>
      <c r="E28" s="4"/>
      <c r="F28" s="159"/>
      <c r="G28" s="159"/>
      <c r="H28" s="159"/>
      <c r="I28" s="159"/>
      <c r="J28" s="159"/>
      <c r="K28" s="159"/>
      <c r="L28" s="159"/>
      <c r="M28" s="159"/>
      <c r="N28" s="159"/>
      <c r="O28" s="159"/>
      <c r="P28" s="159"/>
      <c r="Q28" s="159"/>
      <c r="R28" s="159"/>
      <c r="S28" s="159"/>
      <c r="T28" s="159"/>
      <c r="U28" s="159"/>
      <c r="V28" s="158"/>
      <c r="W28" s="158"/>
      <c r="X28" s="158"/>
      <c r="Y28" s="158"/>
      <c r="Z28" s="4"/>
      <c r="AA28" s="4"/>
      <c r="AB28" s="4"/>
      <c r="AC28" s="4"/>
      <c r="AD28" s="4"/>
      <c r="AE28" s="4"/>
      <c r="AF28" s="4"/>
      <c r="AG28" s="4"/>
      <c r="AH28" s="4"/>
      <c r="AI28" s="159"/>
      <c r="AJ28" s="159"/>
      <c r="AK28" s="159"/>
      <c r="AL28" s="159"/>
      <c r="AM28" s="159"/>
      <c r="AN28" s="159"/>
      <c r="AO28" s="159"/>
      <c r="AP28" s="159"/>
      <c r="AQ28" s="159"/>
      <c r="AR28" s="159"/>
      <c r="AS28" s="159"/>
      <c r="AT28" s="159"/>
      <c r="AU28" s="159"/>
      <c r="AV28" s="159"/>
      <c r="AW28" s="159"/>
      <c r="AX28" s="159"/>
      <c r="AY28" s="4"/>
      <c r="AZ28" s="155"/>
      <c r="BA28" s="155"/>
      <c r="BB28" s="155"/>
      <c r="BC28" s="156"/>
      <c r="BD28" s="144"/>
      <c r="BE28" s="144"/>
      <c r="BF28" s="144"/>
      <c r="BG28" s="144"/>
      <c r="BH28" s="144"/>
      <c r="BI28" s="145"/>
      <c r="BJ28" s="144"/>
      <c r="BK28" s="144"/>
      <c r="BL28" s="144"/>
      <c r="BM28" s="144"/>
      <c r="BN28" s="144"/>
    </row>
    <row r="29" spans="1:113" ht="18.75" x14ac:dyDescent="0.25">
      <c r="A29" s="160"/>
      <c r="B29" s="502" t="s">
        <v>16</v>
      </c>
      <c r="C29" s="502"/>
      <c r="D29" s="502"/>
      <c r="E29" s="502"/>
      <c r="F29" s="502"/>
      <c r="G29" s="502"/>
      <c r="H29" s="502"/>
      <c r="I29" s="502"/>
      <c r="J29" s="502"/>
      <c r="K29" s="502"/>
      <c r="L29" s="502"/>
      <c r="M29" s="502"/>
      <c r="N29" s="502"/>
      <c r="O29" s="502"/>
      <c r="P29" s="502"/>
      <c r="Q29" s="502"/>
      <c r="R29" s="502"/>
      <c r="S29" s="502"/>
      <c r="T29" s="502"/>
      <c r="U29" s="502"/>
      <c r="V29" s="502"/>
      <c r="W29" s="502"/>
      <c r="X29" s="502"/>
      <c r="Y29" s="502"/>
      <c r="Z29" s="502"/>
      <c r="AA29" s="502"/>
      <c r="AB29" s="502"/>
      <c r="AC29" s="502"/>
      <c r="AD29" s="502"/>
      <c r="AE29" s="502"/>
      <c r="AF29" s="502"/>
      <c r="AG29" s="502"/>
      <c r="AH29" s="502"/>
      <c r="AI29" s="502"/>
      <c r="AJ29" s="502"/>
      <c r="AK29" s="502"/>
      <c r="AL29" s="502"/>
      <c r="AM29" s="502"/>
      <c r="AN29" s="502"/>
      <c r="AO29" s="502"/>
      <c r="AP29" s="502"/>
      <c r="AQ29" s="502"/>
      <c r="AR29" s="502"/>
      <c r="AS29" s="502"/>
      <c r="AT29" s="502"/>
      <c r="AU29" s="502"/>
      <c r="AV29" s="502"/>
      <c r="AW29" s="502"/>
      <c r="AX29" s="502"/>
      <c r="AY29" s="502"/>
      <c r="AZ29" s="502"/>
      <c r="BA29" s="502"/>
      <c r="BB29" s="502"/>
      <c r="BC29" s="156"/>
      <c r="BD29" s="144"/>
      <c r="BE29" s="144"/>
      <c r="BF29" s="144"/>
      <c r="BG29" s="144"/>
      <c r="BH29" s="144"/>
      <c r="BI29" s="145"/>
      <c r="BJ29" s="144"/>
      <c r="BK29" s="144"/>
      <c r="BL29" s="144"/>
      <c r="BM29" s="144"/>
      <c r="BN29" s="144"/>
    </row>
    <row r="30" spans="1:113" ht="6.75" customHeight="1" x14ac:dyDescent="0.25">
      <c r="A30" s="160"/>
      <c r="B30" s="4"/>
      <c r="C30" s="4"/>
      <c r="D30" s="4"/>
      <c r="E30" s="4"/>
      <c r="F30" s="4"/>
      <c r="G30" s="4"/>
      <c r="H30" s="4"/>
      <c r="I30" s="5"/>
      <c r="J30" s="5"/>
      <c r="K30" s="5"/>
      <c r="L30" s="5"/>
      <c r="M30" s="5"/>
      <c r="N30" s="5"/>
      <c r="O30" s="5"/>
      <c r="P30" s="5"/>
      <c r="Q30" s="5"/>
      <c r="R30" s="5"/>
      <c r="S30" s="5"/>
      <c r="T30" s="5"/>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4"/>
      <c r="BC30" s="15"/>
      <c r="BD30" s="144"/>
      <c r="BG30" s="144"/>
      <c r="BH30" s="144"/>
      <c r="BI30" s="161"/>
      <c r="BJ30" s="161"/>
      <c r="BK30" s="161"/>
      <c r="BL30" s="161"/>
      <c r="BM30" s="161"/>
      <c r="BN30" s="161"/>
      <c r="BO30" s="161"/>
      <c r="BP30" s="161"/>
      <c r="BQ30" s="161"/>
      <c r="BR30" s="161"/>
      <c r="BS30" s="161"/>
      <c r="BT30" s="161"/>
      <c r="BU30" s="161"/>
      <c r="BV30" s="161"/>
      <c r="BW30" s="161"/>
      <c r="BX30" s="161"/>
      <c r="BY30" s="161"/>
      <c r="BZ30" s="161"/>
      <c r="CA30" s="161"/>
      <c r="CB30" s="161"/>
      <c r="CC30" s="161"/>
      <c r="CD30" s="161"/>
      <c r="CE30" s="161"/>
      <c r="CF30" s="161"/>
      <c r="CG30" s="161"/>
      <c r="CH30" s="161"/>
      <c r="CI30" s="161"/>
      <c r="CJ30" s="161"/>
      <c r="CK30" s="161"/>
      <c r="CL30" s="161"/>
      <c r="CM30" s="161"/>
      <c r="CN30" s="161"/>
      <c r="CO30" s="161"/>
      <c r="CP30" s="161"/>
      <c r="CQ30" s="161"/>
      <c r="CR30" s="161"/>
      <c r="CS30" s="161"/>
      <c r="CT30" s="161"/>
      <c r="CU30" s="161"/>
      <c r="CV30" s="161"/>
      <c r="CW30" s="161"/>
      <c r="CX30" s="161"/>
      <c r="CY30" s="161"/>
      <c r="CZ30" s="161"/>
      <c r="DA30" s="161"/>
      <c r="DB30" s="161"/>
      <c r="DC30" s="161"/>
      <c r="DD30" s="161"/>
      <c r="DE30" s="161"/>
      <c r="DF30" s="161"/>
      <c r="DG30" s="161"/>
      <c r="DH30" s="145"/>
      <c r="DI30" s="145"/>
    </row>
    <row r="31" spans="1:113" ht="18.75" x14ac:dyDescent="0.25">
      <c r="A31" s="457" t="s">
        <v>17</v>
      </c>
      <c r="B31" s="458"/>
      <c r="C31" s="458"/>
      <c r="D31" s="458"/>
      <c r="E31" s="458"/>
      <c r="F31" s="458"/>
      <c r="G31" s="458"/>
      <c r="H31" s="458"/>
      <c r="I31" s="458"/>
      <c r="J31" s="458"/>
      <c r="K31" s="458"/>
      <c r="L31" s="458"/>
      <c r="M31" s="458"/>
      <c r="N31" s="458"/>
      <c r="O31" s="458"/>
      <c r="P31" s="458"/>
      <c r="Q31" s="458"/>
      <c r="R31" s="458"/>
      <c r="S31" s="458"/>
      <c r="T31" s="458"/>
      <c r="U31" s="458"/>
      <c r="V31" s="458"/>
      <c r="W31" s="458"/>
      <c r="X31" s="458"/>
      <c r="Y31" s="458"/>
      <c r="Z31" s="458"/>
      <c r="AA31" s="458"/>
      <c r="AB31" s="458"/>
      <c r="AC31" s="458"/>
      <c r="AD31" s="458"/>
      <c r="AE31" s="458"/>
      <c r="AF31" s="458"/>
      <c r="AG31" s="458"/>
      <c r="AH31" s="458"/>
      <c r="AI31" s="458"/>
      <c r="AJ31" s="458"/>
      <c r="AK31" s="458"/>
      <c r="AL31" s="458"/>
      <c r="AM31" s="458"/>
      <c r="AN31" s="458"/>
      <c r="AO31" s="458"/>
      <c r="AP31" s="458"/>
      <c r="AQ31" s="458"/>
      <c r="AR31" s="458"/>
      <c r="AS31" s="458"/>
      <c r="AT31" s="458"/>
      <c r="AU31" s="458"/>
      <c r="AV31" s="458"/>
      <c r="AW31" s="458"/>
      <c r="AX31" s="458"/>
      <c r="AY31" s="458"/>
      <c r="AZ31" s="458"/>
      <c r="BA31" s="458"/>
      <c r="BB31" s="458"/>
      <c r="BC31" s="459"/>
      <c r="BD31" s="144"/>
      <c r="BI31" s="161"/>
      <c r="BJ31" s="161"/>
      <c r="BK31" s="161"/>
      <c r="BL31" s="161"/>
      <c r="BM31" s="161"/>
      <c r="BN31" s="161"/>
      <c r="BO31" s="161"/>
      <c r="BP31" s="161"/>
      <c r="BQ31" s="161"/>
      <c r="BR31" s="161"/>
      <c r="BS31" s="161"/>
      <c r="BT31" s="161"/>
      <c r="BU31" s="161"/>
      <c r="BV31" s="161"/>
      <c r="BW31" s="161"/>
      <c r="BX31" s="161"/>
      <c r="BY31" s="161"/>
      <c r="BZ31" s="161"/>
      <c r="CA31" s="161"/>
      <c r="CB31" s="161"/>
      <c r="CC31" s="161"/>
      <c r="CD31" s="161"/>
      <c r="CE31" s="161"/>
      <c r="CF31" s="161"/>
      <c r="CG31" s="161"/>
      <c r="CH31" s="161"/>
      <c r="CI31" s="161"/>
      <c r="CJ31" s="161"/>
      <c r="CK31" s="161"/>
      <c r="CL31" s="161"/>
      <c r="CM31" s="161"/>
      <c r="CN31" s="161"/>
      <c r="CO31" s="161"/>
      <c r="CP31" s="161"/>
      <c r="CQ31" s="161"/>
      <c r="CR31" s="161"/>
      <c r="CS31" s="161"/>
      <c r="CT31" s="161"/>
      <c r="CU31" s="161"/>
      <c r="CV31" s="161"/>
      <c r="CW31" s="161"/>
      <c r="CX31" s="161"/>
      <c r="CY31" s="161"/>
      <c r="CZ31" s="161"/>
      <c r="DA31" s="161"/>
      <c r="DB31" s="161"/>
      <c r="DC31" s="161"/>
      <c r="DD31" s="161"/>
      <c r="DE31" s="161"/>
      <c r="DF31" s="161"/>
      <c r="DG31" s="161"/>
      <c r="DH31" s="145"/>
      <c r="DI31" s="145"/>
    </row>
    <row r="32" spans="1:113" ht="18.75" customHeight="1" x14ac:dyDescent="0.25">
      <c r="A32" s="517" t="s">
        <v>18</v>
      </c>
      <c r="B32" s="518"/>
      <c r="C32" s="518"/>
      <c r="D32" s="518"/>
      <c r="E32" s="518"/>
      <c r="F32" s="518"/>
      <c r="G32" s="518"/>
      <c r="H32" s="518"/>
      <c r="I32" s="518"/>
      <c r="J32" s="518"/>
      <c r="K32" s="518"/>
      <c r="L32" s="518"/>
      <c r="M32" s="518"/>
      <c r="N32" s="518"/>
      <c r="O32" s="518"/>
      <c r="P32" s="518"/>
      <c r="Q32" s="518"/>
      <c r="R32" s="518"/>
      <c r="S32" s="518"/>
      <c r="T32" s="518"/>
      <c r="U32" s="518"/>
      <c r="V32" s="518"/>
      <c r="W32" s="518"/>
      <c r="X32" s="518"/>
      <c r="Y32" s="518"/>
      <c r="Z32" s="518"/>
      <c r="AA32" s="518"/>
      <c r="AB32" s="518"/>
      <c r="AC32" s="518"/>
      <c r="AD32" s="518"/>
      <c r="AE32" s="518"/>
      <c r="AF32" s="518"/>
      <c r="AG32" s="518"/>
      <c r="AH32" s="518"/>
      <c r="AI32" s="518"/>
      <c r="AJ32" s="518"/>
      <c r="AK32" s="518"/>
      <c r="AL32" s="518"/>
      <c r="AM32" s="518"/>
      <c r="AN32" s="518"/>
      <c r="AO32" s="518"/>
      <c r="AP32" s="518"/>
      <c r="AQ32" s="518"/>
      <c r="AR32" s="518"/>
      <c r="AS32" s="518"/>
      <c r="AT32" s="518"/>
      <c r="AU32" s="518"/>
      <c r="AV32" s="518"/>
      <c r="AW32" s="518"/>
      <c r="AX32" s="518"/>
      <c r="AY32" s="518"/>
      <c r="AZ32" s="518"/>
      <c r="BA32" s="518"/>
      <c r="BB32" s="518"/>
      <c r="BC32" s="519"/>
      <c r="BD32" s="144"/>
      <c r="BI32" s="162"/>
      <c r="BJ32" s="163"/>
      <c r="BK32" s="163"/>
      <c r="BL32" s="163"/>
      <c r="BM32" s="163"/>
      <c r="BN32" s="163"/>
      <c r="BO32" s="163"/>
      <c r="BP32" s="163"/>
      <c r="BQ32" s="163"/>
      <c r="BR32" s="163"/>
      <c r="BS32" s="163"/>
      <c r="BT32" s="163"/>
      <c r="BU32" s="163"/>
      <c r="BV32" s="163"/>
      <c r="BW32" s="163"/>
      <c r="BX32" s="163"/>
      <c r="BY32" s="163"/>
      <c r="BZ32" s="163"/>
      <c r="CA32" s="163"/>
      <c r="CB32" s="163"/>
      <c r="CC32" s="163"/>
      <c r="CD32" s="163"/>
      <c r="CE32" s="163"/>
      <c r="CF32" s="163"/>
      <c r="CG32" s="163"/>
      <c r="CH32" s="163"/>
      <c r="CI32" s="163"/>
      <c r="CJ32" s="163"/>
      <c r="CK32" s="163"/>
      <c r="CL32" s="163"/>
      <c r="CM32" s="163"/>
      <c r="CN32" s="163"/>
      <c r="CO32" s="163"/>
      <c r="CP32" s="163"/>
      <c r="CQ32" s="163"/>
      <c r="CR32" s="163"/>
      <c r="CS32" s="163"/>
      <c r="CT32" s="163"/>
      <c r="CU32" s="163"/>
      <c r="CV32" s="163"/>
      <c r="CW32" s="163"/>
      <c r="CX32" s="163"/>
      <c r="CY32" s="163"/>
      <c r="CZ32" s="163"/>
      <c r="DA32" s="163"/>
      <c r="DB32" s="163"/>
      <c r="DC32" s="163"/>
      <c r="DD32" s="163"/>
      <c r="DE32" s="163"/>
      <c r="DF32" s="163"/>
      <c r="DG32" s="163"/>
      <c r="DI32" s="21"/>
    </row>
    <row r="33" spans="1:113" ht="6.75" customHeight="1" x14ac:dyDescent="0.25">
      <c r="A33" s="160"/>
      <c r="B33" s="428"/>
      <c r="C33" s="428"/>
      <c r="D33" s="428"/>
      <c r="E33" s="428"/>
      <c r="F33" s="428"/>
      <c r="G33" s="428"/>
      <c r="H33" s="428"/>
      <c r="I33" s="428"/>
      <c r="J33" s="428"/>
      <c r="K33" s="428"/>
      <c r="L33" s="428"/>
      <c r="M33" s="428"/>
      <c r="N33" s="428"/>
      <c r="O33" s="428"/>
      <c r="P33" s="428"/>
      <c r="Q33" s="428"/>
      <c r="R33" s="428"/>
      <c r="S33" s="428"/>
      <c r="T33" s="428"/>
      <c r="U33" s="428"/>
      <c r="V33" s="428"/>
      <c r="W33" s="428"/>
      <c r="X33" s="428"/>
      <c r="Y33" s="428"/>
      <c r="Z33" s="428"/>
      <c r="AA33" s="428"/>
      <c r="AB33" s="428"/>
      <c r="AC33" s="428"/>
      <c r="AD33" s="428"/>
      <c r="AE33" s="428"/>
      <c r="AF33" s="428"/>
      <c r="AG33" s="428"/>
      <c r="AH33" s="428"/>
      <c r="AI33" s="428"/>
      <c r="AJ33" s="428"/>
      <c r="AK33" s="428"/>
      <c r="AL33" s="428"/>
      <c r="AM33" s="428"/>
      <c r="AN33" s="428"/>
      <c r="AO33" s="428"/>
      <c r="AP33" s="428"/>
      <c r="AQ33" s="428"/>
      <c r="AR33" s="428"/>
      <c r="AS33" s="428"/>
      <c r="AT33" s="428"/>
      <c r="AU33" s="428"/>
      <c r="AV33" s="428"/>
      <c r="AW33" s="428"/>
      <c r="AX33" s="428"/>
      <c r="AY33" s="428"/>
      <c r="AZ33" s="428"/>
      <c r="BA33" s="428"/>
      <c r="BB33" s="428"/>
      <c r="BC33" s="164"/>
      <c r="BD33" s="144"/>
      <c r="BI33" s="162"/>
      <c r="BJ33" s="163"/>
      <c r="BK33" s="163"/>
      <c r="BL33" s="163"/>
      <c r="BM33" s="163"/>
      <c r="BN33" s="163"/>
      <c r="BO33" s="163"/>
      <c r="BP33" s="163"/>
      <c r="BQ33" s="163"/>
      <c r="BR33" s="163"/>
      <c r="BS33" s="163"/>
      <c r="BT33" s="163"/>
      <c r="BU33" s="163"/>
      <c r="BV33" s="163"/>
      <c r="BW33" s="163"/>
      <c r="BX33" s="163"/>
      <c r="BY33" s="163"/>
      <c r="BZ33" s="163"/>
      <c r="CA33" s="163"/>
      <c r="CB33" s="163"/>
      <c r="CC33" s="163"/>
      <c r="CD33" s="163"/>
      <c r="CE33" s="163"/>
      <c r="CF33" s="163"/>
      <c r="CG33" s="163"/>
      <c r="CH33" s="163"/>
      <c r="CI33" s="163"/>
      <c r="CJ33" s="163"/>
      <c r="CK33" s="163"/>
      <c r="CL33" s="163"/>
      <c r="CM33" s="163"/>
      <c r="CN33" s="163"/>
      <c r="CO33" s="163"/>
      <c r="CP33" s="163"/>
      <c r="CQ33" s="163"/>
      <c r="CR33" s="163"/>
      <c r="CS33" s="163"/>
      <c r="CT33" s="163"/>
      <c r="CU33" s="163"/>
      <c r="CV33" s="163"/>
      <c r="CW33" s="163"/>
      <c r="CX33" s="163"/>
      <c r="CY33" s="163"/>
      <c r="CZ33" s="163"/>
      <c r="DA33" s="163"/>
      <c r="DB33" s="163"/>
      <c r="DC33" s="163"/>
      <c r="DD33" s="163"/>
      <c r="DE33" s="163"/>
      <c r="DF33" s="163"/>
      <c r="DG33" s="163"/>
      <c r="DI33" s="21"/>
    </row>
    <row r="34" spans="1:113" ht="18.75" customHeight="1" x14ac:dyDescent="0.25">
      <c r="A34" s="160"/>
      <c r="B34" s="8" t="s">
        <v>19</v>
      </c>
      <c r="C34" s="8"/>
      <c r="D34" s="8"/>
      <c r="E34" s="8"/>
      <c r="F34" s="8"/>
      <c r="G34" s="8"/>
      <c r="H34" s="8"/>
      <c r="I34" s="479"/>
      <c r="J34" s="479"/>
      <c r="K34" s="479"/>
      <c r="L34" s="479"/>
      <c r="M34" s="479"/>
      <c r="N34" s="479"/>
      <c r="O34" s="479"/>
      <c r="P34" s="479"/>
      <c r="Q34" s="8"/>
      <c r="R34" s="8"/>
      <c r="S34" s="8"/>
      <c r="T34" s="8"/>
      <c r="U34" s="8"/>
      <c r="V34" s="8"/>
      <c r="W34" s="5"/>
      <c r="X34" s="5"/>
      <c r="Y34" s="5"/>
      <c r="Z34" s="488" t="s">
        <v>20</v>
      </c>
      <c r="AA34" s="488"/>
      <c r="AB34" s="488"/>
      <c r="AC34" s="479"/>
      <c r="AD34" s="479"/>
      <c r="AE34" s="479"/>
      <c r="AF34" s="479"/>
      <c r="AG34" s="479"/>
      <c r="AH34" s="479"/>
      <c r="AI34" s="479"/>
      <c r="AJ34" s="479"/>
      <c r="AK34" s="479"/>
      <c r="AL34" s="479"/>
      <c r="AM34" s="479"/>
      <c r="AN34" s="479"/>
      <c r="AO34" s="479"/>
      <c r="AP34" s="5"/>
      <c r="AQ34" s="5"/>
      <c r="AR34" s="5"/>
      <c r="AS34" s="5"/>
      <c r="AT34" s="5"/>
      <c r="AU34" s="5"/>
      <c r="AV34" s="5"/>
      <c r="AW34" s="5"/>
      <c r="AX34" s="5"/>
      <c r="AY34" s="5"/>
      <c r="AZ34" s="5"/>
      <c r="BA34" s="5"/>
      <c r="BB34" s="5"/>
      <c r="BC34" s="15"/>
      <c r="BD34" s="144"/>
      <c r="BI34" s="163"/>
      <c r="BJ34" s="163"/>
      <c r="BK34" s="163"/>
      <c r="BL34" s="163"/>
      <c r="BM34" s="163"/>
      <c r="BN34" s="163"/>
      <c r="BO34" s="163"/>
      <c r="BP34" s="163"/>
      <c r="BQ34" s="163"/>
      <c r="BR34" s="163"/>
      <c r="BS34" s="163"/>
      <c r="BT34" s="163"/>
      <c r="BU34" s="163"/>
      <c r="BV34" s="163"/>
      <c r="BW34" s="163"/>
      <c r="BX34" s="163"/>
      <c r="BY34" s="163"/>
      <c r="BZ34" s="163"/>
      <c r="CA34" s="163"/>
      <c r="CB34" s="163"/>
      <c r="CC34" s="163"/>
      <c r="CD34" s="163"/>
      <c r="CE34" s="163"/>
      <c r="CF34" s="163"/>
      <c r="CG34" s="163"/>
      <c r="CH34" s="163"/>
      <c r="CI34" s="163"/>
      <c r="CJ34" s="163"/>
      <c r="CK34" s="163"/>
      <c r="CL34" s="163"/>
      <c r="CM34" s="163"/>
      <c r="CN34" s="163"/>
      <c r="CO34" s="163"/>
      <c r="CP34" s="163"/>
      <c r="CQ34" s="163"/>
      <c r="CR34" s="163"/>
      <c r="CS34" s="163"/>
      <c r="CT34" s="163"/>
      <c r="CU34" s="163"/>
      <c r="CV34" s="163"/>
      <c r="CW34" s="163"/>
      <c r="CX34" s="163"/>
      <c r="CY34" s="163"/>
      <c r="CZ34" s="163"/>
      <c r="DA34" s="163"/>
      <c r="DB34" s="163"/>
      <c r="DC34" s="163"/>
      <c r="DD34" s="163"/>
      <c r="DE34" s="163"/>
      <c r="DF34" s="163"/>
      <c r="DG34" s="163"/>
    </row>
    <row r="35" spans="1:113" ht="6.75" customHeight="1" x14ac:dyDescent="0.25">
      <c r="A35" s="160"/>
      <c r="B35" s="5"/>
      <c r="C35" s="5"/>
      <c r="D35" s="5"/>
      <c r="E35" s="5"/>
      <c r="F35" s="5"/>
      <c r="G35" s="8"/>
      <c r="H35" s="8"/>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15"/>
      <c r="BD35" s="144"/>
      <c r="BI35" s="163"/>
      <c r="BJ35" s="163"/>
      <c r="BK35" s="163"/>
      <c r="BL35" s="163"/>
      <c r="BM35" s="163"/>
      <c r="BN35" s="163"/>
      <c r="BO35" s="163"/>
      <c r="BP35" s="163"/>
      <c r="BQ35" s="163"/>
      <c r="BR35" s="163"/>
      <c r="BS35" s="163"/>
      <c r="BT35" s="163"/>
      <c r="BU35" s="163"/>
      <c r="BV35" s="163"/>
      <c r="BW35" s="163"/>
      <c r="BX35" s="163"/>
      <c r="BY35" s="163"/>
      <c r="BZ35" s="163"/>
      <c r="CA35" s="163"/>
      <c r="CB35" s="163"/>
      <c r="CC35" s="163"/>
      <c r="CD35" s="163"/>
      <c r="CE35" s="163"/>
      <c r="CF35" s="163"/>
      <c r="CG35" s="163"/>
      <c r="CH35" s="163"/>
      <c r="CI35" s="163"/>
      <c r="CJ35" s="163"/>
      <c r="CK35" s="163"/>
      <c r="CL35" s="163"/>
      <c r="CM35" s="163"/>
      <c r="CN35" s="163"/>
      <c r="CO35" s="163"/>
      <c r="CP35" s="163"/>
      <c r="CQ35" s="163"/>
      <c r="CR35" s="163"/>
      <c r="CS35" s="163"/>
      <c r="CT35" s="163"/>
      <c r="CU35" s="163"/>
      <c r="CV35" s="163"/>
      <c r="CW35" s="163"/>
      <c r="CX35" s="163"/>
      <c r="CY35" s="163"/>
      <c r="CZ35" s="163"/>
      <c r="DA35" s="163"/>
      <c r="DB35" s="163"/>
      <c r="DC35" s="163"/>
      <c r="DD35" s="163"/>
      <c r="DE35" s="163"/>
      <c r="DF35" s="163"/>
      <c r="DG35" s="163"/>
    </row>
    <row r="36" spans="1:113" ht="15.75" customHeight="1" x14ac:dyDescent="0.25">
      <c r="A36" s="14"/>
      <c r="B36" s="487" t="s">
        <v>21</v>
      </c>
      <c r="C36" s="487"/>
      <c r="D36" s="487"/>
      <c r="E36" s="487"/>
      <c r="F36" s="487"/>
      <c r="G36" s="487"/>
      <c r="H36" s="487"/>
      <c r="I36" s="487"/>
      <c r="J36" s="498"/>
      <c r="K36" s="498"/>
      <c r="L36" s="5"/>
      <c r="M36" s="5"/>
      <c r="N36" s="5"/>
      <c r="O36" s="5"/>
      <c r="P36" s="5"/>
      <c r="Q36" s="5"/>
      <c r="R36" s="5"/>
      <c r="S36" s="5"/>
      <c r="T36" s="5"/>
      <c r="U36" s="5"/>
      <c r="V36" s="5"/>
      <c r="W36" s="5"/>
      <c r="X36" s="5"/>
      <c r="Y36" s="5"/>
      <c r="Z36" s="487" t="s">
        <v>22</v>
      </c>
      <c r="AA36" s="487"/>
      <c r="AB36" s="487"/>
      <c r="AC36" s="487"/>
      <c r="AD36" s="487"/>
      <c r="AE36" s="487"/>
      <c r="AF36" s="487"/>
      <c r="AG36" s="487"/>
      <c r="AH36" s="487"/>
      <c r="AI36" s="479"/>
      <c r="AJ36" s="479"/>
      <c r="AK36" s="479"/>
      <c r="AL36" s="479"/>
      <c r="AM36" s="479"/>
      <c r="AN36" s="479"/>
      <c r="AO36" s="479"/>
      <c r="AP36" s="479"/>
      <c r="AQ36" s="479"/>
      <c r="AR36" s="479"/>
      <c r="AS36" s="479"/>
      <c r="AT36" s="479"/>
      <c r="AU36" s="5"/>
      <c r="AV36" s="5"/>
      <c r="AW36" s="5"/>
      <c r="AX36" s="5"/>
      <c r="AY36" s="5"/>
      <c r="AZ36" s="5"/>
      <c r="BA36" s="5"/>
      <c r="BB36" s="5"/>
      <c r="BC36" s="15"/>
      <c r="BD36" s="144"/>
      <c r="BI36" s="163"/>
      <c r="BJ36" s="163"/>
      <c r="BK36" s="163"/>
      <c r="BL36" s="163"/>
      <c r="BM36" s="163"/>
      <c r="BN36" s="163"/>
      <c r="BO36" s="163"/>
      <c r="BP36" s="163"/>
      <c r="BQ36" s="163"/>
      <c r="BR36" s="163"/>
      <c r="BS36" s="163"/>
      <c r="BT36" s="163"/>
      <c r="BU36" s="163"/>
      <c r="BV36" s="163"/>
      <c r="BW36" s="163"/>
      <c r="BX36" s="163"/>
      <c r="BY36" s="163"/>
      <c r="BZ36" s="163"/>
      <c r="CA36" s="163"/>
      <c r="CB36" s="163"/>
      <c r="CC36" s="163"/>
      <c r="CD36" s="163"/>
      <c r="CE36" s="163"/>
      <c r="CF36" s="163"/>
      <c r="CG36" s="163"/>
      <c r="CH36" s="163"/>
      <c r="CI36" s="163"/>
      <c r="CJ36" s="163"/>
      <c r="CK36" s="163"/>
      <c r="CL36" s="163"/>
      <c r="CM36" s="163"/>
      <c r="CN36" s="163"/>
      <c r="CO36" s="163"/>
      <c r="CP36" s="163"/>
      <c r="CQ36" s="163"/>
      <c r="CR36" s="163"/>
      <c r="CS36" s="163"/>
      <c r="CT36" s="163"/>
      <c r="CU36" s="163"/>
      <c r="CV36" s="163"/>
      <c r="CW36" s="163"/>
      <c r="CX36" s="163"/>
      <c r="CY36" s="163"/>
      <c r="CZ36" s="163"/>
      <c r="DA36" s="163"/>
      <c r="DB36" s="163"/>
      <c r="DC36" s="163"/>
      <c r="DD36" s="163"/>
      <c r="DE36" s="163"/>
      <c r="DF36" s="163"/>
      <c r="DG36" s="163"/>
    </row>
    <row r="37" spans="1:113" ht="6.75" customHeight="1" x14ac:dyDescent="0.25">
      <c r="A37" s="160"/>
      <c r="B37" s="5"/>
      <c r="C37" s="5"/>
      <c r="D37" s="5"/>
      <c r="E37" s="5"/>
      <c r="F37" s="5"/>
      <c r="G37" s="8"/>
      <c r="H37" s="8"/>
      <c r="I37" s="5"/>
      <c r="J37" s="5"/>
      <c r="K37" s="5"/>
      <c r="L37" s="5"/>
      <c r="M37" s="5"/>
      <c r="N37" s="5"/>
      <c r="O37" s="5"/>
      <c r="P37" s="5"/>
      <c r="Q37" s="5"/>
      <c r="R37" s="5"/>
      <c r="S37" s="5"/>
      <c r="T37" s="5"/>
      <c r="U37" s="5"/>
      <c r="V37" s="5"/>
      <c r="W37" s="5"/>
      <c r="X37" s="5"/>
      <c r="Y37" s="5"/>
      <c r="Z37" s="5"/>
      <c r="AA37" s="5"/>
      <c r="AB37" s="5"/>
      <c r="AC37" s="5"/>
      <c r="AD37" s="8"/>
      <c r="AE37" s="8"/>
      <c r="AF37" s="5"/>
      <c r="AG37" s="5"/>
      <c r="AH37" s="5"/>
      <c r="AI37" s="5"/>
      <c r="AJ37" s="5"/>
      <c r="AK37" s="5"/>
      <c r="AL37" s="5"/>
      <c r="AM37" s="5"/>
      <c r="AN37" s="5"/>
      <c r="AO37" s="5"/>
      <c r="AP37" s="5"/>
      <c r="AQ37" s="5"/>
      <c r="AR37" s="5"/>
      <c r="AS37" s="5"/>
      <c r="AT37" s="5"/>
      <c r="AU37" s="5"/>
      <c r="AV37" s="5"/>
      <c r="AW37" s="5"/>
      <c r="AX37" s="5"/>
      <c r="AY37" s="5"/>
      <c r="AZ37" s="5"/>
      <c r="BA37" s="5"/>
      <c r="BB37" s="5"/>
      <c r="BC37" s="15"/>
      <c r="BD37" s="144"/>
      <c r="BE37" s="144"/>
      <c r="BF37" s="144"/>
      <c r="BG37" s="144"/>
      <c r="BH37" s="144"/>
      <c r="BI37" s="163"/>
      <c r="BJ37" s="163"/>
      <c r="BK37" s="163"/>
      <c r="BL37" s="163"/>
      <c r="BM37" s="163"/>
      <c r="BN37" s="163"/>
      <c r="BO37" s="163"/>
      <c r="BP37" s="163"/>
      <c r="BQ37" s="163"/>
      <c r="BR37" s="163"/>
      <c r="BS37" s="163"/>
      <c r="BT37" s="163"/>
      <c r="BU37" s="163"/>
      <c r="BV37" s="163"/>
      <c r="BW37" s="163"/>
      <c r="BX37" s="163"/>
      <c r="BY37" s="163"/>
      <c r="BZ37" s="163"/>
      <c r="CA37" s="163"/>
      <c r="CB37" s="163"/>
      <c r="CC37" s="163"/>
      <c r="CD37" s="163"/>
      <c r="CE37" s="163"/>
      <c r="CF37" s="163"/>
      <c r="CG37" s="163"/>
      <c r="CH37" s="163"/>
      <c r="CI37" s="163"/>
      <c r="CJ37" s="163"/>
      <c r="CK37" s="163"/>
      <c r="CL37" s="163"/>
      <c r="CM37" s="163"/>
      <c r="CN37" s="163"/>
      <c r="CO37" s="163"/>
      <c r="CP37" s="163"/>
      <c r="CQ37" s="163"/>
      <c r="CR37" s="163"/>
      <c r="CS37" s="163"/>
      <c r="CT37" s="163"/>
      <c r="CU37" s="163"/>
      <c r="CV37" s="163"/>
      <c r="CW37" s="163"/>
      <c r="CX37" s="163"/>
      <c r="CY37" s="163"/>
      <c r="CZ37" s="163"/>
      <c r="DA37" s="163"/>
      <c r="DB37" s="163"/>
      <c r="DC37" s="163"/>
      <c r="DD37" s="163"/>
      <c r="DE37" s="163"/>
      <c r="DF37" s="163"/>
      <c r="DG37" s="163"/>
    </row>
    <row r="38" spans="1:113" ht="15.75" customHeight="1" x14ac:dyDescent="0.25">
      <c r="A38" s="165"/>
      <c r="B38" s="487" t="s">
        <v>23</v>
      </c>
      <c r="C38" s="487"/>
      <c r="D38" s="487"/>
      <c r="E38" s="487"/>
      <c r="F38" s="487"/>
      <c r="G38" s="487"/>
      <c r="H38" s="487"/>
      <c r="I38" s="479"/>
      <c r="J38" s="479"/>
      <c r="K38" s="479"/>
      <c r="L38" s="479"/>
      <c r="M38" s="479"/>
      <c r="N38" s="479"/>
      <c r="O38" s="479"/>
      <c r="P38" s="479"/>
      <c r="Q38" s="5"/>
      <c r="R38" s="5"/>
      <c r="S38" s="5"/>
      <c r="T38" s="5"/>
      <c r="U38" s="5"/>
      <c r="V38" s="5"/>
      <c r="W38" s="5"/>
      <c r="X38" s="5"/>
      <c r="Y38" s="5"/>
      <c r="Z38" s="487" t="s">
        <v>24</v>
      </c>
      <c r="AA38" s="487"/>
      <c r="AB38" s="487"/>
      <c r="AC38" s="487"/>
      <c r="AD38" s="487"/>
      <c r="AE38" s="487"/>
      <c r="AF38" s="487"/>
      <c r="AG38" s="487"/>
      <c r="AH38" s="487"/>
      <c r="AI38" s="479"/>
      <c r="AJ38" s="479"/>
      <c r="AK38" s="479"/>
      <c r="AL38" s="479"/>
      <c r="AM38" s="479"/>
      <c r="AN38" s="479"/>
      <c r="AO38" s="479"/>
      <c r="AP38" s="479"/>
      <c r="AQ38" s="479"/>
      <c r="AR38" s="479"/>
      <c r="AS38" s="479"/>
      <c r="AT38" s="479"/>
      <c r="AU38" s="479"/>
      <c r="AV38" s="479"/>
      <c r="AW38" s="479"/>
      <c r="AX38" s="479"/>
      <c r="AY38" s="479"/>
      <c r="AZ38" s="479"/>
      <c r="BA38" s="479"/>
      <c r="BB38" s="479"/>
      <c r="BC38" s="15"/>
      <c r="BD38" s="144"/>
      <c r="BE38" s="144"/>
      <c r="BF38" s="144"/>
      <c r="BG38" s="144"/>
      <c r="BH38" s="144"/>
      <c r="BI38" s="163"/>
      <c r="BJ38" s="163"/>
      <c r="BK38" s="163"/>
      <c r="BL38" s="163"/>
      <c r="BM38" s="163"/>
      <c r="BN38" s="163"/>
      <c r="BO38" s="163"/>
      <c r="BP38" s="163"/>
      <c r="BQ38" s="163"/>
      <c r="BR38" s="163"/>
      <c r="BS38" s="163"/>
      <c r="BT38" s="163"/>
      <c r="BU38" s="163"/>
      <c r="BV38" s="163"/>
      <c r="BW38" s="163"/>
      <c r="BX38" s="163"/>
      <c r="BY38" s="163"/>
      <c r="BZ38" s="163"/>
      <c r="CA38" s="163"/>
      <c r="CB38" s="163"/>
      <c r="CC38" s="163"/>
      <c r="CD38" s="163"/>
      <c r="CE38" s="163"/>
      <c r="CF38" s="163"/>
      <c r="CG38" s="163"/>
      <c r="CH38" s="163"/>
      <c r="CI38" s="163"/>
      <c r="CJ38" s="163"/>
      <c r="CK38" s="163"/>
      <c r="CL38" s="163"/>
      <c r="CM38" s="163"/>
      <c r="CN38" s="163"/>
      <c r="CO38" s="163"/>
      <c r="CP38" s="163"/>
      <c r="CQ38" s="163"/>
      <c r="CR38" s="163"/>
      <c r="CS38" s="163"/>
      <c r="CT38" s="163"/>
      <c r="CU38" s="163"/>
      <c r="CV38" s="163"/>
      <c r="CW38" s="163"/>
      <c r="CX38" s="163"/>
      <c r="CY38" s="163"/>
      <c r="CZ38" s="163"/>
      <c r="DA38" s="163"/>
      <c r="DB38" s="163"/>
      <c r="DC38" s="163"/>
      <c r="DD38" s="163"/>
      <c r="DE38" s="163"/>
      <c r="DF38" s="163"/>
      <c r="DG38" s="163"/>
    </row>
    <row r="39" spans="1:113" ht="6.75" customHeight="1" x14ac:dyDescent="0.25">
      <c r="A39" s="14"/>
      <c r="B39" s="427"/>
      <c r="C39" s="427"/>
      <c r="D39" s="427"/>
      <c r="E39" s="427"/>
      <c r="F39" s="427"/>
      <c r="G39" s="427"/>
      <c r="H39" s="427"/>
      <c r="I39" s="24"/>
      <c r="J39" s="24"/>
      <c r="K39" s="24"/>
      <c r="L39" s="24"/>
      <c r="M39" s="24"/>
      <c r="N39" s="24"/>
      <c r="O39" s="24"/>
      <c r="P39" s="24"/>
      <c r="Q39" s="5"/>
      <c r="R39" s="5"/>
      <c r="S39" s="5"/>
      <c r="T39" s="5"/>
      <c r="U39" s="5"/>
      <c r="V39" s="5"/>
      <c r="W39" s="5"/>
      <c r="X39" s="5"/>
      <c r="Y39" s="5"/>
      <c r="Z39" s="427"/>
      <c r="AA39" s="427"/>
      <c r="AB39" s="427"/>
      <c r="AC39" s="427"/>
      <c r="AD39" s="427"/>
      <c r="AE39" s="427"/>
      <c r="AF39" s="427"/>
      <c r="AG39" s="427"/>
      <c r="AH39" s="427"/>
      <c r="AI39" s="24"/>
      <c r="AJ39" s="24"/>
      <c r="AK39" s="24"/>
      <c r="AL39" s="24"/>
      <c r="AM39" s="24"/>
      <c r="AN39" s="24"/>
      <c r="AO39" s="24"/>
      <c r="AP39" s="24"/>
      <c r="AQ39" s="24"/>
      <c r="AR39" s="24"/>
      <c r="AS39" s="24"/>
      <c r="AT39" s="24"/>
      <c r="AU39" s="24"/>
      <c r="AV39" s="24"/>
      <c r="AW39" s="24"/>
      <c r="AX39" s="24"/>
      <c r="AY39" s="24"/>
      <c r="AZ39" s="24"/>
      <c r="BA39" s="24"/>
      <c r="BB39" s="24"/>
      <c r="BC39" s="15"/>
      <c r="BD39" s="144"/>
      <c r="BE39" s="144"/>
      <c r="BF39" s="144"/>
      <c r="BG39" s="144"/>
      <c r="BH39" s="144"/>
      <c r="BI39" s="163"/>
      <c r="BJ39" s="163"/>
      <c r="BK39" s="163"/>
      <c r="BL39" s="163"/>
      <c r="BM39" s="163"/>
      <c r="BN39" s="163"/>
      <c r="BO39" s="163"/>
      <c r="BP39" s="163"/>
      <c r="BQ39" s="163"/>
      <c r="BR39" s="163"/>
      <c r="BS39" s="163"/>
      <c r="BT39" s="163"/>
      <c r="BU39" s="163"/>
      <c r="BV39" s="163"/>
      <c r="BW39" s="163"/>
      <c r="BX39" s="163"/>
      <c r="BY39" s="163"/>
      <c r="BZ39" s="163"/>
      <c r="CA39" s="163"/>
      <c r="CB39" s="163"/>
      <c r="CC39" s="163"/>
      <c r="CD39" s="163"/>
      <c r="CE39" s="163"/>
      <c r="CF39" s="163"/>
      <c r="CG39" s="163"/>
      <c r="CH39" s="163"/>
      <c r="CI39" s="163"/>
      <c r="CJ39" s="163"/>
      <c r="CK39" s="163"/>
      <c r="CL39" s="163"/>
      <c r="CM39" s="163"/>
      <c r="CN39" s="163"/>
      <c r="CO39" s="163"/>
      <c r="CP39" s="163"/>
      <c r="CQ39" s="163"/>
      <c r="CR39" s="163"/>
      <c r="CS39" s="163"/>
      <c r="CT39" s="163"/>
      <c r="CU39" s="163"/>
      <c r="CV39" s="163"/>
      <c r="CW39" s="163"/>
      <c r="CX39" s="163"/>
      <c r="CY39" s="163"/>
      <c r="CZ39" s="163"/>
      <c r="DA39" s="163"/>
      <c r="DB39" s="163"/>
      <c r="DC39" s="163"/>
      <c r="DD39" s="163"/>
      <c r="DE39" s="163"/>
      <c r="DF39" s="163"/>
      <c r="DG39" s="163"/>
    </row>
    <row r="40" spans="1:113" ht="15.75" customHeight="1" x14ac:dyDescent="0.25">
      <c r="A40" s="14"/>
      <c r="B40" s="427"/>
      <c r="C40" s="488" t="s">
        <v>25</v>
      </c>
      <c r="D40" s="488"/>
      <c r="E40" s="488"/>
      <c r="F40" s="488"/>
      <c r="G40" s="488"/>
      <c r="H40" s="488"/>
      <c r="I40" s="488"/>
      <c r="J40" s="488"/>
      <c r="K40" s="488"/>
      <c r="L40" s="488"/>
      <c r="M40" s="488"/>
      <c r="N40" s="488"/>
      <c r="O40" s="488"/>
      <c r="P40" s="488"/>
      <c r="Q40" s="488"/>
      <c r="R40" s="488"/>
      <c r="S40" s="488"/>
      <c r="T40" s="488"/>
      <c r="U40" s="488"/>
      <c r="V40" s="488"/>
      <c r="W40" s="488"/>
      <c r="X40" s="488"/>
      <c r="Y40" s="488"/>
      <c r="Z40" s="488"/>
      <c r="AA40" s="488"/>
      <c r="AB40" s="488"/>
      <c r="AC40" s="488"/>
      <c r="AD40" s="489"/>
      <c r="AE40" s="489"/>
      <c r="AF40" s="489"/>
      <c r="AG40" s="427"/>
      <c r="AH40" s="427"/>
      <c r="AI40" s="24"/>
      <c r="AJ40" s="24"/>
      <c r="AK40" s="24"/>
      <c r="AL40" s="24"/>
      <c r="AM40" s="24"/>
      <c r="AN40" s="24"/>
      <c r="AO40" s="24"/>
      <c r="AP40" s="24"/>
      <c r="AQ40" s="24"/>
      <c r="AR40" s="24"/>
      <c r="AS40" s="24"/>
      <c r="AT40" s="24"/>
      <c r="AU40" s="24"/>
      <c r="AV40" s="24"/>
      <c r="AW40" s="24"/>
      <c r="AX40" s="24"/>
      <c r="AY40" s="24"/>
      <c r="AZ40" s="24"/>
      <c r="BA40" s="24"/>
      <c r="BB40" s="24"/>
      <c r="BC40" s="15"/>
      <c r="BD40" s="144"/>
      <c r="BE40" s="144"/>
      <c r="BF40" s="144"/>
      <c r="BG40" s="144"/>
      <c r="BH40" s="144"/>
      <c r="BI40" s="163"/>
      <c r="BJ40" s="163"/>
      <c r="BK40" s="163"/>
      <c r="BL40" s="163"/>
      <c r="BM40" s="163"/>
      <c r="BN40" s="163"/>
      <c r="BO40" s="163"/>
      <c r="BP40" s="163"/>
      <c r="BQ40" s="163"/>
      <c r="BR40" s="163"/>
      <c r="BS40" s="163"/>
      <c r="BT40" s="163"/>
      <c r="BU40" s="163"/>
      <c r="BV40" s="163"/>
      <c r="BW40" s="163"/>
      <c r="BX40" s="163"/>
      <c r="BY40" s="163"/>
      <c r="BZ40" s="163"/>
      <c r="CA40" s="163"/>
      <c r="CB40" s="163"/>
      <c r="CC40" s="163"/>
      <c r="CD40" s="163"/>
      <c r="CE40" s="163"/>
      <c r="CF40" s="163"/>
      <c r="CG40" s="163"/>
      <c r="CH40" s="163"/>
      <c r="CI40" s="163"/>
      <c r="CJ40" s="163"/>
      <c r="CK40" s="163"/>
      <c r="CL40" s="163"/>
      <c r="CM40" s="163"/>
      <c r="CN40" s="163"/>
      <c r="CO40" s="163"/>
      <c r="CP40" s="163"/>
      <c r="CQ40" s="163"/>
      <c r="CR40" s="163"/>
      <c r="CS40" s="163"/>
      <c r="CT40" s="163"/>
      <c r="CU40" s="163"/>
      <c r="CV40" s="163"/>
      <c r="CW40" s="163"/>
      <c r="CX40" s="163"/>
      <c r="CY40" s="163"/>
      <c r="CZ40" s="163"/>
      <c r="DA40" s="163"/>
      <c r="DB40" s="163"/>
      <c r="DC40" s="163"/>
      <c r="DD40" s="163"/>
      <c r="DE40" s="163"/>
      <c r="DF40" s="163"/>
      <c r="DG40" s="163"/>
    </row>
    <row r="41" spans="1:113" ht="6.75" customHeight="1" x14ac:dyDescent="0.25">
      <c r="A41" s="14"/>
      <c r="B41" s="5"/>
      <c r="C41" s="5"/>
      <c r="D41" s="5"/>
      <c r="E41" s="5"/>
      <c r="F41" s="5"/>
      <c r="G41" s="8"/>
      <c r="H41" s="8"/>
      <c r="I41" s="5"/>
      <c r="J41" s="5"/>
      <c r="K41" s="5"/>
      <c r="L41" s="5"/>
      <c r="M41" s="5"/>
      <c r="N41" s="5"/>
      <c r="O41" s="5"/>
      <c r="P41" s="5"/>
      <c r="Q41" s="5"/>
      <c r="R41" s="5"/>
      <c r="S41" s="5"/>
      <c r="T41" s="5"/>
      <c r="U41" s="5"/>
      <c r="V41" s="5"/>
      <c r="W41" s="5"/>
      <c r="X41" s="5"/>
      <c r="Y41" s="5"/>
      <c r="Z41" s="5"/>
      <c r="AA41" s="5"/>
      <c r="AB41" s="5"/>
      <c r="AC41" s="5"/>
      <c r="AD41" s="8"/>
      <c r="AE41" s="8"/>
      <c r="AF41" s="5"/>
      <c r="AG41" s="5"/>
      <c r="AH41" s="5"/>
      <c r="AI41" s="5"/>
      <c r="AJ41" s="5"/>
      <c r="AK41" s="5"/>
      <c r="AL41" s="5"/>
      <c r="AM41" s="5"/>
      <c r="AN41" s="5"/>
      <c r="AO41" s="5"/>
      <c r="AP41" s="5"/>
      <c r="AQ41" s="5"/>
      <c r="AR41" s="5"/>
      <c r="AS41" s="5"/>
      <c r="AT41" s="5"/>
      <c r="AU41" s="5"/>
      <c r="AV41" s="5"/>
      <c r="AW41" s="5"/>
      <c r="AX41" s="5"/>
      <c r="AY41" s="5"/>
      <c r="AZ41" s="5"/>
      <c r="BA41" s="5"/>
      <c r="BB41" s="5"/>
      <c r="BC41" s="15"/>
      <c r="BD41" s="144"/>
      <c r="BE41" s="144"/>
      <c r="BF41" s="144"/>
      <c r="BG41" s="144"/>
      <c r="BH41" s="144"/>
      <c r="BI41" s="163"/>
      <c r="BJ41" s="163"/>
      <c r="BK41" s="163"/>
      <c r="BL41" s="163"/>
      <c r="BM41" s="163"/>
      <c r="BN41" s="163"/>
      <c r="BO41" s="163"/>
      <c r="BP41" s="163"/>
      <c r="BQ41" s="163"/>
      <c r="BR41" s="163"/>
      <c r="BS41" s="163"/>
      <c r="BT41" s="163"/>
      <c r="BU41" s="163"/>
      <c r="BV41" s="163"/>
      <c r="BW41" s="163"/>
      <c r="BX41" s="163"/>
      <c r="BY41" s="163"/>
      <c r="BZ41" s="163"/>
      <c r="CA41" s="163"/>
      <c r="CB41" s="163"/>
      <c r="CC41" s="163"/>
      <c r="CD41" s="163"/>
      <c r="CE41" s="163"/>
      <c r="CF41" s="163"/>
      <c r="CG41" s="163"/>
      <c r="CH41" s="163"/>
      <c r="CI41" s="163"/>
      <c r="CJ41" s="163"/>
      <c r="CK41" s="163"/>
      <c r="CL41" s="163"/>
      <c r="CM41" s="163"/>
      <c r="CN41" s="163"/>
      <c r="CO41" s="163"/>
      <c r="CP41" s="163"/>
      <c r="CQ41" s="163"/>
      <c r="CR41" s="163"/>
      <c r="CS41" s="163"/>
      <c r="CT41" s="163"/>
      <c r="CU41" s="163"/>
      <c r="CV41" s="163"/>
      <c r="CW41" s="163"/>
      <c r="CX41" s="163"/>
      <c r="CY41" s="163"/>
      <c r="CZ41" s="163"/>
      <c r="DA41" s="163"/>
      <c r="DB41" s="163"/>
      <c r="DC41" s="163"/>
      <c r="DD41" s="163"/>
      <c r="DE41" s="163"/>
      <c r="DF41" s="163"/>
      <c r="DG41" s="163"/>
    </row>
    <row r="42" spans="1:113" ht="15.75" customHeight="1" x14ac:dyDescent="0.25">
      <c r="A42" s="14"/>
      <c r="B42" s="427"/>
      <c r="C42" s="490" t="s">
        <v>27</v>
      </c>
      <c r="D42" s="490"/>
      <c r="E42" s="490"/>
      <c r="F42" s="490"/>
      <c r="G42" s="490"/>
      <c r="H42" s="490"/>
      <c r="I42" s="490"/>
      <c r="J42" s="490"/>
      <c r="K42" s="490"/>
      <c r="L42" s="490"/>
      <c r="M42" s="490"/>
      <c r="N42" s="490"/>
      <c r="O42" s="490"/>
      <c r="P42" s="490"/>
      <c r="Q42" s="490"/>
      <c r="R42" s="490"/>
      <c r="S42" s="490"/>
      <c r="T42" s="490"/>
      <c r="U42" s="490"/>
      <c r="V42" s="490"/>
      <c r="W42" s="490"/>
      <c r="X42" s="490"/>
      <c r="Y42" s="490"/>
      <c r="Z42" s="490"/>
      <c r="AA42" s="490"/>
      <c r="AB42" s="490"/>
      <c r="AC42" s="490"/>
      <c r="AD42" s="489"/>
      <c r="AE42" s="489"/>
      <c r="AF42" s="489"/>
      <c r="AG42" s="427"/>
      <c r="AH42" s="427"/>
      <c r="AI42" s="24"/>
      <c r="AJ42" s="24"/>
      <c r="AK42" s="24"/>
      <c r="AL42" s="24"/>
      <c r="AM42" s="24"/>
      <c r="AN42" s="24"/>
      <c r="AO42" s="24"/>
      <c r="AP42" s="24"/>
      <c r="AQ42" s="24"/>
      <c r="AR42" s="24"/>
      <c r="AS42" s="24"/>
      <c r="AT42" s="24"/>
      <c r="AU42" s="24"/>
      <c r="AV42" s="24"/>
      <c r="AW42" s="24"/>
      <c r="AX42" s="24"/>
      <c r="AY42" s="24"/>
      <c r="AZ42" s="24"/>
      <c r="BA42" s="24"/>
      <c r="BB42" s="24"/>
      <c r="BC42" s="15"/>
      <c r="BD42" s="144"/>
      <c r="BE42" s="144"/>
      <c r="BF42" s="144"/>
      <c r="BG42" s="144"/>
      <c r="BH42" s="144"/>
      <c r="BI42" s="163"/>
      <c r="BJ42" s="163"/>
      <c r="BK42" s="163"/>
      <c r="BL42" s="163"/>
      <c r="BM42" s="163"/>
      <c r="BN42" s="163"/>
      <c r="BO42" s="163"/>
      <c r="BP42" s="163"/>
      <c r="BQ42" s="163"/>
      <c r="BR42" s="163"/>
      <c r="BS42" s="163"/>
      <c r="BT42" s="163"/>
      <c r="BU42" s="163"/>
      <c r="BV42" s="163"/>
      <c r="BW42" s="163"/>
      <c r="BX42" s="163"/>
      <c r="BY42" s="163"/>
      <c r="BZ42" s="163"/>
      <c r="CA42" s="163"/>
      <c r="CB42" s="163"/>
      <c r="CC42" s="163"/>
      <c r="CD42" s="163"/>
      <c r="CE42" s="163"/>
      <c r="CF42" s="163"/>
      <c r="CG42" s="163"/>
      <c r="CH42" s="163"/>
      <c r="CI42" s="163"/>
      <c r="CJ42" s="163"/>
      <c r="CK42" s="163"/>
      <c r="CL42" s="163"/>
      <c r="CM42" s="163"/>
      <c r="CN42" s="163"/>
      <c r="CO42" s="163"/>
      <c r="CP42" s="163"/>
      <c r="CQ42" s="163"/>
      <c r="CR42" s="163"/>
      <c r="CS42" s="163"/>
      <c r="CT42" s="163"/>
      <c r="CU42" s="163"/>
      <c r="CV42" s="163"/>
      <c r="CW42" s="163"/>
      <c r="CX42" s="163"/>
      <c r="CY42" s="163"/>
      <c r="CZ42" s="163"/>
      <c r="DA42" s="163"/>
      <c r="DB42" s="163"/>
      <c r="DC42" s="163"/>
      <c r="DD42" s="163"/>
      <c r="DE42" s="163"/>
      <c r="DF42" s="163"/>
      <c r="DG42" s="163"/>
    </row>
    <row r="43" spans="1:113" ht="6.75" customHeight="1" x14ac:dyDescent="0.25">
      <c r="A43" s="14"/>
      <c r="B43" s="5"/>
      <c r="C43" s="5"/>
      <c r="D43" s="5"/>
      <c r="E43" s="5"/>
      <c r="F43" s="5"/>
      <c r="G43" s="8"/>
      <c r="H43" s="8"/>
      <c r="I43" s="5"/>
      <c r="J43" s="5"/>
      <c r="K43" s="5"/>
      <c r="L43" s="5"/>
      <c r="M43" s="5"/>
      <c r="N43" s="5"/>
      <c r="O43" s="5"/>
      <c r="P43" s="5"/>
      <c r="Q43" s="5"/>
      <c r="R43" s="5"/>
      <c r="S43" s="5"/>
      <c r="T43" s="5"/>
      <c r="U43" s="5"/>
      <c r="V43" s="5"/>
      <c r="W43" s="5"/>
      <c r="X43" s="5"/>
      <c r="Y43" s="5"/>
      <c r="Z43" s="5"/>
      <c r="AA43" s="5"/>
      <c r="AB43" s="5"/>
      <c r="AC43" s="5"/>
      <c r="AD43" s="8"/>
      <c r="AE43" s="8"/>
      <c r="AF43" s="5"/>
      <c r="AG43" s="5"/>
      <c r="AH43" s="5"/>
      <c r="AI43" s="5"/>
      <c r="AJ43" s="5"/>
      <c r="AK43" s="5"/>
      <c r="AL43" s="5"/>
      <c r="AM43" s="5"/>
      <c r="AN43" s="5"/>
      <c r="AO43" s="5"/>
      <c r="AP43" s="5"/>
      <c r="AQ43" s="5"/>
      <c r="AR43" s="5"/>
      <c r="AS43" s="5"/>
      <c r="AT43" s="5"/>
      <c r="AU43" s="5"/>
      <c r="AV43" s="5"/>
      <c r="AW43" s="5"/>
      <c r="AX43" s="5"/>
      <c r="AY43" s="5"/>
      <c r="AZ43" s="5"/>
      <c r="BA43" s="5"/>
      <c r="BB43" s="5"/>
      <c r="BC43" s="15"/>
      <c r="BD43" s="144"/>
      <c r="BE43" s="144"/>
      <c r="BF43" s="144"/>
      <c r="BG43" s="144"/>
      <c r="BH43" s="144"/>
      <c r="BI43" s="166"/>
      <c r="BJ43" s="144"/>
      <c r="BK43" s="144"/>
      <c r="BL43" s="144"/>
      <c r="BM43" s="144"/>
      <c r="BN43" s="144"/>
    </row>
    <row r="44" spans="1:113" ht="15.75" customHeight="1" x14ac:dyDescent="0.25">
      <c r="A44" s="517" t="s">
        <v>29</v>
      </c>
      <c r="B44" s="518"/>
      <c r="C44" s="518"/>
      <c r="D44" s="518"/>
      <c r="E44" s="518"/>
      <c r="F44" s="518"/>
      <c r="G44" s="518"/>
      <c r="H44" s="518"/>
      <c r="I44" s="518"/>
      <c r="J44" s="518"/>
      <c r="K44" s="518"/>
      <c r="L44" s="518"/>
      <c r="M44" s="518"/>
      <c r="N44" s="518"/>
      <c r="O44" s="518"/>
      <c r="P44" s="518"/>
      <c r="Q44" s="518"/>
      <c r="R44" s="518"/>
      <c r="S44" s="518"/>
      <c r="T44" s="518"/>
      <c r="U44" s="518"/>
      <c r="V44" s="518"/>
      <c r="W44" s="518"/>
      <c r="X44" s="518"/>
      <c r="Y44" s="518"/>
      <c r="Z44" s="518"/>
      <c r="AA44" s="518"/>
      <c r="AB44" s="518"/>
      <c r="AC44" s="518"/>
      <c r="AD44" s="518"/>
      <c r="AE44" s="518"/>
      <c r="AF44" s="518"/>
      <c r="AG44" s="518"/>
      <c r="AH44" s="518"/>
      <c r="AI44" s="518"/>
      <c r="AJ44" s="518"/>
      <c r="AK44" s="518"/>
      <c r="AL44" s="518"/>
      <c r="AM44" s="518"/>
      <c r="AN44" s="518"/>
      <c r="AO44" s="518"/>
      <c r="AP44" s="518"/>
      <c r="AQ44" s="518"/>
      <c r="AR44" s="518"/>
      <c r="AS44" s="518"/>
      <c r="AT44" s="518"/>
      <c r="AU44" s="518"/>
      <c r="AV44" s="518"/>
      <c r="AW44" s="518"/>
      <c r="AX44" s="518"/>
      <c r="AY44" s="518"/>
      <c r="AZ44" s="518"/>
      <c r="BA44" s="518"/>
      <c r="BB44" s="518"/>
      <c r="BC44" s="519"/>
      <c r="BD44" s="144"/>
      <c r="BE44" s="144"/>
      <c r="BF44" s="144"/>
      <c r="BG44" s="144"/>
      <c r="BH44" s="144"/>
      <c r="BI44" s="166"/>
      <c r="BJ44" s="144"/>
      <c r="BK44" s="144"/>
      <c r="BL44" s="144"/>
      <c r="BM44" s="144"/>
      <c r="BN44" s="144"/>
    </row>
    <row r="45" spans="1:113" ht="6.75" customHeight="1" x14ac:dyDescent="0.25">
      <c r="A45" s="28"/>
      <c r="B45" s="29"/>
      <c r="C45" s="29"/>
      <c r="D45" s="29"/>
      <c r="E45" s="29"/>
      <c r="F45" s="29"/>
      <c r="G45" s="29"/>
      <c r="H45" s="29"/>
      <c r="I45" s="29"/>
      <c r="J45" s="29"/>
      <c r="K45" s="29"/>
      <c r="L45" s="29"/>
      <c r="M45" s="29"/>
      <c r="N45" s="29"/>
      <c r="O45" s="29"/>
      <c r="P45" s="29"/>
      <c r="Q45" s="29"/>
      <c r="R45" s="29"/>
      <c r="S45" s="29"/>
      <c r="T45" s="29"/>
      <c r="U45" s="29"/>
      <c r="V45" s="29"/>
      <c r="W45" s="29"/>
      <c r="X45" s="29"/>
      <c r="Y45" s="29"/>
      <c r="Z45" s="29"/>
      <c r="AA45" s="29"/>
      <c r="AB45" s="29"/>
      <c r="AC45" s="29"/>
      <c r="AD45" s="29"/>
      <c r="AE45" s="29"/>
      <c r="AF45" s="29"/>
      <c r="AG45" s="29"/>
      <c r="AH45" s="29"/>
      <c r="AI45" s="29"/>
      <c r="AJ45" s="29"/>
      <c r="AK45" s="29"/>
      <c r="AL45" s="29"/>
      <c r="AM45" s="29"/>
      <c r="AN45" s="29"/>
      <c r="AO45" s="29"/>
      <c r="AP45" s="29"/>
      <c r="AQ45" s="29"/>
      <c r="AR45" s="29"/>
      <c r="AS45" s="29"/>
      <c r="AT45" s="29"/>
      <c r="AU45" s="29"/>
      <c r="AV45" s="29"/>
      <c r="AW45" s="29"/>
      <c r="AX45" s="29"/>
      <c r="AY45" s="29"/>
      <c r="AZ45" s="29"/>
      <c r="BA45" s="29"/>
      <c r="BB45" s="29"/>
      <c r="BC45" s="30"/>
      <c r="BD45" s="144"/>
      <c r="BE45" s="144"/>
      <c r="BF45" s="144"/>
      <c r="BG45" s="144"/>
      <c r="BH45" s="144"/>
      <c r="BI45" s="166"/>
      <c r="BJ45" s="144"/>
      <c r="BK45" s="144"/>
      <c r="BL45" s="144"/>
      <c r="BM45" s="144"/>
      <c r="BN45" s="144"/>
    </row>
    <row r="46" spans="1:113" x14ac:dyDescent="0.25">
      <c r="A46" s="14"/>
      <c r="B46" s="8" t="s">
        <v>19</v>
      </c>
      <c r="C46" s="8"/>
      <c r="D46" s="8"/>
      <c r="E46" s="8"/>
      <c r="F46" s="8"/>
      <c r="G46" s="8"/>
      <c r="H46" s="8"/>
      <c r="I46" s="479"/>
      <c r="J46" s="479"/>
      <c r="K46" s="479"/>
      <c r="L46" s="479"/>
      <c r="M46" s="479"/>
      <c r="N46" s="479"/>
      <c r="O46" s="479"/>
      <c r="P46" s="479"/>
      <c r="Q46" s="8"/>
      <c r="R46" s="8"/>
      <c r="S46" s="8"/>
      <c r="T46" s="8"/>
      <c r="U46" s="8"/>
      <c r="V46" s="8"/>
      <c r="W46" s="5"/>
      <c r="X46" s="5"/>
      <c r="Y46" s="5"/>
      <c r="Z46" s="488" t="s">
        <v>20</v>
      </c>
      <c r="AA46" s="488"/>
      <c r="AB46" s="488"/>
      <c r="AC46" s="479"/>
      <c r="AD46" s="479"/>
      <c r="AE46" s="479"/>
      <c r="AF46" s="479"/>
      <c r="AG46" s="479"/>
      <c r="AH46" s="479"/>
      <c r="AI46" s="479"/>
      <c r="AJ46" s="479"/>
      <c r="AK46" s="479"/>
      <c r="AL46" s="479"/>
      <c r="AM46" s="479"/>
      <c r="AN46" s="479"/>
      <c r="AO46" s="479"/>
      <c r="AP46" s="5"/>
      <c r="AQ46" s="5"/>
      <c r="AR46" s="5"/>
      <c r="AS46" s="5"/>
      <c r="AT46" s="5"/>
      <c r="AU46" s="5"/>
      <c r="AV46" s="5"/>
      <c r="AW46" s="5"/>
      <c r="AX46" s="5"/>
      <c r="AY46" s="5"/>
      <c r="AZ46" s="5"/>
      <c r="BA46" s="5"/>
      <c r="BB46" s="5"/>
      <c r="BC46" s="15"/>
      <c r="BD46" s="144"/>
      <c r="BE46" s="144"/>
      <c r="BF46" s="144"/>
      <c r="BG46" s="144"/>
      <c r="BH46" s="144"/>
      <c r="BI46" s="166"/>
      <c r="BJ46" s="144"/>
      <c r="BK46" s="144"/>
      <c r="BL46" s="144"/>
      <c r="BM46" s="144"/>
      <c r="BN46" s="144"/>
    </row>
    <row r="47" spans="1:113" ht="6.75" customHeight="1" x14ac:dyDescent="0.25">
      <c r="A47" s="14"/>
      <c r="B47" s="5"/>
      <c r="C47" s="5"/>
      <c r="D47" s="5"/>
      <c r="E47" s="5"/>
      <c r="F47" s="5"/>
      <c r="G47" s="8"/>
      <c r="H47" s="8"/>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15"/>
      <c r="BD47" s="144"/>
      <c r="BE47" s="144"/>
      <c r="BF47" s="144"/>
      <c r="BG47" s="144"/>
      <c r="BH47" s="144"/>
      <c r="BI47" s="166"/>
      <c r="BJ47" s="144"/>
      <c r="BK47" s="144"/>
      <c r="BL47" s="144"/>
      <c r="BM47" s="144"/>
      <c r="BN47" s="144"/>
    </row>
    <row r="48" spans="1:113" x14ac:dyDescent="0.25">
      <c r="A48" s="14"/>
      <c r="B48" s="487" t="s">
        <v>21</v>
      </c>
      <c r="C48" s="487"/>
      <c r="D48" s="487"/>
      <c r="E48" s="487"/>
      <c r="F48" s="487"/>
      <c r="G48" s="487"/>
      <c r="H48" s="487"/>
      <c r="I48" s="487"/>
      <c r="J48" s="498"/>
      <c r="K48" s="498"/>
      <c r="L48" s="5"/>
      <c r="M48" s="5"/>
      <c r="N48" s="5"/>
      <c r="O48" s="5"/>
      <c r="P48" s="5"/>
      <c r="Q48" s="5"/>
      <c r="R48" s="5"/>
      <c r="S48" s="5"/>
      <c r="T48" s="5"/>
      <c r="U48" s="5"/>
      <c r="V48" s="5"/>
      <c r="W48" s="5"/>
      <c r="X48" s="5"/>
      <c r="Y48" s="5"/>
      <c r="Z48" s="487" t="s">
        <v>22</v>
      </c>
      <c r="AA48" s="487"/>
      <c r="AB48" s="487"/>
      <c r="AC48" s="487"/>
      <c r="AD48" s="487"/>
      <c r="AE48" s="487"/>
      <c r="AF48" s="487"/>
      <c r="AG48" s="487"/>
      <c r="AH48" s="487"/>
      <c r="AI48" s="479"/>
      <c r="AJ48" s="479"/>
      <c r="AK48" s="479"/>
      <c r="AL48" s="479"/>
      <c r="AM48" s="479"/>
      <c r="AN48" s="479"/>
      <c r="AO48" s="479"/>
      <c r="AP48" s="479"/>
      <c r="AQ48" s="479"/>
      <c r="AR48" s="479"/>
      <c r="AS48" s="479"/>
      <c r="AT48" s="479"/>
      <c r="AU48" s="5"/>
      <c r="AV48" s="5"/>
      <c r="AW48" s="5"/>
      <c r="AX48" s="5"/>
      <c r="AY48" s="5"/>
      <c r="AZ48" s="5"/>
      <c r="BA48" s="5"/>
      <c r="BB48" s="5"/>
      <c r="BC48" s="15"/>
      <c r="BD48" s="144"/>
      <c r="BI48" s="166"/>
      <c r="BJ48" s="144"/>
      <c r="BK48" s="144"/>
      <c r="BL48" s="144"/>
      <c r="BM48" s="144"/>
      <c r="BN48" s="144"/>
    </row>
    <row r="49" spans="1:66" ht="6.75" customHeight="1" x14ac:dyDescent="0.25">
      <c r="A49" s="14"/>
      <c r="B49" s="5"/>
      <c r="C49" s="5"/>
      <c r="D49" s="5"/>
      <c r="E49" s="5"/>
      <c r="F49" s="5"/>
      <c r="G49" s="8"/>
      <c r="H49" s="8"/>
      <c r="I49" s="5"/>
      <c r="J49" s="5"/>
      <c r="K49" s="5"/>
      <c r="L49" s="5"/>
      <c r="M49" s="5"/>
      <c r="N49" s="5"/>
      <c r="O49" s="5"/>
      <c r="P49" s="5"/>
      <c r="Q49" s="5"/>
      <c r="R49" s="5"/>
      <c r="S49" s="5"/>
      <c r="T49" s="5"/>
      <c r="U49" s="5"/>
      <c r="V49" s="5"/>
      <c r="W49" s="5"/>
      <c r="X49" s="5"/>
      <c r="Y49" s="5"/>
      <c r="Z49" s="5"/>
      <c r="AA49" s="5"/>
      <c r="AB49" s="5"/>
      <c r="AC49" s="5"/>
      <c r="AD49" s="8"/>
      <c r="AE49" s="8"/>
      <c r="AF49" s="5"/>
      <c r="AG49" s="5"/>
      <c r="AH49" s="5"/>
      <c r="AI49" s="5"/>
      <c r="AJ49" s="5"/>
      <c r="AK49" s="5"/>
      <c r="AL49" s="5"/>
      <c r="AM49" s="5"/>
      <c r="AN49" s="5"/>
      <c r="AO49" s="5"/>
      <c r="AP49" s="5"/>
      <c r="AQ49" s="5"/>
      <c r="AR49" s="5"/>
      <c r="AS49" s="5"/>
      <c r="AT49" s="5"/>
      <c r="AU49" s="5"/>
      <c r="AV49" s="5"/>
      <c r="AW49" s="5"/>
      <c r="AX49" s="5"/>
      <c r="AY49" s="5"/>
      <c r="AZ49" s="5"/>
      <c r="BA49" s="5"/>
      <c r="BB49" s="5"/>
      <c r="BC49" s="15"/>
      <c r="BD49" s="144"/>
      <c r="BE49" s="144"/>
      <c r="BF49" s="144"/>
      <c r="BG49" s="144"/>
      <c r="BH49" s="144"/>
      <c r="BI49" s="166"/>
      <c r="BJ49" s="144"/>
      <c r="BK49" s="144"/>
      <c r="BL49" s="144"/>
      <c r="BM49" s="144"/>
      <c r="BN49" s="144"/>
    </row>
    <row r="50" spans="1:66" x14ac:dyDescent="0.25">
      <c r="A50" s="165"/>
      <c r="B50" s="487" t="s">
        <v>23</v>
      </c>
      <c r="C50" s="487"/>
      <c r="D50" s="487"/>
      <c r="E50" s="487"/>
      <c r="F50" s="487"/>
      <c r="G50" s="487"/>
      <c r="H50" s="487"/>
      <c r="I50" s="479"/>
      <c r="J50" s="479"/>
      <c r="K50" s="479"/>
      <c r="L50" s="479"/>
      <c r="M50" s="479"/>
      <c r="N50" s="479"/>
      <c r="O50" s="479"/>
      <c r="P50" s="479"/>
      <c r="Q50" s="5"/>
      <c r="R50" s="5"/>
      <c r="S50" s="5"/>
      <c r="T50" s="5"/>
      <c r="U50" s="5"/>
      <c r="V50" s="5"/>
      <c r="W50" s="5"/>
      <c r="X50" s="5"/>
      <c r="Y50" s="5"/>
      <c r="Z50" s="487" t="s">
        <v>24</v>
      </c>
      <c r="AA50" s="487"/>
      <c r="AB50" s="487"/>
      <c r="AC50" s="487"/>
      <c r="AD50" s="487"/>
      <c r="AE50" s="487"/>
      <c r="AF50" s="487"/>
      <c r="AG50" s="487"/>
      <c r="AH50" s="487"/>
      <c r="AI50" s="479"/>
      <c r="AJ50" s="479"/>
      <c r="AK50" s="479"/>
      <c r="AL50" s="479"/>
      <c r="AM50" s="479"/>
      <c r="AN50" s="479"/>
      <c r="AO50" s="479"/>
      <c r="AP50" s="479"/>
      <c r="AQ50" s="479"/>
      <c r="AR50" s="479"/>
      <c r="AS50" s="479"/>
      <c r="AT50" s="479"/>
      <c r="AU50" s="479"/>
      <c r="AV50" s="479"/>
      <c r="AW50" s="479"/>
      <c r="AX50" s="479"/>
      <c r="AY50" s="479"/>
      <c r="AZ50" s="479"/>
      <c r="BA50" s="479"/>
      <c r="BB50" s="479"/>
      <c r="BC50" s="15"/>
      <c r="BD50" s="144"/>
      <c r="BI50" s="166"/>
      <c r="BJ50" s="144"/>
      <c r="BK50" s="144"/>
      <c r="BL50" s="144"/>
      <c r="BM50" s="144"/>
      <c r="BN50" s="144"/>
    </row>
    <row r="51" spans="1:66" ht="6.75" customHeight="1" x14ac:dyDescent="0.25">
      <c r="A51" s="14"/>
      <c r="B51" s="427"/>
      <c r="C51" s="427"/>
      <c r="D51" s="427"/>
      <c r="E51" s="427"/>
      <c r="F51" s="427"/>
      <c r="G51" s="427"/>
      <c r="H51" s="427"/>
      <c r="I51" s="24"/>
      <c r="J51" s="24"/>
      <c r="K51" s="24"/>
      <c r="L51" s="24"/>
      <c r="M51" s="24"/>
      <c r="N51" s="24"/>
      <c r="O51" s="24"/>
      <c r="P51" s="24"/>
      <c r="Q51" s="5"/>
      <c r="R51" s="5"/>
      <c r="S51" s="5"/>
      <c r="T51" s="5"/>
      <c r="U51" s="5"/>
      <c r="V51" s="5"/>
      <c r="W51" s="5"/>
      <c r="X51" s="5"/>
      <c r="Y51" s="5"/>
      <c r="Z51" s="427"/>
      <c r="AA51" s="427"/>
      <c r="AB51" s="427"/>
      <c r="AC51" s="427"/>
      <c r="AD51" s="427"/>
      <c r="AE51" s="427"/>
      <c r="AF51" s="427"/>
      <c r="AG51" s="427"/>
      <c r="AH51" s="427"/>
      <c r="AI51" s="24"/>
      <c r="AJ51" s="24"/>
      <c r="AK51" s="24"/>
      <c r="AL51" s="24"/>
      <c r="AM51" s="24"/>
      <c r="AN51" s="24"/>
      <c r="AO51" s="24"/>
      <c r="AP51" s="24"/>
      <c r="AQ51" s="24"/>
      <c r="AR51" s="24"/>
      <c r="AS51" s="24"/>
      <c r="AT51" s="24"/>
      <c r="AU51" s="24"/>
      <c r="AV51" s="24"/>
      <c r="AW51" s="24"/>
      <c r="AX51" s="24"/>
      <c r="AY51" s="24"/>
      <c r="AZ51" s="24"/>
      <c r="BA51" s="24"/>
      <c r="BB51" s="24"/>
      <c r="BC51" s="15"/>
      <c r="BD51" s="144"/>
      <c r="BE51" s="144"/>
      <c r="BF51" s="144"/>
      <c r="BG51" s="144"/>
      <c r="BH51" s="144"/>
      <c r="BI51" s="166"/>
      <c r="BJ51" s="144"/>
      <c r="BK51" s="144"/>
      <c r="BL51" s="144"/>
      <c r="BM51" s="144"/>
      <c r="BN51" s="144"/>
    </row>
    <row r="52" spans="1:66" x14ac:dyDescent="0.25">
      <c r="A52" s="14"/>
      <c r="B52" s="427"/>
      <c r="C52" s="488" t="s">
        <v>25</v>
      </c>
      <c r="D52" s="488"/>
      <c r="E52" s="488"/>
      <c r="F52" s="488"/>
      <c r="G52" s="488"/>
      <c r="H52" s="488"/>
      <c r="I52" s="488"/>
      <c r="J52" s="488"/>
      <c r="K52" s="488"/>
      <c r="L52" s="488"/>
      <c r="M52" s="488"/>
      <c r="N52" s="488"/>
      <c r="O52" s="488"/>
      <c r="P52" s="488"/>
      <c r="Q52" s="488"/>
      <c r="R52" s="488"/>
      <c r="S52" s="488"/>
      <c r="T52" s="488"/>
      <c r="U52" s="488"/>
      <c r="V52" s="488"/>
      <c r="W52" s="488"/>
      <c r="X52" s="488"/>
      <c r="Y52" s="488"/>
      <c r="Z52" s="488"/>
      <c r="AA52" s="488"/>
      <c r="AB52" s="488"/>
      <c r="AC52" s="488"/>
      <c r="AD52" s="489"/>
      <c r="AE52" s="489"/>
      <c r="AF52" s="489"/>
      <c r="AG52" s="427"/>
      <c r="AH52" s="427"/>
      <c r="AI52" s="24"/>
      <c r="AJ52" s="24"/>
      <c r="AK52" s="24"/>
      <c r="AL52" s="24"/>
      <c r="AM52" s="24"/>
      <c r="AN52" s="24"/>
      <c r="AO52" s="24"/>
      <c r="AP52" s="24"/>
      <c r="AQ52" s="24"/>
      <c r="AR52" s="24"/>
      <c r="AS52" s="24"/>
      <c r="AT52" s="24"/>
      <c r="AU52" s="24"/>
      <c r="AV52" s="24"/>
      <c r="AW52" s="24"/>
      <c r="AX52" s="24"/>
      <c r="AY52" s="24"/>
      <c r="AZ52" s="24"/>
      <c r="BA52" s="24"/>
      <c r="BB52" s="24"/>
      <c r="BC52" s="15"/>
      <c r="BD52" s="144"/>
      <c r="BE52" s="144"/>
      <c r="BF52" s="144"/>
      <c r="BG52" s="144"/>
      <c r="BH52" s="144"/>
      <c r="BI52" s="166"/>
      <c r="BJ52" s="144"/>
      <c r="BK52" s="144"/>
      <c r="BL52" s="144"/>
      <c r="BM52" s="144"/>
      <c r="BN52" s="144"/>
    </row>
    <row r="53" spans="1:66" ht="6.75" customHeight="1" x14ac:dyDescent="0.25">
      <c r="A53" s="14"/>
      <c r="B53" s="427"/>
      <c r="C53" s="427"/>
      <c r="D53" s="427"/>
      <c r="E53" s="427"/>
      <c r="F53" s="427"/>
      <c r="G53" s="427"/>
      <c r="H53" s="427"/>
      <c r="I53" s="24"/>
      <c r="J53" s="24"/>
      <c r="K53" s="24"/>
      <c r="L53" s="24"/>
      <c r="M53" s="24"/>
      <c r="N53" s="24"/>
      <c r="O53" s="24"/>
      <c r="P53" s="24"/>
      <c r="Q53" s="5"/>
      <c r="R53" s="5"/>
      <c r="S53" s="5"/>
      <c r="T53" s="5"/>
      <c r="U53" s="5"/>
      <c r="V53" s="5"/>
      <c r="W53" s="5"/>
      <c r="X53" s="5"/>
      <c r="Y53" s="5"/>
      <c r="Z53" s="427"/>
      <c r="AA53" s="427"/>
      <c r="AB53" s="427"/>
      <c r="AC53" s="427"/>
      <c r="AD53" s="427"/>
      <c r="AE53" s="427"/>
      <c r="AF53" s="427"/>
      <c r="AG53" s="427"/>
      <c r="AH53" s="427"/>
      <c r="AI53" s="24"/>
      <c r="AJ53" s="24"/>
      <c r="AK53" s="24"/>
      <c r="AL53" s="24"/>
      <c r="AM53" s="24"/>
      <c r="AN53" s="24"/>
      <c r="AO53" s="24"/>
      <c r="AP53" s="24"/>
      <c r="AQ53" s="24"/>
      <c r="AR53" s="24"/>
      <c r="AS53" s="24"/>
      <c r="AT53" s="24"/>
      <c r="AU53" s="24"/>
      <c r="AV53" s="24"/>
      <c r="AW53" s="24"/>
      <c r="AX53" s="24"/>
      <c r="AY53" s="24"/>
      <c r="AZ53" s="24"/>
      <c r="BA53" s="24"/>
      <c r="BB53" s="24"/>
      <c r="BC53" s="15"/>
      <c r="BD53" s="144"/>
      <c r="BE53" s="144"/>
      <c r="BF53" s="144"/>
      <c r="BG53" s="144"/>
      <c r="BH53" s="144"/>
      <c r="BI53" s="166"/>
      <c r="BJ53" s="144"/>
      <c r="BK53" s="144"/>
      <c r="BL53" s="144"/>
      <c r="BM53" s="144"/>
      <c r="BN53" s="144"/>
    </row>
    <row r="54" spans="1:66" x14ac:dyDescent="0.25">
      <c r="A54" s="14"/>
      <c r="B54" s="427"/>
      <c r="C54" s="490" t="s">
        <v>27</v>
      </c>
      <c r="D54" s="490"/>
      <c r="E54" s="490"/>
      <c r="F54" s="490"/>
      <c r="G54" s="490"/>
      <c r="H54" s="490"/>
      <c r="I54" s="490"/>
      <c r="J54" s="490"/>
      <c r="K54" s="490"/>
      <c r="L54" s="490"/>
      <c r="M54" s="490"/>
      <c r="N54" s="490"/>
      <c r="O54" s="490"/>
      <c r="P54" s="490"/>
      <c r="Q54" s="490"/>
      <c r="R54" s="490"/>
      <c r="S54" s="490"/>
      <c r="T54" s="490"/>
      <c r="U54" s="490"/>
      <c r="V54" s="490"/>
      <c r="W54" s="490"/>
      <c r="X54" s="490"/>
      <c r="Y54" s="490"/>
      <c r="Z54" s="490"/>
      <c r="AA54" s="490"/>
      <c r="AB54" s="490"/>
      <c r="AC54" s="490"/>
      <c r="AD54" s="489"/>
      <c r="AE54" s="489"/>
      <c r="AF54" s="489"/>
      <c r="AG54" s="427"/>
      <c r="AH54" s="427"/>
      <c r="AI54" s="24"/>
      <c r="AJ54" s="24"/>
      <c r="AK54" s="24"/>
      <c r="AL54" s="24"/>
      <c r="AM54" s="24"/>
      <c r="AN54" s="24"/>
      <c r="AO54" s="24"/>
      <c r="AP54" s="24"/>
      <c r="AQ54" s="24"/>
      <c r="AR54" s="24"/>
      <c r="AS54" s="24"/>
      <c r="AT54" s="24"/>
      <c r="AU54" s="24"/>
      <c r="AV54" s="24"/>
      <c r="AW54" s="24"/>
      <c r="AX54" s="24"/>
      <c r="AY54" s="24"/>
      <c r="AZ54" s="24"/>
      <c r="BA54" s="24"/>
      <c r="BB54" s="24"/>
      <c r="BC54" s="15"/>
      <c r="BD54" s="144"/>
      <c r="BE54" s="144"/>
      <c r="BF54" s="144"/>
      <c r="BG54" s="144"/>
      <c r="BH54" s="144"/>
      <c r="BI54" s="166"/>
      <c r="BJ54" s="144"/>
      <c r="BK54" s="144"/>
      <c r="BL54" s="144"/>
      <c r="BM54" s="144"/>
      <c r="BN54" s="144"/>
    </row>
    <row r="55" spans="1:66" ht="6.75" customHeight="1" x14ac:dyDescent="0.25">
      <c r="A55" s="14"/>
      <c r="B55" s="5"/>
      <c r="C55" s="5"/>
      <c r="D55" s="5"/>
      <c r="E55" s="5"/>
      <c r="F55" s="5"/>
      <c r="G55" s="8"/>
      <c r="H55" s="8"/>
      <c r="I55" s="5"/>
      <c r="J55" s="5"/>
      <c r="K55" s="5"/>
      <c r="L55" s="5"/>
      <c r="M55" s="5"/>
      <c r="N55" s="5"/>
      <c r="O55" s="5"/>
      <c r="P55" s="5"/>
      <c r="Q55" s="5"/>
      <c r="R55" s="5"/>
      <c r="S55" s="5"/>
      <c r="T55" s="5"/>
      <c r="U55" s="5"/>
      <c r="V55" s="5"/>
      <c r="W55" s="5"/>
      <c r="X55" s="5"/>
      <c r="Y55" s="5"/>
      <c r="Z55" s="5"/>
      <c r="AA55" s="5"/>
      <c r="AB55" s="5"/>
      <c r="AC55" s="5"/>
      <c r="AD55" s="8"/>
      <c r="AE55" s="8"/>
      <c r="AF55" s="5"/>
      <c r="AG55" s="5"/>
      <c r="AH55" s="5"/>
      <c r="AI55" s="5"/>
      <c r="AJ55" s="5"/>
      <c r="AK55" s="5"/>
      <c r="AL55" s="5"/>
      <c r="AM55" s="5"/>
      <c r="AN55" s="5"/>
      <c r="AO55" s="5"/>
      <c r="AP55" s="5"/>
      <c r="AQ55" s="5"/>
      <c r="AR55" s="5"/>
      <c r="AS55" s="5"/>
      <c r="AT55" s="5"/>
      <c r="AU55" s="5"/>
      <c r="AV55" s="5"/>
      <c r="AW55" s="5"/>
      <c r="AX55" s="5"/>
      <c r="AY55" s="5"/>
      <c r="AZ55" s="5"/>
      <c r="BA55" s="5"/>
      <c r="BB55" s="5"/>
      <c r="BC55" s="15"/>
      <c r="BD55" s="144"/>
      <c r="BE55" s="144"/>
      <c r="BF55" s="144"/>
      <c r="BG55" s="144"/>
      <c r="BH55" s="144"/>
      <c r="BI55" s="166"/>
      <c r="BJ55" s="144"/>
      <c r="BK55" s="144"/>
      <c r="BL55" s="144"/>
      <c r="BM55" s="144"/>
      <c r="BN55" s="144"/>
    </row>
    <row r="56" spans="1:66" ht="15.75" customHeight="1" x14ac:dyDescent="0.25">
      <c r="A56" s="517" t="s">
        <v>30</v>
      </c>
      <c r="B56" s="518"/>
      <c r="C56" s="518"/>
      <c r="D56" s="518"/>
      <c r="E56" s="518"/>
      <c r="F56" s="518"/>
      <c r="G56" s="518"/>
      <c r="H56" s="518"/>
      <c r="I56" s="518"/>
      <c r="J56" s="518"/>
      <c r="K56" s="518"/>
      <c r="L56" s="518"/>
      <c r="M56" s="518"/>
      <c r="N56" s="518"/>
      <c r="O56" s="518"/>
      <c r="P56" s="518"/>
      <c r="Q56" s="518"/>
      <c r="R56" s="518"/>
      <c r="S56" s="518"/>
      <c r="T56" s="518"/>
      <c r="U56" s="518"/>
      <c r="V56" s="518"/>
      <c r="W56" s="518"/>
      <c r="X56" s="518"/>
      <c r="Y56" s="518"/>
      <c r="Z56" s="518"/>
      <c r="AA56" s="518"/>
      <c r="AB56" s="518"/>
      <c r="AC56" s="518"/>
      <c r="AD56" s="518"/>
      <c r="AE56" s="518"/>
      <c r="AF56" s="518"/>
      <c r="AG56" s="518"/>
      <c r="AH56" s="518"/>
      <c r="AI56" s="518"/>
      <c r="AJ56" s="518"/>
      <c r="AK56" s="518"/>
      <c r="AL56" s="518"/>
      <c r="AM56" s="518"/>
      <c r="AN56" s="518"/>
      <c r="AO56" s="518"/>
      <c r="AP56" s="518"/>
      <c r="AQ56" s="518"/>
      <c r="AR56" s="518"/>
      <c r="AS56" s="518"/>
      <c r="AT56" s="518"/>
      <c r="AU56" s="518"/>
      <c r="AV56" s="518"/>
      <c r="AW56" s="518"/>
      <c r="AX56" s="518"/>
      <c r="AY56" s="518"/>
      <c r="AZ56" s="518"/>
      <c r="BA56" s="518"/>
      <c r="BB56" s="518"/>
      <c r="BC56" s="519"/>
      <c r="BD56" s="144"/>
      <c r="BE56" s="144"/>
      <c r="BF56" s="144"/>
      <c r="BG56" s="144"/>
      <c r="BH56" s="144"/>
      <c r="BI56" s="166"/>
      <c r="BJ56" s="144"/>
      <c r="BK56" s="144"/>
      <c r="BL56" s="144"/>
      <c r="BM56" s="144"/>
      <c r="BN56" s="144"/>
    </row>
    <row r="57" spans="1:66" ht="6.75" customHeight="1" x14ac:dyDescent="0.25">
      <c r="A57" s="28"/>
      <c r="B57" s="29"/>
      <c r="C57" s="29"/>
      <c r="D57" s="29"/>
      <c r="E57" s="29"/>
      <c r="F57" s="29"/>
      <c r="G57" s="29"/>
      <c r="H57" s="29"/>
      <c r="I57" s="29"/>
      <c r="J57" s="29"/>
      <c r="K57" s="29"/>
      <c r="L57" s="29"/>
      <c r="M57" s="29"/>
      <c r="N57" s="29"/>
      <c r="O57" s="29"/>
      <c r="P57" s="29"/>
      <c r="Q57" s="29"/>
      <c r="R57" s="29"/>
      <c r="S57" s="29"/>
      <c r="T57" s="29"/>
      <c r="U57" s="29"/>
      <c r="V57" s="29"/>
      <c r="W57" s="29"/>
      <c r="X57" s="29"/>
      <c r="Y57" s="29"/>
      <c r="Z57" s="29"/>
      <c r="AA57" s="29"/>
      <c r="AB57" s="29"/>
      <c r="AC57" s="29"/>
      <c r="AD57" s="29"/>
      <c r="AE57" s="29"/>
      <c r="AF57" s="29"/>
      <c r="AG57" s="29"/>
      <c r="AH57" s="29"/>
      <c r="AI57" s="29"/>
      <c r="AJ57" s="29"/>
      <c r="AK57" s="29"/>
      <c r="AL57" s="29"/>
      <c r="AM57" s="29"/>
      <c r="AN57" s="29"/>
      <c r="AO57" s="29"/>
      <c r="AP57" s="29"/>
      <c r="AQ57" s="29"/>
      <c r="AR57" s="29"/>
      <c r="AS57" s="29"/>
      <c r="AT57" s="29"/>
      <c r="AU57" s="29"/>
      <c r="AV57" s="29"/>
      <c r="AW57" s="29"/>
      <c r="AX57" s="29"/>
      <c r="AY57" s="29"/>
      <c r="AZ57" s="29"/>
      <c r="BA57" s="29"/>
      <c r="BB57" s="29"/>
      <c r="BC57" s="30"/>
      <c r="BD57" s="144"/>
      <c r="BE57" s="144"/>
      <c r="BF57" s="144"/>
      <c r="BG57" s="144"/>
      <c r="BH57" s="144"/>
      <c r="BI57" s="166"/>
      <c r="BJ57" s="144"/>
      <c r="BK57" s="144"/>
      <c r="BL57" s="144"/>
      <c r="BM57" s="144"/>
      <c r="BN57" s="144"/>
    </row>
    <row r="58" spans="1:66" x14ac:dyDescent="0.25">
      <c r="A58" s="14"/>
      <c r="B58" s="8" t="s">
        <v>19</v>
      </c>
      <c r="C58" s="8"/>
      <c r="D58" s="8"/>
      <c r="E58" s="8"/>
      <c r="F58" s="8"/>
      <c r="G58" s="8"/>
      <c r="H58" s="8"/>
      <c r="I58" s="479"/>
      <c r="J58" s="479"/>
      <c r="K58" s="479"/>
      <c r="L58" s="479"/>
      <c r="M58" s="479"/>
      <c r="N58" s="479"/>
      <c r="O58" s="479"/>
      <c r="P58" s="479"/>
      <c r="Q58" s="8"/>
      <c r="R58" s="8"/>
      <c r="S58" s="8"/>
      <c r="T58" s="8"/>
      <c r="U58" s="8"/>
      <c r="V58" s="8"/>
      <c r="W58" s="5"/>
      <c r="X58" s="5"/>
      <c r="Y58" s="5"/>
      <c r="Z58" s="488" t="s">
        <v>20</v>
      </c>
      <c r="AA58" s="488"/>
      <c r="AB58" s="488"/>
      <c r="AC58" s="479"/>
      <c r="AD58" s="479"/>
      <c r="AE58" s="479"/>
      <c r="AF58" s="479"/>
      <c r="AG58" s="479"/>
      <c r="AH58" s="479"/>
      <c r="AI58" s="479"/>
      <c r="AJ58" s="479"/>
      <c r="AK58" s="479"/>
      <c r="AL58" s="479"/>
      <c r="AM58" s="479"/>
      <c r="AN58" s="479"/>
      <c r="AO58" s="479"/>
      <c r="AP58" s="5"/>
      <c r="AQ58" s="5"/>
      <c r="AR58" s="5"/>
      <c r="AS58" s="5"/>
      <c r="AT58" s="5"/>
      <c r="AU58" s="5"/>
      <c r="AV58" s="5"/>
      <c r="AW58" s="5"/>
      <c r="AX58" s="5"/>
      <c r="AY58" s="5"/>
      <c r="AZ58" s="5"/>
      <c r="BA58" s="5"/>
      <c r="BB58" s="5"/>
      <c r="BC58" s="15"/>
      <c r="BD58" s="144"/>
      <c r="BE58" s="144"/>
      <c r="BF58" s="144"/>
      <c r="BG58" s="144"/>
      <c r="BH58" s="144"/>
      <c r="BI58" s="166"/>
      <c r="BJ58" s="144"/>
      <c r="BK58" s="144"/>
      <c r="BL58" s="144"/>
      <c r="BM58" s="144"/>
      <c r="BN58" s="144"/>
    </row>
    <row r="59" spans="1:66" ht="6.75" customHeight="1" x14ac:dyDescent="0.25">
      <c r="A59" s="14"/>
      <c r="B59" s="5"/>
      <c r="C59" s="5"/>
      <c r="D59" s="5"/>
      <c r="E59" s="5"/>
      <c r="F59" s="5"/>
      <c r="G59" s="8"/>
      <c r="H59" s="8"/>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15"/>
      <c r="BD59" s="144"/>
      <c r="BE59" s="144"/>
      <c r="BF59" s="144"/>
      <c r="BG59" s="144"/>
      <c r="BH59" s="144"/>
      <c r="BI59" s="166"/>
      <c r="BJ59" s="144"/>
      <c r="BK59" s="144"/>
      <c r="BL59" s="144"/>
      <c r="BM59" s="144"/>
      <c r="BN59" s="144"/>
    </row>
    <row r="60" spans="1:66" x14ac:dyDescent="0.25">
      <c r="A60" s="14"/>
      <c r="B60" s="487" t="s">
        <v>21</v>
      </c>
      <c r="C60" s="487"/>
      <c r="D60" s="487"/>
      <c r="E60" s="487"/>
      <c r="F60" s="487"/>
      <c r="G60" s="487"/>
      <c r="H60" s="487"/>
      <c r="I60" s="487"/>
      <c r="J60" s="498"/>
      <c r="K60" s="498"/>
      <c r="L60" s="5"/>
      <c r="M60" s="5"/>
      <c r="N60" s="5"/>
      <c r="O60" s="5"/>
      <c r="P60" s="5"/>
      <c r="Q60" s="5"/>
      <c r="R60" s="5"/>
      <c r="S60" s="5"/>
      <c r="T60" s="5"/>
      <c r="U60" s="5"/>
      <c r="V60" s="5"/>
      <c r="W60" s="5"/>
      <c r="X60" s="5"/>
      <c r="Y60" s="5"/>
      <c r="Z60" s="487" t="s">
        <v>22</v>
      </c>
      <c r="AA60" s="487"/>
      <c r="AB60" s="487"/>
      <c r="AC60" s="487"/>
      <c r="AD60" s="487"/>
      <c r="AE60" s="487"/>
      <c r="AF60" s="487"/>
      <c r="AG60" s="487"/>
      <c r="AH60" s="487"/>
      <c r="AI60" s="479"/>
      <c r="AJ60" s="479"/>
      <c r="AK60" s="479"/>
      <c r="AL60" s="479"/>
      <c r="AM60" s="479"/>
      <c r="AN60" s="479"/>
      <c r="AO60" s="479"/>
      <c r="AP60" s="479"/>
      <c r="AQ60" s="479"/>
      <c r="AR60" s="479"/>
      <c r="AS60" s="479"/>
      <c r="AT60" s="479"/>
      <c r="AU60" s="5"/>
      <c r="AV60" s="5"/>
      <c r="AW60" s="5"/>
      <c r="AX60" s="5"/>
      <c r="AY60" s="5"/>
      <c r="AZ60" s="5"/>
      <c r="BA60" s="5"/>
      <c r="BB60" s="5"/>
      <c r="BC60" s="15"/>
      <c r="BD60" s="144"/>
      <c r="BE60" s="144"/>
      <c r="BF60" s="144"/>
      <c r="BG60" s="144"/>
      <c r="BH60" s="144"/>
      <c r="BI60" s="166"/>
      <c r="BJ60" s="144"/>
      <c r="BK60" s="144"/>
      <c r="BL60" s="144"/>
      <c r="BM60" s="144"/>
      <c r="BN60" s="144"/>
    </row>
    <row r="61" spans="1:66" ht="6.75" customHeight="1" x14ac:dyDescent="0.25">
      <c r="A61" s="14"/>
      <c r="B61" s="5"/>
      <c r="C61" s="5"/>
      <c r="D61" s="5"/>
      <c r="E61" s="5"/>
      <c r="F61" s="5"/>
      <c r="G61" s="8"/>
      <c r="H61" s="8"/>
      <c r="I61" s="5"/>
      <c r="J61" s="5"/>
      <c r="K61" s="5"/>
      <c r="L61" s="5"/>
      <c r="M61" s="5"/>
      <c r="N61" s="5"/>
      <c r="O61" s="5"/>
      <c r="P61" s="5"/>
      <c r="Q61" s="5"/>
      <c r="R61" s="5"/>
      <c r="S61" s="5"/>
      <c r="T61" s="5"/>
      <c r="U61" s="5"/>
      <c r="V61" s="5"/>
      <c r="W61" s="5"/>
      <c r="X61" s="5"/>
      <c r="Y61" s="5"/>
      <c r="Z61" s="5"/>
      <c r="AA61" s="5"/>
      <c r="AB61" s="5"/>
      <c r="AC61" s="5"/>
      <c r="AD61" s="8"/>
      <c r="AE61" s="8"/>
      <c r="AF61" s="5"/>
      <c r="AG61" s="5"/>
      <c r="AH61" s="5"/>
      <c r="AI61" s="5"/>
      <c r="AJ61" s="5"/>
      <c r="AK61" s="5"/>
      <c r="AL61" s="5"/>
      <c r="AM61" s="5"/>
      <c r="AN61" s="5"/>
      <c r="AO61" s="5"/>
      <c r="AP61" s="5"/>
      <c r="AQ61" s="5"/>
      <c r="AR61" s="5"/>
      <c r="AS61" s="5"/>
      <c r="AT61" s="5"/>
      <c r="AU61" s="5"/>
      <c r="AV61" s="5"/>
      <c r="AW61" s="5"/>
      <c r="AX61" s="5"/>
      <c r="AY61" s="5"/>
      <c r="AZ61" s="5"/>
      <c r="BA61" s="5"/>
      <c r="BB61" s="5"/>
      <c r="BC61" s="15"/>
      <c r="BD61" s="144"/>
      <c r="BE61" s="144"/>
      <c r="BF61" s="144"/>
      <c r="BG61" s="144"/>
      <c r="BH61" s="144"/>
      <c r="BI61" s="166"/>
      <c r="BJ61" s="144"/>
      <c r="BK61" s="144"/>
      <c r="BL61" s="144"/>
      <c r="BM61" s="144"/>
      <c r="BN61" s="144"/>
    </row>
    <row r="62" spans="1:66" x14ac:dyDescent="0.25">
      <c r="A62" s="165"/>
      <c r="B62" s="487" t="s">
        <v>23</v>
      </c>
      <c r="C62" s="487"/>
      <c r="D62" s="487"/>
      <c r="E62" s="487"/>
      <c r="F62" s="487"/>
      <c r="G62" s="487"/>
      <c r="H62" s="487"/>
      <c r="I62" s="479"/>
      <c r="J62" s="479"/>
      <c r="K62" s="479"/>
      <c r="L62" s="479"/>
      <c r="M62" s="479"/>
      <c r="N62" s="479"/>
      <c r="O62" s="479"/>
      <c r="P62" s="479"/>
      <c r="Q62" s="5"/>
      <c r="R62" s="5"/>
      <c r="S62" s="5"/>
      <c r="T62" s="5"/>
      <c r="U62" s="5"/>
      <c r="V62" s="5"/>
      <c r="W62" s="5"/>
      <c r="X62" s="5"/>
      <c r="Y62" s="5"/>
      <c r="Z62" s="487" t="s">
        <v>24</v>
      </c>
      <c r="AA62" s="487"/>
      <c r="AB62" s="487"/>
      <c r="AC62" s="487"/>
      <c r="AD62" s="487"/>
      <c r="AE62" s="487"/>
      <c r="AF62" s="487"/>
      <c r="AG62" s="487"/>
      <c r="AH62" s="487"/>
      <c r="AI62" s="479"/>
      <c r="AJ62" s="479"/>
      <c r="AK62" s="479"/>
      <c r="AL62" s="479"/>
      <c r="AM62" s="479"/>
      <c r="AN62" s="479"/>
      <c r="AO62" s="479"/>
      <c r="AP62" s="479"/>
      <c r="AQ62" s="479"/>
      <c r="AR62" s="479"/>
      <c r="AS62" s="479"/>
      <c r="AT62" s="479"/>
      <c r="AU62" s="479"/>
      <c r="AV62" s="479"/>
      <c r="AW62" s="479"/>
      <c r="AX62" s="479"/>
      <c r="AY62" s="479"/>
      <c r="AZ62" s="479"/>
      <c r="BA62" s="479"/>
      <c r="BB62" s="479"/>
      <c r="BC62" s="15"/>
      <c r="BD62" s="144"/>
      <c r="BI62" s="166"/>
      <c r="BJ62" s="144"/>
      <c r="BK62" s="144"/>
      <c r="BL62" s="144"/>
      <c r="BM62" s="144"/>
      <c r="BN62" s="144"/>
    </row>
    <row r="63" spans="1:66" ht="6.75" customHeight="1" x14ac:dyDescent="0.25">
      <c r="A63" s="14"/>
      <c r="B63" s="427"/>
      <c r="C63" s="427"/>
      <c r="D63" s="427"/>
      <c r="E63" s="427"/>
      <c r="F63" s="427"/>
      <c r="G63" s="427"/>
      <c r="H63" s="427"/>
      <c r="I63" s="24"/>
      <c r="J63" s="24"/>
      <c r="K63" s="24"/>
      <c r="L63" s="24"/>
      <c r="M63" s="24"/>
      <c r="N63" s="24"/>
      <c r="O63" s="24"/>
      <c r="P63" s="24"/>
      <c r="Q63" s="5"/>
      <c r="R63" s="5"/>
      <c r="S63" s="5"/>
      <c r="T63" s="5"/>
      <c r="U63" s="5"/>
      <c r="V63" s="5"/>
      <c r="W63" s="5"/>
      <c r="X63" s="5"/>
      <c r="Y63" s="5"/>
      <c r="Z63" s="427"/>
      <c r="AA63" s="427"/>
      <c r="AB63" s="427"/>
      <c r="AC63" s="427"/>
      <c r="AD63" s="427"/>
      <c r="AE63" s="427"/>
      <c r="AF63" s="427"/>
      <c r="AG63" s="427"/>
      <c r="AH63" s="427"/>
      <c r="AI63" s="24"/>
      <c r="AJ63" s="24"/>
      <c r="AK63" s="24"/>
      <c r="AL63" s="24"/>
      <c r="AM63" s="24"/>
      <c r="AN63" s="24"/>
      <c r="AO63" s="24"/>
      <c r="AP63" s="24"/>
      <c r="AQ63" s="24"/>
      <c r="AR63" s="24"/>
      <c r="AS63" s="24"/>
      <c r="AT63" s="24"/>
      <c r="AU63" s="24"/>
      <c r="AV63" s="24"/>
      <c r="AW63" s="24"/>
      <c r="AX63" s="24"/>
      <c r="AY63" s="24"/>
      <c r="AZ63" s="24"/>
      <c r="BA63" s="24"/>
      <c r="BB63" s="24"/>
      <c r="BC63" s="15"/>
      <c r="BD63" s="144"/>
      <c r="BE63" s="144"/>
      <c r="BF63" s="144"/>
      <c r="BG63" s="144"/>
      <c r="BH63" s="144"/>
      <c r="BI63" s="166"/>
      <c r="BJ63" s="144"/>
      <c r="BK63" s="144"/>
      <c r="BL63" s="144"/>
      <c r="BM63" s="144"/>
      <c r="BN63" s="144"/>
    </row>
    <row r="64" spans="1:66" x14ac:dyDescent="0.25">
      <c r="A64" s="14"/>
      <c r="B64" s="427"/>
      <c r="C64" s="488" t="s">
        <v>25</v>
      </c>
      <c r="D64" s="488"/>
      <c r="E64" s="488"/>
      <c r="F64" s="488"/>
      <c r="G64" s="488"/>
      <c r="H64" s="488"/>
      <c r="I64" s="488"/>
      <c r="J64" s="488"/>
      <c r="K64" s="488"/>
      <c r="L64" s="488"/>
      <c r="M64" s="488"/>
      <c r="N64" s="488"/>
      <c r="O64" s="488"/>
      <c r="P64" s="488"/>
      <c r="Q64" s="488"/>
      <c r="R64" s="488"/>
      <c r="S64" s="488"/>
      <c r="T64" s="488"/>
      <c r="U64" s="488"/>
      <c r="V64" s="488"/>
      <c r="W64" s="488"/>
      <c r="X64" s="488"/>
      <c r="Y64" s="488"/>
      <c r="Z64" s="488"/>
      <c r="AA64" s="488"/>
      <c r="AB64" s="488"/>
      <c r="AC64" s="488"/>
      <c r="AD64" s="489"/>
      <c r="AE64" s="489"/>
      <c r="AF64" s="489"/>
      <c r="AG64" s="427"/>
      <c r="AH64" s="427"/>
      <c r="AI64" s="24"/>
      <c r="AJ64" s="24"/>
      <c r="AK64" s="24"/>
      <c r="AL64" s="24"/>
      <c r="AM64" s="24"/>
      <c r="AN64" s="24"/>
      <c r="AO64" s="24"/>
      <c r="AP64" s="24"/>
      <c r="AQ64" s="24"/>
      <c r="AR64" s="24"/>
      <c r="AS64" s="24"/>
      <c r="AT64" s="24"/>
      <c r="AU64" s="24"/>
      <c r="AV64" s="24"/>
      <c r="AW64" s="24"/>
      <c r="AX64" s="24"/>
      <c r="AY64" s="24"/>
      <c r="AZ64" s="24"/>
      <c r="BA64" s="24"/>
      <c r="BB64" s="24"/>
      <c r="BC64" s="15"/>
      <c r="BD64" s="144"/>
      <c r="BE64" s="144"/>
      <c r="BF64" s="144"/>
      <c r="BG64" s="144"/>
      <c r="BH64" s="144"/>
      <c r="BI64" s="166"/>
      <c r="BJ64" s="144"/>
      <c r="BK64" s="144"/>
      <c r="BL64" s="144"/>
      <c r="BM64" s="144"/>
      <c r="BN64" s="144"/>
    </row>
    <row r="65" spans="1:66" ht="6.75" customHeight="1" x14ac:dyDescent="0.25">
      <c r="A65" s="14"/>
      <c r="B65" s="427"/>
      <c r="C65" s="427"/>
      <c r="D65" s="427"/>
      <c r="E65" s="427"/>
      <c r="F65" s="427"/>
      <c r="G65" s="427"/>
      <c r="H65" s="427"/>
      <c r="I65" s="24"/>
      <c r="J65" s="24"/>
      <c r="K65" s="24"/>
      <c r="L65" s="24"/>
      <c r="M65" s="24"/>
      <c r="N65" s="24"/>
      <c r="O65" s="24"/>
      <c r="P65" s="24"/>
      <c r="Q65" s="5"/>
      <c r="R65" s="5"/>
      <c r="S65" s="5"/>
      <c r="T65" s="5"/>
      <c r="U65" s="5"/>
      <c r="V65" s="5"/>
      <c r="W65" s="5"/>
      <c r="X65" s="5"/>
      <c r="Y65" s="5"/>
      <c r="Z65" s="427"/>
      <c r="AA65" s="427"/>
      <c r="AB65" s="427"/>
      <c r="AC65" s="427"/>
      <c r="AD65" s="427"/>
      <c r="AE65" s="427"/>
      <c r="AF65" s="427"/>
      <c r="AG65" s="427"/>
      <c r="AH65" s="427"/>
      <c r="AI65" s="24"/>
      <c r="AJ65" s="24"/>
      <c r="AK65" s="24"/>
      <c r="AL65" s="24"/>
      <c r="AM65" s="24"/>
      <c r="AN65" s="24"/>
      <c r="AO65" s="24"/>
      <c r="AP65" s="24"/>
      <c r="AQ65" s="24"/>
      <c r="AR65" s="24"/>
      <c r="AS65" s="24"/>
      <c r="AT65" s="24"/>
      <c r="AU65" s="24"/>
      <c r="AV65" s="24"/>
      <c r="AW65" s="24"/>
      <c r="AX65" s="24"/>
      <c r="AY65" s="24"/>
      <c r="AZ65" s="24"/>
      <c r="BA65" s="24"/>
      <c r="BB65" s="24"/>
      <c r="BC65" s="15"/>
      <c r="BD65" s="144"/>
      <c r="BE65" s="144"/>
      <c r="BF65" s="144"/>
      <c r="BG65" s="144"/>
      <c r="BH65" s="144"/>
      <c r="BI65" s="166"/>
      <c r="BJ65" s="144"/>
      <c r="BK65" s="144"/>
      <c r="BL65" s="144"/>
      <c r="BM65" s="144"/>
      <c r="BN65" s="144"/>
    </row>
    <row r="66" spans="1:66" x14ac:dyDescent="0.25">
      <c r="A66" s="14"/>
      <c r="B66" s="427"/>
      <c r="C66" s="490" t="s">
        <v>27</v>
      </c>
      <c r="D66" s="490"/>
      <c r="E66" s="490"/>
      <c r="F66" s="490"/>
      <c r="G66" s="490"/>
      <c r="H66" s="490"/>
      <c r="I66" s="490"/>
      <c r="J66" s="490"/>
      <c r="K66" s="490"/>
      <c r="L66" s="490"/>
      <c r="M66" s="490"/>
      <c r="N66" s="490"/>
      <c r="O66" s="490"/>
      <c r="P66" s="490"/>
      <c r="Q66" s="490"/>
      <c r="R66" s="490"/>
      <c r="S66" s="490"/>
      <c r="T66" s="490"/>
      <c r="U66" s="490"/>
      <c r="V66" s="490"/>
      <c r="W66" s="490"/>
      <c r="X66" s="490"/>
      <c r="Y66" s="490"/>
      <c r="Z66" s="490"/>
      <c r="AA66" s="490"/>
      <c r="AB66" s="490"/>
      <c r="AC66" s="490"/>
      <c r="AD66" s="489"/>
      <c r="AE66" s="489"/>
      <c r="AF66" s="489"/>
      <c r="AG66" s="427"/>
      <c r="AH66" s="427"/>
      <c r="AI66" s="24"/>
      <c r="AJ66" s="24"/>
      <c r="AK66" s="24"/>
      <c r="AL66" s="24"/>
      <c r="AM66" s="24"/>
      <c r="AN66" s="24"/>
      <c r="AO66" s="24"/>
      <c r="AP66" s="24"/>
      <c r="AQ66" s="24"/>
      <c r="AR66" s="24"/>
      <c r="AS66" s="24"/>
      <c r="AT66" s="24"/>
      <c r="AU66" s="24"/>
      <c r="AV66" s="24"/>
      <c r="AW66" s="24"/>
      <c r="AX66" s="24"/>
      <c r="AY66" s="24"/>
      <c r="AZ66" s="24"/>
      <c r="BA66" s="24"/>
      <c r="BB66" s="24"/>
      <c r="BC66" s="15"/>
      <c r="BD66" s="144"/>
      <c r="BE66" s="144"/>
      <c r="BF66" s="144"/>
      <c r="BG66" s="144"/>
      <c r="BH66" s="144"/>
      <c r="BI66" s="166"/>
      <c r="BJ66" s="144"/>
      <c r="BK66" s="144"/>
      <c r="BL66" s="144"/>
      <c r="BM66" s="144"/>
      <c r="BN66" s="144"/>
    </row>
    <row r="67" spans="1:66" x14ac:dyDescent="0.25">
      <c r="A67" s="14"/>
      <c r="B67" s="520" t="s">
        <v>31</v>
      </c>
      <c r="C67" s="520"/>
      <c r="D67" s="520"/>
      <c r="E67" s="520"/>
      <c r="F67" s="520"/>
      <c r="G67" s="520"/>
      <c r="H67" s="520"/>
      <c r="I67" s="520"/>
      <c r="J67" s="520"/>
      <c r="K67" s="520"/>
      <c r="L67" s="520"/>
      <c r="M67" s="520"/>
      <c r="N67" s="520"/>
      <c r="O67" s="520"/>
      <c r="P67" s="520"/>
      <c r="Q67" s="520"/>
      <c r="R67" s="520"/>
      <c r="S67" s="520"/>
      <c r="T67" s="520"/>
      <c r="U67" s="520"/>
      <c r="V67" s="520"/>
      <c r="W67" s="520"/>
      <c r="X67" s="520"/>
      <c r="Y67" s="520"/>
      <c r="Z67" s="520"/>
      <c r="AA67" s="520"/>
      <c r="AB67" s="520"/>
      <c r="AC67" s="520"/>
      <c r="AD67" s="520"/>
      <c r="AE67" s="520"/>
      <c r="AF67" s="520"/>
      <c r="AG67" s="520"/>
      <c r="AH67" s="520"/>
      <c r="AI67" s="520"/>
      <c r="AJ67" s="520"/>
      <c r="AK67" s="520"/>
      <c r="AL67" s="520"/>
      <c r="AM67" s="520"/>
      <c r="AN67" s="520"/>
      <c r="AO67" s="520"/>
      <c r="AP67" s="520"/>
      <c r="AQ67" s="520"/>
      <c r="AR67" s="520"/>
      <c r="AS67" s="520"/>
      <c r="AT67" s="520"/>
      <c r="AU67" s="520"/>
      <c r="AV67" s="520"/>
      <c r="AW67" s="520"/>
      <c r="AX67" s="520"/>
      <c r="AY67" s="520"/>
      <c r="AZ67" s="520"/>
      <c r="BA67" s="520"/>
      <c r="BB67" s="520"/>
      <c r="BC67" s="15"/>
      <c r="BD67" s="144"/>
      <c r="BE67" s="144"/>
      <c r="BF67" s="144"/>
      <c r="BG67" s="144"/>
      <c r="BH67" s="144"/>
      <c r="BI67" s="166"/>
      <c r="BJ67" s="144"/>
      <c r="BK67" s="144"/>
      <c r="BL67" s="144"/>
      <c r="BM67" s="144"/>
      <c r="BN67" s="144"/>
    </row>
    <row r="68" spans="1:66" ht="6.75" customHeight="1" x14ac:dyDescent="0.25">
      <c r="A68" s="14"/>
      <c r="B68" s="5"/>
      <c r="C68" s="5"/>
      <c r="D68" s="5"/>
      <c r="E68" s="5"/>
      <c r="F68" s="5"/>
      <c r="G68" s="8"/>
      <c r="H68" s="8"/>
      <c r="I68" s="5"/>
      <c r="J68" s="5"/>
      <c r="K68" s="5"/>
      <c r="L68" s="5"/>
      <c r="M68" s="5"/>
      <c r="N68" s="5"/>
      <c r="O68" s="5"/>
      <c r="P68" s="5"/>
      <c r="Q68" s="5"/>
      <c r="R68" s="5"/>
      <c r="S68" s="5"/>
      <c r="T68" s="5"/>
      <c r="U68" s="5"/>
      <c r="V68" s="5"/>
      <c r="W68" s="5"/>
      <c r="X68" s="5"/>
      <c r="Y68" s="5"/>
      <c r="Z68" s="5"/>
      <c r="AA68" s="5"/>
      <c r="AB68" s="5"/>
      <c r="AC68" s="5"/>
      <c r="AD68" s="8"/>
      <c r="AE68" s="8"/>
      <c r="AF68" s="5"/>
      <c r="AG68" s="5"/>
      <c r="AH68" s="5"/>
      <c r="AI68" s="5"/>
      <c r="AJ68" s="5"/>
      <c r="AK68" s="5"/>
      <c r="AL68" s="5"/>
      <c r="AM68" s="5"/>
      <c r="AN68" s="5"/>
      <c r="AO68" s="5"/>
      <c r="AP68" s="5"/>
      <c r="AQ68" s="5"/>
      <c r="AR68" s="5"/>
      <c r="AS68" s="5"/>
      <c r="AT68" s="5"/>
      <c r="AU68" s="5"/>
      <c r="AV68" s="5"/>
      <c r="AW68" s="5"/>
      <c r="AX68" s="5"/>
      <c r="AY68" s="5"/>
      <c r="AZ68" s="5"/>
      <c r="BA68" s="5"/>
      <c r="BB68" s="5"/>
      <c r="BC68" s="15"/>
      <c r="BD68" s="144"/>
      <c r="BE68" s="144"/>
      <c r="BF68" s="144"/>
      <c r="BG68" s="144"/>
      <c r="BH68" s="144"/>
      <c r="BI68" s="166"/>
      <c r="BJ68" s="144"/>
      <c r="BK68" s="144"/>
      <c r="BL68" s="144"/>
      <c r="BM68" s="144"/>
      <c r="BN68" s="144"/>
    </row>
    <row r="69" spans="1:66" ht="15.75" customHeight="1" x14ac:dyDescent="0.25">
      <c r="A69" s="517" t="s">
        <v>32</v>
      </c>
      <c r="B69" s="518"/>
      <c r="C69" s="518"/>
      <c r="D69" s="518"/>
      <c r="E69" s="518"/>
      <c r="F69" s="518"/>
      <c r="G69" s="518"/>
      <c r="H69" s="518"/>
      <c r="I69" s="518"/>
      <c r="J69" s="518"/>
      <c r="K69" s="518"/>
      <c r="L69" s="518"/>
      <c r="M69" s="518"/>
      <c r="N69" s="518"/>
      <c r="O69" s="518"/>
      <c r="P69" s="518"/>
      <c r="Q69" s="518"/>
      <c r="R69" s="518"/>
      <c r="S69" s="518"/>
      <c r="T69" s="518"/>
      <c r="U69" s="518"/>
      <c r="V69" s="518"/>
      <c r="W69" s="518"/>
      <c r="X69" s="518"/>
      <c r="Y69" s="518"/>
      <c r="Z69" s="518"/>
      <c r="AA69" s="518"/>
      <c r="AB69" s="518"/>
      <c r="AC69" s="518"/>
      <c r="AD69" s="518"/>
      <c r="AE69" s="518"/>
      <c r="AF69" s="518"/>
      <c r="AG69" s="518"/>
      <c r="AH69" s="518"/>
      <c r="AI69" s="518"/>
      <c r="AJ69" s="518"/>
      <c r="AK69" s="518"/>
      <c r="AL69" s="518"/>
      <c r="AM69" s="518"/>
      <c r="AN69" s="518"/>
      <c r="AO69" s="518"/>
      <c r="AP69" s="518"/>
      <c r="AQ69" s="518"/>
      <c r="AR69" s="518"/>
      <c r="AS69" s="518"/>
      <c r="AT69" s="518"/>
      <c r="AU69" s="518"/>
      <c r="AV69" s="518"/>
      <c r="AW69" s="518"/>
      <c r="AX69" s="518"/>
      <c r="AY69" s="518"/>
      <c r="AZ69" s="518"/>
      <c r="BA69" s="518"/>
      <c r="BB69" s="518"/>
      <c r="BC69" s="519"/>
      <c r="BD69" s="144"/>
      <c r="BE69" s="144"/>
      <c r="BF69" s="144"/>
      <c r="BG69" s="144"/>
      <c r="BH69" s="144"/>
      <c r="BI69" s="166"/>
      <c r="BJ69" s="144"/>
      <c r="BK69" s="144"/>
      <c r="BL69" s="144"/>
      <c r="BM69" s="144"/>
      <c r="BN69" s="144"/>
    </row>
    <row r="70" spans="1:66" ht="6.75" customHeight="1" x14ac:dyDescent="0.25">
      <c r="A70" s="28"/>
      <c r="B70" s="29"/>
      <c r="C70" s="29"/>
      <c r="D70" s="29"/>
      <c r="E70" s="29"/>
      <c r="F70" s="29"/>
      <c r="G70" s="29"/>
      <c r="H70" s="29"/>
      <c r="I70" s="29"/>
      <c r="J70" s="29"/>
      <c r="K70" s="29"/>
      <c r="L70" s="29"/>
      <c r="M70" s="29"/>
      <c r="N70" s="29"/>
      <c r="O70" s="29"/>
      <c r="P70" s="29"/>
      <c r="Q70" s="29"/>
      <c r="R70" s="29"/>
      <c r="S70" s="29"/>
      <c r="T70" s="29"/>
      <c r="U70" s="29"/>
      <c r="V70" s="29"/>
      <c r="W70" s="29"/>
      <c r="X70" s="29"/>
      <c r="Y70" s="29"/>
      <c r="Z70" s="29"/>
      <c r="AA70" s="29"/>
      <c r="AB70" s="29"/>
      <c r="AC70" s="29"/>
      <c r="AD70" s="29"/>
      <c r="AE70" s="29"/>
      <c r="AF70" s="29"/>
      <c r="AG70" s="29"/>
      <c r="AH70" s="29"/>
      <c r="AI70" s="29"/>
      <c r="AJ70" s="29"/>
      <c r="AK70" s="29"/>
      <c r="AL70" s="29"/>
      <c r="AM70" s="29"/>
      <c r="AN70" s="29"/>
      <c r="AO70" s="29"/>
      <c r="AP70" s="29"/>
      <c r="AQ70" s="29"/>
      <c r="AR70" s="29"/>
      <c r="AS70" s="29"/>
      <c r="AT70" s="29"/>
      <c r="AU70" s="29"/>
      <c r="AV70" s="29"/>
      <c r="AW70" s="29"/>
      <c r="AX70" s="29"/>
      <c r="AY70" s="29"/>
      <c r="AZ70" s="29"/>
      <c r="BA70" s="29"/>
      <c r="BB70" s="29"/>
      <c r="BC70" s="30"/>
      <c r="BD70" s="144"/>
      <c r="BE70" s="144"/>
      <c r="BF70" s="144"/>
      <c r="BG70" s="144"/>
      <c r="BH70" s="144"/>
      <c r="BI70" s="166"/>
      <c r="BJ70" s="144"/>
      <c r="BK70" s="144"/>
      <c r="BL70" s="144"/>
      <c r="BM70" s="144"/>
      <c r="BN70" s="144"/>
    </row>
    <row r="71" spans="1:66" x14ac:dyDescent="0.25">
      <c r="A71" s="14"/>
      <c r="B71" s="8" t="s">
        <v>19</v>
      </c>
      <c r="C71" s="8"/>
      <c r="D71" s="8"/>
      <c r="E71" s="8"/>
      <c r="F71" s="8"/>
      <c r="G71" s="8"/>
      <c r="H71" s="8"/>
      <c r="I71" s="479"/>
      <c r="J71" s="479"/>
      <c r="K71" s="479"/>
      <c r="L71" s="479"/>
      <c r="M71" s="479"/>
      <c r="N71" s="479"/>
      <c r="O71" s="479"/>
      <c r="P71" s="479"/>
      <c r="Q71" s="8"/>
      <c r="R71" s="8"/>
      <c r="S71" s="8"/>
      <c r="T71" s="8"/>
      <c r="U71" s="8"/>
      <c r="V71" s="8"/>
      <c r="W71" s="5"/>
      <c r="X71" s="5"/>
      <c r="Y71" s="5"/>
      <c r="Z71" s="488" t="s">
        <v>20</v>
      </c>
      <c r="AA71" s="488"/>
      <c r="AB71" s="488"/>
      <c r="AC71" s="479"/>
      <c r="AD71" s="479"/>
      <c r="AE71" s="479"/>
      <c r="AF71" s="479"/>
      <c r="AG71" s="479"/>
      <c r="AH71" s="479"/>
      <c r="AI71" s="479"/>
      <c r="AJ71" s="479"/>
      <c r="AK71" s="479"/>
      <c r="AL71" s="479"/>
      <c r="AM71" s="479"/>
      <c r="AN71" s="479"/>
      <c r="AO71" s="479"/>
      <c r="AP71" s="5"/>
      <c r="AQ71" s="5"/>
      <c r="AR71" s="5"/>
      <c r="AS71" s="5"/>
      <c r="AT71" s="5"/>
      <c r="AU71" s="5"/>
      <c r="AV71" s="5"/>
      <c r="AW71" s="5"/>
      <c r="AX71" s="5"/>
      <c r="AY71" s="5"/>
      <c r="AZ71" s="5"/>
      <c r="BA71" s="5"/>
      <c r="BB71" s="5"/>
      <c r="BC71" s="15"/>
      <c r="BD71" s="144"/>
      <c r="BE71" s="144"/>
      <c r="BF71" s="144"/>
      <c r="BG71" s="144"/>
      <c r="BH71" s="144"/>
      <c r="BI71" s="166"/>
      <c r="BJ71" s="144"/>
      <c r="BK71" s="144"/>
      <c r="BL71" s="144"/>
      <c r="BM71" s="144"/>
      <c r="BN71" s="144"/>
    </row>
    <row r="72" spans="1:66" ht="6.75" customHeight="1" x14ac:dyDescent="0.25">
      <c r="A72" s="14"/>
      <c r="B72" s="5"/>
      <c r="C72" s="5"/>
      <c r="D72" s="5"/>
      <c r="E72" s="5"/>
      <c r="F72" s="5"/>
      <c r="G72" s="8"/>
      <c r="H72" s="8"/>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15"/>
      <c r="BD72" s="144"/>
      <c r="BE72" s="144"/>
      <c r="BF72" s="144"/>
      <c r="BG72" s="144"/>
      <c r="BH72" s="144"/>
      <c r="BI72" s="166"/>
      <c r="BJ72" s="144"/>
      <c r="BK72" s="144"/>
      <c r="BL72" s="144"/>
      <c r="BM72" s="144"/>
      <c r="BN72" s="144"/>
    </row>
    <row r="73" spans="1:66" x14ac:dyDescent="0.25">
      <c r="A73" s="14"/>
      <c r="B73" s="487" t="s">
        <v>21</v>
      </c>
      <c r="C73" s="487"/>
      <c r="D73" s="487"/>
      <c r="E73" s="487"/>
      <c r="F73" s="487"/>
      <c r="G73" s="487"/>
      <c r="H73" s="487"/>
      <c r="I73" s="487"/>
      <c r="J73" s="498"/>
      <c r="K73" s="498"/>
      <c r="L73" s="5"/>
      <c r="M73" s="5"/>
      <c r="N73" s="5"/>
      <c r="O73" s="5"/>
      <c r="P73" s="5"/>
      <c r="Q73" s="5"/>
      <c r="R73" s="5"/>
      <c r="S73" s="5"/>
      <c r="T73" s="5"/>
      <c r="U73" s="5"/>
      <c r="V73" s="5"/>
      <c r="W73" s="5"/>
      <c r="X73" s="5"/>
      <c r="Y73" s="5"/>
      <c r="Z73" s="487" t="s">
        <v>22</v>
      </c>
      <c r="AA73" s="487"/>
      <c r="AB73" s="487"/>
      <c r="AC73" s="487"/>
      <c r="AD73" s="487"/>
      <c r="AE73" s="487"/>
      <c r="AF73" s="487"/>
      <c r="AG73" s="487"/>
      <c r="AH73" s="487"/>
      <c r="AI73" s="479"/>
      <c r="AJ73" s="479"/>
      <c r="AK73" s="479"/>
      <c r="AL73" s="479"/>
      <c r="AM73" s="479"/>
      <c r="AN73" s="479"/>
      <c r="AO73" s="479"/>
      <c r="AP73" s="479"/>
      <c r="AQ73" s="479"/>
      <c r="AR73" s="479"/>
      <c r="AS73" s="479"/>
      <c r="AT73" s="479"/>
      <c r="AU73" s="5"/>
      <c r="AV73" s="5"/>
      <c r="AW73" s="5"/>
      <c r="AX73" s="5"/>
      <c r="AY73" s="5"/>
      <c r="AZ73" s="5"/>
      <c r="BA73" s="5"/>
      <c r="BB73" s="5"/>
      <c r="BC73" s="15"/>
      <c r="BD73" s="144"/>
      <c r="BE73" s="144"/>
      <c r="BF73" s="144"/>
      <c r="BG73" s="144"/>
      <c r="BH73" s="144"/>
      <c r="BI73" s="166"/>
      <c r="BJ73" s="144"/>
      <c r="BK73" s="144"/>
      <c r="BL73" s="144"/>
      <c r="BM73" s="144"/>
      <c r="BN73" s="144"/>
    </row>
    <row r="74" spans="1:66" ht="6.75" customHeight="1" x14ac:dyDescent="0.25">
      <c r="A74" s="14"/>
      <c r="B74" s="5"/>
      <c r="C74" s="5"/>
      <c r="D74" s="5"/>
      <c r="E74" s="5"/>
      <c r="F74" s="5"/>
      <c r="G74" s="8"/>
      <c r="H74" s="8"/>
      <c r="I74" s="5"/>
      <c r="J74" s="5"/>
      <c r="K74" s="5"/>
      <c r="L74" s="5"/>
      <c r="M74" s="5"/>
      <c r="N74" s="5"/>
      <c r="O74" s="5"/>
      <c r="P74" s="5"/>
      <c r="Q74" s="5"/>
      <c r="R74" s="5"/>
      <c r="S74" s="5"/>
      <c r="T74" s="5"/>
      <c r="U74" s="5"/>
      <c r="V74" s="5"/>
      <c r="W74" s="5"/>
      <c r="X74" s="5"/>
      <c r="Y74" s="5"/>
      <c r="Z74" s="5"/>
      <c r="AA74" s="5"/>
      <c r="AB74" s="5"/>
      <c r="AC74" s="5"/>
      <c r="AD74" s="8"/>
      <c r="AE74" s="8"/>
      <c r="AF74" s="5"/>
      <c r="AG74" s="5"/>
      <c r="AH74" s="5"/>
      <c r="AI74" s="5"/>
      <c r="AJ74" s="5"/>
      <c r="AK74" s="5"/>
      <c r="AL74" s="5"/>
      <c r="AM74" s="5"/>
      <c r="AN74" s="5"/>
      <c r="AO74" s="5"/>
      <c r="AP74" s="5"/>
      <c r="AQ74" s="5"/>
      <c r="AR74" s="5"/>
      <c r="AS74" s="5"/>
      <c r="AT74" s="5"/>
      <c r="AU74" s="5"/>
      <c r="AV74" s="5"/>
      <c r="AW74" s="5"/>
      <c r="AX74" s="5"/>
      <c r="AY74" s="5"/>
      <c r="AZ74" s="5"/>
      <c r="BA74" s="5"/>
      <c r="BB74" s="5"/>
      <c r="BC74" s="15"/>
      <c r="BD74" s="144"/>
      <c r="BE74" s="144"/>
      <c r="BF74" s="144"/>
      <c r="BG74" s="144"/>
      <c r="BH74" s="144"/>
      <c r="BI74" s="166"/>
      <c r="BJ74" s="144"/>
      <c r="BK74" s="144"/>
      <c r="BL74" s="144"/>
      <c r="BM74" s="144"/>
      <c r="BN74" s="144"/>
    </row>
    <row r="75" spans="1:66" x14ac:dyDescent="0.25">
      <c r="A75" s="165"/>
      <c r="B75" s="487" t="s">
        <v>23</v>
      </c>
      <c r="C75" s="487"/>
      <c r="D75" s="487"/>
      <c r="E75" s="487"/>
      <c r="F75" s="487"/>
      <c r="G75" s="487"/>
      <c r="H75" s="487"/>
      <c r="I75" s="479"/>
      <c r="J75" s="479"/>
      <c r="K75" s="479"/>
      <c r="L75" s="479"/>
      <c r="M75" s="479"/>
      <c r="N75" s="479"/>
      <c r="O75" s="479"/>
      <c r="P75" s="479"/>
      <c r="Q75" s="5"/>
      <c r="R75" s="5"/>
      <c r="S75" s="5"/>
      <c r="T75" s="5"/>
      <c r="U75" s="5"/>
      <c r="V75" s="5"/>
      <c r="W75" s="5"/>
      <c r="X75" s="5"/>
      <c r="Y75" s="5"/>
      <c r="Z75" s="487" t="s">
        <v>24</v>
      </c>
      <c r="AA75" s="487"/>
      <c r="AB75" s="487"/>
      <c r="AC75" s="487"/>
      <c r="AD75" s="487"/>
      <c r="AE75" s="487"/>
      <c r="AF75" s="487"/>
      <c r="AG75" s="487"/>
      <c r="AH75" s="487"/>
      <c r="AI75" s="479"/>
      <c r="AJ75" s="479"/>
      <c r="AK75" s="479"/>
      <c r="AL75" s="479"/>
      <c r="AM75" s="479"/>
      <c r="AN75" s="479"/>
      <c r="AO75" s="479"/>
      <c r="AP75" s="479"/>
      <c r="AQ75" s="479"/>
      <c r="AR75" s="479"/>
      <c r="AS75" s="479"/>
      <c r="AT75" s="479"/>
      <c r="AU75" s="479"/>
      <c r="AV75" s="479"/>
      <c r="AW75" s="479"/>
      <c r="AX75" s="479"/>
      <c r="AY75" s="479"/>
      <c r="AZ75" s="479"/>
      <c r="BA75" s="479"/>
      <c r="BB75" s="479"/>
      <c r="BC75" s="15"/>
      <c r="BD75" s="144"/>
      <c r="BI75" s="166"/>
      <c r="BJ75" s="144"/>
      <c r="BK75" s="144"/>
      <c r="BL75" s="144"/>
      <c r="BM75" s="144"/>
      <c r="BN75" s="144"/>
    </row>
    <row r="76" spans="1:66" ht="6.75" customHeight="1" x14ac:dyDescent="0.25">
      <c r="A76" s="14"/>
      <c r="B76" s="427"/>
      <c r="C76" s="427"/>
      <c r="D76" s="427"/>
      <c r="E76" s="427"/>
      <c r="F76" s="427"/>
      <c r="G76" s="427"/>
      <c r="H76" s="427"/>
      <c r="I76" s="24"/>
      <c r="J76" s="24"/>
      <c r="K76" s="24"/>
      <c r="L76" s="24"/>
      <c r="M76" s="24"/>
      <c r="N76" s="24"/>
      <c r="O76" s="24"/>
      <c r="P76" s="24"/>
      <c r="Q76" s="5"/>
      <c r="R76" s="5"/>
      <c r="S76" s="5"/>
      <c r="T76" s="5"/>
      <c r="U76" s="5"/>
      <c r="V76" s="5"/>
      <c r="W76" s="5"/>
      <c r="X76" s="5"/>
      <c r="Y76" s="5"/>
      <c r="Z76" s="427"/>
      <c r="AA76" s="427"/>
      <c r="AB76" s="427"/>
      <c r="AC76" s="427"/>
      <c r="AD76" s="427"/>
      <c r="AE76" s="427"/>
      <c r="AF76" s="427"/>
      <c r="AG76" s="427"/>
      <c r="AH76" s="427"/>
      <c r="AI76" s="24"/>
      <c r="AJ76" s="24"/>
      <c r="AK76" s="24"/>
      <c r="AL76" s="24"/>
      <c r="AM76" s="24"/>
      <c r="AN76" s="24"/>
      <c r="AO76" s="24"/>
      <c r="AP76" s="24"/>
      <c r="AQ76" s="24"/>
      <c r="AR76" s="24"/>
      <c r="AS76" s="24"/>
      <c r="AT76" s="24"/>
      <c r="AU76" s="24"/>
      <c r="AV76" s="24"/>
      <c r="AW76" s="24"/>
      <c r="AX76" s="24"/>
      <c r="AY76" s="24"/>
      <c r="AZ76" s="24"/>
      <c r="BA76" s="24"/>
      <c r="BB76" s="24"/>
      <c r="BC76" s="15"/>
      <c r="BD76" s="144"/>
      <c r="BE76" s="144"/>
      <c r="BF76" s="144"/>
      <c r="BG76" s="144"/>
      <c r="BH76" s="144"/>
      <c r="BI76" s="166"/>
      <c r="BJ76" s="144"/>
      <c r="BK76" s="144"/>
      <c r="BL76" s="144"/>
      <c r="BM76" s="144"/>
      <c r="BN76" s="144"/>
    </row>
    <row r="77" spans="1:66" x14ac:dyDescent="0.25">
      <c r="A77" s="14"/>
      <c r="B77" s="520" t="s">
        <v>33</v>
      </c>
      <c r="C77" s="520"/>
      <c r="D77" s="520"/>
      <c r="E77" s="520"/>
      <c r="F77" s="520"/>
      <c r="G77" s="520"/>
      <c r="H77" s="520"/>
      <c r="I77" s="520"/>
      <c r="J77" s="520"/>
      <c r="K77" s="520"/>
      <c r="L77" s="520"/>
      <c r="M77" s="520"/>
      <c r="N77" s="520"/>
      <c r="O77" s="520"/>
      <c r="P77" s="520"/>
      <c r="Q77" s="520"/>
      <c r="R77" s="520"/>
      <c r="S77" s="520"/>
      <c r="T77" s="520"/>
      <c r="U77" s="520"/>
      <c r="V77" s="520"/>
      <c r="W77" s="520"/>
      <c r="X77" s="520"/>
      <c r="Y77" s="520"/>
      <c r="Z77" s="520"/>
      <c r="AA77" s="520"/>
      <c r="AB77" s="520"/>
      <c r="AC77" s="520"/>
      <c r="AD77" s="520"/>
      <c r="AE77" s="520"/>
      <c r="AF77" s="520"/>
      <c r="AG77" s="520"/>
      <c r="AH77" s="520"/>
      <c r="AI77" s="520"/>
      <c r="AJ77" s="520"/>
      <c r="AK77" s="520"/>
      <c r="AL77" s="520"/>
      <c r="AM77" s="520"/>
      <c r="AN77" s="520"/>
      <c r="AO77" s="520"/>
      <c r="AP77" s="520"/>
      <c r="AQ77" s="520"/>
      <c r="AR77" s="520"/>
      <c r="AS77" s="520"/>
      <c r="AT77" s="520"/>
      <c r="AU77" s="520"/>
      <c r="AV77" s="520"/>
      <c r="AW77" s="520"/>
      <c r="AX77" s="520"/>
      <c r="AY77" s="520"/>
      <c r="AZ77" s="520"/>
      <c r="BA77" s="520"/>
      <c r="BB77" s="520"/>
      <c r="BC77" s="15"/>
      <c r="BD77" s="144"/>
      <c r="BE77" s="144"/>
      <c r="BF77" s="144"/>
      <c r="BG77" s="144"/>
      <c r="BH77" s="144"/>
      <c r="BI77" s="166"/>
      <c r="BJ77" s="144"/>
      <c r="BK77" s="144"/>
      <c r="BL77" s="144"/>
      <c r="BM77" s="144"/>
      <c r="BN77" s="144"/>
    </row>
    <row r="78" spans="1:66" ht="6.75" customHeight="1" x14ac:dyDescent="0.25">
      <c r="A78" s="14"/>
      <c r="B78" s="5"/>
      <c r="C78" s="5"/>
      <c r="D78" s="5"/>
      <c r="E78" s="5"/>
      <c r="F78" s="5"/>
      <c r="G78" s="8"/>
      <c r="H78" s="8"/>
      <c r="I78" s="5"/>
      <c r="J78" s="5"/>
      <c r="K78" s="5"/>
      <c r="L78" s="5"/>
      <c r="M78" s="5"/>
      <c r="N78" s="5"/>
      <c r="O78" s="5"/>
      <c r="P78" s="5"/>
      <c r="Q78" s="5"/>
      <c r="R78" s="5"/>
      <c r="S78" s="5"/>
      <c r="T78" s="5"/>
      <c r="U78" s="5"/>
      <c r="V78" s="5"/>
      <c r="W78" s="5"/>
      <c r="X78" s="5"/>
      <c r="Y78" s="5"/>
      <c r="Z78" s="5"/>
      <c r="AA78" s="5"/>
      <c r="AB78" s="5"/>
      <c r="AC78" s="5"/>
      <c r="AD78" s="8"/>
      <c r="AE78" s="8"/>
      <c r="AF78" s="5"/>
      <c r="AG78" s="5"/>
      <c r="AH78" s="5"/>
      <c r="AI78" s="5"/>
      <c r="AJ78" s="5"/>
      <c r="AK78" s="5"/>
      <c r="AL78" s="5"/>
      <c r="AM78" s="5"/>
      <c r="AN78" s="5"/>
      <c r="AO78" s="5"/>
      <c r="AP78" s="5"/>
      <c r="AQ78" s="5"/>
      <c r="AR78" s="5"/>
      <c r="AS78" s="5"/>
      <c r="AT78" s="5"/>
      <c r="AU78" s="5"/>
      <c r="AV78" s="5"/>
      <c r="AW78" s="5"/>
      <c r="AX78" s="5"/>
      <c r="AY78" s="5"/>
      <c r="AZ78" s="5"/>
      <c r="BA78" s="5"/>
      <c r="BB78" s="5"/>
      <c r="BC78" s="15"/>
      <c r="BD78" s="144"/>
      <c r="BE78" s="144"/>
      <c r="BF78" s="144"/>
      <c r="BG78" s="144"/>
      <c r="BH78" s="144"/>
      <c r="BI78" s="166"/>
      <c r="BJ78" s="144"/>
      <c r="BK78" s="144"/>
      <c r="BL78" s="144"/>
      <c r="BM78" s="144"/>
      <c r="BN78" s="144"/>
    </row>
    <row r="79" spans="1:66" ht="15.75" customHeight="1" x14ac:dyDescent="0.25">
      <c r="A79" s="491" t="s">
        <v>34</v>
      </c>
      <c r="B79" s="492"/>
      <c r="C79" s="492"/>
      <c r="D79" s="492"/>
      <c r="E79" s="492"/>
      <c r="F79" s="492"/>
      <c r="G79" s="492"/>
      <c r="H79" s="492"/>
      <c r="I79" s="492"/>
      <c r="J79" s="492"/>
      <c r="K79" s="492"/>
      <c r="L79" s="492"/>
      <c r="M79" s="492"/>
      <c r="N79" s="492"/>
      <c r="O79" s="492"/>
      <c r="P79" s="492"/>
      <c r="Q79" s="492"/>
      <c r="R79" s="492"/>
      <c r="S79" s="492"/>
      <c r="T79" s="492"/>
      <c r="U79" s="492"/>
      <c r="V79" s="492"/>
      <c r="W79" s="492"/>
      <c r="X79" s="492"/>
      <c r="Y79" s="492"/>
      <c r="Z79" s="492"/>
      <c r="AA79" s="492"/>
      <c r="AB79" s="492"/>
      <c r="AC79" s="492"/>
      <c r="AD79" s="492"/>
      <c r="AE79" s="492"/>
      <c r="AF79" s="492"/>
      <c r="AG79" s="492"/>
      <c r="AH79" s="492"/>
      <c r="AI79" s="492"/>
      <c r="AJ79" s="492"/>
      <c r="AK79" s="492"/>
      <c r="AL79" s="492"/>
      <c r="AM79" s="492"/>
      <c r="AN79" s="492"/>
      <c r="AO79" s="492"/>
      <c r="AP79" s="492"/>
      <c r="AQ79" s="492"/>
      <c r="AR79" s="492"/>
      <c r="AS79" s="492"/>
      <c r="AT79" s="492"/>
      <c r="AU79" s="492"/>
      <c r="AV79" s="492"/>
      <c r="AW79" s="492"/>
      <c r="AX79" s="492"/>
      <c r="AY79" s="492"/>
      <c r="AZ79" s="492"/>
      <c r="BA79" s="492"/>
      <c r="BB79" s="492"/>
      <c r="BC79" s="493"/>
      <c r="BD79" s="144"/>
      <c r="BE79" s="144"/>
      <c r="BF79" s="144"/>
      <c r="BG79" s="144"/>
      <c r="BH79" s="144"/>
      <c r="BI79" s="166"/>
      <c r="BJ79" s="144"/>
      <c r="BK79" s="144"/>
      <c r="BL79" s="144"/>
      <c r="BM79" s="144"/>
      <c r="BN79" s="144"/>
    </row>
    <row r="80" spans="1:66" ht="6.75" customHeight="1" x14ac:dyDescent="0.25">
      <c r="A80" s="14"/>
      <c r="B80" s="428"/>
      <c r="C80" s="428"/>
      <c r="D80" s="428"/>
      <c r="E80" s="428"/>
      <c r="F80" s="428"/>
      <c r="G80" s="428"/>
      <c r="H80" s="428"/>
      <c r="I80" s="428"/>
      <c r="J80" s="428"/>
      <c r="K80" s="428"/>
      <c r="L80" s="428"/>
      <c r="M80" s="428"/>
      <c r="N80" s="428"/>
      <c r="O80" s="428"/>
      <c r="P80" s="428"/>
      <c r="Q80" s="428"/>
      <c r="R80" s="428"/>
      <c r="S80" s="428"/>
      <c r="T80" s="428"/>
      <c r="U80" s="428"/>
      <c r="V80" s="428"/>
      <c r="W80" s="428"/>
      <c r="X80" s="428"/>
      <c r="Y80" s="428"/>
      <c r="Z80" s="428"/>
      <c r="AA80" s="428"/>
      <c r="AB80" s="428"/>
      <c r="AC80" s="428"/>
      <c r="AD80" s="428"/>
      <c r="AE80" s="428"/>
      <c r="AF80" s="428"/>
      <c r="AG80" s="428"/>
      <c r="AH80" s="428"/>
      <c r="AI80" s="428"/>
      <c r="AJ80" s="428"/>
      <c r="AK80" s="428"/>
      <c r="AL80" s="428"/>
      <c r="AM80" s="428"/>
      <c r="AN80" s="428"/>
      <c r="AO80" s="428"/>
      <c r="AP80" s="428"/>
      <c r="AQ80" s="428"/>
      <c r="AR80" s="428"/>
      <c r="AS80" s="428"/>
      <c r="AT80" s="428"/>
      <c r="AU80" s="428"/>
      <c r="AV80" s="428"/>
      <c r="AW80" s="428"/>
      <c r="AX80" s="428"/>
      <c r="AY80" s="428"/>
      <c r="AZ80" s="428"/>
      <c r="BA80" s="428"/>
      <c r="BB80" s="428"/>
      <c r="BC80" s="164"/>
      <c r="BD80" s="144"/>
      <c r="BE80" s="144"/>
      <c r="BF80" s="144"/>
      <c r="BG80" s="144"/>
      <c r="BH80" s="144"/>
      <c r="BI80" s="166"/>
      <c r="BJ80" s="144"/>
      <c r="BK80" s="144"/>
      <c r="BL80" s="144"/>
      <c r="BM80" s="144"/>
      <c r="BN80" s="144"/>
    </row>
    <row r="81" spans="1:66" x14ac:dyDescent="0.25">
      <c r="A81" s="14"/>
      <c r="B81" s="487" t="s">
        <v>35</v>
      </c>
      <c r="C81" s="487"/>
      <c r="D81" s="487"/>
      <c r="E81" s="487"/>
      <c r="F81" s="487"/>
      <c r="G81" s="487"/>
      <c r="H81" s="487"/>
      <c r="I81" s="487"/>
      <c r="J81" s="487"/>
      <c r="K81" s="487"/>
      <c r="L81" s="487"/>
      <c r="M81" s="487"/>
      <c r="N81" s="479"/>
      <c r="O81" s="479"/>
      <c r="P81" s="479"/>
      <c r="Q81" s="479"/>
      <c r="R81" s="479"/>
      <c r="S81" s="479"/>
      <c r="T81" s="479"/>
      <c r="U81" s="479"/>
      <c r="V81" s="479"/>
      <c r="W81" s="479"/>
      <c r="X81" s="479"/>
      <c r="Y81" s="479"/>
      <c r="Z81" s="479"/>
      <c r="AA81" s="479"/>
      <c r="AB81" s="479"/>
      <c r="AC81" s="479"/>
      <c r="AD81" s="479"/>
      <c r="AE81" s="479"/>
      <c r="AF81" s="479"/>
      <c r="AG81" s="479"/>
      <c r="AH81" s="479"/>
      <c r="AI81" s="479"/>
      <c r="AJ81" s="479"/>
      <c r="AK81" s="479"/>
      <c r="AL81" s="479"/>
      <c r="AM81" s="479"/>
      <c r="AN81" s="479"/>
      <c r="AO81" s="479"/>
      <c r="AP81" s="479"/>
      <c r="AQ81" s="479"/>
      <c r="AR81" s="479"/>
      <c r="AS81" s="479"/>
      <c r="AT81" s="479"/>
      <c r="AU81" s="428"/>
      <c r="AV81" s="428"/>
      <c r="AW81" s="428"/>
      <c r="AX81" s="428"/>
      <c r="AY81" s="428"/>
      <c r="AZ81" s="428"/>
      <c r="BA81" s="428"/>
      <c r="BB81" s="428"/>
      <c r="BC81" s="164"/>
      <c r="BD81" s="144"/>
      <c r="BE81" s="144"/>
      <c r="BF81" s="144"/>
      <c r="BG81" s="144"/>
      <c r="BH81" s="144"/>
      <c r="BI81" s="166"/>
      <c r="BJ81" s="144"/>
      <c r="BK81" s="144"/>
      <c r="BL81" s="144"/>
      <c r="BM81" s="144"/>
      <c r="BN81" s="144"/>
    </row>
    <row r="82" spans="1:66" ht="6.75" customHeight="1" x14ac:dyDescent="0.25">
      <c r="A82" s="14"/>
      <c r="B82" s="4"/>
      <c r="C82" s="5"/>
      <c r="D82" s="5"/>
      <c r="E82" s="5"/>
      <c r="F82" s="5"/>
      <c r="G82" s="8"/>
      <c r="H82" s="8"/>
      <c r="I82" s="5"/>
      <c r="J82" s="5"/>
      <c r="K82" s="5"/>
      <c r="L82" s="5"/>
      <c r="M82" s="5"/>
      <c r="N82" s="5"/>
      <c r="O82" s="5"/>
      <c r="P82" s="5"/>
      <c r="Q82" s="5"/>
      <c r="R82" s="5"/>
      <c r="S82" s="5"/>
      <c r="T82" s="5"/>
      <c r="U82" s="5"/>
      <c r="V82" s="5"/>
      <c r="W82" s="5"/>
      <c r="X82" s="5"/>
      <c r="Y82" s="5"/>
      <c r="Z82" s="5"/>
      <c r="AA82" s="5"/>
      <c r="AB82" s="5"/>
      <c r="AC82" s="5"/>
      <c r="AD82" s="8"/>
      <c r="AE82" s="8"/>
      <c r="AF82" s="5"/>
      <c r="AG82" s="5"/>
      <c r="AH82" s="5"/>
      <c r="AI82" s="5"/>
      <c r="AJ82" s="5"/>
      <c r="AK82" s="5"/>
      <c r="AL82" s="5"/>
      <c r="AM82" s="5"/>
      <c r="AN82" s="5"/>
      <c r="AO82" s="5"/>
      <c r="AP82" s="5"/>
      <c r="AQ82" s="5"/>
      <c r="AR82" s="5"/>
      <c r="AS82" s="5"/>
      <c r="AT82" s="5"/>
      <c r="AU82" s="5"/>
      <c r="AV82" s="5"/>
      <c r="AW82" s="5"/>
      <c r="AX82" s="5"/>
      <c r="AY82" s="5"/>
      <c r="AZ82" s="5"/>
      <c r="BA82" s="5"/>
      <c r="BB82" s="5"/>
      <c r="BC82" s="15"/>
      <c r="BD82" s="144"/>
      <c r="BE82" s="144"/>
      <c r="BF82" s="144"/>
      <c r="BG82" s="144"/>
      <c r="BH82" s="144"/>
      <c r="BI82" s="166"/>
      <c r="BJ82" s="144"/>
      <c r="BK82" s="144"/>
      <c r="BL82" s="144"/>
      <c r="BM82" s="144"/>
      <c r="BN82" s="144"/>
    </row>
    <row r="83" spans="1:66" x14ac:dyDescent="0.25">
      <c r="A83" s="14"/>
      <c r="B83" s="8" t="s">
        <v>19</v>
      </c>
      <c r="C83" s="8"/>
      <c r="D83" s="8"/>
      <c r="E83" s="8"/>
      <c r="F83" s="8"/>
      <c r="G83" s="8"/>
      <c r="H83" s="8"/>
      <c r="I83" s="479"/>
      <c r="J83" s="479"/>
      <c r="K83" s="479"/>
      <c r="L83" s="479"/>
      <c r="M83" s="479"/>
      <c r="N83" s="479"/>
      <c r="O83" s="479"/>
      <c r="P83" s="479"/>
      <c r="Q83" s="8"/>
      <c r="R83" s="8"/>
      <c r="S83" s="8"/>
      <c r="T83" s="8"/>
      <c r="U83" s="8"/>
      <c r="V83" s="8"/>
      <c r="W83" s="5"/>
      <c r="X83" s="5"/>
      <c r="Y83" s="5"/>
      <c r="Z83" s="488" t="s">
        <v>20</v>
      </c>
      <c r="AA83" s="488"/>
      <c r="AB83" s="488"/>
      <c r="AC83" s="479"/>
      <c r="AD83" s="479"/>
      <c r="AE83" s="479"/>
      <c r="AF83" s="479"/>
      <c r="AG83" s="479"/>
      <c r="AH83" s="479"/>
      <c r="AI83" s="479"/>
      <c r="AJ83" s="479"/>
      <c r="AK83" s="479"/>
      <c r="AL83" s="479"/>
      <c r="AM83" s="479"/>
      <c r="AN83" s="479"/>
      <c r="AO83" s="479"/>
      <c r="AP83" s="479"/>
      <c r="AQ83" s="479"/>
      <c r="AR83" s="479"/>
      <c r="AS83" s="479"/>
      <c r="AT83" s="479"/>
      <c r="AU83" s="5"/>
      <c r="AV83" s="5"/>
      <c r="AW83" s="5"/>
      <c r="AX83" s="5"/>
      <c r="AY83" s="5"/>
      <c r="AZ83" s="5"/>
      <c r="BA83" s="5"/>
      <c r="BB83" s="5"/>
      <c r="BC83" s="15"/>
      <c r="BD83" s="144"/>
      <c r="BE83" s="144"/>
      <c r="BF83" s="144"/>
      <c r="BG83" s="144"/>
      <c r="BH83" s="144"/>
      <c r="BI83" s="166"/>
      <c r="BJ83" s="144"/>
      <c r="BK83" s="144"/>
      <c r="BL83" s="144"/>
      <c r="BM83" s="144"/>
      <c r="BN83" s="144"/>
    </row>
    <row r="84" spans="1:66" ht="6.75" customHeight="1" x14ac:dyDescent="0.25">
      <c r="A84" s="165"/>
      <c r="B84" s="5"/>
      <c r="C84" s="5"/>
      <c r="D84" s="5"/>
      <c r="E84" s="5"/>
      <c r="F84" s="5"/>
      <c r="G84" s="8"/>
      <c r="H84" s="8"/>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15"/>
      <c r="BD84" s="144"/>
      <c r="BI84" s="166"/>
      <c r="BJ84" s="144"/>
      <c r="BK84" s="144"/>
      <c r="BL84" s="144"/>
      <c r="BM84" s="144"/>
      <c r="BN84" s="144"/>
    </row>
    <row r="85" spans="1:66" x14ac:dyDescent="0.25">
      <c r="A85" s="165"/>
      <c r="B85" s="487" t="s">
        <v>21</v>
      </c>
      <c r="C85" s="487"/>
      <c r="D85" s="487"/>
      <c r="E85" s="487"/>
      <c r="F85" s="487"/>
      <c r="G85" s="487"/>
      <c r="H85" s="487"/>
      <c r="I85" s="487"/>
      <c r="J85" s="479"/>
      <c r="K85" s="479"/>
      <c r="L85" s="5"/>
      <c r="M85" s="5"/>
      <c r="N85" s="5"/>
      <c r="O85" s="5"/>
      <c r="P85" s="5"/>
      <c r="Q85" s="5"/>
      <c r="R85" s="5"/>
      <c r="S85" s="5"/>
      <c r="T85" s="5"/>
      <c r="U85" s="5"/>
      <c r="V85" s="5"/>
      <c r="W85" s="5"/>
      <c r="X85" s="5"/>
      <c r="Y85" s="5"/>
      <c r="Z85" s="487" t="s">
        <v>22</v>
      </c>
      <c r="AA85" s="487"/>
      <c r="AB85" s="487"/>
      <c r="AC85" s="487"/>
      <c r="AD85" s="487"/>
      <c r="AE85" s="487"/>
      <c r="AF85" s="487"/>
      <c r="AG85" s="487"/>
      <c r="AH85" s="487"/>
      <c r="AI85" s="479"/>
      <c r="AJ85" s="479"/>
      <c r="AK85" s="479"/>
      <c r="AL85" s="479"/>
      <c r="AM85" s="479"/>
      <c r="AN85" s="479"/>
      <c r="AO85" s="479"/>
      <c r="AP85" s="479"/>
      <c r="AQ85" s="479"/>
      <c r="AR85" s="479"/>
      <c r="AS85" s="479"/>
      <c r="AT85" s="479"/>
      <c r="AU85" s="5"/>
      <c r="AV85" s="5"/>
      <c r="AW85" s="5"/>
      <c r="AX85" s="5"/>
      <c r="AY85" s="5"/>
      <c r="AZ85" s="5"/>
      <c r="BA85" s="5"/>
      <c r="BB85" s="5"/>
      <c r="BC85" s="15"/>
      <c r="BD85" s="144"/>
      <c r="BE85" s="144"/>
      <c r="BF85" s="144"/>
      <c r="BG85" s="144"/>
      <c r="BH85" s="144"/>
      <c r="BI85" s="166"/>
      <c r="BJ85" s="144"/>
      <c r="BK85" s="144"/>
      <c r="BL85" s="144"/>
      <c r="BM85" s="144"/>
      <c r="BN85" s="144"/>
    </row>
    <row r="86" spans="1:66" ht="6.75" customHeight="1" x14ac:dyDescent="0.25">
      <c r="A86" s="165"/>
      <c r="B86" s="5"/>
      <c r="C86" s="5"/>
      <c r="D86" s="5"/>
      <c r="E86" s="5"/>
      <c r="F86" s="5"/>
      <c r="G86" s="8"/>
      <c r="H86" s="8"/>
      <c r="I86" s="5"/>
      <c r="J86" s="5"/>
      <c r="K86" s="5"/>
      <c r="L86" s="5"/>
      <c r="M86" s="5"/>
      <c r="N86" s="5"/>
      <c r="O86" s="5"/>
      <c r="P86" s="5"/>
      <c r="Q86" s="5"/>
      <c r="R86" s="5"/>
      <c r="S86" s="5"/>
      <c r="T86" s="5"/>
      <c r="U86" s="5"/>
      <c r="V86" s="5"/>
      <c r="W86" s="5"/>
      <c r="X86" s="5"/>
      <c r="Y86" s="5"/>
      <c r="Z86" s="5"/>
      <c r="AA86" s="5"/>
      <c r="AB86" s="5"/>
      <c r="AC86" s="5"/>
      <c r="AD86" s="8"/>
      <c r="AE86" s="8"/>
      <c r="AF86" s="5"/>
      <c r="AG86" s="5"/>
      <c r="AH86" s="5"/>
      <c r="AI86" s="5"/>
      <c r="AJ86" s="5"/>
      <c r="AK86" s="5"/>
      <c r="AL86" s="5"/>
      <c r="AM86" s="5"/>
      <c r="AN86" s="5"/>
      <c r="AO86" s="5"/>
      <c r="AP86" s="5"/>
      <c r="AQ86" s="5"/>
      <c r="AR86" s="5"/>
      <c r="AS86" s="5"/>
      <c r="AT86" s="5"/>
      <c r="AU86" s="5"/>
      <c r="AV86" s="5"/>
      <c r="AW86" s="5"/>
      <c r="AX86" s="5"/>
      <c r="AY86" s="5"/>
      <c r="AZ86" s="5"/>
      <c r="BA86" s="5"/>
      <c r="BB86" s="5"/>
      <c r="BC86" s="15"/>
      <c r="BD86" s="144"/>
      <c r="BE86" s="144"/>
      <c r="BF86" s="144"/>
      <c r="BG86" s="144"/>
      <c r="BH86" s="144"/>
      <c r="BI86" s="166"/>
      <c r="BJ86" s="144"/>
      <c r="BK86" s="144"/>
      <c r="BL86" s="144"/>
      <c r="BM86" s="144"/>
      <c r="BN86" s="144"/>
    </row>
    <row r="87" spans="1:66" x14ac:dyDescent="0.25">
      <c r="A87" s="14"/>
      <c r="B87" s="487" t="s">
        <v>23</v>
      </c>
      <c r="C87" s="487"/>
      <c r="D87" s="487"/>
      <c r="E87" s="487"/>
      <c r="F87" s="487"/>
      <c r="G87" s="487"/>
      <c r="H87" s="487"/>
      <c r="I87" s="479"/>
      <c r="J87" s="479"/>
      <c r="K87" s="479"/>
      <c r="L87" s="479"/>
      <c r="M87" s="479"/>
      <c r="N87" s="479"/>
      <c r="O87" s="479"/>
      <c r="P87" s="479"/>
      <c r="Q87" s="5"/>
      <c r="R87" s="5"/>
      <c r="S87" s="5"/>
      <c r="T87" s="5"/>
      <c r="U87" s="5"/>
      <c r="V87" s="5"/>
      <c r="W87" s="5"/>
      <c r="X87" s="5"/>
      <c r="Y87" s="5"/>
      <c r="Z87" s="427" t="s">
        <v>24</v>
      </c>
      <c r="AA87" s="427"/>
      <c r="AB87" s="427"/>
      <c r="AC87" s="427"/>
      <c r="AD87" s="427"/>
      <c r="AE87" s="427"/>
      <c r="AF87" s="427"/>
      <c r="AG87" s="427"/>
      <c r="AH87" s="427"/>
      <c r="AI87" s="479"/>
      <c r="AJ87" s="479"/>
      <c r="AK87" s="479"/>
      <c r="AL87" s="479"/>
      <c r="AM87" s="479"/>
      <c r="AN87" s="479"/>
      <c r="AO87" s="479"/>
      <c r="AP87" s="479"/>
      <c r="AQ87" s="479"/>
      <c r="AR87" s="479"/>
      <c r="AS87" s="479"/>
      <c r="AT87" s="479"/>
      <c r="AU87" s="479"/>
      <c r="AV87" s="479"/>
      <c r="AW87" s="479"/>
      <c r="AX87" s="479"/>
      <c r="AY87" s="479"/>
      <c r="AZ87" s="479"/>
      <c r="BA87" s="479"/>
      <c r="BB87" s="479"/>
      <c r="BC87" s="15"/>
      <c r="BD87" s="144"/>
      <c r="BE87" s="144"/>
      <c r="BF87" s="144"/>
      <c r="BG87" s="144"/>
      <c r="BH87" s="144"/>
      <c r="BI87" s="166"/>
      <c r="BJ87" s="144"/>
      <c r="BK87" s="144"/>
      <c r="BL87" s="144"/>
      <c r="BM87" s="144"/>
      <c r="BN87" s="144"/>
    </row>
    <row r="88" spans="1:66" ht="6.75" customHeight="1" x14ac:dyDescent="0.25">
      <c r="A88" s="14"/>
      <c r="B88" s="5"/>
      <c r="C88" s="5"/>
      <c r="D88" s="5"/>
      <c r="E88" s="5"/>
      <c r="F88" s="5"/>
      <c r="G88" s="8"/>
      <c r="H88" s="8"/>
      <c r="I88" s="5"/>
      <c r="J88" s="5"/>
      <c r="K88" s="5"/>
      <c r="L88" s="5"/>
      <c r="M88" s="5"/>
      <c r="N88" s="5"/>
      <c r="O88" s="5"/>
      <c r="P88" s="5"/>
      <c r="Q88" s="5"/>
      <c r="R88" s="5"/>
      <c r="S88" s="5"/>
      <c r="T88" s="5"/>
      <c r="U88" s="5"/>
      <c r="V88" s="5"/>
      <c r="W88" s="5"/>
      <c r="X88" s="5"/>
      <c r="Y88" s="5"/>
      <c r="Z88" s="5"/>
      <c r="AA88" s="5"/>
      <c r="AB88" s="5"/>
      <c r="AC88" s="5"/>
      <c r="AD88" s="8"/>
      <c r="AE88" s="8"/>
      <c r="AF88" s="5"/>
      <c r="AG88" s="5"/>
      <c r="AH88" s="5"/>
      <c r="AI88" s="5"/>
      <c r="AJ88" s="5"/>
      <c r="AK88" s="5"/>
      <c r="AL88" s="5"/>
      <c r="AM88" s="5"/>
      <c r="AN88" s="5"/>
      <c r="AO88" s="5"/>
      <c r="AP88" s="5"/>
      <c r="AQ88" s="5"/>
      <c r="AR88" s="5"/>
      <c r="AS88" s="5"/>
      <c r="AT88" s="5"/>
      <c r="AU88" s="5"/>
      <c r="AV88" s="5"/>
      <c r="AW88" s="5"/>
      <c r="AX88" s="5"/>
      <c r="AY88" s="5"/>
      <c r="AZ88" s="5"/>
      <c r="BA88" s="5"/>
      <c r="BB88" s="5"/>
      <c r="BC88" s="15"/>
      <c r="BD88" s="144"/>
      <c r="BI88" s="166"/>
      <c r="BJ88" s="144"/>
      <c r="BK88" s="144"/>
      <c r="BL88" s="144"/>
      <c r="BM88" s="144"/>
      <c r="BN88" s="144"/>
    </row>
    <row r="89" spans="1:66" ht="18.75" x14ac:dyDescent="0.25">
      <c r="A89" s="494" t="s">
        <v>36</v>
      </c>
      <c r="B89" s="495"/>
      <c r="C89" s="495"/>
      <c r="D89" s="495"/>
      <c r="E89" s="495"/>
      <c r="F89" s="495"/>
      <c r="G89" s="495"/>
      <c r="H89" s="495"/>
      <c r="I89" s="495"/>
      <c r="J89" s="495"/>
      <c r="K89" s="495"/>
      <c r="L89" s="495"/>
      <c r="M89" s="495"/>
      <c r="N89" s="495"/>
      <c r="O89" s="495"/>
      <c r="P89" s="495"/>
      <c r="Q89" s="495"/>
      <c r="R89" s="495"/>
      <c r="S89" s="495"/>
      <c r="T89" s="495"/>
      <c r="U89" s="495"/>
      <c r="V89" s="495"/>
      <c r="W89" s="495"/>
      <c r="X89" s="495"/>
      <c r="Y89" s="495"/>
      <c r="Z89" s="495"/>
      <c r="AA89" s="495"/>
      <c r="AB89" s="495"/>
      <c r="AC89" s="495"/>
      <c r="AD89" s="495"/>
      <c r="AE89" s="495"/>
      <c r="AF89" s="495"/>
      <c r="AG89" s="495"/>
      <c r="AH89" s="495"/>
      <c r="AI89" s="495"/>
      <c r="AJ89" s="495"/>
      <c r="AK89" s="495"/>
      <c r="AL89" s="495"/>
      <c r="AM89" s="495"/>
      <c r="AN89" s="495"/>
      <c r="AO89" s="495"/>
      <c r="AP89" s="495"/>
      <c r="AQ89" s="495"/>
      <c r="AR89" s="495"/>
      <c r="AS89" s="495"/>
      <c r="AT89" s="495"/>
      <c r="AU89" s="495"/>
      <c r="AV89" s="495"/>
      <c r="AW89" s="495"/>
      <c r="AX89" s="495"/>
      <c r="AY89" s="495"/>
      <c r="AZ89" s="495"/>
      <c r="BA89" s="495"/>
      <c r="BB89" s="495"/>
      <c r="BC89" s="496"/>
      <c r="BD89" s="144"/>
      <c r="BI89" s="166"/>
      <c r="BJ89" s="144"/>
      <c r="BK89" s="144"/>
      <c r="BL89" s="144"/>
      <c r="BM89" s="144"/>
      <c r="BN89" s="144"/>
    </row>
    <row r="90" spans="1:66" ht="6.75" customHeight="1" x14ac:dyDescent="0.25">
      <c r="A90" s="14"/>
      <c r="B90" s="428"/>
      <c r="C90" s="428"/>
      <c r="D90" s="428"/>
      <c r="E90" s="428"/>
      <c r="F90" s="428"/>
      <c r="G90" s="428"/>
      <c r="H90" s="428"/>
      <c r="I90" s="428"/>
      <c r="J90" s="428"/>
      <c r="K90" s="428"/>
      <c r="L90" s="428"/>
      <c r="M90" s="428"/>
      <c r="N90" s="428"/>
      <c r="O90" s="428"/>
      <c r="P90" s="428"/>
      <c r="Q90" s="428"/>
      <c r="R90" s="428"/>
      <c r="S90" s="428"/>
      <c r="T90" s="428"/>
      <c r="U90" s="428"/>
      <c r="V90" s="428"/>
      <c r="W90" s="428"/>
      <c r="X90" s="428"/>
      <c r="Y90" s="428"/>
      <c r="Z90" s="428"/>
      <c r="AA90" s="428"/>
      <c r="AB90" s="428"/>
      <c r="AC90" s="428"/>
      <c r="AD90" s="428"/>
      <c r="AE90" s="428"/>
      <c r="AF90" s="428"/>
      <c r="AG90" s="428"/>
      <c r="AH90" s="428"/>
      <c r="AI90" s="428"/>
      <c r="AJ90" s="428"/>
      <c r="AK90" s="428"/>
      <c r="AL90" s="428"/>
      <c r="AM90" s="428"/>
      <c r="AN90" s="428"/>
      <c r="AO90" s="428"/>
      <c r="AP90" s="428"/>
      <c r="AQ90" s="428"/>
      <c r="AR90" s="428"/>
      <c r="AS90" s="428"/>
      <c r="AT90" s="428"/>
      <c r="AU90" s="428"/>
      <c r="AV90" s="428"/>
      <c r="AW90" s="428"/>
      <c r="AX90" s="428"/>
      <c r="AY90" s="428"/>
      <c r="AZ90" s="428"/>
      <c r="BA90" s="428"/>
      <c r="BB90" s="428"/>
      <c r="BC90" s="164"/>
      <c r="BD90" s="144"/>
      <c r="BE90" s="144"/>
      <c r="BF90" s="144"/>
      <c r="BG90" s="144"/>
      <c r="BH90" s="144"/>
      <c r="BI90" s="166"/>
      <c r="BJ90" s="144"/>
      <c r="BK90" s="144"/>
      <c r="BL90" s="144"/>
      <c r="BM90" s="144"/>
      <c r="BN90" s="144"/>
    </row>
    <row r="91" spans="1:66" x14ac:dyDescent="0.25">
      <c r="A91" s="14"/>
      <c r="B91" s="487" t="s">
        <v>37</v>
      </c>
      <c r="C91" s="487"/>
      <c r="D91" s="487"/>
      <c r="E91" s="487"/>
      <c r="F91" s="487"/>
      <c r="G91" s="487"/>
      <c r="H91" s="487"/>
      <c r="I91" s="487"/>
      <c r="J91" s="487"/>
      <c r="K91" s="487"/>
      <c r="L91" s="487"/>
      <c r="M91" s="487"/>
      <c r="N91" s="479"/>
      <c r="O91" s="479"/>
      <c r="P91" s="479"/>
      <c r="Q91" s="479"/>
      <c r="R91" s="479"/>
      <c r="S91" s="479"/>
      <c r="T91" s="479"/>
      <c r="U91" s="479"/>
      <c r="V91" s="479"/>
      <c r="W91" s="479"/>
      <c r="X91" s="479"/>
      <c r="Y91" s="479"/>
      <c r="Z91" s="479"/>
      <c r="AA91" s="479"/>
      <c r="AB91" s="479"/>
      <c r="AC91" s="479"/>
      <c r="AD91" s="479"/>
      <c r="AE91" s="479"/>
      <c r="AF91" s="479"/>
      <c r="AG91" s="479"/>
      <c r="AH91" s="479"/>
      <c r="AI91" s="479"/>
      <c r="AJ91" s="479"/>
      <c r="AK91" s="479"/>
      <c r="AL91" s="479"/>
      <c r="AM91" s="479"/>
      <c r="AN91" s="479"/>
      <c r="AO91" s="479"/>
      <c r="AP91" s="479"/>
      <c r="AQ91" s="479"/>
      <c r="AR91" s="479"/>
      <c r="AS91" s="479"/>
      <c r="AT91" s="479"/>
      <c r="AU91" s="428"/>
      <c r="AV91" s="428"/>
      <c r="AW91" s="428"/>
      <c r="AX91" s="428"/>
      <c r="AY91" s="428"/>
      <c r="AZ91" s="428"/>
      <c r="BA91" s="428"/>
      <c r="BB91" s="428"/>
      <c r="BC91" s="164"/>
      <c r="BD91" s="144"/>
      <c r="BE91" s="144"/>
      <c r="BF91" s="144"/>
      <c r="BG91" s="144"/>
      <c r="BH91" s="144"/>
      <c r="BI91" s="166"/>
      <c r="BJ91" s="144"/>
      <c r="BK91" s="144"/>
      <c r="BL91" s="144"/>
      <c r="BM91" s="144"/>
      <c r="BN91" s="144"/>
    </row>
    <row r="92" spans="1:66" ht="6.75" customHeight="1" x14ac:dyDescent="0.25">
      <c r="A92" s="14"/>
      <c r="B92" s="4"/>
      <c r="C92" s="5"/>
      <c r="D92" s="5"/>
      <c r="E92" s="5"/>
      <c r="F92" s="5"/>
      <c r="G92" s="8"/>
      <c r="H92" s="8"/>
      <c r="I92" s="5"/>
      <c r="J92" s="5"/>
      <c r="K92" s="5"/>
      <c r="L92" s="5"/>
      <c r="M92" s="5"/>
      <c r="N92" s="5"/>
      <c r="O92" s="5"/>
      <c r="P92" s="5"/>
      <c r="Q92" s="5"/>
      <c r="R92" s="5"/>
      <c r="S92" s="5"/>
      <c r="T92" s="5"/>
      <c r="U92" s="5"/>
      <c r="V92" s="5"/>
      <c r="W92" s="5"/>
      <c r="X92" s="5"/>
      <c r="Y92" s="5"/>
      <c r="Z92" s="5"/>
      <c r="AA92" s="5"/>
      <c r="AB92" s="5"/>
      <c r="AC92" s="5"/>
      <c r="AD92" s="8"/>
      <c r="AE92" s="8"/>
      <c r="AF92" s="5"/>
      <c r="AG92" s="5"/>
      <c r="AH92" s="5"/>
      <c r="AI92" s="5"/>
      <c r="AJ92" s="5"/>
      <c r="AK92" s="5"/>
      <c r="AL92" s="5"/>
      <c r="AM92" s="5"/>
      <c r="AN92" s="5"/>
      <c r="AO92" s="5"/>
      <c r="AP92" s="5"/>
      <c r="AQ92" s="5"/>
      <c r="AR92" s="5"/>
      <c r="AS92" s="5"/>
      <c r="AT92" s="5"/>
      <c r="AU92" s="5"/>
      <c r="AV92" s="5"/>
      <c r="AW92" s="5"/>
      <c r="AX92" s="5"/>
      <c r="AY92" s="5"/>
      <c r="AZ92" s="5"/>
      <c r="BA92" s="5"/>
      <c r="BB92" s="5"/>
      <c r="BC92" s="15"/>
      <c r="BD92" s="144"/>
      <c r="BE92" s="144"/>
      <c r="BF92" s="144"/>
      <c r="BG92" s="144"/>
      <c r="BH92" s="144"/>
      <c r="BI92" s="166"/>
      <c r="BJ92" s="144"/>
      <c r="BK92" s="144"/>
      <c r="BL92" s="144"/>
      <c r="BM92" s="144"/>
      <c r="BN92" s="144"/>
    </row>
    <row r="93" spans="1:66" x14ac:dyDescent="0.25">
      <c r="A93" s="14"/>
      <c r="B93" s="8" t="s">
        <v>19</v>
      </c>
      <c r="C93" s="8"/>
      <c r="D93" s="8"/>
      <c r="E93" s="8"/>
      <c r="F93" s="8"/>
      <c r="G93" s="8"/>
      <c r="H93" s="8"/>
      <c r="I93" s="479"/>
      <c r="J93" s="479"/>
      <c r="K93" s="479"/>
      <c r="L93" s="479"/>
      <c r="M93" s="479"/>
      <c r="N93" s="479"/>
      <c r="O93" s="479"/>
      <c r="P93" s="479"/>
      <c r="Q93" s="8"/>
      <c r="R93" s="8"/>
      <c r="S93" s="8"/>
      <c r="T93" s="8"/>
      <c r="U93" s="8"/>
      <c r="V93" s="8"/>
      <c r="W93" s="5"/>
      <c r="X93" s="5"/>
      <c r="Y93" s="5"/>
      <c r="Z93" s="488" t="s">
        <v>20</v>
      </c>
      <c r="AA93" s="488"/>
      <c r="AB93" s="488"/>
      <c r="AC93" s="479"/>
      <c r="AD93" s="479"/>
      <c r="AE93" s="479"/>
      <c r="AF93" s="479"/>
      <c r="AG93" s="479"/>
      <c r="AH93" s="479"/>
      <c r="AI93" s="479"/>
      <c r="AJ93" s="479"/>
      <c r="AK93" s="479"/>
      <c r="AL93" s="479"/>
      <c r="AM93" s="479"/>
      <c r="AN93" s="479"/>
      <c r="AO93" s="479"/>
      <c r="AP93" s="479"/>
      <c r="AQ93" s="479"/>
      <c r="AR93" s="479"/>
      <c r="AS93" s="479"/>
      <c r="AT93" s="479"/>
      <c r="AU93" s="5"/>
      <c r="AV93" s="5"/>
      <c r="AW93" s="5"/>
      <c r="AX93" s="5"/>
      <c r="AY93" s="5"/>
      <c r="AZ93" s="5"/>
      <c r="BA93" s="5"/>
      <c r="BB93" s="5"/>
      <c r="BC93" s="15"/>
      <c r="BD93" s="144"/>
      <c r="BE93" s="144"/>
      <c r="BF93" s="144"/>
      <c r="BG93" s="144"/>
      <c r="BH93" s="144"/>
      <c r="BI93" s="166"/>
      <c r="BJ93" s="144"/>
      <c r="BK93" s="144"/>
      <c r="BL93" s="144"/>
      <c r="BM93" s="144"/>
      <c r="BN93" s="144"/>
    </row>
    <row r="94" spans="1:66" ht="6.75" customHeight="1" x14ac:dyDescent="0.25">
      <c r="A94" s="165"/>
      <c r="B94" s="5"/>
      <c r="C94" s="5"/>
      <c r="D94" s="5"/>
      <c r="E94" s="5"/>
      <c r="F94" s="5"/>
      <c r="G94" s="8"/>
      <c r="H94" s="8"/>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15"/>
      <c r="BD94" s="144"/>
      <c r="BE94" s="144"/>
      <c r="BF94" s="144"/>
      <c r="BG94" s="144"/>
      <c r="BH94" s="144"/>
      <c r="BI94" s="166"/>
      <c r="BJ94" s="144"/>
      <c r="BK94" s="144"/>
      <c r="BL94" s="144"/>
      <c r="BM94" s="144"/>
      <c r="BN94" s="144"/>
    </row>
    <row r="95" spans="1:66" x14ac:dyDescent="0.25">
      <c r="A95" s="165"/>
      <c r="B95" s="487" t="s">
        <v>21</v>
      </c>
      <c r="C95" s="487"/>
      <c r="D95" s="487"/>
      <c r="E95" s="487"/>
      <c r="F95" s="487"/>
      <c r="G95" s="487"/>
      <c r="H95" s="487"/>
      <c r="I95" s="487"/>
      <c r="J95" s="479"/>
      <c r="K95" s="479"/>
      <c r="L95" s="5"/>
      <c r="M95" s="5"/>
      <c r="N95" s="5"/>
      <c r="O95" s="5"/>
      <c r="P95" s="5"/>
      <c r="Q95" s="5"/>
      <c r="R95" s="5"/>
      <c r="S95" s="5"/>
      <c r="T95" s="5"/>
      <c r="U95" s="5"/>
      <c r="V95" s="5"/>
      <c r="W95" s="5"/>
      <c r="X95" s="5"/>
      <c r="Y95" s="5"/>
      <c r="Z95" s="487" t="s">
        <v>22</v>
      </c>
      <c r="AA95" s="487"/>
      <c r="AB95" s="487"/>
      <c r="AC95" s="487"/>
      <c r="AD95" s="487"/>
      <c r="AE95" s="487"/>
      <c r="AF95" s="487"/>
      <c r="AG95" s="487"/>
      <c r="AH95" s="487"/>
      <c r="AI95" s="479"/>
      <c r="AJ95" s="479"/>
      <c r="AK95" s="479"/>
      <c r="AL95" s="479"/>
      <c r="AM95" s="479"/>
      <c r="AN95" s="479"/>
      <c r="AO95" s="479"/>
      <c r="AP95" s="479"/>
      <c r="AQ95" s="479"/>
      <c r="AR95" s="479"/>
      <c r="AS95" s="479"/>
      <c r="AT95" s="479"/>
      <c r="AU95" s="5"/>
      <c r="AV95" s="5"/>
      <c r="AW95" s="5"/>
      <c r="AX95" s="5"/>
      <c r="AY95" s="5"/>
      <c r="AZ95" s="5"/>
      <c r="BA95" s="5"/>
      <c r="BB95" s="5"/>
      <c r="BC95" s="15"/>
      <c r="BD95" s="144"/>
      <c r="BE95" s="144"/>
      <c r="BF95" s="144"/>
      <c r="BG95" s="144"/>
      <c r="BH95" s="144"/>
      <c r="BI95" s="166"/>
      <c r="BJ95" s="144"/>
      <c r="BK95" s="144"/>
      <c r="BL95" s="144"/>
      <c r="BM95" s="144"/>
      <c r="BN95" s="144"/>
    </row>
    <row r="96" spans="1:66" ht="6.75" customHeight="1" x14ac:dyDescent="0.25">
      <c r="A96" s="165"/>
      <c r="B96" s="5"/>
      <c r="C96" s="5"/>
      <c r="D96" s="5"/>
      <c r="E96" s="5"/>
      <c r="F96" s="5"/>
      <c r="G96" s="8"/>
      <c r="H96" s="8"/>
      <c r="I96" s="5"/>
      <c r="J96" s="5"/>
      <c r="K96" s="5"/>
      <c r="L96" s="5"/>
      <c r="M96" s="5"/>
      <c r="N96" s="5"/>
      <c r="O96" s="5"/>
      <c r="P96" s="5"/>
      <c r="Q96" s="5"/>
      <c r="R96" s="5"/>
      <c r="S96" s="5"/>
      <c r="T96" s="5"/>
      <c r="U96" s="5"/>
      <c r="V96" s="5"/>
      <c r="W96" s="5"/>
      <c r="X96" s="5"/>
      <c r="Y96" s="5"/>
      <c r="Z96" s="5"/>
      <c r="AA96" s="5"/>
      <c r="AB96" s="5"/>
      <c r="AC96" s="5"/>
      <c r="AD96" s="8"/>
      <c r="AE96" s="8"/>
      <c r="AF96" s="5"/>
      <c r="AG96" s="5"/>
      <c r="AH96" s="5"/>
      <c r="AI96" s="5"/>
      <c r="AJ96" s="5"/>
      <c r="AK96" s="5"/>
      <c r="AL96" s="5"/>
      <c r="AM96" s="5"/>
      <c r="AN96" s="5"/>
      <c r="AO96" s="5"/>
      <c r="AP96" s="5"/>
      <c r="AQ96" s="5"/>
      <c r="AR96" s="5"/>
      <c r="AS96" s="5"/>
      <c r="AT96" s="5"/>
      <c r="AU96" s="5"/>
      <c r="AV96" s="5"/>
      <c r="AW96" s="5"/>
      <c r="AX96" s="5"/>
      <c r="AY96" s="5"/>
      <c r="AZ96" s="5"/>
      <c r="BA96" s="5"/>
      <c r="BB96" s="5"/>
      <c r="BC96" s="15"/>
      <c r="BD96" s="144"/>
      <c r="BE96" s="144"/>
      <c r="BF96" s="144"/>
      <c r="BG96" s="144"/>
      <c r="BH96" s="144"/>
      <c r="BI96" s="166"/>
      <c r="BJ96" s="144"/>
      <c r="BK96" s="144"/>
      <c r="BL96" s="144"/>
      <c r="BM96" s="144"/>
      <c r="BN96" s="144"/>
    </row>
    <row r="97" spans="1:76" x14ac:dyDescent="0.25">
      <c r="A97" s="14"/>
      <c r="B97" s="487" t="s">
        <v>23</v>
      </c>
      <c r="C97" s="487"/>
      <c r="D97" s="487"/>
      <c r="E97" s="487"/>
      <c r="F97" s="487"/>
      <c r="G97" s="487"/>
      <c r="H97" s="487"/>
      <c r="I97" s="479"/>
      <c r="J97" s="479"/>
      <c r="K97" s="479"/>
      <c r="L97" s="479"/>
      <c r="M97" s="479"/>
      <c r="N97" s="479"/>
      <c r="O97" s="479"/>
      <c r="P97" s="479"/>
      <c r="Q97" s="5"/>
      <c r="R97" s="5"/>
      <c r="S97" s="5"/>
      <c r="T97" s="5"/>
      <c r="U97" s="5"/>
      <c r="V97" s="5"/>
      <c r="W97" s="5"/>
      <c r="X97" s="5"/>
      <c r="Y97" s="5"/>
      <c r="Z97" s="427" t="s">
        <v>24</v>
      </c>
      <c r="AA97" s="427"/>
      <c r="AB97" s="427"/>
      <c r="AC97" s="427"/>
      <c r="AD97" s="427"/>
      <c r="AE97" s="427"/>
      <c r="AF97" s="427"/>
      <c r="AG97" s="427"/>
      <c r="AH97" s="427"/>
      <c r="AI97" s="479"/>
      <c r="AJ97" s="479"/>
      <c r="AK97" s="479"/>
      <c r="AL97" s="479"/>
      <c r="AM97" s="479"/>
      <c r="AN97" s="479"/>
      <c r="AO97" s="479"/>
      <c r="AP97" s="479"/>
      <c r="AQ97" s="479"/>
      <c r="AR97" s="479"/>
      <c r="AS97" s="479"/>
      <c r="AT97" s="479"/>
      <c r="AU97" s="479"/>
      <c r="AV97" s="479"/>
      <c r="AW97" s="479"/>
      <c r="AX97" s="479"/>
      <c r="AY97" s="479"/>
      <c r="AZ97" s="479"/>
      <c r="BA97" s="479"/>
      <c r="BB97" s="479"/>
      <c r="BC97" s="15"/>
      <c r="BD97" s="144"/>
      <c r="BE97" s="144"/>
      <c r="BF97" s="144"/>
      <c r="BG97" s="144"/>
      <c r="BH97" s="144"/>
      <c r="BI97" s="166"/>
      <c r="BJ97" s="144"/>
      <c r="BK97" s="144"/>
      <c r="BL97" s="144"/>
      <c r="BM97" s="144"/>
      <c r="BN97" s="144"/>
    </row>
    <row r="98" spans="1:76" ht="6.75" customHeight="1" thickBot="1" x14ac:dyDescent="0.3">
      <c r="A98" s="16"/>
      <c r="B98" s="17"/>
      <c r="C98" s="18"/>
      <c r="D98" s="18"/>
      <c r="E98" s="18"/>
      <c r="F98" s="18"/>
      <c r="G98" s="18"/>
      <c r="H98" s="18"/>
      <c r="I98" s="18"/>
      <c r="J98" s="18"/>
      <c r="K98" s="18"/>
      <c r="L98" s="18"/>
      <c r="M98" s="18"/>
      <c r="N98" s="18"/>
      <c r="O98" s="18"/>
      <c r="P98" s="18"/>
      <c r="Q98" s="18"/>
      <c r="R98" s="18"/>
      <c r="S98" s="18"/>
      <c r="T98" s="18"/>
      <c r="U98" s="18"/>
      <c r="V98" s="18"/>
      <c r="W98" s="18"/>
      <c r="X98" s="18"/>
      <c r="Y98" s="18"/>
      <c r="Z98" s="18"/>
      <c r="AA98" s="18"/>
      <c r="AB98" s="18"/>
      <c r="AC98" s="18"/>
      <c r="AD98" s="18"/>
      <c r="AE98" s="18"/>
      <c r="AF98" s="18"/>
      <c r="AG98" s="18"/>
      <c r="AH98" s="18"/>
      <c r="AI98" s="18"/>
      <c r="AJ98" s="18"/>
      <c r="AK98" s="18"/>
      <c r="AL98" s="18"/>
      <c r="AM98" s="18"/>
      <c r="AN98" s="18"/>
      <c r="AO98" s="18"/>
      <c r="AP98" s="18"/>
      <c r="AQ98" s="18"/>
      <c r="AR98" s="18"/>
      <c r="AS98" s="18"/>
      <c r="AT98" s="18"/>
      <c r="AU98" s="18"/>
      <c r="AV98" s="18"/>
      <c r="AW98" s="18"/>
      <c r="AX98" s="18"/>
      <c r="AY98" s="18"/>
      <c r="AZ98" s="18"/>
      <c r="BA98" s="18"/>
      <c r="BB98" s="18"/>
      <c r="BC98" s="19"/>
      <c r="BD98" s="144"/>
      <c r="BI98" s="166"/>
      <c r="BJ98" s="144"/>
      <c r="BK98" s="144"/>
      <c r="BL98" s="144"/>
      <c r="BM98" s="144"/>
      <c r="BN98" s="144"/>
    </row>
    <row r="99" spans="1:76" ht="16.5" thickTop="1" x14ac:dyDescent="0.25">
      <c r="BD99" s="144"/>
      <c r="BI99" s="166"/>
      <c r="BJ99" s="144"/>
      <c r="BK99" s="144"/>
      <c r="BL99" s="144"/>
      <c r="BM99" s="144"/>
      <c r="BN99" s="144"/>
    </row>
    <row r="100" spans="1:76" ht="5.25" customHeight="1" x14ac:dyDescent="0.25">
      <c r="BD100" s="144"/>
      <c r="BE100" s="144"/>
      <c r="BF100" s="144"/>
      <c r="BG100" s="144"/>
      <c r="BH100" s="144"/>
      <c r="BI100" s="166"/>
      <c r="BJ100" s="144"/>
      <c r="BK100" s="144"/>
      <c r="BL100" s="144"/>
      <c r="BM100" s="144"/>
      <c r="BN100" s="144"/>
      <c r="BX100" s="21"/>
    </row>
    <row r="101" spans="1:76" x14ac:dyDescent="0.25">
      <c r="BD101" s="144"/>
      <c r="BE101" s="144"/>
      <c r="BF101" s="144"/>
      <c r="BG101" s="144"/>
      <c r="BH101" s="144"/>
      <c r="BI101" s="166"/>
      <c r="BJ101" s="144"/>
      <c r="BK101" s="144"/>
      <c r="BL101" s="144"/>
      <c r="BM101" s="144"/>
      <c r="BN101" s="144"/>
    </row>
    <row r="102" spans="1:76" ht="5.25" customHeight="1" x14ac:dyDescent="0.25">
      <c r="BD102" s="144"/>
      <c r="BE102" s="144"/>
      <c r="BF102" s="144"/>
      <c r="BG102" s="144"/>
      <c r="BH102" s="144"/>
      <c r="BI102" s="166"/>
      <c r="BJ102" s="144"/>
      <c r="BK102" s="144"/>
      <c r="BL102" s="144"/>
      <c r="BM102" s="144"/>
      <c r="BN102" s="144"/>
    </row>
    <row r="103" spans="1:76" ht="16.5" customHeight="1" x14ac:dyDescent="0.25">
      <c r="BD103" s="144"/>
      <c r="BE103" s="144"/>
      <c r="BF103" s="144"/>
      <c r="BG103" s="144"/>
      <c r="BH103" s="144"/>
    </row>
    <row r="104" spans="1:76" ht="6.75" customHeight="1" x14ac:dyDescent="0.25"/>
  </sheetData>
  <sheetProtection algorithmName="SHA-512" hashValue="w6Fg7gCasM3CxP6cShRtAHhkueUL2Z6Xe+omKiyi/WknU2QKQRKn4FIUGACQn1XIVPzYucY2T9lu3OImRL1JyQ==" saltValue="FPXdZTcdVSoGA5xi7DCnzQ==" spinCount="100000" sheet="1" selectLockedCells="1"/>
  <mergeCells count="122">
    <mergeCell ref="B20:U20"/>
    <mergeCell ref="A32:BC32"/>
    <mergeCell ref="A31:BC31"/>
    <mergeCell ref="A23:BC23"/>
    <mergeCell ref="BI2:DG20"/>
    <mergeCell ref="AD66:AF66"/>
    <mergeCell ref="B67:BB67"/>
    <mergeCell ref="I58:P58"/>
    <mergeCell ref="Z58:AB58"/>
    <mergeCell ref="AE10:AJ10"/>
    <mergeCell ref="AK10:AQ10"/>
    <mergeCell ref="B8:J8"/>
    <mergeCell ref="K8:AB8"/>
    <mergeCell ref="J48:K48"/>
    <mergeCell ref="Z48:AH48"/>
    <mergeCell ref="AI48:AT48"/>
    <mergeCell ref="C64:AC64"/>
    <mergeCell ref="AD64:AF64"/>
    <mergeCell ref="C54:AC54"/>
    <mergeCell ref="AD54:AF54"/>
    <mergeCell ref="C66:AC66"/>
    <mergeCell ref="B50:H50"/>
    <mergeCell ref="I50:P50"/>
    <mergeCell ref="Z50:AH50"/>
    <mergeCell ref="AI50:BB50"/>
    <mergeCell ref="A56:BC56"/>
    <mergeCell ref="I46:P46"/>
    <mergeCell ref="Z38:AH38"/>
    <mergeCell ref="J36:K36"/>
    <mergeCell ref="B77:BB77"/>
    <mergeCell ref="I71:P71"/>
    <mergeCell ref="Z71:AB71"/>
    <mergeCell ref="AC71:AO71"/>
    <mergeCell ref="B73:I73"/>
    <mergeCell ref="J73:K73"/>
    <mergeCell ref="Z73:AH73"/>
    <mergeCell ref="AI73:AT73"/>
    <mergeCell ref="B75:H75"/>
    <mergeCell ref="I75:P75"/>
    <mergeCell ref="Z75:AH75"/>
    <mergeCell ref="AI75:BB75"/>
    <mergeCell ref="A69:BC69"/>
    <mergeCell ref="AI60:AT60"/>
    <mergeCell ref="A44:BC44"/>
    <mergeCell ref="BI1:DG1"/>
    <mergeCell ref="B29:BB29"/>
    <mergeCell ref="B21:BB21"/>
    <mergeCell ref="AC25:BB26"/>
    <mergeCell ref="AI27:AX27"/>
    <mergeCell ref="A12:BC12"/>
    <mergeCell ref="AE8:AI8"/>
    <mergeCell ref="AJ8:AQ8"/>
    <mergeCell ref="C25:N26"/>
    <mergeCell ref="Q25:AB26"/>
    <mergeCell ref="D27:M27"/>
    <mergeCell ref="R27:AA27"/>
    <mergeCell ref="A1:BC1"/>
    <mergeCell ref="B2:BB2"/>
    <mergeCell ref="A3:BC3"/>
    <mergeCell ref="A4:BC4"/>
    <mergeCell ref="B6:T6"/>
    <mergeCell ref="U6:AQ6"/>
    <mergeCell ref="B10:I10"/>
    <mergeCell ref="J10:AB10"/>
    <mergeCell ref="B19:U19"/>
    <mergeCell ref="V19:AP19"/>
    <mergeCell ref="B17:U17"/>
    <mergeCell ref="V17:AP17"/>
    <mergeCell ref="N91:AT91"/>
    <mergeCell ref="B91:M91"/>
    <mergeCell ref="B85:I85"/>
    <mergeCell ref="J85:K85"/>
    <mergeCell ref="Z85:AH85"/>
    <mergeCell ref="AI85:AT85"/>
    <mergeCell ref="AC83:AT83"/>
    <mergeCell ref="I83:P83"/>
    <mergeCell ref="Z83:AB83"/>
    <mergeCell ref="B97:H97"/>
    <mergeCell ref="I97:P97"/>
    <mergeCell ref="AI97:BB97"/>
    <mergeCell ref="I93:P93"/>
    <mergeCell ref="Z93:AB93"/>
    <mergeCell ref="AC93:AT93"/>
    <mergeCell ref="B95:I95"/>
    <mergeCell ref="J95:K95"/>
    <mergeCell ref="Z95:AH95"/>
    <mergeCell ref="AI95:AT95"/>
    <mergeCell ref="A79:BC79"/>
    <mergeCell ref="A89:BC89"/>
    <mergeCell ref="B15:U15"/>
    <mergeCell ref="V15:AP15"/>
    <mergeCell ref="B87:H87"/>
    <mergeCell ref="I87:P87"/>
    <mergeCell ref="AI87:BB87"/>
    <mergeCell ref="N81:AT81"/>
    <mergeCell ref="B81:M81"/>
    <mergeCell ref="B48:I48"/>
    <mergeCell ref="C52:AC52"/>
    <mergeCell ref="AD52:AF52"/>
    <mergeCell ref="B62:H62"/>
    <mergeCell ref="I62:P62"/>
    <mergeCell ref="Z62:AH62"/>
    <mergeCell ref="AI62:BB62"/>
    <mergeCell ref="Z36:AH36"/>
    <mergeCell ref="AI36:AT36"/>
    <mergeCell ref="I34:P34"/>
    <mergeCell ref="Z34:AB34"/>
    <mergeCell ref="AC58:AO58"/>
    <mergeCell ref="B60:I60"/>
    <mergeCell ref="J60:K60"/>
    <mergeCell ref="Z60:AH60"/>
    <mergeCell ref="AC34:AO34"/>
    <mergeCell ref="B36:I36"/>
    <mergeCell ref="Z46:AB46"/>
    <mergeCell ref="AC46:AO46"/>
    <mergeCell ref="AI38:BB38"/>
    <mergeCell ref="C40:AC40"/>
    <mergeCell ref="AD40:AF40"/>
    <mergeCell ref="B38:H38"/>
    <mergeCell ref="I38:P38"/>
    <mergeCell ref="C42:AC42"/>
    <mergeCell ref="AD42:AF42"/>
  </mergeCells>
  <conditionalFormatting sqref="V15">
    <cfRule type="cellIs" dxfId="23" priority="4" operator="equal">
      <formula>"Non-Compliant - Please Contact DFS"</formula>
    </cfRule>
  </conditionalFormatting>
  <conditionalFormatting sqref="V17">
    <cfRule type="cellIs" dxfId="22" priority="2" operator="equal">
      <formula>"Incomplete - Please Contact DFS"</formula>
    </cfRule>
  </conditionalFormatting>
  <conditionalFormatting sqref="V19">
    <cfRule type="cellIs" dxfId="21" priority="1" operator="equal">
      <formula>"Non-Compliant"</formula>
    </cfRule>
    <cfRule type="cellIs" dxfId="20" priority="3" operator="equal">
      <formula>"Incomplete - Please Contact DFS"</formula>
    </cfRule>
  </conditionalFormatting>
  <dataValidations xWindow="1681" yWindow="607" count="2">
    <dataValidation allowBlank="1" promptTitle="Planning Grant" prompt="If your department has not been awarded a SAFE grant during the last five fiscal years (FY2018-FY2022), you must select 'Planning Grant' from this menu." sqref="O27" xr:uid="{5070838C-92C4-4D07-A74B-B24AB51955FC}"/>
    <dataValidation allowBlank="1" error="Select an option from the drop-down menu." prompt="If your department has not been awarded a SAFE grant during the last five fiscal years (FY2018-FY2022), you must select 'Planning Grant' from this menu." sqref="N27" xr:uid="{79434364-E5B5-470F-AC41-E1BDCC82A898}"/>
  </dataValidations>
  <pageMargins left="0.25" right="0.25" top="0.25" bottom="0.25" header="0" footer="0"/>
  <pageSetup paperSize="5" scale="81" orientation="portrait" r:id="rId1"/>
  <drawing r:id="rId2"/>
  <extLst>
    <ext xmlns:x14="http://schemas.microsoft.com/office/spreadsheetml/2009/9/main" uri="{CCE6A557-97BC-4b89-ADB6-D9C93CAAB3DF}">
      <x14:dataValidations xmlns:xm="http://schemas.microsoft.com/office/excel/2006/main" xWindow="1681" yWindow="607" count="6">
        <x14:dataValidation type="list" allowBlank="1" showInputMessage="1" showErrorMessage="1" xr:uid="{DC27A1AC-10F3-4E0A-BF3D-8A5B8D2D230D}">
          <x14:formula1>
            <xm:f>'School Enrollment Data'!$V$3:$V$401</xm:f>
          </x14:formula1>
          <xm:sqref>N81:AT81</xm:sqref>
        </x14:dataValidation>
        <x14:dataValidation type="list" allowBlank="1" showInputMessage="1" showErrorMessage="1" xr:uid="{50534465-8026-435D-B565-E6287312E09A}">
          <x14:formula1>
            <xm:f>'Lookup Key'!$B$3:$B$367</xm:f>
          </x14:formula1>
          <xm:sqref>U6:AQ6</xm:sqref>
        </x14:dataValidation>
        <x14:dataValidation type="list" allowBlank="1" showErrorMessage="1" error="Select an option from the drop-down menu." promptTitle="Planning Grant" prompt="If your department has not been awarded a SAFE grant during the last five fiscal years (FY2018-FY2022), you must select 'Planning Grant' from this menu." xr:uid="{FA31538D-CBCD-41DD-B064-27A6A229D347}">
          <x14:formula1>
            <xm:f>'Lookup Key'!$Z$3:$Z$4</xm:f>
          </x14:formula1>
          <xm:sqref>R27 AB27</xm:sqref>
        </x14:dataValidation>
        <x14:dataValidation type="list" allowBlank="1" showInputMessage="1" showErrorMessage="1" xr:uid="{8BD85C75-7A2E-4117-BFC7-759EA6F332C9}">
          <x14:formula1>
            <xm:f>'Lookup Key'!$X$3:$X$4</xm:f>
          </x14:formula1>
          <xm:sqref>AI27</xm:sqref>
        </x14:dataValidation>
        <x14:dataValidation type="list" allowBlank="1" showErrorMessage="1" error="Select an option from the drop-down menu." prompt="If your department has not been awarded a SAFE grant during the last five fiscal years (FY2021-FY2025), you must select 'Planning Grant' from this menu." xr:uid="{0C12C3F3-8EB7-4639-BFA5-7277C246A3F6}">
          <x14:formula1>
            <xm:f>'Lookup Key'!$Y$3:$Y$5</xm:f>
          </x14:formula1>
          <xm:sqref>D27:M27</xm:sqref>
        </x14:dataValidation>
        <x14:dataValidation type="list" allowBlank="1" showInputMessage="1" showErrorMessage="1" errorTitle="Invalid" error="Invalid entry - Please select 'Yes' or 'No' from the dropdown menu." xr:uid="{92E7BAD4-73DF-44CC-AA05-9124F7798014}">
          <x14:formula1>
            <xm:f>'Lookup Key'!$V$3:$V$4</xm:f>
          </x14:formula1>
          <xm:sqref>AD40:AF40 AD42:AF42 AD52:AF52 AD54:AF54 AD64:AF64 AD66:AF66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C1936-19A5-43AA-B9B3-4C87AE7C45A9}">
  <dimension ref="A1:HC201"/>
  <sheetViews>
    <sheetView topLeftCell="I1" workbookViewId="0">
      <pane ySplit="1" topLeftCell="A2" activePane="bottomLeft" state="frozen"/>
      <selection pane="bottomLeft" activeCell="EG13" sqref="EG13"/>
    </sheetView>
  </sheetViews>
  <sheetFormatPr defaultRowHeight="15" x14ac:dyDescent="0.25"/>
  <cols>
    <col min="1" max="1" width="21.140625" hidden="1" customWidth="1"/>
    <col min="2" max="2" width="55.5703125" hidden="1" customWidth="1"/>
    <col min="3" max="3" width="17.7109375" hidden="1" customWidth="1"/>
    <col min="4" max="4" width="25.28515625" hidden="1" customWidth="1"/>
    <col min="5" max="5" width="9.140625" hidden="1" customWidth="1"/>
    <col min="6" max="7" width="51" hidden="1" customWidth="1"/>
    <col min="8" max="8" width="9.140625" hidden="1" customWidth="1"/>
    <col min="9" max="31" width="23" customWidth="1"/>
    <col min="32" max="211" width="19" customWidth="1"/>
  </cols>
  <sheetData>
    <row r="1" spans="1:211" ht="36.75" customHeight="1" thickBot="1" x14ac:dyDescent="0.3">
      <c r="A1" t="s">
        <v>2324</v>
      </c>
      <c r="B1" t="s">
        <v>2982</v>
      </c>
      <c r="C1" t="s">
        <v>2325</v>
      </c>
      <c r="D1" t="s">
        <v>2983</v>
      </c>
      <c r="F1" s="393" t="s">
        <v>2984</v>
      </c>
      <c r="G1" s="425" t="s">
        <v>2985</v>
      </c>
      <c r="I1" s="422" t="s">
        <v>2986</v>
      </c>
      <c r="J1" s="423" t="s">
        <v>2987</v>
      </c>
      <c r="K1" s="423" t="s">
        <v>2988</v>
      </c>
      <c r="L1" s="423" t="s">
        <v>2989</v>
      </c>
      <c r="M1" s="423" t="s">
        <v>2990</v>
      </c>
      <c r="N1" s="423" t="s">
        <v>2991</v>
      </c>
      <c r="O1" s="423" t="s">
        <v>2992</v>
      </c>
      <c r="P1" s="423" t="s">
        <v>2993</v>
      </c>
      <c r="Q1" s="423" t="s">
        <v>2994</v>
      </c>
      <c r="R1" s="423" t="s">
        <v>2995</v>
      </c>
      <c r="S1" s="423" t="s">
        <v>2996</v>
      </c>
      <c r="T1" s="423" t="s">
        <v>2997</v>
      </c>
      <c r="U1" s="423" t="s">
        <v>2998</v>
      </c>
      <c r="V1" s="423" t="s">
        <v>2999</v>
      </c>
      <c r="W1" s="423" t="s">
        <v>3000</v>
      </c>
      <c r="X1" s="423" t="s">
        <v>3001</v>
      </c>
      <c r="Y1" s="423" t="s">
        <v>3002</v>
      </c>
      <c r="Z1" s="423" t="s">
        <v>3003</v>
      </c>
      <c r="AA1" s="423" t="s">
        <v>3004</v>
      </c>
      <c r="AB1" s="423" t="s">
        <v>3005</v>
      </c>
      <c r="AC1" s="423" t="s">
        <v>3006</v>
      </c>
      <c r="AD1" s="423" t="s">
        <v>3007</v>
      </c>
      <c r="AE1" s="424" t="s">
        <v>3008</v>
      </c>
      <c r="AF1" s="421" t="s">
        <v>3009</v>
      </c>
      <c r="AG1" s="414" t="s">
        <v>3010</v>
      </c>
      <c r="AH1" s="415" t="s">
        <v>3011</v>
      </c>
      <c r="AI1" s="414" t="s">
        <v>3012</v>
      </c>
      <c r="AJ1" s="415" t="s">
        <v>3013</v>
      </c>
      <c r="AK1" s="414" t="s">
        <v>3014</v>
      </c>
      <c r="AL1" s="415" t="s">
        <v>3015</v>
      </c>
      <c r="AM1" s="414" t="s">
        <v>3016</v>
      </c>
      <c r="AN1" s="415" t="s">
        <v>3017</v>
      </c>
      <c r="AO1" s="414" t="s">
        <v>3018</v>
      </c>
      <c r="AP1" s="415" t="s">
        <v>3019</v>
      </c>
      <c r="AQ1" s="414" t="s">
        <v>3020</v>
      </c>
      <c r="AR1" s="415" t="s">
        <v>3021</v>
      </c>
      <c r="AS1" s="414" t="s">
        <v>3022</v>
      </c>
      <c r="AT1" s="415" t="s">
        <v>3023</v>
      </c>
      <c r="AU1" s="414" t="s">
        <v>3024</v>
      </c>
      <c r="AV1" s="415" t="s">
        <v>3025</v>
      </c>
      <c r="AW1" s="414" t="s">
        <v>3026</v>
      </c>
      <c r="AX1" s="415" t="s">
        <v>3027</v>
      </c>
      <c r="AY1" s="414" t="s">
        <v>3028</v>
      </c>
      <c r="AZ1" s="415" t="s">
        <v>3029</v>
      </c>
      <c r="BA1" s="414" t="s">
        <v>3030</v>
      </c>
      <c r="BB1" s="415" t="s">
        <v>3031</v>
      </c>
      <c r="BC1" s="414" t="s">
        <v>3032</v>
      </c>
      <c r="BD1" s="415" t="s">
        <v>3033</v>
      </c>
      <c r="BE1" s="414" t="s">
        <v>3034</v>
      </c>
      <c r="BF1" s="415" t="s">
        <v>3035</v>
      </c>
      <c r="BG1" s="414" t="s">
        <v>3036</v>
      </c>
      <c r="BH1" s="415" t="s">
        <v>3037</v>
      </c>
      <c r="BI1" s="414" t="s">
        <v>3038</v>
      </c>
      <c r="BJ1" s="415" t="s">
        <v>3039</v>
      </c>
      <c r="BK1" s="414" t="s">
        <v>3040</v>
      </c>
      <c r="BL1" s="415" t="s">
        <v>3041</v>
      </c>
      <c r="BM1" s="414" t="s">
        <v>3042</v>
      </c>
      <c r="BN1" s="415" t="s">
        <v>3043</v>
      </c>
      <c r="BO1" s="414" t="s">
        <v>3044</v>
      </c>
      <c r="BP1" s="415" t="s">
        <v>3045</v>
      </c>
      <c r="BQ1" s="414" t="s">
        <v>3046</v>
      </c>
      <c r="BR1" s="415" t="s">
        <v>3047</v>
      </c>
      <c r="BS1" s="414" t="s">
        <v>3048</v>
      </c>
      <c r="BT1" s="415" t="s">
        <v>3049</v>
      </c>
      <c r="BU1" s="414" t="s">
        <v>3050</v>
      </c>
      <c r="BV1" s="415" t="s">
        <v>3051</v>
      </c>
      <c r="BW1" s="414" t="s">
        <v>3052</v>
      </c>
      <c r="BX1" s="415" t="s">
        <v>3053</v>
      </c>
      <c r="BY1" s="414" t="s">
        <v>3054</v>
      </c>
      <c r="BZ1" s="415" t="s">
        <v>3055</v>
      </c>
      <c r="CA1" s="414" t="s">
        <v>3056</v>
      </c>
      <c r="CB1" s="415" t="s">
        <v>3057</v>
      </c>
      <c r="CC1" s="414" t="s">
        <v>3058</v>
      </c>
      <c r="CD1" s="415" t="s">
        <v>3059</v>
      </c>
      <c r="CE1" s="414" t="s">
        <v>3060</v>
      </c>
      <c r="CF1" s="415" t="s">
        <v>3061</v>
      </c>
      <c r="CG1" s="414" t="s">
        <v>3062</v>
      </c>
      <c r="CH1" s="415" t="s">
        <v>3063</v>
      </c>
      <c r="CI1" s="414" t="s">
        <v>3064</v>
      </c>
      <c r="CJ1" s="415" t="s">
        <v>3065</v>
      </c>
      <c r="CK1" s="414" t="s">
        <v>3066</v>
      </c>
      <c r="CL1" s="415" t="s">
        <v>3067</v>
      </c>
      <c r="CM1" s="414" t="s">
        <v>3068</v>
      </c>
      <c r="CN1" s="415" t="s">
        <v>3069</v>
      </c>
      <c r="CO1" s="414" t="s">
        <v>3070</v>
      </c>
      <c r="CP1" s="415" t="s">
        <v>3071</v>
      </c>
      <c r="CQ1" s="414" t="s">
        <v>3072</v>
      </c>
      <c r="CR1" s="415" t="s">
        <v>3073</v>
      </c>
      <c r="CS1" s="414" t="s">
        <v>3074</v>
      </c>
      <c r="CT1" s="415" t="s">
        <v>3075</v>
      </c>
      <c r="CU1" s="414" t="s">
        <v>3076</v>
      </c>
      <c r="CV1" s="415" t="s">
        <v>3077</v>
      </c>
      <c r="CW1" s="414" t="s">
        <v>3078</v>
      </c>
      <c r="CX1" s="415" t="s">
        <v>3079</v>
      </c>
      <c r="CY1" s="414" t="s">
        <v>3080</v>
      </c>
      <c r="CZ1" s="415" t="s">
        <v>3081</v>
      </c>
      <c r="DA1" s="414" t="s">
        <v>3082</v>
      </c>
      <c r="DB1" s="415" t="s">
        <v>3083</v>
      </c>
      <c r="DC1" s="414" t="s">
        <v>3084</v>
      </c>
      <c r="DD1" s="415" t="s">
        <v>3085</v>
      </c>
      <c r="DE1" s="414" t="s">
        <v>3086</v>
      </c>
      <c r="DF1" s="415" t="s">
        <v>3087</v>
      </c>
      <c r="DG1" s="414" t="s">
        <v>3088</v>
      </c>
      <c r="DH1" s="415" t="s">
        <v>3089</v>
      </c>
      <c r="DI1" s="414" t="s">
        <v>3090</v>
      </c>
      <c r="DJ1" s="415" t="s">
        <v>3091</v>
      </c>
      <c r="DK1" s="414" t="s">
        <v>3092</v>
      </c>
      <c r="DL1" s="415" t="s">
        <v>3093</v>
      </c>
      <c r="DM1" s="414" t="s">
        <v>3094</v>
      </c>
      <c r="DN1" s="415" t="s">
        <v>3095</v>
      </c>
      <c r="DO1" s="414" t="s">
        <v>3096</v>
      </c>
      <c r="DP1" s="415" t="s">
        <v>3097</v>
      </c>
      <c r="DQ1" s="417" t="s">
        <v>3098</v>
      </c>
      <c r="DR1" s="418" t="s">
        <v>3099</v>
      </c>
      <c r="DS1" s="416" t="s">
        <v>3100</v>
      </c>
      <c r="DT1" s="419" t="s">
        <v>3101</v>
      </c>
      <c r="DU1" s="416" t="s">
        <v>3102</v>
      </c>
      <c r="DV1" s="419" t="s">
        <v>3103</v>
      </c>
      <c r="DW1" s="416" t="s">
        <v>3104</v>
      </c>
      <c r="DX1" s="419" t="s">
        <v>3105</v>
      </c>
      <c r="DY1" s="416" t="s">
        <v>3106</v>
      </c>
      <c r="DZ1" s="419" t="s">
        <v>3107</v>
      </c>
      <c r="EA1" s="416" t="s">
        <v>3108</v>
      </c>
      <c r="EB1" s="419" t="s">
        <v>3109</v>
      </c>
      <c r="EC1" s="416" t="s">
        <v>3110</v>
      </c>
      <c r="ED1" s="419" t="s">
        <v>3111</v>
      </c>
      <c r="EE1" s="416" t="s">
        <v>3112</v>
      </c>
      <c r="EF1" s="419" t="s">
        <v>3113</v>
      </c>
      <c r="EG1" s="416" t="s">
        <v>3114</v>
      </c>
      <c r="EH1" s="419" t="s">
        <v>3115</v>
      </c>
      <c r="EI1" s="416" t="s">
        <v>3116</v>
      </c>
      <c r="EJ1" s="419" t="s">
        <v>3117</v>
      </c>
      <c r="EK1" s="416" t="s">
        <v>3118</v>
      </c>
      <c r="EL1" s="419" t="s">
        <v>3119</v>
      </c>
      <c r="EM1" s="416" t="s">
        <v>3120</v>
      </c>
      <c r="EN1" s="419" t="s">
        <v>3121</v>
      </c>
      <c r="EO1" s="416" t="s">
        <v>3122</v>
      </c>
      <c r="EP1" s="419" t="s">
        <v>3123</v>
      </c>
      <c r="EQ1" s="416" t="s">
        <v>3124</v>
      </c>
      <c r="ER1" s="419" t="s">
        <v>3125</v>
      </c>
      <c r="ES1" s="416" t="s">
        <v>3126</v>
      </c>
      <c r="ET1" s="419" t="s">
        <v>3127</v>
      </c>
      <c r="EU1" s="416" t="s">
        <v>3128</v>
      </c>
      <c r="EV1" s="419" t="s">
        <v>3129</v>
      </c>
      <c r="EW1" s="416" t="s">
        <v>3130</v>
      </c>
      <c r="EX1" s="419" t="s">
        <v>3131</v>
      </c>
      <c r="EY1" s="416" t="s">
        <v>3132</v>
      </c>
      <c r="EZ1" s="419" t="s">
        <v>3133</v>
      </c>
      <c r="FA1" s="416" t="s">
        <v>3134</v>
      </c>
      <c r="FB1" s="419" t="s">
        <v>3135</v>
      </c>
      <c r="FC1" s="416" t="s">
        <v>3136</v>
      </c>
      <c r="FD1" s="419" t="s">
        <v>3137</v>
      </c>
      <c r="FE1" s="416" t="s">
        <v>3138</v>
      </c>
      <c r="FF1" s="419" t="s">
        <v>3139</v>
      </c>
      <c r="FG1" s="416" t="s">
        <v>3140</v>
      </c>
      <c r="FH1" s="419" t="s">
        <v>3141</v>
      </c>
      <c r="FI1" s="416" t="s">
        <v>3142</v>
      </c>
      <c r="FJ1" s="419" t="s">
        <v>3143</v>
      </c>
      <c r="FK1" s="416" t="s">
        <v>3144</v>
      </c>
      <c r="FL1" s="419" t="s">
        <v>3145</v>
      </c>
      <c r="FM1" s="416" t="s">
        <v>3146</v>
      </c>
      <c r="FN1" s="419" t="s">
        <v>3147</v>
      </c>
      <c r="FO1" s="416" t="s">
        <v>3148</v>
      </c>
      <c r="FP1" s="419" t="s">
        <v>3149</v>
      </c>
      <c r="FQ1" s="416" t="s">
        <v>3150</v>
      </c>
      <c r="FR1" s="419" t="s">
        <v>3151</v>
      </c>
      <c r="FS1" s="416" t="s">
        <v>3152</v>
      </c>
      <c r="FT1" s="419" t="s">
        <v>3153</v>
      </c>
      <c r="FU1" s="416" t="s">
        <v>3154</v>
      </c>
      <c r="FV1" s="419" t="s">
        <v>3155</v>
      </c>
      <c r="FW1" s="416" t="s">
        <v>3156</v>
      </c>
      <c r="FX1" s="419" t="s">
        <v>3157</v>
      </c>
      <c r="FY1" s="416" t="s">
        <v>3158</v>
      </c>
      <c r="FZ1" s="419" t="s">
        <v>3159</v>
      </c>
      <c r="GA1" s="416" t="s">
        <v>3160</v>
      </c>
      <c r="GB1" s="419" t="s">
        <v>3161</v>
      </c>
      <c r="GC1" s="416" t="s">
        <v>3162</v>
      </c>
      <c r="GD1" s="419" t="s">
        <v>3163</v>
      </c>
      <c r="GE1" s="416" t="s">
        <v>3164</v>
      </c>
      <c r="GF1" s="419" t="s">
        <v>3165</v>
      </c>
      <c r="GG1" s="416" t="s">
        <v>3166</v>
      </c>
      <c r="GH1" s="419" t="s">
        <v>3167</v>
      </c>
      <c r="GI1" s="416" t="s">
        <v>3168</v>
      </c>
      <c r="GJ1" s="419" t="s">
        <v>3169</v>
      </c>
      <c r="GK1" s="416" t="s">
        <v>3170</v>
      </c>
      <c r="GL1" s="419" t="s">
        <v>3171</v>
      </c>
      <c r="GM1" s="416" t="s">
        <v>3172</v>
      </c>
      <c r="GN1" s="419" t="s">
        <v>3173</v>
      </c>
      <c r="GO1" s="416" t="s">
        <v>3174</v>
      </c>
      <c r="GP1" s="419" t="s">
        <v>3175</v>
      </c>
      <c r="GQ1" s="416" t="s">
        <v>3176</v>
      </c>
      <c r="GR1" s="419" t="s">
        <v>3177</v>
      </c>
      <c r="GS1" s="416" t="s">
        <v>3178</v>
      </c>
      <c r="GT1" s="419" t="s">
        <v>3179</v>
      </c>
      <c r="GU1" s="416" t="s">
        <v>3180</v>
      </c>
      <c r="GV1" s="419" t="s">
        <v>3181</v>
      </c>
      <c r="GW1" s="416" t="s">
        <v>3182</v>
      </c>
      <c r="GX1" s="419" t="s">
        <v>3183</v>
      </c>
      <c r="GY1" s="416" t="s">
        <v>3184</v>
      </c>
      <c r="GZ1" s="419" t="s">
        <v>3185</v>
      </c>
      <c r="HA1" s="416" t="s">
        <v>3186</v>
      </c>
      <c r="HB1" s="419" t="s">
        <v>3187</v>
      </c>
      <c r="HC1" s="420" t="s">
        <v>3188</v>
      </c>
    </row>
    <row r="2" spans="1:211" x14ac:dyDescent="0.25">
      <c r="A2" t="str" cm="1">
        <f t="array" ref="A2">IFERROR(_xlfn.SINGLE(INDEX('Budget Worksheet'!B$20:B$102, _xlfn.AGGREGATE(15, 3, (('Budget Worksheet'!AR$20:AR$102&lt;&gt;"")/('Budget Worksheet'!AR$20:AR$102&lt;&gt;"")*('Budget Worksheet'!AR$20:AR$102&lt;&gt;"Total Cost")/('Budget Worksheet'!AR$20:AR$102&lt;&gt;"Total Cost")*('Budget Worksheet'!AR$20:AR$102&lt;&gt;"-")/('Budget Worksheet'!AR$20:AR$102&lt;&gt;"-")*ROW('Budget Worksheet'!AR$20:AR$102)-19),ROWS($ZZ$1:$ZZ1)))), "")</f>
        <v/>
      </c>
      <c r="B2" t="str">
        <f>'Budget Worksheet'!BL105</f>
        <v/>
      </c>
      <c r="C2" t="str" cm="1">
        <f t="array" ref="C2">IFERROR(_xlfn.SINGLE(INDEX('Budget Worksheet'!B$125:B$258, _xlfn.AGGREGATE(15, 3, (('Budget Worksheet'!AR$125:AR$258&lt;&gt;"")/('Budget Worksheet'!AR$125:AR$258&lt;&gt;"")*('Budget Worksheet'!AR$125:AR$258&lt;&gt;"Total Cost")/('Budget Worksheet'!AR$125:AR$258&lt;&gt;"Total Cost")*('Budget Worksheet'!AR$125:AR$258&lt;&gt;"-")/('Budget Worksheet'!AR$125:AR$258&lt;&gt;"-")*ROW('Budget Worksheet'!AR$125:AR$258)-124),ROWS($ZZ$1:$ZZ1)))), "")</f>
        <v/>
      </c>
      <c r="D2" t="str">
        <f>'Budget Worksheet'!BL261</f>
        <v/>
      </c>
      <c r="F2" s="394" t="str" cm="1">
        <f t="array" ref="F2">IFERROR(_xlfn.UNIQUE(_xlfn._xlws.FILTER(_xlfn.TOCOL(A2:B100),_xlfn.TOCOL(A2:B100)&lt;&gt;"")),"")</f>
        <v/>
      </c>
      <c r="G2" s="394" t="str" cm="1">
        <f t="array" ref="G2">IFERROR(_xlfn.UNIQUE(_xlfn._xlws.FILTER(_xlfn.TOCOL(C2:D100),_xlfn.TOCOL(C2:D100)&lt;&gt;"")),"")</f>
        <v/>
      </c>
      <c r="H2" s="394"/>
      <c r="I2" s="426" t="str">
        <f>IF('Cover Sheet'!$K$8="",IF('Cover Sheet'!$AJ$8="","",'Cover Sheet'!$AJ$8),'Cover Sheet'!$K$8)</f>
        <v/>
      </c>
      <c r="J2" s="426" t="str">
        <f>IF('Cover Sheet'!$J$10="","",'Cover Sheet'!$J$10)</f>
        <v/>
      </c>
      <c r="K2" s="426" t="str">
        <f>IF('Cover Sheet'!$AK$10="","",'Cover Sheet'!$AK$10)</f>
        <v/>
      </c>
      <c r="L2" s="426" t="str">
        <f>IF('Cover Sheet'!$AC$34="","",'Cover Sheet'!$AC$34)</f>
        <v/>
      </c>
      <c r="M2" s="426" t="str">
        <f>IF('Cover Sheet'!$I$34="","",'Cover Sheet'!$I$34)</f>
        <v/>
      </c>
      <c r="N2" s="426" t="str">
        <f>IF('Cover Sheet'!$I$38="","",'Cover Sheet'!$I$38)</f>
        <v/>
      </c>
      <c r="O2" s="426" t="str">
        <f>IF('Cover Sheet'!$AI$38="","",'Cover Sheet'!$AI$38)</f>
        <v/>
      </c>
      <c r="P2" s="426" t="str">
        <f>IF('Cover Sheet'!$AI$36="","",'Cover Sheet'!$AI$36)</f>
        <v/>
      </c>
      <c r="Q2" s="426" t="str">
        <f>IF('Cover Sheet'!$AC$46="","",'Cover Sheet'!$AC$46)</f>
        <v/>
      </c>
      <c r="R2" s="426" t="str">
        <f>IF('Cover Sheet'!$I$46="","",'Cover Sheet'!$I$46)</f>
        <v/>
      </c>
      <c r="S2" s="426" t="str">
        <f>IF('Cover Sheet'!$I$50="","",'Cover Sheet'!$I$50)</f>
        <v/>
      </c>
      <c r="T2" s="426" t="str">
        <f>IF('Cover Sheet'!$AI$50="","",'Cover Sheet'!$AI$50)</f>
        <v/>
      </c>
      <c r="U2" s="426" t="str">
        <f>IF('Cover Sheet'!$AI$48="","",'Cover Sheet'!$AI$48)</f>
        <v/>
      </c>
      <c r="V2" s="426" t="str">
        <f>IF('Cover Sheet'!$AC$58="","",'Cover Sheet'!$AC$58)</f>
        <v/>
      </c>
      <c r="W2" s="426" t="str">
        <f>IF('Cover Sheet'!$I$58="","",'Cover Sheet'!$I$58)</f>
        <v/>
      </c>
      <c r="X2" s="426" t="str">
        <f>IF('Cover Sheet'!$I$62="","",'Cover Sheet'!$I$62)</f>
        <v/>
      </c>
      <c r="Y2" s="426" t="str">
        <f>IF('Cover Sheet'!$AI$62="","",'Cover Sheet'!$AI$62)</f>
        <v/>
      </c>
      <c r="Z2" s="426" t="str">
        <f>IF('Cover Sheet'!$AI$60="","",'Cover Sheet'!$AI$60)</f>
        <v/>
      </c>
      <c r="AA2" s="426" t="str">
        <f>IF('Cover Sheet'!$AC$70="","",'Cover Sheet'!$AC$70)</f>
        <v/>
      </c>
      <c r="AB2" s="426" t="str">
        <f>IF('Cover Sheet'!$I$70="","",'Cover Sheet'!$I$70)</f>
        <v/>
      </c>
      <c r="AC2" s="426" t="str">
        <f>IF('Cover Sheet'!$I$74="","",'Cover Sheet'!$I$74)</f>
        <v/>
      </c>
      <c r="AD2" s="426" t="str">
        <f>IF('Cover Sheet'!$AI$74="","",'Cover Sheet'!$AI$74)</f>
        <v/>
      </c>
      <c r="AE2" s="426" t="str">
        <f>IF('Cover Sheet'!$AI$72="","",'Cover Sheet'!$AI$72)</f>
        <v/>
      </c>
      <c r="AF2" s="413" t="str">
        <f>IF($F2="","",$F2)</f>
        <v/>
      </c>
      <c r="AG2" s="413" t="str">
        <f>IF($F3="","",$F3)</f>
        <v/>
      </c>
      <c r="AH2" s="413" t="str">
        <f>IF($F4="","",$F4)</f>
        <v/>
      </c>
      <c r="AI2" s="413" t="str">
        <f>IF($F5="","",$F5)</f>
        <v/>
      </c>
      <c r="AJ2" s="413" t="str">
        <f>IF($F6="","",$F6)</f>
        <v/>
      </c>
      <c r="AK2" s="413" t="str">
        <f>IF($F7="","",$F7)</f>
        <v/>
      </c>
      <c r="AL2" s="413" t="str">
        <f>IF($F8="","",$F8)</f>
        <v/>
      </c>
      <c r="AM2" s="413" t="str">
        <f>IF($F9="","",$F9)</f>
        <v/>
      </c>
      <c r="AN2" s="413" t="str">
        <f>IF($F10="","",$F10)</f>
        <v/>
      </c>
      <c r="AO2" s="413" t="str">
        <f>IF($F11="","",$F11)</f>
        <v/>
      </c>
      <c r="AP2" s="413" t="str">
        <f>IF($F12="","",$F12)</f>
        <v/>
      </c>
      <c r="AQ2" s="413" t="str">
        <f>IF($F13="","",$F13)</f>
        <v/>
      </c>
      <c r="AR2" s="413" t="str">
        <f>IF($F14="","",$F14)</f>
        <v/>
      </c>
      <c r="AS2" s="413" t="str">
        <f>IF($F15="","",$F15)</f>
        <v/>
      </c>
      <c r="AT2" s="413" t="str">
        <f>IF($F16="","",$F16)</f>
        <v/>
      </c>
      <c r="AU2" s="413" t="str">
        <f>IF($F17="","",$F17)</f>
        <v/>
      </c>
      <c r="AV2" s="413" t="str">
        <f>IF($F18="","",$F18)</f>
        <v/>
      </c>
      <c r="AW2" s="413" t="str">
        <f>IF($F19="","",$F19)</f>
        <v/>
      </c>
      <c r="AX2" s="413" t="str">
        <f>IF($F20="","",$F20)</f>
        <v/>
      </c>
      <c r="AY2" s="413" t="str">
        <f>IF($F21="","",$F21)</f>
        <v/>
      </c>
      <c r="AZ2" s="413" t="str">
        <f>IF($F22="","",$F22)</f>
        <v/>
      </c>
      <c r="BA2" s="413" t="str">
        <f>IF($F23="","",$F23)</f>
        <v/>
      </c>
      <c r="BB2" s="413" t="str">
        <f>IF($F24="","",$F24)</f>
        <v/>
      </c>
      <c r="BC2" s="413" t="str">
        <f>IF($F25="","",$F25)</f>
        <v/>
      </c>
      <c r="BD2" s="413" t="str">
        <f>IF($F26="","",$F26)</f>
        <v/>
      </c>
      <c r="BE2" s="413" t="str">
        <f>IF($F27="","",$F27)</f>
        <v/>
      </c>
      <c r="BF2" s="413" t="str">
        <f>IF($F28="","",$F28)</f>
        <v/>
      </c>
      <c r="BG2" s="413" t="str">
        <f>IF($F29="","",$F29)</f>
        <v/>
      </c>
      <c r="BH2" s="413" t="str">
        <f>IF($F30="","",$F30)</f>
        <v/>
      </c>
      <c r="BI2" s="413" t="str">
        <f>IF($F31="","",$F31)</f>
        <v/>
      </c>
      <c r="BJ2" s="413" t="str">
        <f>IF($F32="","",$F32)</f>
        <v/>
      </c>
      <c r="BK2" s="413" t="str">
        <f>IF($F33="","",$F33)</f>
        <v/>
      </c>
      <c r="BL2" s="413" t="str">
        <f>IF($F34="","",$F34)</f>
        <v/>
      </c>
      <c r="BM2" s="413" t="str">
        <f>IF($F35="","",$F35)</f>
        <v/>
      </c>
      <c r="BN2" s="413" t="str">
        <f>IF($F36="","",$F36)</f>
        <v/>
      </c>
      <c r="BO2" s="413" t="str">
        <f>IF($F37="","",$F37)</f>
        <v/>
      </c>
      <c r="BP2" s="413" t="str">
        <f>IF($F38="","",$F38)</f>
        <v/>
      </c>
      <c r="BQ2" s="413" t="str">
        <f>IF($F39="","",$F39)</f>
        <v/>
      </c>
      <c r="BR2" s="413" t="str">
        <f>IF($F40="","",$F40)</f>
        <v/>
      </c>
      <c r="BS2" s="413" t="str">
        <f>IF($F41="","",$F41)</f>
        <v/>
      </c>
      <c r="BT2" s="413" t="str">
        <f>IF($F42="","",$F42)</f>
        <v/>
      </c>
      <c r="BU2" s="413" t="str">
        <f>IF($F43="","",$F43)</f>
        <v/>
      </c>
      <c r="BV2" s="413" t="str">
        <f>IF($F44="","",$F44)</f>
        <v/>
      </c>
      <c r="BW2" s="413" t="str">
        <f>IF($F45="","",$F45)</f>
        <v/>
      </c>
      <c r="BX2" s="413" t="str">
        <f>IF($F46="","",$F46)</f>
        <v/>
      </c>
      <c r="BY2" s="413" t="str">
        <f>IF($F47="","",$F47)</f>
        <v/>
      </c>
      <c r="BZ2" s="413" t="str">
        <f>IF($F48="","",$F48)</f>
        <v/>
      </c>
      <c r="CA2" s="413" t="str">
        <f>IF($F49="","",$F49)</f>
        <v/>
      </c>
      <c r="CB2" s="413" t="str">
        <f>IF($F50="","",$F50)</f>
        <v/>
      </c>
      <c r="CC2" s="413" t="str">
        <f>IF($F51="","",$F51)</f>
        <v/>
      </c>
      <c r="CD2" s="413" t="str">
        <f>IF($F52="","",$F52)</f>
        <v/>
      </c>
      <c r="CE2" s="413" t="str">
        <f>IF($F53="","",$F53)</f>
        <v/>
      </c>
      <c r="CF2" s="413" t="str">
        <f>IF($F54="","",$F54)</f>
        <v/>
      </c>
      <c r="CG2" s="413" t="str">
        <f>IF($F55="","",$F55)</f>
        <v/>
      </c>
      <c r="CH2" s="413" t="str">
        <f>IF($F56="","",$F56)</f>
        <v/>
      </c>
      <c r="CI2" s="413" t="str">
        <f>IF($F57="","",$F57)</f>
        <v/>
      </c>
      <c r="CJ2" s="413" t="str">
        <f>IF($F58="","",$F58)</f>
        <v/>
      </c>
      <c r="CK2" s="413" t="str">
        <f>IF($F59="","",$F59)</f>
        <v/>
      </c>
      <c r="CL2" s="413" t="str">
        <f>IF($F60="","",$F60)</f>
        <v/>
      </c>
      <c r="CM2" s="413" t="str">
        <f>IF($F61="","",$F61)</f>
        <v/>
      </c>
      <c r="CN2" s="413" t="str">
        <f>IF($F62="","",$F62)</f>
        <v/>
      </c>
      <c r="CO2" s="413" t="str">
        <f>IF($F63="","",$F63)</f>
        <v/>
      </c>
      <c r="CP2" s="413" t="str">
        <f>IF($F64="","",$F64)</f>
        <v/>
      </c>
      <c r="CQ2" s="413" t="str">
        <f>IF($F65="","",$F65)</f>
        <v/>
      </c>
      <c r="CR2" s="413" t="str">
        <f>IF($F66="","",$F66)</f>
        <v/>
      </c>
      <c r="CS2" s="413" t="str">
        <f>IF($F67="","",$F67)</f>
        <v/>
      </c>
      <c r="CT2" s="413" t="str">
        <f>IF($F68="","",$F68)</f>
        <v/>
      </c>
      <c r="CU2" s="413" t="str">
        <f>IF($F69="","",$F69)</f>
        <v/>
      </c>
      <c r="CV2" s="413" t="str">
        <f>IF($F70="","",$F70)</f>
        <v/>
      </c>
      <c r="CW2" s="413" t="str">
        <f>IF($F71="","",$F71)</f>
        <v/>
      </c>
      <c r="CX2" s="413" t="str">
        <f>IF($F72="","",$F72)</f>
        <v/>
      </c>
      <c r="CY2" s="413" t="str">
        <f>IF($F73="","",$F73)</f>
        <v/>
      </c>
      <c r="CZ2" s="413" t="str">
        <f>IF($F74="","",$F74)</f>
        <v/>
      </c>
      <c r="DA2" s="413" t="str">
        <f>IF($F75="","",$F75)</f>
        <v/>
      </c>
      <c r="DB2" s="413" t="str">
        <f>IF($F76="","",$F76)</f>
        <v/>
      </c>
      <c r="DC2" s="413" t="str">
        <f>IF($F77="","",$F77)</f>
        <v/>
      </c>
      <c r="DD2" s="413" t="str">
        <f>IF($F78="","",$F78)</f>
        <v/>
      </c>
      <c r="DE2" s="413" t="str">
        <f>IF($F79="","",$F79)</f>
        <v/>
      </c>
      <c r="DF2" s="413" t="str">
        <f>IF($F80="","",$F80)</f>
        <v/>
      </c>
      <c r="DG2" s="413" t="str">
        <f>IF($F81="","",$F81)</f>
        <v/>
      </c>
      <c r="DH2" s="413" t="str">
        <f>IF($F82="","",$F82)</f>
        <v/>
      </c>
      <c r="DI2" s="413" t="str">
        <f>IF($F83="","",$F83)</f>
        <v/>
      </c>
      <c r="DJ2" s="413" t="str">
        <f>IF($F84="","",$F84)</f>
        <v/>
      </c>
      <c r="DK2" s="413" t="str">
        <f>IF($F85="","",$F85)</f>
        <v/>
      </c>
      <c r="DL2" s="413" t="str">
        <f>IF($F86="","",$F86)</f>
        <v/>
      </c>
      <c r="DM2" s="413" t="str">
        <f>IF($F87="","",$F87)</f>
        <v/>
      </c>
      <c r="DN2" s="413" t="str">
        <f>IF($F88="","",$F88)</f>
        <v/>
      </c>
      <c r="DO2" s="413" t="str">
        <f>IF($F89="","",$F89)</f>
        <v/>
      </c>
      <c r="DP2" s="413" t="str">
        <f>IF($F90="","",$F90)</f>
        <v/>
      </c>
      <c r="DQ2" s="413" t="str">
        <f>IF($F91="","",$F91)</f>
        <v/>
      </c>
      <c r="DR2" s="413" t="str">
        <f>IF($G2="","",$G2)</f>
        <v/>
      </c>
      <c r="DS2" s="413" t="str">
        <f>IF($G3="","",$G3)</f>
        <v/>
      </c>
      <c r="DT2" s="413" t="str">
        <f>IF($G4="","",$G4)</f>
        <v/>
      </c>
      <c r="DU2" s="413" t="str">
        <f>IF($G5="","",$G5)</f>
        <v/>
      </c>
      <c r="DV2" s="413" t="str">
        <f>IF($G6="","",$G6)</f>
        <v/>
      </c>
      <c r="DW2" s="413" t="str">
        <f>IF($G7="","",$G7)</f>
        <v/>
      </c>
      <c r="DX2" s="413" t="str">
        <f>IF($G8="","",$G8)</f>
        <v/>
      </c>
      <c r="DY2" s="413" t="str">
        <f>IF($G9="","",$G9)</f>
        <v/>
      </c>
      <c r="DZ2" s="413" t="str">
        <f>IF($G10="","",$G10)</f>
        <v/>
      </c>
      <c r="EA2" s="413" t="str">
        <f>IF($G11="","",$G11)</f>
        <v/>
      </c>
      <c r="EB2" s="413" t="str">
        <f>IF($G12="","",$G12)</f>
        <v/>
      </c>
      <c r="EC2" s="413" t="str">
        <f>IF($G13="","",$G13)</f>
        <v/>
      </c>
      <c r="ED2" s="413" t="str">
        <f>IF($G14="","",$G14)</f>
        <v/>
      </c>
      <c r="EE2" s="413" t="str">
        <f>IF($G15="","",$G15)</f>
        <v/>
      </c>
      <c r="EF2" s="413" t="str">
        <f>IF($G16="","",$G16)</f>
        <v/>
      </c>
      <c r="EG2" s="413" t="str">
        <f>IF($G17="","",$G17)</f>
        <v/>
      </c>
      <c r="EH2" s="413" t="str">
        <f>IF($G18="","",$G18)</f>
        <v/>
      </c>
      <c r="EI2" s="413" t="str">
        <f>IF($G19="","",$G19)</f>
        <v/>
      </c>
      <c r="EJ2" s="413" t="str">
        <f>IF($G20="","",$G20)</f>
        <v/>
      </c>
      <c r="EK2" s="413" t="str">
        <f>IF($G21="","",$G21)</f>
        <v/>
      </c>
      <c r="EL2" s="413" t="str">
        <f>IF($G22="","",$G22)</f>
        <v/>
      </c>
      <c r="EM2" s="413" t="str">
        <f>IF($G23="","",$G23)</f>
        <v/>
      </c>
      <c r="EN2" s="413" t="str">
        <f>IF($G24="","",$G24)</f>
        <v/>
      </c>
      <c r="EO2" s="413" t="str">
        <f>IF($G25="","",$G25)</f>
        <v/>
      </c>
      <c r="EP2" s="413" t="str">
        <f>IF($G26="","",$G26)</f>
        <v/>
      </c>
      <c r="EQ2" s="413" t="str">
        <f>IF($G27="","",$G27)</f>
        <v/>
      </c>
      <c r="ER2" s="413" t="str">
        <f>IF($G28="","",$G28)</f>
        <v/>
      </c>
      <c r="ES2" s="413" t="str">
        <f>IF($G29="","",$G29)</f>
        <v/>
      </c>
      <c r="ET2" s="413" t="str">
        <f>IF($G30="","",$G30)</f>
        <v/>
      </c>
      <c r="EU2" s="413" t="str">
        <f>IF($G31="","",$G31)</f>
        <v/>
      </c>
      <c r="EV2" s="413" t="str">
        <f>IF($G32="","",$G32)</f>
        <v/>
      </c>
      <c r="EW2" s="413" t="str">
        <f>IF($G33="","",$G33)</f>
        <v/>
      </c>
      <c r="EX2" s="413" t="str">
        <f>IF($G34="","",$G34)</f>
        <v/>
      </c>
      <c r="EY2" s="413" t="str">
        <f>IF($G35="","",$G35)</f>
        <v/>
      </c>
      <c r="EZ2" s="413" t="str">
        <f>IF($G36="","",$G36)</f>
        <v/>
      </c>
      <c r="FA2" s="413" t="str">
        <f>IF($G37="","",$G37)</f>
        <v/>
      </c>
      <c r="FB2" s="413" t="str">
        <f>IF($G38="","",$G38)</f>
        <v/>
      </c>
      <c r="FC2" s="413" t="str">
        <f>IF($G39="","",$G39)</f>
        <v/>
      </c>
      <c r="FD2" s="413" t="str">
        <f>IF($G40="","",$G40)</f>
        <v/>
      </c>
      <c r="FE2" s="413" t="str">
        <f>IF($G41="","",$G41)</f>
        <v/>
      </c>
      <c r="FF2" s="413" t="str">
        <f>IF($G42="","",$G42)</f>
        <v/>
      </c>
      <c r="FG2" s="413" t="str">
        <f>IF($G43="","",$G43)</f>
        <v/>
      </c>
      <c r="FH2" s="413" t="str">
        <f>IF($G44="","",$G44)</f>
        <v/>
      </c>
      <c r="FI2" s="413" t="str">
        <f>IF($G45="","",$G45)</f>
        <v/>
      </c>
      <c r="FJ2" s="413" t="str">
        <f>IF($G46="","",$G46)</f>
        <v/>
      </c>
      <c r="FK2" s="413" t="str">
        <f>IF($G47="","",$G47)</f>
        <v/>
      </c>
      <c r="FL2" s="413" t="str">
        <f>IF($G48="","",$G48)</f>
        <v/>
      </c>
      <c r="FM2" s="413" t="str">
        <f>IF($G49="","",$G49)</f>
        <v/>
      </c>
      <c r="FN2" s="413" t="str">
        <f>IF($G50="","",$G50)</f>
        <v/>
      </c>
      <c r="FO2" s="413" t="str">
        <f>IF($G51="","",$G51)</f>
        <v/>
      </c>
      <c r="FP2" s="413" t="str">
        <f>IF($G52="","",$G52)</f>
        <v/>
      </c>
      <c r="FQ2" s="413" t="str">
        <f>IF($G53="","",$G53)</f>
        <v/>
      </c>
      <c r="FR2" s="413" t="str">
        <f>IF($G54="","",$G54)</f>
        <v/>
      </c>
      <c r="FS2" s="413" t="str">
        <f>IF($G55="","",$G55)</f>
        <v/>
      </c>
      <c r="FT2" s="413" t="str">
        <f>IF($G56="","",$G56)</f>
        <v/>
      </c>
      <c r="FU2" s="413" t="str">
        <f>IF($G57="","",$G57)</f>
        <v/>
      </c>
      <c r="FV2" s="413" t="str">
        <f>IF($G58="","",$G58)</f>
        <v/>
      </c>
      <c r="FW2" s="413" t="str">
        <f>IF($G59="","",$G59)</f>
        <v/>
      </c>
      <c r="FX2" s="413" t="str">
        <f>IF($G60="","",$G60)</f>
        <v/>
      </c>
      <c r="FY2" s="413" t="str">
        <f>IF($G61="","",$G61)</f>
        <v/>
      </c>
      <c r="FZ2" s="413" t="str">
        <f>IF($G62="","",$G62)</f>
        <v/>
      </c>
      <c r="GA2" s="413" t="str">
        <f>IF($G63="","",$G63)</f>
        <v/>
      </c>
      <c r="GB2" s="413" t="str">
        <f>IF($G64="","",$G64)</f>
        <v/>
      </c>
      <c r="GC2" s="413" t="str">
        <f>IF($G65="","",$G65)</f>
        <v/>
      </c>
      <c r="GD2" s="413" t="str">
        <f>IF($G66="","",$G66)</f>
        <v/>
      </c>
      <c r="GE2" s="413" t="str">
        <f>IF($G67="","",$G67)</f>
        <v/>
      </c>
      <c r="GF2" s="413" t="str">
        <f>IF($G68="","",$G68)</f>
        <v/>
      </c>
      <c r="GG2" s="413" t="str">
        <f>IF($G69="","",$G69)</f>
        <v/>
      </c>
      <c r="GH2" s="413" t="str">
        <f>IF($G70="","",$G70)</f>
        <v/>
      </c>
      <c r="GI2" s="413" t="str">
        <f>IF($G71="","",$G71)</f>
        <v/>
      </c>
      <c r="GJ2" s="413" t="str">
        <f>IF($G72="","",$G72)</f>
        <v/>
      </c>
      <c r="GK2" s="413" t="str">
        <f>IF($G73="","",$G73)</f>
        <v/>
      </c>
      <c r="GL2" s="413" t="str">
        <f>IF($G74="","",$G74)</f>
        <v/>
      </c>
      <c r="GM2" s="413" t="str">
        <f>IF($G75="","",$G75)</f>
        <v/>
      </c>
      <c r="GN2" s="413" t="str">
        <f>IF($G76="","",$G76)</f>
        <v/>
      </c>
      <c r="GO2" s="413" t="str">
        <f>IF($G77="","",$G77)</f>
        <v/>
      </c>
      <c r="GP2" s="413" t="str">
        <f>IF($G78="","",$G78)</f>
        <v/>
      </c>
      <c r="GQ2" s="413" t="str">
        <f>IF($G79="","",$G79)</f>
        <v/>
      </c>
      <c r="GR2" s="413" t="str">
        <f>IF($G80="","",$G80)</f>
        <v/>
      </c>
      <c r="GS2" s="413" t="str">
        <f>IF($G81="","",$G81)</f>
        <v/>
      </c>
      <c r="GT2" s="413" t="str">
        <f>IF($G82="","",$G82)</f>
        <v/>
      </c>
      <c r="GU2" s="413" t="str">
        <f>IF($G83="","",$G83)</f>
        <v/>
      </c>
      <c r="GV2" s="413" t="str">
        <f>IF($G84="","",$G84)</f>
        <v/>
      </c>
      <c r="GW2" s="413" t="str">
        <f>IF($G85="","",$G85)</f>
        <v/>
      </c>
      <c r="GX2" s="413" t="str">
        <f>IF($G86="","",$G86)</f>
        <v/>
      </c>
      <c r="GY2" s="413" t="str">
        <f>IF($G87="","",$G87)</f>
        <v/>
      </c>
      <c r="GZ2" s="413" t="str">
        <f>IF($G88="","",$G88)</f>
        <v/>
      </c>
      <c r="HA2" s="413" t="str">
        <f>IF($G89="","",$G89)</f>
        <v/>
      </c>
      <c r="HB2" s="413" t="str">
        <f>IF($G90="","",$G90)</f>
        <v/>
      </c>
      <c r="HC2" s="413" t="str">
        <f>IF($G91="","",$G91)</f>
        <v/>
      </c>
    </row>
    <row r="3" spans="1:211" s="411" customFormat="1" ht="58.5" customHeight="1" x14ac:dyDescent="0.25">
      <c r="A3" t="str" cm="1">
        <f t="array" ref="A3">IFERROR(_xlfn.SINGLE(INDEX('Budget Worksheet'!B$20:B$102, _xlfn.AGGREGATE(15, 3, (('Budget Worksheet'!AR$20:AR$102&lt;&gt;"")/('Budget Worksheet'!AR$20:AR$102&lt;&gt;"")*('Budget Worksheet'!AR$20:AR$102&lt;&gt;"Total Cost")/('Budget Worksheet'!AR$20:AR$102&lt;&gt;"Total Cost")*('Budget Worksheet'!AR$20:AR$102&lt;&gt;"-")/('Budget Worksheet'!AR$20:AR$102&lt;&gt;"-")*ROW('Budget Worksheet'!AR$20:AR$102)-19),ROWS($ZZ$1:$ZZ2)))), "")</f>
        <v/>
      </c>
      <c r="B3" s="411" t="str">
        <f>'Budget Worksheet'!BM105</f>
        <v/>
      </c>
      <c r="C3" t="str" cm="1">
        <f t="array" ref="C3">IFERROR(_xlfn.SINGLE(INDEX('Budget Worksheet'!B$125:B$258, _xlfn.AGGREGATE(15, 3, (('Budget Worksheet'!AR$125:AR$258&lt;&gt;"")/('Budget Worksheet'!AR$125:AR$258&lt;&gt;"")*('Budget Worksheet'!AR$125:AR$258&lt;&gt;"Total Cost")/('Budget Worksheet'!AR$125:AR$258&lt;&gt;"Total Cost")*('Budget Worksheet'!AR$125:AR$258&lt;&gt;"-")/('Budget Worksheet'!AR$125:AR$258&lt;&gt;"-")*ROW('Budget Worksheet'!AR$125:AR$258)-124),ROWS($ZZ$1:$ZZ2)))), "")</f>
        <v/>
      </c>
      <c r="D3" s="411" t="str">
        <f>'Budget Worksheet'!BM261</f>
        <v/>
      </c>
      <c r="F3" s="412"/>
      <c r="G3" s="41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row>
    <row r="4" spans="1:211" x14ac:dyDescent="0.25">
      <c r="A4" t="str" cm="1">
        <f t="array" ref="A4">IFERROR(_xlfn.SINGLE(INDEX('Budget Worksheet'!B$20:B$102, _xlfn.AGGREGATE(15, 3, (('Budget Worksheet'!AR$20:AR$102&lt;&gt;"")/('Budget Worksheet'!AR$20:AR$102&lt;&gt;"")*('Budget Worksheet'!AR$20:AR$102&lt;&gt;"Total Cost")/('Budget Worksheet'!AR$20:AR$102&lt;&gt;"Total Cost")*('Budget Worksheet'!AR$20:AR$102&lt;&gt;"-")/('Budget Worksheet'!AR$20:AR$102&lt;&gt;"-")*ROW('Budget Worksheet'!AR$20:AR$102)-19),ROWS($ZZ$1:$ZZ3)))), "")</f>
        <v/>
      </c>
      <c r="C4" t="str" cm="1">
        <f t="array" ref="C4">IFERROR(_xlfn.SINGLE(INDEX('Budget Worksheet'!B$125:B$258, _xlfn.AGGREGATE(15, 3, (('Budget Worksheet'!AR$125:AR$258&lt;&gt;"")/('Budget Worksheet'!AR$125:AR$258&lt;&gt;"")*('Budget Worksheet'!AR$125:AR$258&lt;&gt;"Total Cost")/('Budget Worksheet'!AR$125:AR$258&lt;&gt;"Total Cost")*('Budget Worksheet'!AR$125:AR$258&lt;&gt;"-")/('Budget Worksheet'!AR$125:AR$258&lt;&gt;"-")*ROW('Budget Worksheet'!AR$125:AR$258)-124),ROWS($ZZ$1:$ZZ3)))), "")</f>
        <v/>
      </c>
      <c r="D4" t="str">
        <f>'Budget Worksheet'!BN261</f>
        <v/>
      </c>
      <c r="F4" s="394"/>
      <c r="G4" s="394"/>
    </row>
    <row r="5" spans="1:211" x14ac:dyDescent="0.25">
      <c r="A5" t="str" cm="1">
        <f t="array" ref="A5">IFERROR(_xlfn.SINGLE(INDEX('Budget Worksheet'!B$20:B$102, _xlfn.AGGREGATE(15, 3, (('Budget Worksheet'!AR$20:AR$102&lt;&gt;"")/('Budget Worksheet'!AR$20:AR$102&lt;&gt;"")*('Budget Worksheet'!AR$20:AR$102&lt;&gt;"Total Cost")/('Budget Worksheet'!AR$20:AR$102&lt;&gt;"Total Cost")*('Budget Worksheet'!AR$20:AR$102&lt;&gt;"-")/('Budget Worksheet'!AR$20:AR$102&lt;&gt;"-")*ROW('Budget Worksheet'!AR$20:AR$102)-19),ROWS($ZZ$1:$ZZ4)))), "")</f>
        <v/>
      </c>
      <c r="C5" t="str" cm="1">
        <f t="array" ref="C5">IFERROR(_xlfn.SINGLE(INDEX('Budget Worksheet'!B$125:B$258, _xlfn.AGGREGATE(15, 3, (('Budget Worksheet'!AR$125:AR$258&lt;&gt;"")/('Budget Worksheet'!AR$125:AR$258&lt;&gt;"")*('Budget Worksheet'!AR$125:AR$258&lt;&gt;"Total Cost")/('Budget Worksheet'!AR$125:AR$258&lt;&gt;"Total Cost")*('Budget Worksheet'!AR$125:AR$258&lt;&gt;"-")/('Budget Worksheet'!AR$125:AR$258&lt;&gt;"-")*ROW('Budget Worksheet'!AR$125:AR$258)-124),ROWS($ZZ$1:$ZZ4)))), "")</f>
        <v/>
      </c>
      <c r="F5" s="394"/>
      <c r="G5" s="394"/>
    </row>
    <row r="6" spans="1:211" x14ac:dyDescent="0.25">
      <c r="A6" t="str" cm="1">
        <f t="array" ref="A6">IFERROR(_xlfn.SINGLE(INDEX('Budget Worksheet'!B$20:B$102, _xlfn.AGGREGATE(15, 3, (('Budget Worksheet'!AR$20:AR$102&lt;&gt;"")/('Budget Worksheet'!AR$20:AR$102&lt;&gt;"")*('Budget Worksheet'!AR$20:AR$102&lt;&gt;"Total Cost")/('Budget Worksheet'!AR$20:AR$102&lt;&gt;"Total Cost")*('Budget Worksheet'!AR$20:AR$102&lt;&gt;"-")/('Budget Worksheet'!AR$20:AR$102&lt;&gt;"-")*ROW('Budget Worksheet'!AR$20:AR$102)-19),ROWS($ZZ$1:$ZZ5)))), "")</f>
        <v/>
      </c>
      <c r="C6" t="str" cm="1">
        <f t="array" ref="C6">IFERROR(_xlfn.SINGLE(INDEX('Budget Worksheet'!B$125:B$258, _xlfn.AGGREGATE(15, 3, (('Budget Worksheet'!AR$125:AR$258&lt;&gt;"")/('Budget Worksheet'!AR$125:AR$258&lt;&gt;"")*('Budget Worksheet'!AR$125:AR$258&lt;&gt;"Total Cost")/('Budget Worksheet'!AR$125:AR$258&lt;&gt;"Total Cost")*('Budget Worksheet'!AR$125:AR$258&lt;&gt;"-")/('Budget Worksheet'!AR$125:AR$258&lt;&gt;"-")*ROW('Budget Worksheet'!AR$125:AR$258)-124),ROWS($ZZ$1:$ZZ5)))), "")</f>
        <v/>
      </c>
      <c r="F6" s="394"/>
      <c r="G6" s="394"/>
    </row>
    <row r="7" spans="1:211" x14ac:dyDescent="0.25">
      <c r="A7" t="str" cm="1">
        <f t="array" ref="A7">IFERROR(_xlfn.SINGLE(INDEX('Budget Worksheet'!B$20:B$102, _xlfn.AGGREGATE(15, 3, (('Budget Worksheet'!AR$20:AR$102&lt;&gt;"")/('Budget Worksheet'!AR$20:AR$102&lt;&gt;"")*('Budget Worksheet'!AR$20:AR$102&lt;&gt;"Total Cost")/('Budget Worksheet'!AR$20:AR$102&lt;&gt;"Total Cost")*('Budget Worksheet'!AR$20:AR$102&lt;&gt;"-")/('Budget Worksheet'!AR$20:AR$102&lt;&gt;"-")*ROW('Budget Worksheet'!AR$20:AR$102)-19),ROWS($ZZ$1:$ZZ6)))), "")</f>
        <v/>
      </c>
      <c r="C7" t="str" cm="1">
        <f t="array" ref="C7">IFERROR(_xlfn.SINGLE(INDEX('Budget Worksheet'!B$125:B$258, _xlfn.AGGREGATE(15, 3, (('Budget Worksheet'!AR$125:AR$258&lt;&gt;"")/('Budget Worksheet'!AR$125:AR$258&lt;&gt;"")*('Budget Worksheet'!AR$125:AR$258&lt;&gt;"Total Cost")/('Budget Worksheet'!AR$125:AR$258&lt;&gt;"Total Cost")*('Budget Worksheet'!AR$125:AR$258&lt;&gt;"-")/('Budget Worksheet'!AR$125:AR$258&lt;&gt;"-")*ROW('Budget Worksheet'!AR$125:AR$258)-124),ROWS($ZZ$1:$ZZ6)))), "")</f>
        <v/>
      </c>
      <c r="F7" s="394"/>
      <c r="G7" s="394"/>
    </row>
    <row r="8" spans="1:211" x14ac:dyDescent="0.25">
      <c r="A8" t="str" cm="1">
        <f t="array" ref="A8">IFERROR(_xlfn.SINGLE(INDEX('Budget Worksheet'!B$20:B$102, _xlfn.AGGREGATE(15, 3, (('Budget Worksheet'!AR$20:AR$102&lt;&gt;"")/('Budget Worksheet'!AR$20:AR$102&lt;&gt;"")*('Budget Worksheet'!AR$20:AR$102&lt;&gt;"Total Cost")/('Budget Worksheet'!AR$20:AR$102&lt;&gt;"Total Cost")*('Budget Worksheet'!AR$20:AR$102&lt;&gt;"-")/('Budget Worksheet'!AR$20:AR$102&lt;&gt;"-")*ROW('Budget Worksheet'!AR$20:AR$102)-19),ROWS($ZZ$1:$ZZ7)))), "")</f>
        <v/>
      </c>
      <c r="C8" t="str" cm="1">
        <f t="array" ref="C8">IFERROR(_xlfn.SINGLE(INDEX('Budget Worksheet'!B$125:B$258, _xlfn.AGGREGATE(15, 3, (('Budget Worksheet'!AR$125:AR$258&lt;&gt;"")/('Budget Worksheet'!AR$125:AR$258&lt;&gt;"")*('Budget Worksheet'!AR$125:AR$258&lt;&gt;"Total Cost")/('Budget Worksheet'!AR$125:AR$258&lt;&gt;"Total Cost")*('Budget Worksheet'!AR$125:AR$258&lt;&gt;"-")/('Budget Worksheet'!AR$125:AR$258&lt;&gt;"-")*ROW('Budget Worksheet'!AR$125:AR$258)-124),ROWS($ZZ$1:$ZZ7)))), "")</f>
        <v/>
      </c>
      <c r="F8" s="394"/>
      <c r="G8" s="394"/>
    </row>
    <row r="9" spans="1:211" x14ac:dyDescent="0.25">
      <c r="A9" t="str" cm="1">
        <f t="array" ref="A9">IFERROR(_xlfn.SINGLE(INDEX('Budget Worksheet'!B$20:B$102, _xlfn.AGGREGATE(15, 3, (('Budget Worksheet'!AR$20:AR$102&lt;&gt;"")/('Budget Worksheet'!AR$20:AR$102&lt;&gt;"")*('Budget Worksheet'!AR$20:AR$102&lt;&gt;"Total Cost")/('Budget Worksheet'!AR$20:AR$102&lt;&gt;"Total Cost")*('Budget Worksheet'!AR$20:AR$102&lt;&gt;"-")/('Budget Worksheet'!AR$20:AR$102&lt;&gt;"-")*ROW('Budget Worksheet'!AR$20:AR$102)-19),ROWS($ZZ$1:$ZZ8)))), "")</f>
        <v/>
      </c>
      <c r="C9" t="str" cm="1">
        <f t="array" ref="C9">IFERROR(_xlfn.SINGLE(INDEX('Budget Worksheet'!B$125:B$258, _xlfn.AGGREGATE(15, 3, (('Budget Worksheet'!AR$125:AR$258&lt;&gt;"")/('Budget Worksheet'!AR$125:AR$258&lt;&gt;"")*('Budget Worksheet'!AR$125:AR$258&lt;&gt;"Total Cost")/('Budget Worksheet'!AR$125:AR$258&lt;&gt;"Total Cost")*('Budget Worksheet'!AR$125:AR$258&lt;&gt;"-")/('Budget Worksheet'!AR$125:AR$258&lt;&gt;"-")*ROW('Budget Worksheet'!AR$125:AR$258)-124),ROWS($ZZ$1:$ZZ8)))), "")</f>
        <v/>
      </c>
      <c r="F9" s="394"/>
      <c r="G9" s="394"/>
    </row>
    <row r="10" spans="1:211" x14ac:dyDescent="0.25">
      <c r="A10" t="str" cm="1">
        <f t="array" ref="A10">IFERROR(_xlfn.SINGLE(INDEX('Budget Worksheet'!B$20:B$102, _xlfn.AGGREGATE(15, 3, (('Budget Worksheet'!AR$20:AR$102&lt;&gt;"")/('Budget Worksheet'!AR$20:AR$102&lt;&gt;"")*('Budget Worksheet'!AR$20:AR$102&lt;&gt;"Total Cost")/('Budget Worksheet'!AR$20:AR$102&lt;&gt;"Total Cost")*('Budget Worksheet'!AR$20:AR$102&lt;&gt;"-")/('Budget Worksheet'!AR$20:AR$102&lt;&gt;"-")*ROW('Budget Worksheet'!AR$20:AR$102)-19),ROWS($ZZ$1:$ZZ9)))), "")</f>
        <v/>
      </c>
      <c r="C10" t="str" cm="1">
        <f t="array" ref="C10">IFERROR(_xlfn.SINGLE(INDEX('Budget Worksheet'!B$125:B$258, _xlfn.AGGREGATE(15, 3, (('Budget Worksheet'!AR$125:AR$258&lt;&gt;"")/('Budget Worksheet'!AR$125:AR$258&lt;&gt;"")*('Budget Worksheet'!AR$125:AR$258&lt;&gt;"Total Cost")/('Budget Worksheet'!AR$125:AR$258&lt;&gt;"Total Cost")*('Budget Worksheet'!AR$125:AR$258&lt;&gt;"-")/('Budget Worksheet'!AR$125:AR$258&lt;&gt;"-")*ROW('Budget Worksheet'!AR$125:AR$258)-124),ROWS($ZZ$1:$ZZ9)))), "")</f>
        <v/>
      </c>
      <c r="F10" s="394"/>
      <c r="G10" s="394"/>
    </row>
    <row r="11" spans="1:211" x14ac:dyDescent="0.25">
      <c r="A11" t="str" cm="1">
        <f t="array" ref="A11">IFERROR(_xlfn.SINGLE(INDEX('Budget Worksheet'!B$20:B$102, _xlfn.AGGREGATE(15, 3, (('Budget Worksheet'!AR$20:AR$102&lt;&gt;"")/('Budget Worksheet'!AR$20:AR$102&lt;&gt;"")*('Budget Worksheet'!AR$20:AR$102&lt;&gt;"Total Cost")/('Budget Worksheet'!AR$20:AR$102&lt;&gt;"Total Cost")*('Budget Worksheet'!AR$20:AR$102&lt;&gt;"-")/('Budget Worksheet'!AR$20:AR$102&lt;&gt;"-")*ROW('Budget Worksheet'!AR$20:AR$102)-19),ROWS($ZZ$1:$ZZ10)))), "")</f>
        <v/>
      </c>
      <c r="C11" t="str" cm="1">
        <f t="array" ref="C11">IFERROR(_xlfn.SINGLE(INDEX('Budget Worksheet'!B$125:B$258, _xlfn.AGGREGATE(15, 3, (('Budget Worksheet'!AR$125:AR$258&lt;&gt;"")/('Budget Worksheet'!AR$125:AR$258&lt;&gt;"")*('Budget Worksheet'!AR$125:AR$258&lt;&gt;"Total Cost")/('Budget Worksheet'!AR$125:AR$258&lt;&gt;"Total Cost")*('Budget Worksheet'!AR$125:AR$258&lt;&gt;"-")/('Budget Worksheet'!AR$125:AR$258&lt;&gt;"-")*ROW('Budget Worksheet'!AR$125:AR$258)-124),ROWS($ZZ$1:$ZZ10)))), "")</f>
        <v/>
      </c>
      <c r="F11" s="394"/>
      <c r="G11" s="394"/>
    </row>
    <row r="12" spans="1:211" x14ac:dyDescent="0.25">
      <c r="A12" t="str" cm="1">
        <f t="array" ref="A12">IFERROR(_xlfn.SINGLE(INDEX('Budget Worksheet'!B$20:B$102, _xlfn.AGGREGATE(15, 3, (('Budget Worksheet'!AR$20:AR$102&lt;&gt;"")/('Budget Worksheet'!AR$20:AR$102&lt;&gt;"")*('Budget Worksheet'!AR$20:AR$102&lt;&gt;"Total Cost")/('Budget Worksheet'!AR$20:AR$102&lt;&gt;"Total Cost")*('Budget Worksheet'!AR$20:AR$102&lt;&gt;"-")/('Budget Worksheet'!AR$20:AR$102&lt;&gt;"-")*ROW('Budget Worksheet'!AR$20:AR$102)-19),ROWS($ZZ$1:$ZZ11)))), "")</f>
        <v/>
      </c>
      <c r="C12" t="str" cm="1">
        <f t="array" ref="C12">IFERROR(_xlfn.SINGLE(INDEX('Budget Worksheet'!B$125:B$258, _xlfn.AGGREGATE(15, 3, (('Budget Worksheet'!AR$125:AR$258&lt;&gt;"")/('Budget Worksheet'!AR$125:AR$258&lt;&gt;"")*('Budget Worksheet'!AR$125:AR$258&lt;&gt;"Total Cost")/('Budget Worksheet'!AR$125:AR$258&lt;&gt;"Total Cost")*('Budget Worksheet'!AR$125:AR$258&lt;&gt;"-")/('Budget Worksheet'!AR$125:AR$258&lt;&gt;"-")*ROW('Budget Worksheet'!AR$125:AR$258)-124),ROWS($ZZ$1:$ZZ11)))), "")</f>
        <v/>
      </c>
      <c r="F12" s="394"/>
      <c r="G12" s="394"/>
    </row>
    <row r="13" spans="1:211" x14ac:dyDescent="0.25">
      <c r="A13" t="str" cm="1">
        <f t="array" ref="A13">IFERROR(_xlfn.SINGLE(INDEX('Budget Worksheet'!B$20:B$102, _xlfn.AGGREGATE(15, 3, (('Budget Worksheet'!AR$20:AR$102&lt;&gt;"")/('Budget Worksheet'!AR$20:AR$102&lt;&gt;"")*('Budget Worksheet'!AR$20:AR$102&lt;&gt;"Total Cost")/('Budget Worksheet'!AR$20:AR$102&lt;&gt;"Total Cost")*('Budget Worksheet'!AR$20:AR$102&lt;&gt;"-")/('Budget Worksheet'!AR$20:AR$102&lt;&gt;"-")*ROW('Budget Worksheet'!AR$20:AR$102)-19),ROWS($ZZ$1:$ZZ12)))), "")</f>
        <v/>
      </c>
      <c r="C13" t="str" cm="1">
        <f t="array" ref="C13">IFERROR(_xlfn.SINGLE(INDEX('Budget Worksheet'!B$125:B$258, _xlfn.AGGREGATE(15, 3, (('Budget Worksheet'!AR$125:AR$258&lt;&gt;"")/('Budget Worksheet'!AR$125:AR$258&lt;&gt;"")*('Budget Worksheet'!AR$125:AR$258&lt;&gt;"Total Cost")/('Budget Worksheet'!AR$125:AR$258&lt;&gt;"Total Cost")*('Budget Worksheet'!AR$125:AR$258&lt;&gt;"-")/('Budget Worksheet'!AR$125:AR$258&lt;&gt;"-")*ROW('Budget Worksheet'!AR$125:AR$258)-124),ROWS($ZZ$1:$ZZ12)))), "")</f>
        <v/>
      </c>
      <c r="F13" s="394"/>
      <c r="G13" s="394"/>
    </row>
    <row r="14" spans="1:211" x14ac:dyDescent="0.25">
      <c r="A14" t="str" cm="1">
        <f t="array" ref="A14">IFERROR(_xlfn.SINGLE(INDEX('Budget Worksheet'!B$20:B$102, _xlfn.AGGREGATE(15, 3, (('Budget Worksheet'!AR$20:AR$102&lt;&gt;"")/('Budget Worksheet'!AR$20:AR$102&lt;&gt;"")*('Budget Worksheet'!AR$20:AR$102&lt;&gt;"Total Cost")/('Budget Worksheet'!AR$20:AR$102&lt;&gt;"Total Cost")*('Budget Worksheet'!AR$20:AR$102&lt;&gt;"-")/('Budget Worksheet'!AR$20:AR$102&lt;&gt;"-")*ROW('Budget Worksheet'!AR$20:AR$102)-19),ROWS($ZZ$1:$ZZ13)))), "")</f>
        <v/>
      </c>
      <c r="C14" t="str" cm="1">
        <f t="array" ref="C14">IFERROR(_xlfn.SINGLE(INDEX('Budget Worksheet'!B$125:B$258, _xlfn.AGGREGATE(15, 3, (('Budget Worksheet'!AR$125:AR$258&lt;&gt;"")/('Budget Worksheet'!AR$125:AR$258&lt;&gt;"")*('Budget Worksheet'!AR$125:AR$258&lt;&gt;"Total Cost")/('Budget Worksheet'!AR$125:AR$258&lt;&gt;"Total Cost")*('Budget Worksheet'!AR$125:AR$258&lt;&gt;"-")/('Budget Worksheet'!AR$125:AR$258&lt;&gt;"-")*ROW('Budget Worksheet'!AR$125:AR$258)-124),ROWS($ZZ$1:$ZZ13)))), "")</f>
        <v/>
      </c>
      <c r="F14" s="394"/>
      <c r="G14" s="394"/>
    </row>
    <row r="15" spans="1:211" x14ac:dyDescent="0.25">
      <c r="A15" t="str" cm="1">
        <f t="array" ref="A15">IFERROR(_xlfn.SINGLE(INDEX('Budget Worksheet'!B$20:B$102, _xlfn.AGGREGATE(15, 3, (('Budget Worksheet'!AR$20:AR$102&lt;&gt;"")/('Budget Worksheet'!AR$20:AR$102&lt;&gt;"")*('Budget Worksheet'!AR$20:AR$102&lt;&gt;"Total Cost")/('Budget Worksheet'!AR$20:AR$102&lt;&gt;"Total Cost")*('Budget Worksheet'!AR$20:AR$102&lt;&gt;"-")/('Budget Worksheet'!AR$20:AR$102&lt;&gt;"-")*ROW('Budget Worksheet'!AR$20:AR$102)-19),ROWS($ZZ$1:$ZZ14)))), "")</f>
        <v/>
      </c>
      <c r="C15" t="str" cm="1">
        <f t="array" ref="C15">IFERROR(_xlfn.SINGLE(INDEX('Budget Worksheet'!B$125:B$258, _xlfn.AGGREGATE(15, 3, (('Budget Worksheet'!AR$125:AR$258&lt;&gt;"")/('Budget Worksheet'!AR$125:AR$258&lt;&gt;"")*('Budget Worksheet'!AR$125:AR$258&lt;&gt;"Total Cost")/('Budget Worksheet'!AR$125:AR$258&lt;&gt;"Total Cost")*('Budget Worksheet'!AR$125:AR$258&lt;&gt;"-")/('Budget Worksheet'!AR$125:AR$258&lt;&gt;"-")*ROW('Budget Worksheet'!AR$125:AR$258)-124),ROWS($ZZ$1:$ZZ14)))), "")</f>
        <v/>
      </c>
      <c r="F15" s="394"/>
      <c r="G15" s="394"/>
    </row>
    <row r="16" spans="1:211" x14ac:dyDescent="0.25">
      <c r="A16" t="str" cm="1">
        <f t="array" ref="A16">IFERROR(_xlfn.SINGLE(INDEX('Budget Worksheet'!B$20:B$102, _xlfn.AGGREGATE(15, 3, (('Budget Worksheet'!AR$20:AR$102&lt;&gt;"")/('Budget Worksheet'!AR$20:AR$102&lt;&gt;"")*('Budget Worksheet'!AR$20:AR$102&lt;&gt;"Total Cost")/('Budget Worksheet'!AR$20:AR$102&lt;&gt;"Total Cost")*('Budget Worksheet'!AR$20:AR$102&lt;&gt;"-")/('Budget Worksheet'!AR$20:AR$102&lt;&gt;"-")*ROW('Budget Worksheet'!AR$20:AR$102)-19),ROWS($ZZ$1:$ZZ15)))), "")</f>
        <v/>
      </c>
      <c r="C16" t="str" cm="1">
        <f t="array" ref="C16">IFERROR(_xlfn.SINGLE(INDEX('Budget Worksheet'!B$125:B$258, _xlfn.AGGREGATE(15, 3, (('Budget Worksheet'!AR$125:AR$258&lt;&gt;"")/('Budget Worksheet'!AR$125:AR$258&lt;&gt;"")*('Budget Worksheet'!AR$125:AR$258&lt;&gt;"Total Cost")/('Budget Worksheet'!AR$125:AR$258&lt;&gt;"Total Cost")*('Budget Worksheet'!AR$125:AR$258&lt;&gt;"-")/('Budget Worksheet'!AR$125:AR$258&lt;&gt;"-")*ROW('Budget Worksheet'!AR$125:AR$258)-124),ROWS($ZZ$1:$ZZ15)))), "")</f>
        <v/>
      </c>
      <c r="F16" s="394"/>
      <c r="G16" s="394"/>
    </row>
    <row r="17" spans="1:7" x14ac:dyDescent="0.25">
      <c r="A17" t="str" cm="1">
        <f t="array" ref="A17">IFERROR(_xlfn.SINGLE(INDEX('Budget Worksheet'!B$20:B$102, _xlfn.AGGREGATE(15, 3, (('Budget Worksheet'!AR$20:AR$102&lt;&gt;"")/('Budget Worksheet'!AR$20:AR$102&lt;&gt;"")*('Budget Worksheet'!AR$20:AR$102&lt;&gt;"Total Cost")/('Budget Worksheet'!AR$20:AR$102&lt;&gt;"Total Cost")*('Budget Worksheet'!AR$20:AR$102&lt;&gt;"-")/('Budget Worksheet'!AR$20:AR$102&lt;&gt;"-")*ROW('Budget Worksheet'!AR$20:AR$102)-19),ROWS($ZZ$1:$ZZ16)))), "")</f>
        <v/>
      </c>
      <c r="C17" t="str" cm="1">
        <f t="array" ref="C17">IFERROR(_xlfn.SINGLE(INDEX('Budget Worksheet'!B$125:B$258, _xlfn.AGGREGATE(15, 3, (('Budget Worksheet'!AR$125:AR$258&lt;&gt;"")/('Budget Worksheet'!AR$125:AR$258&lt;&gt;"")*('Budget Worksheet'!AR$125:AR$258&lt;&gt;"Total Cost")/('Budget Worksheet'!AR$125:AR$258&lt;&gt;"Total Cost")*('Budget Worksheet'!AR$125:AR$258&lt;&gt;"-")/('Budget Worksheet'!AR$125:AR$258&lt;&gt;"-")*ROW('Budget Worksheet'!AR$125:AR$258)-124),ROWS($ZZ$1:$ZZ16)))), "")</f>
        <v/>
      </c>
      <c r="F17" s="394"/>
      <c r="G17" s="394"/>
    </row>
    <row r="18" spans="1:7" x14ac:dyDescent="0.25">
      <c r="A18" t="str" cm="1">
        <f t="array" ref="A18">IFERROR(_xlfn.SINGLE(INDEX('Budget Worksheet'!B$20:B$102, _xlfn.AGGREGATE(15, 3, (('Budget Worksheet'!AR$20:AR$102&lt;&gt;"")/('Budget Worksheet'!AR$20:AR$102&lt;&gt;"")*('Budget Worksheet'!AR$20:AR$102&lt;&gt;"Total Cost")/('Budget Worksheet'!AR$20:AR$102&lt;&gt;"Total Cost")*('Budget Worksheet'!AR$20:AR$102&lt;&gt;"-")/('Budget Worksheet'!AR$20:AR$102&lt;&gt;"-")*ROW('Budget Worksheet'!AR$20:AR$102)-19),ROWS($ZZ$1:$ZZ17)))), "")</f>
        <v/>
      </c>
      <c r="C18" t="str" cm="1">
        <f t="array" ref="C18">IFERROR(_xlfn.SINGLE(INDEX('Budget Worksheet'!B$125:B$258, _xlfn.AGGREGATE(15, 3, (('Budget Worksheet'!AR$125:AR$258&lt;&gt;"")/('Budget Worksheet'!AR$125:AR$258&lt;&gt;"")*('Budget Worksheet'!AR$125:AR$258&lt;&gt;"Total Cost")/('Budget Worksheet'!AR$125:AR$258&lt;&gt;"Total Cost")*('Budget Worksheet'!AR$125:AR$258&lt;&gt;"-")/('Budget Worksheet'!AR$125:AR$258&lt;&gt;"-")*ROW('Budget Worksheet'!AR$125:AR$258)-124),ROWS($ZZ$1:$ZZ17)))), "")</f>
        <v/>
      </c>
      <c r="F18" s="394"/>
      <c r="G18" s="394"/>
    </row>
    <row r="19" spans="1:7" x14ac:dyDescent="0.25">
      <c r="A19" t="str" cm="1">
        <f t="array" ref="A19">IFERROR(_xlfn.SINGLE(INDEX('Budget Worksheet'!B$20:B$102, _xlfn.AGGREGATE(15, 3, (('Budget Worksheet'!AR$20:AR$102&lt;&gt;"")/('Budget Worksheet'!AR$20:AR$102&lt;&gt;"")*('Budget Worksheet'!AR$20:AR$102&lt;&gt;"Total Cost")/('Budget Worksheet'!AR$20:AR$102&lt;&gt;"Total Cost")*('Budget Worksheet'!AR$20:AR$102&lt;&gt;"-")/('Budget Worksheet'!AR$20:AR$102&lt;&gt;"-")*ROW('Budget Worksheet'!AR$20:AR$102)-19),ROWS($ZZ$1:$ZZ18)))), "")</f>
        <v/>
      </c>
      <c r="C19" t="str" cm="1">
        <f t="array" ref="C19">IFERROR(_xlfn.SINGLE(INDEX('Budget Worksheet'!B$125:B$258, _xlfn.AGGREGATE(15, 3, (('Budget Worksheet'!AR$125:AR$258&lt;&gt;"")/('Budget Worksheet'!AR$125:AR$258&lt;&gt;"")*('Budget Worksheet'!AR$125:AR$258&lt;&gt;"Total Cost")/('Budget Worksheet'!AR$125:AR$258&lt;&gt;"Total Cost")*('Budget Worksheet'!AR$125:AR$258&lt;&gt;"-")/('Budget Worksheet'!AR$125:AR$258&lt;&gt;"-")*ROW('Budget Worksheet'!AR$125:AR$258)-124),ROWS($ZZ$1:$ZZ18)))), "")</f>
        <v/>
      </c>
      <c r="F19" s="394"/>
      <c r="G19" s="394"/>
    </row>
    <row r="20" spans="1:7" x14ac:dyDescent="0.25">
      <c r="A20" t="str" cm="1">
        <f t="array" ref="A20">IFERROR(_xlfn.SINGLE(INDEX('Budget Worksheet'!B$20:B$102, _xlfn.AGGREGATE(15, 3, (('Budget Worksheet'!AR$20:AR$102&lt;&gt;"")/('Budget Worksheet'!AR$20:AR$102&lt;&gt;"")*('Budget Worksheet'!AR$20:AR$102&lt;&gt;"Total Cost")/('Budget Worksheet'!AR$20:AR$102&lt;&gt;"Total Cost")*('Budget Worksheet'!AR$20:AR$102&lt;&gt;"-")/('Budget Worksheet'!AR$20:AR$102&lt;&gt;"-")*ROW('Budget Worksheet'!AR$20:AR$102)-19),ROWS($ZZ$1:$ZZ19)))), "")</f>
        <v/>
      </c>
      <c r="C20" t="str" cm="1">
        <f t="array" ref="C20">IFERROR(_xlfn.SINGLE(INDEX('Budget Worksheet'!B$125:B$258, _xlfn.AGGREGATE(15, 3, (('Budget Worksheet'!AR$125:AR$258&lt;&gt;"")/('Budget Worksheet'!AR$125:AR$258&lt;&gt;"")*('Budget Worksheet'!AR$125:AR$258&lt;&gt;"Total Cost")/('Budget Worksheet'!AR$125:AR$258&lt;&gt;"Total Cost")*('Budget Worksheet'!AR$125:AR$258&lt;&gt;"-")/('Budget Worksheet'!AR$125:AR$258&lt;&gt;"-")*ROW('Budget Worksheet'!AR$125:AR$258)-124),ROWS($ZZ$1:$ZZ19)))), "")</f>
        <v/>
      </c>
      <c r="F20" s="394"/>
      <c r="G20" s="394"/>
    </row>
    <row r="21" spans="1:7" x14ac:dyDescent="0.25">
      <c r="A21" t="str" cm="1">
        <f t="array" ref="A21">IFERROR(_xlfn.SINGLE(INDEX('Budget Worksheet'!B$20:B$102, _xlfn.AGGREGATE(15, 3, (('Budget Worksheet'!AR$20:AR$102&lt;&gt;"")/('Budget Worksheet'!AR$20:AR$102&lt;&gt;"")*('Budget Worksheet'!AR$20:AR$102&lt;&gt;"Total Cost")/('Budget Worksheet'!AR$20:AR$102&lt;&gt;"Total Cost")*('Budget Worksheet'!AR$20:AR$102&lt;&gt;"-")/('Budget Worksheet'!AR$20:AR$102&lt;&gt;"-")*ROW('Budget Worksheet'!AR$20:AR$102)-19),ROWS($ZZ$1:$ZZ20)))), "")</f>
        <v/>
      </c>
      <c r="C21" t="str" cm="1">
        <f t="array" ref="C21">IFERROR(_xlfn.SINGLE(INDEX('Budget Worksheet'!B$125:B$258, _xlfn.AGGREGATE(15, 3, (('Budget Worksheet'!AR$125:AR$258&lt;&gt;"")/('Budget Worksheet'!AR$125:AR$258&lt;&gt;"")*('Budget Worksheet'!AR$125:AR$258&lt;&gt;"Total Cost")/('Budget Worksheet'!AR$125:AR$258&lt;&gt;"Total Cost")*('Budget Worksheet'!AR$125:AR$258&lt;&gt;"-")/('Budget Worksheet'!AR$125:AR$258&lt;&gt;"-")*ROW('Budget Worksheet'!AR$125:AR$258)-124),ROWS($ZZ$1:$ZZ20)))), "")</f>
        <v/>
      </c>
      <c r="F21" s="394"/>
      <c r="G21" s="394"/>
    </row>
    <row r="22" spans="1:7" x14ac:dyDescent="0.25">
      <c r="A22" t="str" cm="1">
        <f t="array" ref="A22">IFERROR(_xlfn.SINGLE(INDEX('Budget Worksheet'!B$20:B$102, _xlfn.AGGREGATE(15, 3, (('Budget Worksheet'!AR$20:AR$102&lt;&gt;"")/('Budget Worksheet'!AR$20:AR$102&lt;&gt;"")*('Budget Worksheet'!AR$20:AR$102&lt;&gt;"Total Cost")/('Budget Worksheet'!AR$20:AR$102&lt;&gt;"Total Cost")*('Budget Worksheet'!AR$20:AR$102&lt;&gt;"-")/('Budget Worksheet'!AR$20:AR$102&lt;&gt;"-")*ROW('Budget Worksheet'!AR$20:AR$102)-19),ROWS($ZZ$1:$ZZ21)))), "")</f>
        <v/>
      </c>
      <c r="C22" t="str" cm="1">
        <f t="array" ref="C22">IFERROR(_xlfn.SINGLE(INDEX('Budget Worksheet'!B$125:B$258, _xlfn.AGGREGATE(15, 3, (('Budget Worksheet'!AR$125:AR$258&lt;&gt;"")/('Budget Worksheet'!AR$125:AR$258&lt;&gt;"")*('Budget Worksheet'!AR$125:AR$258&lt;&gt;"Total Cost")/('Budget Worksheet'!AR$125:AR$258&lt;&gt;"Total Cost")*('Budget Worksheet'!AR$125:AR$258&lt;&gt;"-")/('Budget Worksheet'!AR$125:AR$258&lt;&gt;"-")*ROW('Budget Worksheet'!AR$125:AR$258)-124),ROWS($ZZ$1:$ZZ21)))), "")</f>
        <v/>
      </c>
      <c r="F22" s="394"/>
      <c r="G22" s="394"/>
    </row>
    <row r="23" spans="1:7" x14ac:dyDescent="0.25">
      <c r="A23" t="str" cm="1">
        <f t="array" ref="A23">IFERROR(_xlfn.SINGLE(INDEX('Budget Worksheet'!B$20:B$102, _xlfn.AGGREGATE(15, 3, (('Budget Worksheet'!AR$20:AR$102&lt;&gt;"")/('Budget Worksheet'!AR$20:AR$102&lt;&gt;"")*('Budget Worksheet'!AR$20:AR$102&lt;&gt;"Total Cost")/('Budget Worksheet'!AR$20:AR$102&lt;&gt;"Total Cost")*('Budget Worksheet'!AR$20:AR$102&lt;&gt;"-")/('Budget Worksheet'!AR$20:AR$102&lt;&gt;"-")*ROW('Budget Worksheet'!AR$20:AR$102)-19),ROWS($ZZ$1:$ZZ22)))), "")</f>
        <v/>
      </c>
      <c r="C23" t="str" cm="1">
        <f t="array" ref="C23">IFERROR(_xlfn.SINGLE(INDEX('Budget Worksheet'!B$125:B$258, _xlfn.AGGREGATE(15, 3, (('Budget Worksheet'!AR$125:AR$258&lt;&gt;"")/('Budget Worksheet'!AR$125:AR$258&lt;&gt;"")*('Budget Worksheet'!AR$125:AR$258&lt;&gt;"Total Cost")/('Budget Worksheet'!AR$125:AR$258&lt;&gt;"Total Cost")*('Budget Worksheet'!AR$125:AR$258&lt;&gt;"-")/('Budget Worksheet'!AR$125:AR$258&lt;&gt;"-")*ROW('Budget Worksheet'!AR$125:AR$258)-124),ROWS($ZZ$1:$ZZ22)))), "")</f>
        <v/>
      </c>
      <c r="F23" s="394"/>
      <c r="G23" s="394"/>
    </row>
    <row r="24" spans="1:7" x14ac:dyDescent="0.25">
      <c r="A24" t="str" cm="1">
        <f t="array" ref="A24">IFERROR(_xlfn.SINGLE(INDEX('Budget Worksheet'!B$20:B$102, _xlfn.AGGREGATE(15, 3, (('Budget Worksheet'!AR$20:AR$102&lt;&gt;"")/('Budget Worksheet'!AR$20:AR$102&lt;&gt;"")*('Budget Worksheet'!AR$20:AR$102&lt;&gt;"Total Cost")/('Budget Worksheet'!AR$20:AR$102&lt;&gt;"Total Cost")*('Budget Worksheet'!AR$20:AR$102&lt;&gt;"-")/('Budget Worksheet'!AR$20:AR$102&lt;&gt;"-")*ROW('Budget Worksheet'!AR$20:AR$102)-19),ROWS($ZZ$1:$ZZ23)))), "")</f>
        <v/>
      </c>
      <c r="C24" t="str" cm="1">
        <f t="array" ref="C24">IFERROR(_xlfn.SINGLE(INDEX('Budget Worksheet'!B$125:B$258, _xlfn.AGGREGATE(15, 3, (('Budget Worksheet'!AR$125:AR$258&lt;&gt;"")/('Budget Worksheet'!AR$125:AR$258&lt;&gt;"")*('Budget Worksheet'!AR$125:AR$258&lt;&gt;"Total Cost")/('Budget Worksheet'!AR$125:AR$258&lt;&gt;"Total Cost")*('Budget Worksheet'!AR$125:AR$258&lt;&gt;"-")/('Budget Worksheet'!AR$125:AR$258&lt;&gt;"-")*ROW('Budget Worksheet'!AR$125:AR$258)-124),ROWS($ZZ$1:$ZZ23)))), "")</f>
        <v/>
      </c>
      <c r="F24" s="394"/>
      <c r="G24" s="394"/>
    </row>
    <row r="25" spans="1:7" x14ac:dyDescent="0.25">
      <c r="A25" t="str" cm="1">
        <f t="array" ref="A25">IFERROR(_xlfn.SINGLE(INDEX('Budget Worksheet'!B$20:B$102, _xlfn.AGGREGATE(15, 3, (('Budget Worksheet'!AR$20:AR$102&lt;&gt;"")/('Budget Worksheet'!AR$20:AR$102&lt;&gt;"")*('Budget Worksheet'!AR$20:AR$102&lt;&gt;"Total Cost")/('Budget Worksheet'!AR$20:AR$102&lt;&gt;"Total Cost")*('Budget Worksheet'!AR$20:AR$102&lt;&gt;"-")/('Budget Worksheet'!AR$20:AR$102&lt;&gt;"-")*ROW('Budget Worksheet'!AR$20:AR$102)-19),ROWS($ZZ$1:$ZZ24)))), "")</f>
        <v/>
      </c>
      <c r="C25" t="str" cm="1">
        <f t="array" ref="C25">IFERROR(_xlfn.SINGLE(INDEX('Budget Worksheet'!B$125:B$258, _xlfn.AGGREGATE(15, 3, (('Budget Worksheet'!AR$125:AR$258&lt;&gt;"")/('Budget Worksheet'!AR$125:AR$258&lt;&gt;"")*('Budget Worksheet'!AR$125:AR$258&lt;&gt;"Total Cost")/('Budget Worksheet'!AR$125:AR$258&lt;&gt;"Total Cost")*('Budget Worksheet'!AR$125:AR$258&lt;&gt;"-")/('Budget Worksheet'!AR$125:AR$258&lt;&gt;"-")*ROW('Budget Worksheet'!AR$125:AR$258)-124),ROWS($ZZ$1:$ZZ24)))), "")</f>
        <v/>
      </c>
      <c r="F25" s="394"/>
      <c r="G25" s="394"/>
    </row>
    <row r="26" spans="1:7" x14ac:dyDescent="0.25">
      <c r="A26" t="str" cm="1">
        <f t="array" ref="A26">IFERROR(_xlfn.SINGLE(INDEX('Budget Worksheet'!B$20:B$102, _xlfn.AGGREGATE(15, 3, (('Budget Worksheet'!AR$20:AR$102&lt;&gt;"")/('Budget Worksheet'!AR$20:AR$102&lt;&gt;"")*('Budget Worksheet'!AR$20:AR$102&lt;&gt;"Total Cost")/('Budget Worksheet'!AR$20:AR$102&lt;&gt;"Total Cost")*('Budget Worksheet'!AR$20:AR$102&lt;&gt;"-")/('Budget Worksheet'!AR$20:AR$102&lt;&gt;"-")*ROW('Budget Worksheet'!AR$20:AR$102)-19),ROWS($ZZ$1:$ZZ25)))), "")</f>
        <v/>
      </c>
      <c r="C26" t="str" cm="1">
        <f t="array" ref="C26">IFERROR(_xlfn.SINGLE(INDEX('Budget Worksheet'!B$125:B$258, _xlfn.AGGREGATE(15, 3, (('Budget Worksheet'!AR$125:AR$258&lt;&gt;"")/('Budget Worksheet'!AR$125:AR$258&lt;&gt;"")*('Budget Worksheet'!AR$125:AR$258&lt;&gt;"Total Cost")/('Budget Worksheet'!AR$125:AR$258&lt;&gt;"Total Cost")*('Budget Worksheet'!AR$125:AR$258&lt;&gt;"-")/('Budget Worksheet'!AR$125:AR$258&lt;&gt;"-")*ROW('Budget Worksheet'!AR$125:AR$258)-124),ROWS($ZZ$1:$ZZ25)))), "")</f>
        <v/>
      </c>
      <c r="F26" s="394"/>
      <c r="G26" s="394"/>
    </row>
    <row r="27" spans="1:7" x14ac:dyDescent="0.25">
      <c r="A27" t="str" cm="1">
        <f t="array" ref="A27">IFERROR(_xlfn.SINGLE(INDEX('Budget Worksheet'!B$20:B$102, _xlfn.AGGREGATE(15, 3, (('Budget Worksheet'!AR$20:AR$102&lt;&gt;"")/('Budget Worksheet'!AR$20:AR$102&lt;&gt;"")*('Budget Worksheet'!AR$20:AR$102&lt;&gt;"Total Cost")/('Budget Worksheet'!AR$20:AR$102&lt;&gt;"Total Cost")*('Budget Worksheet'!AR$20:AR$102&lt;&gt;"-")/('Budget Worksheet'!AR$20:AR$102&lt;&gt;"-")*ROW('Budget Worksheet'!AR$20:AR$102)-19),ROWS($ZZ$1:$ZZ26)))), "")</f>
        <v/>
      </c>
      <c r="C27" t="str" cm="1">
        <f t="array" ref="C27">IFERROR(_xlfn.SINGLE(INDEX('Budget Worksheet'!B$125:B$258, _xlfn.AGGREGATE(15, 3, (('Budget Worksheet'!AR$125:AR$258&lt;&gt;"")/('Budget Worksheet'!AR$125:AR$258&lt;&gt;"")*('Budget Worksheet'!AR$125:AR$258&lt;&gt;"Total Cost")/('Budget Worksheet'!AR$125:AR$258&lt;&gt;"Total Cost")*('Budget Worksheet'!AR$125:AR$258&lt;&gt;"-")/('Budget Worksheet'!AR$125:AR$258&lt;&gt;"-")*ROW('Budget Worksheet'!AR$125:AR$258)-124),ROWS($ZZ$1:$ZZ26)))), "")</f>
        <v/>
      </c>
      <c r="F27" s="394"/>
      <c r="G27" s="394"/>
    </row>
    <row r="28" spans="1:7" x14ac:dyDescent="0.25">
      <c r="A28" t="str" cm="1">
        <f t="array" ref="A28">IFERROR(_xlfn.SINGLE(INDEX('Budget Worksheet'!B$20:B$102, _xlfn.AGGREGATE(15, 3, (('Budget Worksheet'!AR$20:AR$102&lt;&gt;"")/('Budget Worksheet'!AR$20:AR$102&lt;&gt;"")*('Budget Worksheet'!AR$20:AR$102&lt;&gt;"Total Cost")/('Budget Worksheet'!AR$20:AR$102&lt;&gt;"Total Cost")*('Budget Worksheet'!AR$20:AR$102&lt;&gt;"-")/('Budget Worksheet'!AR$20:AR$102&lt;&gt;"-")*ROW('Budget Worksheet'!AR$20:AR$102)-19),ROWS($ZZ$1:$ZZ27)))), "")</f>
        <v/>
      </c>
      <c r="C28" t="str" cm="1">
        <f t="array" ref="C28">IFERROR(_xlfn.SINGLE(INDEX('Budget Worksheet'!B$125:B$258, _xlfn.AGGREGATE(15, 3, (('Budget Worksheet'!AR$125:AR$258&lt;&gt;"")/('Budget Worksheet'!AR$125:AR$258&lt;&gt;"")*('Budget Worksheet'!AR$125:AR$258&lt;&gt;"Total Cost")/('Budget Worksheet'!AR$125:AR$258&lt;&gt;"Total Cost")*('Budget Worksheet'!AR$125:AR$258&lt;&gt;"-")/('Budget Worksheet'!AR$125:AR$258&lt;&gt;"-")*ROW('Budget Worksheet'!AR$125:AR$258)-124),ROWS($ZZ$1:$ZZ27)))), "")</f>
        <v/>
      </c>
      <c r="F28" s="394"/>
      <c r="G28" s="394"/>
    </row>
    <row r="29" spans="1:7" x14ac:dyDescent="0.25">
      <c r="A29" t="str" cm="1">
        <f t="array" ref="A29">IFERROR(_xlfn.SINGLE(INDEX('Budget Worksheet'!B$20:B$102, _xlfn.AGGREGATE(15, 3, (('Budget Worksheet'!AR$20:AR$102&lt;&gt;"")/('Budget Worksheet'!AR$20:AR$102&lt;&gt;"")*('Budget Worksheet'!AR$20:AR$102&lt;&gt;"Total Cost")/('Budget Worksheet'!AR$20:AR$102&lt;&gt;"Total Cost")*('Budget Worksheet'!AR$20:AR$102&lt;&gt;"-")/('Budget Worksheet'!AR$20:AR$102&lt;&gt;"-")*ROW('Budget Worksheet'!AR$20:AR$102)-19),ROWS($ZZ$1:$ZZ28)))), "")</f>
        <v/>
      </c>
      <c r="C29" t="str" cm="1">
        <f t="array" ref="C29">IFERROR(_xlfn.SINGLE(INDEX('Budget Worksheet'!B$125:B$258, _xlfn.AGGREGATE(15, 3, (('Budget Worksheet'!AR$125:AR$258&lt;&gt;"")/('Budget Worksheet'!AR$125:AR$258&lt;&gt;"")*('Budget Worksheet'!AR$125:AR$258&lt;&gt;"Total Cost")/('Budget Worksheet'!AR$125:AR$258&lt;&gt;"Total Cost")*('Budget Worksheet'!AR$125:AR$258&lt;&gt;"-")/('Budget Worksheet'!AR$125:AR$258&lt;&gt;"-")*ROW('Budget Worksheet'!AR$125:AR$258)-124),ROWS($ZZ$1:$ZZ28)))), "")</f>
        <v/>
      </c>
      <c r="F29" s="394"/>
      <c r="G29" s="394"/>
    </row>
    <row r="30" spans="1:7" x14ac:dyDescent="0.25">
      <c r="A30" t="str" cm="1">
        <f t="array" ref="A30">IFERROR(_xlfn.SINGLE(INDEX('Budget Worksheet'!B$20:B$102, _xlfn.AGGREGATE(15, 3, (('Budget Worksheet'!AR$20:AR$102&lt;&gt;"")/('Budget Worksheet'!AR$20:AR$102&lt;&gt;"")*('Budget Worksheet'!AR$20:AR$102&lt;&gt;"Total Cost")/('Budget Worksheet'!AR$20:AR$102&lt;&gt;"Total Cost")*('Budget Worksheet'!AR$20:AR$102&lt;&gt;"-")/('Budget Worksheet'!AR$20:AR$102&lt;&gt;"-")*ROW('Budget Worksheet'!AR$20:AR$102)-19),ROWS($ZZ$1:$ZZ29)))), "")</f>
        <v/>
      </c>
      <c r="C30" t="str" cm="1">
        <f t="array" ref="C30">IFERROR(_xlfn.SINGLE(INDEX('Budget Worksheet'!B$125:B$258, _xlfn.AGGREGATE(15, 3, (('Budget Worksheet'!AR$125:AR$258&lt;&gt;"")/('Budget Worksheet'!AR$125:AR$258&lt;&gt;"")*('Budget Worksheet'!AR$125:AR$258&lt;&gt;"Total Cost")/('Budget Worksheet'!AR$125:AR$258&lt;&gt;"Total Cost")*('Budget Worksheet'!AR$125:AR$258&lt;&gt;"-")/('Budget Worksheet'!AR$125:AR$258&lt;&gt;"-")*ROW('Budget Worksheet'!AR$125:AR$258)-124),ROWS($ZZ$1:$ZZ29)))), "")</f>
        <v/>
      </c>
      <c r="F30" s="394"/>
      <c r="G30" s="394"/>
    </row>
    <row r="31" spans="1:7" x14ac:dyDescent="0.25">
      <c r="A31" t="str" cm="1">
        <f t="array" ref="A31">IFERROR(_xlfn.SINGLE(INDEX('Budget Worksheet'!B$20:B$102, _xlfn.AGGREGATE(15, 3, (('Budget Worksheet'!AR$20:AR$102&lt;&gt;"")/('Budget Worksheet'!AR$20:AR$102&lt;&gt;"")*('Budget Worksheet'!AR$20:AR$102&lt;&gt;"Total Cost")/('Budget Worksheet'!AR$20:AR$102&lt;&gt;"Total Cost")*('Budget Worksheet'!AR$20:AR$102&lt;&gt;"-")/('Budget Worksheet'!AR$20:AR$102&lt;&gt;"-")*ROW('Budget Worksheet'!AR$20:AR$102)-19),ROWS($ZZ$1:$ZZ30)))), "")</f>
        <v/>
      </c>
      <c r="C31" t="str" cm="1">
        <f t="array" ref="C31">IFERROR(_xlfn.SINGLE(INDEX('Budget Worksheet'!B$125:B$258, _xlfn.AGGREGATE(15, 3, (('Budget Worksheet'!AR$125:AR$258&lt;&gt;"")/('Budget Worksheet'!AR$125:AR$258&lt;&gt;"")*('Budget Worksheet'!AR$125:AR$258&lt;&gt;"Total Cost")/('Budget Worksheet'!AR$125:AR$258&lt;&gt;"Total Cost")*('Budget Worksheet'!AR$125:AR$258&lt;&gt;"-")/('Budget Worksheet'!AR$125:AR$258&lt;&gt;"-")*ROW('Budget Worksheet'!AR$125:AR$258)-124),ROWS($ZZ$1:$ZZ30)))), "")</f>
        <v/>
      </c>
      <c r="F31" s="394"/>
      <c r="G31" s="394"/>
    </row>
    <row r="32" spans="1:7" x14ac:dyDescent="0.25">
      <c r="A32" t="str" cm="1">
        <f t="array" ref="A32">IFERROR(_xlfn.SINGLE(INDEX('Budget Worksheet'!B$20:B$102, _xlfn.AGGREGATE(15, 3, (('Budget Worksheet'!AR$20:AR$102&lt;&gt;"")/('Budget Worksheet'!AR$20:AR$102&lt;&gt;"")*('Budget Worksheet'!AR$20:AR$102&lt;&gt;"Total Cost")/('Budget Worksheet'!AR$20:AR$102&lt;&gt;"Total Cost")*('Budget Worksheet'!AR$20:AR$102&lt;&gt;"-")/('Budget Worksheet'!AR$20:AR$102&lt;&gt;"-")*ROW('Budget Worksheet'!AR$20:AR$102)-19),ROWS($ZZ$1:$ZZ31)))), "")</f>
        <v/>
      </c>
      <c r="C32" t="str" cm="1">
        <f t="array" ref="C32">IFERROR(_xlfn.SINGLE(INDEX('Budget Worksheet'!B$125:B$258, _xlfn.AGGREGATE(15, 3, (('Budget Worksheet'!AR$125:AR$258&lt;&gt;"")/('Budget Worksheet'!AR$125:AR$258&lt;&gt;"")*('Budget Worksheet'!AR$125:AR$258&lt;&gt;"Total Cost")/('Budget Worksheet'!AR$125:AR$258&lt;&gt;"Total Cost")*('Budget Worksheet'!AR$125:AR$258&lt;&gt;"-")/('Budget Worksheet'!AR$125:AR$258&lt;&gt;"-")*ROW('Budget Worksheet'!AR$125:AR$258)-124),ROWS($ZZ$1:$ZZ31)))), "")</f>
        <v/>
      </c>
      <c r="F32" s="394"/>
      <c r="G32" s="394"/>
    </row>
    <row r="33" spans="1:7" x14ac:dyDescent="0.25">
      <c r="A33" t="str" cm="1">
        <f t="array" ref="A33">IFERROR(_xlfn.SINGLE(INDEX('Budget Worksheet'!B$20:B$102, _xlfn.AGGREGATE(15, 3, (('Budget Worksheet'!AR$20:AR$102&lt;&gt;"")/('Budget Worksheet'!AR$20:AR$102&lt;&gt;"")*('Budget Worksheet'!AR$20:AR$102&lt;&gt;"Total Cost")/('Budget Worksheet'!AR$20:AR$102&lt;&gt;"Total Cost")*('Budget Worksheet'!AR$20:AR$102&lt;&gt;"-")/('Budget Worksheet'!AR$20:AR$102&lt;&gt;"-")*ROW('Budget Worksheet'!AR$20:AR$102)-19),ROWS($ZZ$1:$ZZ32)))), "")</f>
        <v/>
      </c>
      <c r="C33" t="str" cm="1">
        <f t="array" ref="C33">IFERROR(_xlfn.SINGLE(INDEX('Budget Worksheet'!B$125:B$258, _xlfn.AGGREGATE(15, 3, (('Budget Worksheet'!AR$125:AR$258&lt;&gt;"")/('Budget Worksheet'!AR$125:AR$258&lt;&gt;"")*('Budget Worksheet'!AR$125:AR$258&lt;&gt;"Total Cost")/('Budget Worksheet'!AR$125:AR$258&lt;&gt;"Total Cost")*('Budget Worksheet'!AR$125:AR$258&lt;&gt;"-")/('Budget Worksheet'!AR$125:AR$258&lt;&gt;"-")*ROW('Budget Worksheet'!AR$125:AR$258)-124),ROWS($ZZ$1:$ZZ32)))), "")</f>
        <v/>
      </c>
      <c r="F33" s="394"/>
      <c r="G33" s="394"/>
    </row>
    <row r="34" spans="1:7" x14ac:dyDescent="0.25">
      <c r="A34" t="str" cm="1">
        <f t="array" ref="A34">IFERROR(_xlfn.SINGLE(INDEX('Budget Worksheet'!B$20:B$102, _xlfn.AGGREGATE(15, 3, (('Budget Worksheet'!AR$20:AR$102&lt;&gt;"")/('Budget Worksheet'!AR$20:AR$102&lt;&gt;"")*('Budget Worksheet'!AR$20:AR$102&lt;&gt;"Total Cost")/('Budget Worksheet'!AR$20:AR$102&lt;&gt;"Total Cost")*('Budget Worksheet'!AR$20:AR$102&lt;&gt;"-")/('Budget Worksheet'!AR$20:AR$102&lt;&gt;"-")*ROW('Budget Worksheet'!AR$20:AR$102)-19),ROWS($ZZ$1:$ZZ33)))), "")</f>
        <v/>
      </c>
      <c r="C34" t="str" cm="1">
        <f t="array" ref="C34">IFERROR(_xlfn.SINGLE(INDEX('Budget Worksheet'!B$125:B$258, _xlfn.AGGREGATE(15, 3, (('Budget Worksheet'!AR$125:AR$258&lt;&gt;"")/('Budget Worksheet'!AR$125:AR$258&lt;&gt;"")*('Budget Worksheet'!AR$125:AR$258&lt;&gt;"Total Cost")/('Budget Worksheet'!AR$125:AR$258&lt;&gt;"Total Cost")*('Budget Worksheet'!AR$125:AR$258&lt;&gt;"-")/('Budget Worksheet'!AR$125:AR$258&lt;&gt;"-")*ROW('Budget Worksheet'!AR$125:AR$258)-124),ROWS($ZZ$1:$ZZ33)))), "")</f>
        <v/>
      </c>
      <c r="F34" s="394"/>
      <c r="G34" s="394"/>
    </row>
    <row r="35" spans="1:7" x14ac:dyDescent="0.25">
      <c r="A35" t="str" cm="1">
        <f t="array" ref="A35">IFERROR(_xlfn.SINGLE(INDEX('Budget Worksheet'!B$20:B$102, _xlfn.AGGREGATE(15, 3, (('Budget Worksheet'!AR$20:AR$102&lt;&gt;"")/('Budget Worksheet'!AR$20:AR$102&lt;&gt;"")*('Budget Worksheet'!AR$20:AR$102&lt;&gt;"Total Cost")/('Budget Worksheet'!AR$20:AR$102&lt;&gt;"Total Cost")*('Budget Worksheet'!AR$20:AR$102&lt;&gt;"-")/('Budget Worksheet'!AR$20:AR$102&lt;&gt;"-")*ROW('Budget Worksheet'!AR$20:AR$102)-19),ROWS($ZZ$1:$ZZ34)))), "")</f>
        <v/>
      </c>
      <c r="C35" t="str" cm="1">
        <f t="array" ref="C35">IFERROR(_xlfn.SINGLE(INDEX('Budget Worksheet'!B$125:B$258, _xlfn.AGGREGATE(15, 3, (('Budget Worksheet'!AR$125:AR$258&lt;&gt;"")/('Budget Worksheet'!AR$125:AR$258&lt;&gt;"")*('Budget Worksheet'!AR$125:AR$258&lt;&gt;"Total Cost")/('Budget Worksheet'!AR$125:AR$258&lt;&gt;"Total Cost")*('Budget Worksheet'!AR$125:AR$258&lt;&gt;"-")/('Budget Worksheet'!AR$125:AR$258&lt;&gt;"-")*ROW('Budget Worksheet'!AR$125:AR$258)-124),ROWS($ZZ$1:$ZZ34)))), "")</f>
        <v/>
      </c>
      <c r="F35" s="394"/>
      <c r="G35" s="394"/>
    </row>
    <row r="36" spans="1:7" x14ac:dyDescent="0.25">
      <c r="A36" t="str" cm="1">
        <f t="array" ref="A36">IFERROR(_xlfn.SINGLE(INDEX('Budget Worksheet'!B$20:B$102, _xlfn.AGGREGATE(15, 3, (('Budget Worksheet'!AR$20:AR$102&lt;&gt;"")/('Budget Worksheet'!AR$20:AR$102&lt;&gt;"")*('Budget Worksheet'!AR$20:AR$102&lt;&gt;"Total Cost")/('Budget Worksheet'!AR$20:AR$102&lt;&gt;"Total Cost")*('Budget Worksheet'!AR$20:AR$102&lt;&gt;"-")/('Budget Worksheet'!AR$20:AR$102&lt;&gt;"-")*ROW('Budget Worksheet'!AR$20:AR$102)-19),ROWS($ZZ$1:$ZZ35)))), "")</f>
        <v/>
      </c>
      <c r="C36" t="str" cm="1">
        <f t="array" ref="C36">IFERROR(_xlfn.SINGLE(INDEX('Budget Worksheet'!B$125:B$258, _xlfn.AGGREGATE(15, 3, (('Budget Worksheet'!AR$125:AR$258&lt;&gt;"")/('Budget Worksheet'!AR$125:AR$258&lt;&gt;"")*('Budget Worksheet'!AR$125:AR$258&lt;&gt;"Total Cost")/('Budget Worksheet'!AR$125:AR$258&lt;&gt;"Total Cost")*('Budget Worksheet'!AR$125:AR$258&lt;&gt;"-")/('Budget Worksheet'!AR$125:AR$258&lt;&gt;"-")*ROW('Budget Worksheet'!AR$125:AR$258)-124),ROWS($ZZ$1:$ZZ35)))), "")</f>
        <v/>
      </c>
      <c r="F36" s="394"/>
      <c r="G36" s="394"/>
    </row>
    <row r="37" spans="1:7" x14ac:dyDescent="0.25">
      <c r="A37" t="str" cm="1">
        <f t="array" ref="A37">IFERROR(_xlfn.SINGLE(INDEX('Budget Worksheet'!B$20:B$102, _xlfn.AGGREGATE(15, 3, (('Budget Worksheet'!AR$20:AR$102&lt;&gt;"")/('Budget Worksheet'!AR$20:AR$102&lt;&gt;"")*('Budget Worksheet'!AR$20:AR$102&lt;&gt;"Total Cost")/('Budget Worksheet'!AR$20:AR$102&lt;&gt;"Total Cost")*('Budget Worksheet'!AR$20:AR$102&lt;&gt;"-")/('Budget Worksheet'!AR$20:AR$102&lt;&gt;"-")*ROW('Budget Worksheet'!AR$20:AR$102)-19),ROWS($ZZ$1:$ZZ36)))), "")</f>
        <v/>
      </c>
      <c r="C37" t="str" cm="1">
        <f t="array" ref="C37">IFERROR(_xlfn.SINGLE(INDEX('Budget Worksheet'!B$125:B$258, _xlfn.AGGREGATE(15, 3, (('Budget Worksheet'!AR$125:AR$258&lt;&gt;"")/('Budget Worksheet'!AR$125:AR$258&lt;&gt;"")*('Budget Worksheet'!AR$125:AR$258&lt;&gt;"Total Cost")/('Budget Worksheet'!AR$125:AR$258&lt;&gt;"Total Cost")*('Budget Worksheet'!AR$125:AR$258&lt;&gt;"-")/('Budget Worksheet'!AR$125:AR$258&lt;&gt;"-")*ROW('Budget Worksheet'!AR$125:AR$258)-124),ROWS($ZZ$1:$ZZ36)))), "")</f>
        <v/>
      </c>
      <c r="F37" s="394"/>
      <c r="G37" s="394"/>
    </row>
    <row r="38" spans="1:7" x14ac:dyDescent="0.25">
      <c r="A38" t="str" cm="1">
        <f t="array" ref="A38">IFERROR(_xlfn.SINGLE(INDEX('Budget Worksheet'!B$20:B$102, _xlfn.AGGREGATE(15, 3, (('Budget Worksheet'!AR$20:AR$102&lt;&gt;"")/('Budget Worksheet'!AR$20:AR$102&lt;&gt;"")*('Budget Worksheet'!AR$20:AR$102&lt;&gt;"Total Cost")/('Budget Worksheet'!AR$20:AR$102&lt;&gt;"Total Cost")*('Budget Worksheet'!AR$20:AR$102&lt;&gt;"-")/('Budget Worksheet'!AR$20:AR$102&lt;&gt;"-")*ROW('Budget Worksheet'!AR$20:AR$102)-19),ROWS($ZZ$1:$ZZ37)))), "")</f>
        <v/>
      </c>
      <c r="C38" t="str" cm="1">
        <f t="array" ref="C38">IFERROR(_xlfn.SINGLE(INDEX('Budget Worksheet'!B$125:B$258, _xlfn.AGGREGATE(15, 3, (('Budget Worksheet'!AR$125:AR$258&lt;&gt;"")/('Budget Worksheet'!AR$125:AR$258&lt;&gt;"")*('Budget Worksheet'!AR$125:AR$258&lt;&gt;"Total Cost")/('Budget Worksheet'!AR$125:AR$258&lt;&gt;"Total Cost")*('Budget Worksheet'!AR$125:AR$258&lt;&gt;"-")/('Budget Worksheet'!AR$125:AR$258&lt;&gt;"-")*ROW('Budget Worksheet'!AR$125:AR$258)-124),ROWS($ZZ$1:$ZZ37)))), "")</f>
        <v/>
      </c>
      <c r="F38" s="394"/>
      <c r="G38" s="394"/>
    </row>
    <row r="39" spans="1:7" x14ac:dyDescent="0.25">
      <c r="A39" t="str" cm="1">
        <f t="array" ref="A39">IFERROR(_xlfn.SINGLE(INDEX('Budget Worksheet'!B$20:B$102, _xlfn.AGGREGATE(15, 3, (('Budget Worksheet'!AR$20:AR$102&lt;&gt;"")/('Budget Worksheet'!AR$20:AR$102&lt;&gt;"")*('Budget Worksheet'!AR$20:AR$102&lt;&gt;"Total Cost")/('Budget Worksheet'!AR$20:AR$102&lt;&gt;"Total Cost")*('Budget Worksheet'!AR$20:AR$102&lt;&gt;"-")/('Budget Worksheet'!AR$20:AR$102&lt;&gt;"-")*ROW('Budget Worksheet'!AR$20:AR$102)-19),ROWS($ZZ$1:$ZZ38)))), "")</f>
        <v/>
      </c>
      <c r="C39" t="str" cm="1">
        <f t="array" ref="C39">IFERROR(_xlfn.SINGLE(INDEX('Budget Worksheet'!B$125:B$258, _xlfn.AGGREGATE(15, 3, (('Budget Worksheet'!AR$125:AR$258&lt;&gt;"")/('Budget Worksheet'!AR$125:AR$258&lt;&gt;"")*('Budget Worksheet'!AR$125:AR$258&lt;&gt;"Total Cost")/('Budget Worksheet'!AR$125:AR$258&lt;&gt;"Total Cost")*('Budget Worksheet'!AR$125:AR$258&lt;&gt;"-")/('Budget Worksheet'!AR$125:AR$258&lt;&gt;"-")*ROW('Budget Worksheet'!AR$125:AR$258)-124),ROWS($ZZ$1:$ZZ38)))), "")</f>
        <v/>
      </c>
      <c r="F39" s="394"/>
      <c r="G39" s="394"/>
    </row>
    <row r="40" spans="1:7" x14ac:dyDescent="0.25">
      <c r="A40" t="str" cm="1">
        <f t="array" ref="A40">IFERROR(_xlfn.SINGLE(INDEX('Budget Worksheet'!B$20:B$102, _xlfn.AGGREGATE(15, 3, (('Budget Worksheet'!AR$20:AR$102&lt;&gt;"")/('Budget Worksheet'!AR$20:AR$102&lt;&gt;"")*('Budget Worksheet'!AR$20:AR$102&lt;&gt;"Total Cost")/('Budget Worksheet'!AR$20:AR$102&lt;&gt;"Total Cost")*('Budget Worksheet'!AR$20:AR$102&lt;&gt;"-")/('Budget Worksheet'!AR$20:AR$102&lt;&gt;"-")*ROW('Budget Worksheet'!AR$20:AR$102)-19),ROWS($ZZ$1:$ZZ39)))), "")</f>
        <v/>
      </c>
      <c r="C40" t="str" cm="1">
        <f t="array" ref="C40">IFERROR(_xlfn.SINGLE(INDEX('Budget Worksheet'!B$125:B$258, _xlfn.AGGREGATE(15, 3, (('Budget Worksheet'!AR$125:AR$258&lt;&gt;"")/('Budget Worksheet'!AR$125:AR$258&lt;&gt;"")*('Budget Worksheet'!AR$125:AR$258&lt;&gt;"Total Cost")/('Budget Worksheet'!AR$125:AR$258&lt;&gt;"Total Cost")*('Budget Worksheet'!AR$125:AR$258&lt;&gt;"-")/('Budget Worksheet'!AR$125:AR$258&lt;&gt;"-")*ROW('Budget Worksheet'!AR$125:AR$258)-124),ROWS($ZZ$1:$ZZ39)))), "")</f>
        <v/>
      </c>
      <c r="F40" s="394"/>
      <c r="G40" s="394"/>
    </row>
    <row r="41" spans="1:7" x14ac:dyDescent="0.25">
      <c r="A41" t="str" cm="1">
        <f t="array" ref="A41">IFERROR(_xlfn.SINGLE(INDEX('Budget Worksheet'!B$20:B$102, _xlfn.AGGREGATE(15, 3, (('Budget Worksheet'!AR$20:AR$102&lt;&gt;"")/('Budget Worksheet'!AR$20:AR$102&lt;&gt;"")*('Budget Worksheet'!AR$20:AR$102&lt;&gt;"Total Cost")/('Budget Worksheet'!AR$20:AR$102&lt;&gt;"Total Cost")*('Budget Worksheet'!AR$20:AR$102&lt;&gt;"-")/('Budget Worksheet'!AR$20:AR$102&lt;&gt;"-")*ROW('Budget Worksheet'!AR$20:AR$102)-19),ROWS($ZZ$1:$ZZ40)))), "")</f>
        <v/>
      </c>
      <c r="C41" t="str" cm="1">
        <f t="array" ref="C41">IFERROR(_xlfn.SINGLE(INDEX('Budget Worksheet'!B$125:B$258, _xlfn.AGGREGATE(15, 3, (('Budget Worksheet'!AR$125:AR$258&lt;&gt;"")/('Budget Worksheet'!AR$125:AR$258&lt;&gt;"")*('Budget Worksheet'!AR$125:AR$258&lt;&gt;"Total Cost")/('Budget Worksheet'!AR$125:AR$258&lt;&gt;"Total Cost")*('Budget Worksheet'!AR$125:AR$258&lt;&gt;"-")/('Budget Worksheet'!AR$125:AR$258&lt;&gt;"-")*ROW('Budget Worksheet'!AR$125:AR$258)-124),ROWS($ZZ$1:$ZZ40)))), "")</f>
        <v/>
      </c>
      <c r="F41" s="394"/>
      <c r="G41" s="394"/>
    </row>
    <row r="42" spans="1:7" x14ac:dyDescent="0.25">
      <c r="A42" t="str" cm="1">
        <f t="array" ref="A42">IFERROR(_xlfn.SINGLE(INDEX('Budget Worksheet'!B$20:B$102, _xlfn.AGGREGATE(15, 3, (('Budget Worksheet'!AR$20:AR$102&lt;&gt;"")/('Budget Worksheet'!AR$20:AR$102&lt;&gt;"")*('Budget Worksheet'!AR$20:AR$102&lt;&gt;"Total Cost")/('Budget Worksheet'!AR$20:AR$102&lt;&gt;"Total Cost")*('Budget Worksheet'!AR$20:AR$102&lt;&gt;"-")/('Budget Worksheet'!AR$20:AR$102&lt;&gt;"-")*ROW('Budget Worksheet'!AR$20:AR$102)-19),ROWS($ZZ$1:$ZZ41)))), "")</f>
        <v/>
      </c>
      <c r="C42" t="str" cm="1">
        <f t="array" ref="C42">IFERROR(_xlfn.SINGLE(INDEX('Budget Worksheet'!B$125:B$258, _xlfn.AGGREGATE(15, 3, (('Budget Worksheet'!AR$125:AR$258&lt;&gt;"")/('Budget Worksheet'!AR$125:AR$258&lt;&gt;"")*('Budget Worksheet'!AR$125:AR$258&lt;&gt;"Total Cost")/('Budget Worksheet'!AR$125:AR$258&lt;&gt;"Total Cost")*('Budget Worksheet'!AR$125:AR$258&lt;&gt;"-")/('Budget Worksheet'!AR$125:AR$258&lt;&gt;"-")*ROW('Budget Worksheet'!AR$125:AR$258)-124),ROWS($ZZ$1:$ZZ41)))), "")</f>
        <v/>
      </c>
      <c r="F42" s="394"/>
      <c r="G42" s="394"/>
    </row>
    <row r="43" spans="1:7" x14ac:dyDescent="0.25">
      <c r="A43" t="str" cm="1">
        <f t="array" ref="A43">IFERROR(_xlfn.SINGLE(INDEX('Budget Worksheet'!B$20:B$102, _xlfn.AGGREGATE(15, 3, (('Budget Worksheet'!AR$20:AR$102&lt;&gt;"")/('Budget Worksheet'!AR$20:AR$102&lt;&gt;"")*('Budget Worksheet'!AR$20:AR$102&lt;&gt;"Total Cost")/('Budget Worksheet'!AR$20:AR$102&lt;&gt;"Total Cost")*('Budget Worksheet'!AR$20:AR$102&lt;&gt;"-")/('Budget Worksheet'!AR$20:AR$102&lt;&gt;"-")*ROW('Budget Worksheet'!AR$20:AR$102)-19),ROWS($ZZ$1:$ZZ42)))), "")</f>
        <v/>
      </c>
      <c r="C43" t="str" cm="1">
        <f t="array" ref="C43">IFERROR(_xlfn.SINGLE(INDEX('Budget Worksheet'!B$125:B$258, _xlfn.AGGREGATE(15, 3, (('Budget Worksheet'!AR$125:AR$258&lt;&gt;"")/('Budget Worksheet'!AR$125:AR$258&lt;&gt;"")*('Budget Worksheet'!AR$125:AR$258&lt;&gt;"Total Cost")/('Budget Worksheet'!AR$125:AR$258&lt;&gt;"Total Cost")*('Budget Worksheet'!AR$125:AR$258&lt;&gt;"-")/('Budget Worksheet'!AR$125:AR$258&lt;&gt;"-")*ROW('Budget Worksheet'!AR$125:AR$258)-124),ROWS($ZZ$1:$ZZ42)))), "")</f>
        <v/>
      </c>
      <c r="F43" s="394"/>
      <c r="G43" s="394"/>
    </row>
    <row r="44" spans="1:7" x14ac:dyDescent="0.25">
      <c r="A44" t="str" cm="1">
        <f t="array" ref="A44">IFERROR(_xlfn.SINGLE(INDEX('Budget Worksheet'!B$20:B$102, _xlfn.AGGREGATE(15, 3, (('Budget Worksheet'!AR$20:AR$102&lt;&gt;"")/('Budget Worksheet'!AR$20:AR$102&lt;&gt;"")*('Budget Worksheet'!AR$20:AR$102&lt;&gt;"Total Cost")/('Budget Worksheet'!AR$20:AR$102&lt;&gt;"Total Cost")*('Budget Worksheet'!AR$20:AR$102&lt;&gt;"-")/('Budget Worksheet'!AR$20:AR$102&lt;&gt;"-")*ROW('Budget Worksheet'!AR$20:AR$102)-19),ROWS($ZZ$1:$ZZ43)))), "")</f>
        <v/>
      </c>
      <c r="C44" t="str" cm="1">
        <f t="array" ref="C44">IFERROR(_xlfn.SINGLE(INDEX('Budget Worksheet'!B$125:B$258, _xlfn.AGGREGATE(15, 3, (('Budget Worksheet'!AR$125:AR$258&lt;&gt;"")/('Budget Worksheet'!AR$125:AR$258&lt;&gt;"")*('Budget Worksheet'!AR$125:AR$258&lt;&gt;"Total Cost")/('Budget Worksheet'!AR$125:AR$258&lt;&gt;"Total Cost")*('Budget Worksheet'!AR$125:AR$258&lt;&gt;"-")/('Budget Worksheet'!AR$125:AR$258&lt;&gt;"-")*ROW('Budget Worksheet'!AR$125:AR$258)-124),ROWS($ZZ$1:$ZZ43)))), "")</f>
        <v/>
      </c>
      <c r="F44" s="394"/>
      <c r="G44" s="394"/>
    </row>
    <row r="45" spans="1:7" x14ac:dyDescent="0.25">
      <c r="A45" t="str" cm="1">
        <f t="array" ref="A45">IFERROR(_xlfn.SINGLE(INDEX('Budget Worksheet'!B$20:B$102, _xlfn.AGGREGATE(15, 3, (('Budget Worksheet'!AR$20:AR$102&lt;&gt;"")/('Budget Worksheet'!AR$20:AR$102&lt;&gt;"")*('Budget Worksheet'!AR$20:AR$102&lt;&gt;"Total Cost")/('Budget Worksheet'!AR$20:AR$102&lt;&gt;"Total Cost")*('Budget Worksheet'!AR$20:AR$102&lt;&gt;"-")/('Budget Worksheet'!AR$20:AR$102&lt;&gt;"-")*ROW('Budget Worksheet'!AR$20:AR$102)-19),ROWS($ZZ$1:$ZZ44)))), "")</f>
        <v/>
      </c>
      <c r="C45" t="str" cm="1">
        <f t="array" ref="C45">IFERROR(_xlfn.SINGLE(INDEX('Budget Worksheet'!B$125:B$258, _xlfn.AGGREGATE(15, 3, (('Budget Worksheet'!AR$125:AR$258&lt;&gt;"")/('Budget Worksheet'!AR$125:AR$258&lt;&gt;"")*('Budget Worksheet'!AR$125:AR$258&lt;&gt;"Total Cost")/('Budget Worksheet'!AR$125:AR$258&lt;&gt;"Total Cost")*('Budget Worksheet'!AR$125:AR$258&lt;&gt;"-")/('Budget Worksheet'!AR$125:AR$258&lt;&gt;"-")*ROW('Budget Worksheet'!AR$125:AR$258)-124),ROWS($ZZ$1:$ZZ44)))), "")</f>
        <v/>
      </c>
      <c r="F45" s="394"/>
      <c r="G45" s="394"/>
    </row>
    <row r="46" spans="1:7" x14ac:dyDescent="0.25">
      <c r="A46" t="str" cm="1">
        <f t="array" ref="A46">IFERROR(_xlfn.SINGLE(INDEX('Budget Worksheet'!B$20:B$102, _xlfn.AGGREGATE(15, 3, (('Budget Worksheet'!AR$20:AR$102&lt;&gt;"")/('Budget Worksheet'!AR$20:AR$102&lt;&gt;"")*('Budget Worksheet'!AR$20:AR$102&lt;&gt;"Total Cost")/('Budget Worksheet'!AR$20:AR$102&lt;&gt;"Total Cost")*('Budget Worksheet'!AR$20:AR$102&lt;&gt;"-")/('Budget Worksheet'!AR$20:AR$102&lt;&gt;"-")*ROW('Budget Worksheet'!AR$20:AR$102)-19),ROWS($ZZ$1:$ZZ45)))), "")</f>
        <v/>
      </c>
      <c r="C46" t="str" cm="1">
        <f t="array" ref="C46">IFERROR(_xlfn.SINGLE(INDEX('Budget Worksheet'!B$125:B$258, _xlfn.AGGREGATE(15, 3, (('Budget Worksheet'!AR$125:AR$258&lt;&gt;"")/('Budget Worksheet'!AR$125:AR$258&lt;&gt;"")*('Budget Worksheet'!AR$125:AR$258&lt;&gt;"Total Cost")/('Budget Worksheet'!AR$125:AR$258&lt;&gt;"Total Cost")*('Budget Worksheet'!AR$125:AR$258&lt;&gt;"-")/('Budget Worksheet'!AR$125:AR$258&lt;&gt;"-")*ROW('Budget Worksheet'!AR$125:AR$258)-124),ROWS($ZZ$1:$ZZ45)))), "")</f>
        <v/>
      </c>
      <c r="F46" s="394"/>
      <c r="G46" s="394"/>
    </row>
    <row r="47" spans="1:7" x14ac:dyDescent="0.25">
      <c r="A47" t="str" cm="1">
        <f t="array" ref="A47">IFERROR(_xlfn.SINGLE(INDEX('Budget Worksheet'!B$20:B$102, _xlfn.AGGREGATE(15, 3, (('Budget Worksheet'!AR$20:AR$102&lt;&gt;"")/('Budget Worksheet'!AR$20:AR$102&lt;&gt;"")*('Budget Worksheet'!AR$20:AR$102&lt;&gt;"Total Cost")/('Budget Worksheet'!AR$20:AR$102&lt;&gt;"Total Cost")*('Budget Worksheet'!AR$20:AR$102&lt;&gt;"-")/('Budget Worksheet'!AR$20:AR$102&lt;&gt;"-")*ROW('Budget Worksheet'!AR$20:AR$102)-19),ROWS($ZZ$1:$ZZ46)))), "")</f>
        <v/>
      </c>
      <c r="C47" t="str" cm="1">
        <f t="array" ref="C47">IFERROR(_xlfn.SINGLE(INDEX('Budget Worksheet'!B$125:B$258, _xlfn.AGGREGATE(15, 3, (('Budget Worksheet'!AR$125:AR$258&lt;&gt;"")/('Budget Worksheet'!AR$125:AR$258&lt;&gt;"")*('Budget Worksheet'!AR$125:AR$258&lt;&gt;"Total Cost")/('Budget Worksheet'!AR$125:AR$258&lt;&gt;"Total Cost")*('Budget Worksheet'!AR$125:AR$258&lt;&gt;"-")/('Budget Worksheet'!AR$125:AR$258&lt;&gt;"-")*ROW('Budget Worksheet'!AR$125:AR$258)-124),ROWS($ZZ$1:$ZZ46)))), "")</f>
        <v/>
      </c>
      <c r="F47" s="394"/>
      <c r="G47" s="394"/>
    </row>
    <row r="48" spans="1:7" x14ac:dyDescent="0.25">
      <c r="A48" t="str" cm="1">
        <f t="array" ref="A48">IFERROR(_xlfn.SINGLE(INDEX('Budget Worksheet'!B$20:B$102, _xlfn.AGGREGATE(15, 3, (('Budget Worksheet'!AR$20:AR$102&lt;&gt;"")/('Budget Worksheet'!AR$20:AR$102&lt;&gt;"")*('Budget Worksheet'!AR$20:AR$102&lt;&gt;"Total Cost")/('Budget Worksheet'!AR$20:AR$102&lt;&gt;"Total Cost")*('Budget Worksheet'!AR$20:AR$102&lt;&gt;"-")/('Budget Worksheet'!AR$20:AR$102&lt;&gt;"-")*ROW('Budget Worksheet'!AR$20:AR$102)-19),ROWS($ZZ$1:$ZZ47)))), "")</f>
        <v/>
      </c>
      <c r="C48" t="str" cm="1">
        <f t="array" ref="C48">IFERROR(_xlfn.SINGLE(INDEX('Budget Worksheet'!B$125:B$258, _xlfn.AGGREGATE(15, 3, (('Budget Worksheet'!AR$125:AR$258&lt;&gt;"")/('Budget Worksheet'!AR$125:AR$258&lt;&gt;"")*('Budget Worksheet'!AR$125:AR$258&lt;&gt;"Total Cost")/('Budget Worksheet'!AR$125:AR$258&lt;&gt;"Total Cost")*('Budget Worksheet'!AR$125:AR$258&lt;&gt;"-")/('Budget Worksheet'!AR$125:AR$258&lt;&gt;"-")*ROW('Budget Worksheet'!AR$125:AR$258)-124),ROWS($ZZ$1:$ZZ47)))), "")</f>
        <v/>
      </c>
      <c r="F48" s="394"/>
      <c r="G48" s="394"/>
    </row>
    <row r="49" spans="1:7" x14ac:dyDescent="0.25">
      <c r="A49" t="str" cm="1">
        <f t="array" ref="A49">IFERROR(_xlfn.SINGLE(INDEX('Budget Worksheet'!B$20:B$102, _xlfn.AGGREGATE(15, 3, (('Budget Worksheet'!AR$20:AR$102&lt;&gt;"")/('Budget Worksheet'!AR$20:AR$102&lt;&gt;"")*('Budget Worksheet'!AR$20:AR$102&lt;&gt;"Total Cost")/('Budget Worksheet'!AR$20:AR$102&lt;&gt;"Total Cost")*('Budget Worksheet'!AR$20:AR$102&lt;&gt;"-")/('Budget Worksheet'!AR$20:AR$102&lt;&gt;"-")*ROW('Budget Worksheet'!AR$20:AR$102)-19),ROWS($ZZ$1:$ZZ48)))), "")</f>
        <v/>
      </c>
      <c r="C49" t="str" cm="1">
        <f t="array" ref="C49">IFERROR(_xlfn.SINGLE(INDEX('Budget Worksheet'!B$125:B$258, _xlfn.AGGREGATE(15, 3, (('Budget Worksheet'!AR$125:AR$258&lt;&gt;"")/('Budget Worksheet'!AR$125:AR$258&lt;&gt;"")*('Budget Worksheet'!AR$125:AR$258&lt;&gt;"Total Cost")/('Budget Worksheet'!AR$125:AR$258&lt;&gt;"Total Cost")*('Budget Worksheet'!AR$125:AR$258&lt;&gt;"-")/('Budget Worksheet'!AR$125:AR$258&lt;&gt;"-")*ROW('Budget Worksheet'!AR$125:AR$258)-124),ROWS($ZZ$1:$ZZ48)))), "")</f>
        <v/>
      </c>
      <c r="F49" s="394"/>
      <c r="G49" s="394"/>
    </row>
    <row r="50" spans="1:7" x14ac:dyDescent="0.25">
      <c r="A50" t="str" cm="1">
        <f t="array" ref="A50">IFERROR(_xlfn.SINGLE(INDEX('Budget Worksheet'!B$20:B$102, _xlfn.AGGREGATE(15, 3, (('Budget Worksheet'!AR$20:AR$102&lt;&gt;"")/('Budget Worksheet'!AR$20:AR$102&lt;&gt;"")*('Budget Worksheet'!AR$20:AR$102&lt;&gt;"Total Cost")/('Budget Worksheet'!AR$20:AR$102&lt;&gt;"Total Cost")*('Budget Worksheet'!AR$20:AR$102&lt;&gt;"-")/('Budget Worksheet'!AR$20:AR$102&lt;&gt;"-")*ROW('Budget Worksheet'!AR$20:AR$102)-19),ROWS($ZZ$1:$ZZ49)))), "")</f>
        <v/>
      </c>
      <c r="C50" t="str" cm="1">
        <f t="array" ref="C50">IFERROR(_xlfn.SINGLE(INDEX('Budget Worksheet'!B$125:B$258, _xlfn.AGGREGATE(15, 3, (('Budget Worksheet'!AR$125:AR$258&lt;&gt;"")/('Budget Worksheet'!AR$125:AR$258&lt;&gt;"")*('Budget Worksheet'!AR$125:AR$258&lt;&gt;"Total Cost")/('Budget Worksheet'!AR$125:AR$258&lt;&gt;"Total Cost")*('Budget Worksheet'!AR$125:AR$258&lt;&gt;"-")/('Budget Worksheet'!AR$125:AR$258&lt;&gt;"-")*ROW('Budget Worksheet'!AR$125:AR$258)-124),ROWS($ZZ$1:$ZZ49)))), "")</f>
        <v/>
      </c>
      <c r="F50" s="394"/>
      <c r="G50" s="394"/>
    </row>
    <row r="51" spans="1:7" x14ac:dyDescent="0.25">
      <c r="A51" t="str" cm="1">
        <f t="array" ref="A51">IFERROR(_xlfn.SINGLE(INDEX('Budget Worksheet'!B$20:B$102, _xlfn.AGGREGATE(15, 3, (('Budget Worksheet'!AR$20:AR$102&lt;&gt;"")/('Budget Worksheet'!AR$20:AR$102&lt;&gt;"")*('Budget Worksheet'!AR$20:AR$102&lt;&gt;"Total Cost")/('Budget Worksheet'!AR$20:AR$102&lt;&gt;"Total Cost")*('Budget Worksheet'!AR$20:AR$102&lt;&gt;"-")/('Budget Worksheet'!AR$20:AR$102&lt;&gt;"-")*ROW('Budget Worksheet'!AR$20:AR$102)-19),ROWS($ZZ$1:$ZZ50)))), "")</f>
        <v/>
      </c>
      <c r="C51" t="str" cm="1">
        <f t="array" ref="C51">IFERROR(_xlfn.SINGLE(INDEX('Budget Worksheet'!B$125:B$258, _xlfn.AGGREGATE(15, 3, (('Budget Worksheet'!AR$125:AR$258&lt;&gt;"")/('Budget Worksheet'!AR$125:AR$258&lt;&gt;"")*('Budget Worksheet'!AR$125:AR$258&lt;&gt;"Total Cost")/('Budget Worksheet'!AR$125:AR$258&lt;&gt;"Total Cost")*('Budget Worksheet'!AR$125:AR$258&lt;&gt;"-")/('Budget Worksheet'!AR$125:AR$258&lt;&gt;"-")*ROW('Budget Worksheet'!AR$125:AR$258)-124),ROWS($ZZ$1:$ZZ50)))), "")</f>
        <v/>
      </c>
      <c r="F51" s="394"/>
      <c r="G51" s="394"/>
    </row>
    <row r="52" spans="1:7" x14ac:dyDescent="0.25">
      <c r="A52" t="str" cm="1">
        <f t="array" ref="A52">IFERROR(_xlfn.SINGLE(INDEX('Budget Worksheet'!B$20:B$102, _xlfn.AGGREGATE(15, 3, (('Budget Worksheet'!AR$20:AR$102&lt;&gt;"")/('Budget Worksheet'!AR$20:AR$102&lt;&gt;"")*('Budget Worksheet'!AR$20:AR$102&lt;&gt;"Total Cost")/('Budget Worksheet'!AR$20:AR$102&lt;&gt;"Total Cost")*('Budget Worksheet'!AR$20:AR$102&lt;&gt;"-")/('Budget Worksheet'!AR$20:AR$102&lt;&gt;"-")*ROW('Budget Worksheet'!AR$20:AR$102)-19),ROWS($ZZ$1:$ZZ51)))), "")</f>
        <v/>
      </c>
      <c r="C52" t="str" cm="1">
        <f t="array" ref="C52">IFERROR(_xlfn.SINGLE(INDEX('Budget Worksheet'!B$125:B$258, _xlfn.AGGREGATE(15, 3, (('Budget Worksheet'!AR$125:AR$258&lt;&gt;"")/('Budget Worksheet'!AR$125:AR$258&lt;&gt;"")*('Budget Worksheet'!AR$125:AR$258&lt;&gt;"Total Cost")/('Budget Worksheet'!AR$125:AR$258&lt;&gt;"Total Cost")*('Budget Worksheet'!AR$125:AR$258&lt;&gt;"-")/('Budget Worksheet'!AR$125:AR$258&lt;&gt;"-")*ROW('Budget Worksheet'!AR$125:AR$258)-124),ROWS($ZZ$1:$ZZ51)))), "")</f>
        <v/>
      </c>
      <c r="F52" s="394"/>
      <c r="G52" s="394"/>
    </row>
    <row r="53" spans="1:7" x14ac:dyDescent="0.25">
      <c r="A53" t="str" cm="1">
        <f t="array" ref="A53">IFERROR(_xlfn.SINGLE(INDEX('Budget Worksheet'!B$20:B$102, _xlfn.AGGREGATE(15, 3, (('Budget Worksheet'!AR$20:AR$102&lt;&gt;"")/('Budget Worksheet'!AR$20:AR$102&lt;&gt;"")*('Budget Worksheet'!AR$20:AR$102&lt;&gt;"Total Cost")/('Budget Worksheet'!AR$20:AR$102&lt;&gt;"Total Cost")*('Budget Worksheet'!AR$20:AR$102&lt;&gt;"-")/('Budget Worksheet'!AR$20:AR$102&lt;&gt;"-")*ROW('Budget Worksheet'!AR$20:AR$102)-19),ROWS($ZZ$1:$ZZ52)))), "")</f>
        <v/>
      </c>
      <c r="C53" t="str" cm="1">
        <f t="array" ref="C53">IFERROR(_xlfn.SINGLE(INDEX('Budget Worksheet'!B$125:B$258, _xlfn.AGGREGATE(15, 3, (('Budget Worksheet'!AR$125:AR$258&lt;&gt;"")/('Budget Worksheet'!AR$125:AR$258&lt;&gt;"")*('Budget Worksheet'!AR$125:AR$258&lt;&gt;"Total Cost")/('Budget Worksheet'!AR$125:AR$258&lt;&gt;"Total Cost")*('Budget Worksheet'!AR$125:AR$258&lt;&gt;"-")/('Budget Worksheet'!AR$125:AR$258&lt;&gt;"-")*ROW('Budget Worksheet'!AR$125:AR$258)-124),ROWS($ZZ$1:$ZZ52)))), "")</f>
        <v/>
      </c>
      <c r="F53" s="394"/>
      <c r="G53" s="394"/>
    </row>
    <row r="54" spans="1:7" x14ac:dyDescent="0.25">
      <c r="A54" t="str" cm="1">
        <f t="array" ref="A54">IFERROR(_xlfn.SINGLE(INDEX('Budget Worksheet'!B$20:B$102, _xlfn.AGGREGATE(15, 3, (('Budget Worksheet'!AR$20:AR$102&lt;&gt;"")/('Budget Worksheet'!AR$20:AR$102&lt;&gt;"")*('Budget Worksheet'!AR$20:AR$102&lt;&gt;"Total Cost")/('Budget Worksheet'!AR$20:AR$102&lt;&gt;"Total Cost")*('Budget Worksheet'!AR$20:AR$102&lt;&gt;"-")/('Budget Worksheet'!AR$20:AR$102&lt;&gt;"-")*ROW('Budget Worksheet'!AR$20:AR$102)-19),ROWS($ZZ$1:$ZZ53)))), "")</f>
        <v/>
      </c>
      <c r="C54" t="str" cm="1">
        <f t="array" ref="C54">IFERROR(_xlfn.SINGLE(INDEX('Budget Worksheet'!B$125:B$258, _xlfn.AGGREGATE(15, 3, (('Budget Worksheet'!AR$125:AR$258&lt;&gt;"")/('Budget Worksheet'!AR$125:AR$258&lt;&gt;"")*('Budget Worksheet'!AR$125:AR$258&lt;&gt;"Total Cost")/('Budget Worksheet'!AR$125:AR$258&lt;&gt;"Total Cost")*('Budget Worksheet'!AR$125:AR$258&lt;&gt;"-")/('Budget Worksheet'!AR$125:AR$258&lt;&gt;"-")*ROW('Budget Worksheet'!AR$125:AR$258)-124),ROWS($ZZ$1:$ZZ53)))), "")</f>
        <v/>
      </c>
      <c r="F54" s="394"/>
      <c r="G54" s="394"/>
    </row>
    <row r="55" spans="1:7" x14ac:dyDescent="0.25">
      <c r="A55" t="str" cm="1">
        <f t="array" ref="A55">IFERROR(_xlfn.SINGLE(INDEX('Budget Worksheet'!B$20:B$102, _xlfn.AGGREGATE(15, 3, (('Budget Worksheet'!AR$20:AR$102&lt;&gt;"")/('Budget Worksheet'!AR$20:AR$102&lt;&gt;"")*('Budget Worksheet'!AR$20:AR$102&lt;&gt;"Total Cost")/('Budget Worksheet'!AR$20:AR$102&lt;&gt;"Total Cost")*('Budget Worksheet'!AR$20:AR$102&lt;&gt;"-")/('Budget Worksheet'!AR$20:AR$102&lt;&gt;"-")*ROW('Budget Worksheet'!AR$20:AR$102)-19),ROWS($ZZ$1:$ZZ54)))), "")</f>
        <v/>
      </c>
      <c r="C55" t="str" cm="1">
        <f t="array" ref="C55">IFERROR(_xlfn.SINGLE(INDEX('Budget Worksheet'!B$125:B$258, _xlfn.AGGREGATE(15, 3, (('Budget Worksheet'!AR$125:AR$258&lt;&gt;"")/('Budget Worksheet'!AR$125:AR$258&lt;&gt;"")*('Budget Worksheet'!AR$125:AR$258&lt;&gt;"Total Cost")/('Budget Worksheet'!AR$125:AR$258&lt;&gt;"Total Cost")*('Budget Worksheet'!AR$125:AR$258&lt;&gt;"-")/('Budget Worksheet'!AR$125:AR$258&lt;&gt;"-")*ROW('Budget Worksheet'!AR$125:AR$258)-124),ROWS($ZZ$1:$ZZ54)))), "")</f>
        <v/>
      </c>
      <c r="F55" s="394"/>
      <c r="G55" s="394"/>
    </row>
    <row r="56" spans="1:7" x14ac:dyDescent="0.25">
      <c r="A56" t="str" cm="1">
        <f t="array" ref="A56">IFERROR(_xlfn.SINGLE(INDEX('Budget Worksheet'!B$20:B$102, _xlfn.AGGREGATE(15, 3, (('Budget Worksheet'!AR$20:AR$102&lt;&gt;"")/('Budget Worksheet'!AR$20:AR$102&lt;&gt;"")*('Budget Worksheet'!AR$20:AR$102&lt;&gt;"Total Cost")/('Budget Worksheet'!AR$20:AR$102&lt;&gt;"Total Cost")*('Budget Worksheet'!AR$20:AR$102&lt;&gt;"-")/('Budget Worksheet'!AR$20:AR$102&lt;&gt;"-")*ROW('Budget Worksheet'!AR$20:AR$102)-19),ROWS($ZZ$1:$ZZ55)))), "")</f>
        <v/>
      </c>
      <c r="C56" t="str" cm="1">
        <f t="array" ref="C56">IFERROR(_xlfn.SINGLE(INDEX('Budget Worksheet'!B$125:B$258, _xlfn.AGGREGATE(15, 3, (('Budget Worksheet'!AR$125:AR$258&lt;&gt;"")/('Budget Worksheet'!AR$125:AR$258&lt;&gt;"")*('Budget Worksheet'!AR$125:AR$258&lt;&gt;"Total Cost")/('Budget Worksheet'!AR$125:AR$258&lt;&gt;"Total Cost")*('Budget Worksheet'!AR$125:AR$258&lt;&gt;"-")/('Budget Worksheet'!AR$125:AR$258&lt;&gt;"-")*ROW('Budget Worksheet'!AR$125:AR$258)-124),ROWS($ZZ$1:$ZZ55)))), "")</f>
        <v/>
      </c>
      <c r="F56" s="394"/>
      <c r="G56" s="394"/>
    </row>
    <row r="57" spans="1:7" x14ac:dyDescent="0.25">
      <c r="A57" t="str" cm="1">
        <f t="array" ref="A57">IFERROR(_xlfn.SINGLE(INDEX('Budget Worksheet'!B$20:B$102, _xlfn.AGGREGATE(15, 3, (('Budget Worksheet'!AR$20:AR$102&lt;&gt;"")/('Budget Worksheet'!AR$20:AR$102&lt;&gt;"")*('Budget Worksheet'!AR$20:AR$102&lt;&gt;"Total Cost")/('Budget Worksheet'!AR$20:AR$102&lt;&gt;"Total Cost")*('Budget Worksheet'!AR$20:AR$102&lt;&gt;"-")/('Budget Worksheet'!AR$20:AR$102&lt;&gt;"-")*ROW('Budget Worksheet'!AR$20:AR$102)-19),ROWS($ZZ$1:$ZZ56)))), "")</f>
        <v/>
      </c>
      <c r="C57" t="str" cm="1">
        <f t="array" ref="C57">IFERROR(_xlfn.SINGLE(INDEX('Budget Worksheet'!B$125:B$258, _xlfn.AGGREGATE(15, 3, (('Budget Worksheet'!AR$125:AR$258&lt;&gt;"")/('Budget Worksheet'!AR$125:AR$258&lt;&gt;"")*('Budget Worksheet'!AR$125:AR$258&lt;&gt;"Total Cost")/('Budget Worksheet'!AR$125:AR$258&lt;&gt;"Total Cost")*('Budget Worksheet'!AR$125:AR$258&lt;&gt;"-")/('Budget Worksheet'!AR$125:AR$258&lt;&gt;"-")*ROW('Budget Worksheet'!AR$125:AR$258)-124),ROWS($ZZ$1:$ZZ56)))), "")</f>
        <v/>
      </c>
      <c r="F57" s="394"/>
      <c r="G57" s="394"/>
    </row>
    <row r="58" spans="1:7" x14ac:dyDescent="0.25">
      <c r="A58" t="str" cm="1">
        <f t="array" ref="A58">IFERROR(_xlfn.SINGLE(INDEX('Budget Worksheet'!B$20:B$102, _xlfn.AGGREGATE(15, 3, (('Budget Worksheet'!AR$20:AR$102&lt;&gt;"")/('Budget Worksheet'!AR$20:AR$102&lt;&gt;"")*('Budget Worksheet'!AR$20:AR$102&lt;&gt;"Total Cost")/('Budget Worksheet'!AR$20:AR$102&lt;&gt;"Total Cost")*('Budget Worksheet'!AR$20:AR$102&lt;&gt;"-")/('Budget Worksheet'!AR$20:AR$102&lt;&gt;"-")*ROW('Budget Worksheet'!AR$20:AR$102)-19),ROWS($ZZ$1:$ZZ57)))), "")</f>
        <v/>
      </c>
      <c r="C58" t="str" cm="1">
        <f t="array" ref="C58">IFERROR(_xlfn.SINGLE(INDEX('Budget Worksheet'!B$125:B$258, _xlfn.AGGREGATE(15, 3, (('Budget Worksheet'!AR$125:AR$258&lt;&gt;"")/('Budget Worksheet'!AR$125:AR$258&lt;&gt;"")*('Budget Worksheet'!AR$125:AR$258&lt;&gt;"Total Cost")/('Budget Worksheet'!AR$125:AR$258&lt;&gt;"Total Cost")*('Budget Worksheet'!AR$125:AR$258&lt;&gt;"-")/('Budget Worksheet'!AR$125:AR$258&lt;&gt;"-")*ROW('Budget Worksheet'!AR$125:AR$258)-124),ROWS($ZZ$1:$ZZ57)))), "")</f>
        <v/>
      </c>
      <c r="F58" s="394"/>
      <c r="G58" s="394"/>
    </row>
    <row r="59" spans="1:7" x14ac:dyDescent="0.25">
      <c r="A59" t="str" cm="1">
        <f t="array" ref="A59">IFERROR(_xlfn.SINGLE(INDEX('Budget Worksheet'!B$20:B$102, _xlfn.AGGREGATE(15, 3, (('Budget Worksheet'!AR$20:AR$102&lt;&gt;"")/('Budget Worksheet'!AR$20:AR$102&lt;&gt;"")*('Budget Worksheet'!AR$20:AR$102&lt;&gt;"Total Cost")/('Budget Worksheet'!AR$20:AR$102&lt;&gt;"Total Cost")*('Budget Worksheet'!AR$20:AR$102&lt;&gt;"-")/('Budget Worksheet'!AR$20:AR$102&lt;&gt;"-")*ROW('Budget Worksheet'!AR$20:AR$102)-19),ROWS($ZZ$1:$ZZ58)))), "")</f>
        <v/>
      </c>
      <c r="C59" t="str" cm="1">
        <f t="array" ref="C59">IFERROR(_xlfn.SINGLE(INDEX('Budget Worksheet'!B$125:B$258, _xlfn.AGGREGATE(15, 3, (('Budget Worksheet'!AR$125:AR$258&lt;&gt;"")/('Budget Worksheet'!AR$125:AR$258&lt;&gt;"")*('Budget Worksheet'!AR$125:AR$258&lt;&gt;"Total Cost")/('Budget Worksheet'!AR$125:AR$258&lt;&gt;"Total Cost")*('Budget Worksheet'!AR$125:AR$258&lt;&gt;"-")/('Budget Worksheet'!AR$125:AR$258&lt;&gt;"-")*ROW('Budget Worksheet'!AR$125:AR$258)-124),ROWS($ZZ$1:$ZZ58)))), "")</f>
        <v/>
      </c>
      <c r="F59" s="394"/>
      <c r="G59" s="394"/>
    </row>
    <row r="60" spans="1:7" x14ac:dyDescent="0.25">
      <c r="A60" t="str" cm="1">
        <f t="array" ref="A60">IFERROR(_xlfn.SINGLE(INDEX('Budget Worksheet'!B$20:B$102, _xlfn.AGGREGATE(15, 3, (('Budget Worksheet'!AR$20:AR$102&lt;&gt;"")/('Budget Worksheet'!AR$20:AR$102&lt;&gt;"")*('Budget Worksheet'!AR$20:AR$102&lt;&gt;"Total Cost")/('Budget Worksheet'!AR$20:AR$102&lt;&gt;"Total Cost")*('Budget Worksheet'!AR$20:AR$102&lt;&gt;"-")/('Budget Worksheet'!AR$20:AR$102&lt;&gt;"-")*ROW('Budget Worksheet'!AR$20:AR$102)-19),ROWS($ZZ$1:$ZZ59)))), "")</f>
        <v/>
      </c>
      <c r="C60" t="str" cm="1">
        <f t="array" ref="C60">IFERROR(_xlfn.SINGLE(INDEX('Budget Worksheet'!B$125:B$258, _xlfn.AGGREGATE(15, 3, (('Budget Worksheet'!AR$125:AR$258&lt;&gt;"")/('Budget Worksheet'!AR$125:AR$258&lt;&gt;"")*('Budget Worksheet'!AR$125:AR$258&lt;&gt;"Total Cost")/('Budget Worksheet'!AR$125:AR$258&lt;&gt;"Total Cost")*('Budget Worksheet'!AR$125:AR$258&lt;&gt;"-")/('Budget Worksheet'!AR$125:AR$258&lt;&gt;"-")*ROW('Budget Worksheet'!AR$125:AR$258)-124),ROWS($ZZ$1:$ZZ59)))), "")</f>
        <v/>
      </c>
      <c r="F60" s="394"/>
      <c r="G60" s="394"/>
    </row>
    <row r="61" spans="1:7" x14ac:dyDescent="0.25">
      <c r="A61" t="str" cm="1">
        <f t="array" ref="A61">IFERROR(_xlfn.SINGLE(INDEX('Budget Worksheet'!B$20:B$102, _xlfn.AGGREGATE(15, 3, (('Budget Worksheet'!AR$20:AR$102&lt;&gt;"")/('Budget Worksheet'!AR$20:AR$102&lt;&gt;"")*('Budget Worksheet'!AR$20:AR$102&lt;&gt;"Total Cost")/('Budget Worksheet'!AR$20:AR$102&lt;&gt;"Total Cost")*('Budget Worksheet'!AR$20:AR$102&lt;&gt;"-")/('Budget Worksheet'!AR$20:AR$102&lt;&gt;"-")*ROW('Budget Worksheet'!AR$20:AR$102)-19),ROWS($ZZ$1:$ZZ60)))), "")</f>
        <v/>
      </c>
      <c r="C61" t="str" cm="1">
        <f t="array" ref="C61">IFERROR(_xlfn.SINGLE(INDEX('Budget Worksheet'!B$125:B$258, _xlfn.AGGREGATE(15, 3, (('Budget Worksheet'!AR$125:AR$258&lt;&gt;"")/('Budget Worksheet'!AR$125:AR$258&lt;&gt;"")*('Budget Worksheet'!AR$125:AR$258&lt;&gt;"Total Cost")/('Budget Worksheet'!AR$125:AR$258&lt;&gt;"Total Cost")*('Budget Worksheet'!AR$125:AR$258&lt;&gt;"-")/('Budget Worksheet'!AR$125:AR$258&lt;&gt;"-")*ROW('Budget Worksheet'!AR$125:AR$258)-124),ROWS($ZZ$1:$ZZ60)))), "")</f>
        <v/>
      </c>
      <c r="F61" s="394"/>
      <c r="G61" s="394"/>
    </row>
    <row r="62" spans="1:7" x14ac:dyDescent="0.25">
      <c r="A62" t="str" cm="1">
        <f t="array" ref="A62">IFERROR(_xlfn.SINGLE(INDEX('Budget Worksheet'!B$20:B$102, _xlfn.AGGREGATE(15, 3, (('Budget Worksheet'!AR$20:AR$102&lt;&gt;"")/('Budget Worksheet'!AR$20:AR$102&lt;&gt;"")*('Budget Worksheet'!AR$20:AR$102&lt;&gt;"Total Cost")/('Budget Worksheet'!AR$20:AR$102&lt;&gt;"Total Cost")*('Budget Worksheet'!AR$20:AR$102&lt;&gt;"-")/('Budget Worksheet'!AR$20:AR$102&lt;&gt;"-")*ROW('Budget Worksheet'!AR$20:AR$102)-19),ROWS($ZZ$1:$ZZ61)))), "")</f>
        <v/>
      </c>
      <c r="C62" t="str" cm="1">
        <f t="array" ref="C62">IFERROR(_xlfn.SINGLE(INDEX('Budget Worksheet'!B$125:B$258, _xlfn.AGGREGATE(15, 3, (('Budget Worksheet'!AR$125:AR$258&lt;&gt;"")/('Budget Worksheet'!AR$125:AR$258&lt;&gt;"")*('Budget Worksheet'!AR$125:AR$258&lt;&gt;"Total Cost")/('Budget Worksheet'!AR$125:AR$258&lt;&gt;"Total Cost")*('Budget Worksheet'!AR$125:AR$258&lt;&gt;"-")/('Budget Worksheet'!AR$125:AR$258&lt;&gt;"-")*ROW('Budget Worksheet'!AR$125:AR$258)-124),ROWS($ZZ$1:$ZZ61)))), "")</f>
        <v/>
      </c>
      <c r="F62" s="394"/>
      <c r="G62" s="394"/>
    </row>
    <row r="63" spans="1:7" x14ac:dyDescent="0.25">
      <c r="A63" t="str" cm="1">
        <f t="array" ref="A63">IFERROR(_xlfn.SINGLE(INDEX('Budget Worksheet'!B$20:B$102, _xlfn.AGGREGATE(15, 3, (('Budget Worksheet'!AR$20:AR$102&lt;&gt;"")/('Budget Worksheet'!AR$20:AR$102&lt;&gt;"")*('Budget Worksheet'!AR$20:AR$102&lt;&gt;"Total Cost")/('Budget Worksheet'!AR$20:AR$102&lt;&gt;"Total Cost")*('Budget Worksheet'!AR$20:AR$102&lt;&gt;"-")/('Budget Worksheet'!AR$20:AR$102&lt;&gt;"-")*ROW('Budget Worksheet'!AR$20:AR$102)-19),ROWS($ZZ$1:$ZZ62)))), "")</f>
        <v/>
      </c>
      <c r="C63" t="str" cm="1">
        <f t="array" ref="C63">IFERROR(_xlfn.SINGLE(INDEX('Budget Worksheet'!B$125:B$258, _xlfn.AGGREGATE(15, 3, (('Budget Worksheet'!AR$125:AR$258&lt;&gt;"")/('Budget Worksheet'!AR$125:AR$258&lt;&gt;"")*('Budget Worksheet'!AR$125:AR$258&lt;&gt;"Total Cost")/('Budget Worksheet'!AR$125:AR$258&lt;&gt;"Total Cost")*('Budget Worksheet'!AR$125:AR$258&lt;&gt;"-")/('Budget Worksheet'!AR$125:AR$258&lt;&gt;"-")*ROW('Budget Worksheet'!AR$125:AR$258)-124),ROWS($ZZ$1:$ZZ62)))), "")</f>
        <v/>
      </c>
      <c r="F63" s="394"/>
      <c r="G63" s="394"/>
    </row>
    <row r="64" spans="1:7" x14ac:dyDescent="0.25">
      <c r="A64" t="str" cm="1">
        <f t="array" ref="A64">IFERROR(_xlfn.SINGLE(INDEX('Budget Worksheet'!B$20:B$102, _xlfn.AGGREGATE(15, 3, (('Budget Worksheet'!AR$20:AR$102&lt;&gt;"")/('Budget Worksheet'!AR$20:AR$102&lt;&gt;"")*('Budget Worksheet'!AR$20:AR$102&lt;&gt;"Total Cost")/('Budget Worksheet'!AR$20:AR$102&lt;&gt;"Total Cost")*('Budget Worksheet'!AR$20:AR$102&lt;&gt;"-")/('Budget Worksheet'!AR$20:AR$102&lt;&gt;"-")*ROW('Budget Worksheet'!AR$20:AR$102)-19),ROWS($ZZ$1:$ZZ63)))), "")</f>
        <v/>
      </c>
      <c r="C64" t="str" cm="1">
        <f t="array" ref="C64">IFERROR(_xlfn.SINGLE(INDEX('Budget Worksheet'!B$125:B$258, _xlfn.AGGREGATE(15, 3, (('Budget Worksheet'!AR$125:AR$258&lt;&gt;"")/('Budget Worksheet'!AR$125:AR$258&lt;&gt;"")*('Budget Worksheet'!AR$125:AR$258&lt;&gt;"Total Cost")/('Budget Worksheet'!AR$125:AR$258&lt;&gt;"Total Cost")*('Budget Worksheet'!AR$125:AR$258&lt;&gt;"-")/('Budget Worksheet'!AR$125:AR$258&lt;&gt;"-")*ROW('Budget Worksheet'!AR$125:AR$258)-124),ROWS($ZZ$1:$ZZ63)))), "")</f>
        <v/>
      </c>
      <c r="F64" s="394"/>
      <c r="G64" s="394"/>
    </row>
    <row r="65" spans="1:7" x14ac:dyDescent="0.25">
      <c r="A65" t="str" cm="1">
        <f t="array" ref="A65">IFERROR(_xlfn.SINGLE(INDEX('Budget Worksheet'!B$20:B$102, _xlfn.AGGREGATE(15, 3, (('Budget Worksheet'!AR$20:AR$102&lt;&gt;"")/('Budget Worksheet'!AR$20:AR$102&lt;&gt;"")*('Budget Worksheet'!AR$20:AR$102&lt;&gt;"Total Cost")/('Budget Worksheet'!AR$20:AR$102&lt;&gt;"Total Cost")*('Budget Worksheet'!AR$20:AR$102&lt;&gt;"-")/('Budget Worksheet'!AR$20:AR$102&lt;&gt;"-")*ROW('Budget Worksheet'!AR$20:AR$102)-19),ROWS($ZZ$1:$ZZ64)))), "")</f>
        <v/>
      </c>
      <c r="C65" t="str" cm="1">
        <f t="array" ref="C65">IFERROR(_xlfn.SINGLE(INDEX('Budget Worksheet'!B$125:B$258, _xlfn.AGGREGATE(15, 3, (('Budget Worksheet'!AR$125:AR$258&lt;&gt;"")/('Budget Worksheet'!AR$125:AR$258&lt;&gt;"")*('Budget Worksheet'!AR$125:AR$258&lt;&gt;"Total Cost")/('Budget Worksheet'!AR$125:AR$258&lt;&gt;"Total Cost")*('Budget Worksheet'!AR$125:AR$258&lt;&gt;"-")/('Budget Worksheet'!AR$125:AR$258&lt;&gt;"-")*ROW('Budget Worksheet'!AR$125:AR$258)-124),ROWS($ZZ$1:$ZZ64)))), "")</f>
        <v/>
      </c>
      <c r="F65" s="394"/>
      <c r="G65" s="394"/>
    </row>
    <row r="66" spans="1:7" x14ac:dyDescent="0.25">
      <c r="A66" t="str" cm="1">
        <f t="array" ref="A66">IFERROR(_xlfn.SINGLE(INDEX('Budget Worksheet'!B$20:B$102, _xlfn.AGGREGATE(15, 3, (('Budget Worksheet'!AR$20:AR$102&lt;&gt;"")/('Budget Worksheet'!AR$20:AR$102&lt;&gt;"")*('Budget Worksheet'!AR$20:AR$102&lt;&gt;"Total Cost")/('Budget Worksheet'!AR$20:AR$102&lt;&gt;"Total Cost")*('Budget Worksheet'!AR$20:AR$102&lt;&gt;"-")/('Budget Worksheet'!AR$20:AR$102&lt;&gt;"-")*ROW('Budget Worksheet'!AR$20:AR$102)-19),ROWS($ZZ$1:$ZZ65)))), "")</f>
        <v/>
      </c>
      <c r="C66" t="str" cm="1">
        <f t="array" ref="C66">IFERROR(_xlfn.SINGLE(INDEX('Budget Worksheet'!B$125:B$258, _xlfn.AGGREGATE(15, 3, (('Budget Worksheet'!AR$125:AR$258&lt;&gt;"")/('Budget Worksheet'!AR$125:AR$258&lt;&gt;"")*('Budget Worksheet'!AR$125:AR$258&lt;&gt;"Total Cost")/('Budget Worksheet'!AR$125:AR$258&lt;&gt;"Total Cost")*('Budget Worksheet'!AR$125:AR$258&lt;&gt;"-")/('Budget Worksheet'!AR$125:AR$258&lt;&gt;"-")*ROW('Budget Worksheet'!AR$125:AR$258)-124),ROWS($ZZ$1:$ZZ65)))), "")</f>
        <v/>
      </c>
      <c r="F66" s="394"/>
      <c r="G66" s="394"/>
    </row>
    <row r="67" spans="1:7" x14ac:dyDescent="0.25">
      <c r="A67" t="str" cm="1">
        <f t="array" ref="A67">IFERROR(_xlfn.SINGLE(INDEX('Budget Worksheet'!B$20:B$102, _xlfn.AGGREGATE(15, 3, (('Budget Worksheet'!AR$20:AR$102&lt;&gt;"")/('Budget Worksheet'!AR$20:AR$102&lt;&gt;"")*('Budget Worksheet'!AR$20:AR$102&lt;&gt;"Total Cost")/('Budget Worksheet'!AR$20:AR$102&lt;&gt;"Total Cost")*('Budget Worksheet'!AR$20:AR$102&lt;&gt;"-")/('Budget Worksheet'!AR$20:AR$102&lt;&gt;"-")*ROW('Budget Worksheet'!AR$20:AR$102)-19),ROWS($ZZ$1:$ZZ66)))), "")</f>
        <v/>
      </c>
      <c r="C67" t="str" cm="1">
        <f t="array" ref="C67">IFERROR(_xlfn.SINGLE(INDEX('Budget Worksheet'!B$125:B$258, _xlfn.AGGREGATE(15, 3, (('Budget Worksheet'!AR$125:AR$258&lt;&gt;"")/('Budget Worksheet'!AR$125:AR$258&lt;&gt;"")*('Budget Worksheet'!AR$125:AR$258&lt;&gt;"Total Cost")/('Budget Worksheet'!AR$125:AR$258&lt;&gt;"Total Cost")*('Budget Worksheet'!AR$125:AR$258&lt;&gt;"-")/('Budget Worksheet'!AR$125:AR$258&lt;&gt;"-")*ROW('Budget Worksheet'!AR$125:AR$258)-124),ROWS($ZZ$1:$ZZ66)))), "")</f>
        <v/>
      </c>
      <c r="F67" s="394"/>
      <c r="G67" s="394"/>
    </row>
    <row r="68" spans="1:7" x14ac:dyDescent="0.25">
      <c r="A68" t="str" cm="1">
        <f t="array" ref="A68">IFERROR(_xlfn.SINGLE(INDEX('Budget Worksheet'!B$20:B$102, _xlfn.AGGREGATE(15, 3, (('Budget Worksheet'!AR$20:AR$102&lt;&gt;"")/('Budget Worksheet'!AR$20:AR$102&lt;&gt;"")*('Budget Worksheet'!AR$20:AR$102&lt;&gt;"Total Cost")/('Budget Worksheet'!AR$20:AR$102&lt;&gt;"Total Cost")*('Budget Worksheet'!AR$20:AR$102&lt;&gt;"-")/('Budget Worksheet'!AR$20:AR$102&lt;&gt;"-")*ROW('Budget Worksheet'!AR$20:AR$102)-19),ROWS($ZZ$1:$ZZ67)))), "")</f>
        <v/>
      </c>
      <c r="C68" t="str" cm="1">
        <f t="array" ref="C68">IFERROR(_xlfn.SINGLE(INDEX('Budget Worksheet'!B$125:B$258, _xlfn.AGGREGATE(15, 3, (('Budget Worksheet'!AR$125:AR$258&lt;&gt;"")/('Budget Worksheet'!AR$125:AR$258&lt;&gt;"")*('Budget Worksheet'!AR$125:AR$258&lt;&gt;"Total Cost")/('Budget Worksheet'!AR$125:AR$258&lt;&gt;"Total Cost")*('Budget Worksheet'!AR$125:AR$258&lt;&gt;"-")/('Budget Worksheet'!AR$125:AR$258&lt;&gt;"-")*ROW('Budget Worksheet'!AR$125:AR$258)-124),ROWS($ZZ$1:$ZZ67)))), "")</f>
        <v/>
      </c>
      <c r="F68" s="394"/>
      <c r="G68" s="394"/>
    </row>
    <row r="69" spans="1:7" x14ac:dyDescent="0.25">
      <c r="A69" t="str" cm="1">
        <f t="array" ref="A69">IFERROR(_xlfn.SINGLE(INDEX('Budget Worksheet'!B$20:B$102, _xlfn.AGGREGATE(15, 3, (('Budget Worksheet'!AR$20:AR$102&lt;&gt;"")/('Budget Worksheet'!AR$20:AR$102&lt;&gt;"")*('Budget Worksheet'!AR$20:AR$102&lt;&gt;"Total Cost")/('Budget Worksheet'!AR$20:AR$102&lt;&gt;"Total Cost")*('Budget Worksheet'!AR$20:AR$102&lt;&gt;"-")/('Budget Worksheet'!AR$20:AR$102&lt;&gt;"-")*ROW('Budget Worksheet'!AR$20:AR$102)-19),ROWS($ZZ$1:$ZZ68)))), "")</f>
        <v/>
      </c>
      <c r="C69" t="str" cm="1">
        <f t="array" ref="C69">IFERROR(_xlfn.SINGLE(INDEX('Budget Worksheet'!B$125:B$258, _xlfn.AGGREGATE(15, 3, (('Budget Worksheet'!AR$125:AR$258&lt;&gt;"")/('Budget Worksheet'!AR$125:AR$258&lt;&gt;"")*('Budget Worksheet'!AR$125:AR$258&lt;&gt;"Total Cost")/('Budget Worksheet'!AR$125:AR$258&lt;&gt;"Total Cost")*('Budget Worksheet'!AR$125:AR$258&lt;&gt;"-")/('Budget Worksheet'!AR$125:AR$258&lt;&gt;"-")*ROW('Budget Worksheet'!AR$125:AR$258)-124),ROWS($ZZ$1:$ZZ68)))), "")</f>
        <v/>
      </c>
      <c r="F69" s="394"/>
      <c r="G69" s="394"/>
    </row>
    <row r="70" spans="1:7" x14ac:dyDescent="0.25">
      <c r="A70" t="str" cm="1">
        <f t="array" ref="A70">IFERROR(_xlfn.SINGLE(INDEX('Budget Worksheet'!B$20:B$102, _xlfn.AGGREGATE(15, 3, (('Budget Worksheet'!AR$20:AR$102&lt;&gt;"")/('Budget Worksheet'!AR$20:AR$102&lt;&gt;"")*('Budget Worksheet'!AR$20:AR$102&lt;&gt;"Total Cost")/('Budget Worksheet'!AR$20:AR$102&lt;&gt;"Total Cost")*('Budget Worksheet'!AR$20:AR$102&lt;&gt;"-")/('Budget Worksheet'!AR$20:AR$102&lt;&gt;"-")*ROW('Budget Worksheet'!AR$20:AR$102)-19),ROWS($ZZ$1:$ZZ69)))), "")</f>
        <v/>
      </c>
      <c r="C70" t="str" cm="1">
        <f t="array" ref="C70">IFERROR(_xlfn.SINGLE(INDEX('Budget Worksheet'!B$125:B$258, _xlfn.AGGREGATE(15, 3, (('Budget Worksheet'!AR$125:AR$258&lt;&gt;"")/('Budget Worksheet'!AR$125:AR$258&lt;&gt;"")*('Budget Worksheet'!AR$125:AR$258&lt;&gt;"Total Cost")/('Budget Worksheet'!AR$125:AR$258&lt;&gt;"Total Cost")*('Budget Worksheet'!AR$125:AR$258&lt;&gt;"-")/('Budget Worksheet'!AR$125:AR$258&lt;&gt;"-")*ROW('Budget Worksheet'!AR$125:AR$258)-124),ROWS($ZZ$1:$ZZ69)))), "")</f>
        <v/>
      </c>
      <c r="F70" s="394"/>
      <c r="G70" s="394"/>
    </row>
    <row r="71" spans="1:7" x14ac:dyDescent="0.25">
      <c r="A71" t="str" cm="1">
        <f t="array" ref="A71">IFERROR(_xlfn.SINGLE(INDEX('Budget Worksheet'!B$20:B$102, _xlfn.AGGREGATE(15, 3, (('Budget Worksheet'!AR$20:AR$102&lt;&gt;"")/('Budget Worksheet'!AR$20:AR$102&lt;&gt;"")*('Budget Worksheet'!AR$20:AR$102&lt;&gt;"Total Cost")/('Budget Worksheet'!AR$20:AR$102&lt;&gt;"Total Cost")*('Budget Worksheet'!AR$20:AR$102&lt;&gt;"-")/('Budget Worksheet'!AR$20:AR$102&lt;&gt;"-")*ROW('Budget Worksheet'!AR$20:AR$102)-19),ROWS($ZZ$1:$ZZ70)))), "")</f>
        <v/>
      </c>
      <c r="C71" t="str" cm="1">
        <f t="array" ref="C71">IFERROR(_xlfn.SINGLE(INDEX('Budget Worksheet'!B$125:B$258, _xlfn.AGGREGATE(15, 3, (('Budget Worksheet'!AR$125:AR$258&lt;&gt;"")/('Budget Worksheet'!AR$125:AR$258&lt;&gt;"")*('Budget Worksheet'!AR$125:AR$258&lt;&gt;"Total Cost")/('Budget Worksheet'!AR$125:AR$258&lt;&gt;"Total Cost")*('Budget Worksheet'!AR$125:AR$258&lt;&gt;"-")/('Budget Worksheet'!AR$125:AR$258&lt;&gt;"-")*ROW('Budget Worksheet'!AR$125:AR$258)-124),ROWS($ZZ$1:$ZZ70)))), "")</f>
        <v/>
      </c>
      <c r="F71" s="394"/>
      <c r="G71" s="394"/>
    </row>
    <row r="72" spans="1:7" x14ac:dyDescent="0.25">
      <c r="A72" t="str" cm="1">
        <f t="array" ref="A72">IFERROR(_xlfn.SINGLE(INDEX('Budget Worksheet'!B$20:B$102, _xlfn.AGGREGATE(15, 3, (('Budget Worksheet'!AR$20:AR$102&lt;&gt;"")/('Budget Worksheet'!AR$20:AR$102&lt;&gt;"")*('Budget Worksheet'!AR$20:AR$102&lt;&gt;"Total Cost")/('Budget Worksheet'!AR$20:AR$102&lt;&gt;"Total Cost")*('Budget Worksheet'!AR$20:AR$102&lt;&gt;"-")/('Budget Worksheet'!AR$20:AR$102&lt;&gt;"-")*ROW('Budget Worksheet'!AR$20:AR$102)-19),ROWS($ZZ$1:$ZZ71)))), "")</f>
        <v/>
      </c>
      <c r="C72" t="str" cm="1">
        <f t="array" ref="C72">IFERROR(_xlfn.SINGLE(INDEX('Budget Worksheet'!B$125:B$258, _xlfn.AGGREGATE(15, 3, (('Budget Worksheet'!AR$125:AR$258&lt;&gt;"")/('Budget Worksheet'!AR$125:AR$258&lt;&gt;"")*('Budget Worksheet'!AR$125:AR$258&lt;&gt;"Total Cost")/('Budget Worksheet'!AR$125:AR$258&lt;&gt;"Total Cost")*('Budget Worksheet'!AR$125:AR$258&lt;&gt;"-")/('Budget Worksheet'!AR$125:AR$258&lt;&gt;"-")*ROW('Budget Worksheet'!AR$125:AR$258)-124),ROWS($ZZ$1:$ZZ71)))), "")</f>
        <v/>
      </c>
      <c r="F72" s="394"/>
      <c r="G72" s="394"/>
    </row>
    <row r="73" spans="1:7" x14ac:dyDescent="0.25">
      <c r="A73" t="str" cm="1">
        <f t="array" ref="A73">IFERROR(_xlfn.SINGLE(INDEX('Budget Worksheet'!B$20:B$102, _xlfn.AGGREGATE(15, 3, (('Budget Worksheet'!AR$20:AR$102&lt;&gt;"")/('Budget Worksheet'!AR$20:AR$102&lt;&gt;"")*('Budget Worksheet'!AR$20:AR$102&lt;&gt;"Total Cost")/('Budget Worksheet'!AR$20:AR$102&lt;&gt;"Total Cost")*('Budget Worksheet'!AR$20:AR$102&lt;&gt;"-")/('Budget Worksheet'!AR$20:AR$102&lt;&gt;"-")*ROW('Budget Worksheet'!AR$20:AR$102)-19),ROWS($ZZ$1:$ZZ72)))), "")</f>
        <v/>
      </c>
      <c r="C73" t="str" cm="1">
        <f t="array" ref="C73">IFERROR(_xlfn.SINGLE(INDEX('Budget Worksheet'!B$125:B$258, _xlfn.AGGREGATE(15, 3, (('Budget Worksheet'!AR$125:AR$258&lt;&gt;"")/('Budget Worksheet'!AR$125:AR$258&lt;&gt;"")*('Budget Worksheet'!AR$125:AR$258&lt;&gt;"Total Cost")/('Budget Worksheet'!AR$125:AR$258&lt;&gt;"Total Cost")*('Budget Worksheet'!AR$125:AR$258&lt;&gt;"-")/('Budget Worksheet'!AR$125:AR$258&lt;&gt;"-")*ROW('Budget Worksheet'!AR$125:AR$258)-124),ROWS($ZZ$1:$ZZ72)))), "")</f>
        <v/>
      </c>
      <c r="F73" s="394"/>
      <c r="G73" s="394"/>
    </row>
    <row r="74" spans="1:7" x14ac:dyDescent="0.25">
      <c r="A74" t="str" cm="1">
        <f t="array" ref="A74">IFERROR(_xlfn.SINGLE(INDEX('Budget Worksheet'!B$20:B$102, _xlfn.AGGREGATE(15, 3, (('Budget Worksheet'!AR$20:AR$102&lt;&gt;"")/('Budget Worksheet'!AR$20:AR$102&lt;&gt;"")*('Budget Worksheet'!AR$20:AR$102&lt;&gt;"Total Cost")/('Budget Worksheet'!AR$20:AR$102&lt;&gt;"Total Cost")*('Budget Worksheet'!AR$20:AR$102&lt;&gt;"-")/('Budget Worksheet'!AR$20:AR$102&lt;&gt;"-")*ROW('Budget Worksheet'!AR$20:AR$102)-19),ROWS($ZZ$1:$ZZ73)))), "")</f>
        <v/>
      </c>
      <c r="C74" t="str" cm="1">
        <f t="array" ref="C74">IFERROR(_xlfn.SINGLE(INDEX('Budget Worksheet'!B$125:B$258, _xlfn.AGGREGATE(15, 3, (('Budget Worksheet'!AR$125:AR$258&lt;&gt;"")/('Budget Worksheet'!AR$125:AR$258&lt;&gt;"")*('Budget Worksheet'!AR$125:AR$258&lt;&gt;"Total Cost")/('Budget Worksheet'!AR$125:AR$258&lt;&gt;"Total Cost")*('Budget Worksheet'!AR$125:AR$258&lt;&gt;"-")/('Budget Worksheet'!AR$125:AR$258&lt;&gt;"-")*ROW('Budget Worksheet'!AR$125:AR$258)-124),ROWS($ZZ$1:$ZZ73)))), "")</f>
        <v/>
      </c>
      <c r="F74" s="394"/>
      <c r="G74" s="394"/>
    </row>
    <row r="75" spans="1:7" x14ac:dyDescent="0.25">
      <c r="A75" t="str" cm="1">
        <f t="array" ref="A75">IFERROR(_xlfn.SINGLE(INDEX('Budget Worksheet'!B$20:B$102, _xlfn.AGGREGATE(15, 3, (('Budget Worksheet'!AR$20:AR$102&lt;&gt;"")/('Budget Worksheet'!AR$20:AR$102&lt;&gt;"")*('Budget Worksheet'!AR$20:AR$102&lt;&gt;"Total Cost")/('Budget Worksheet'!AR$20:AR$102&lt;&gt;"Total Cost")*('Budget Worksheet'!AR$20:AR$102&lt;&gt;"-")/('Budget Worksheet'!AR$20:AR$102&lt;&gt;"-")*ROW('Budget Worksheet'!AR$20:AR$102)-19),ROWS($ZZ$1:$ZZ74)))), "")</f>
        <v/>
      </c>
      <c r="C75" t="str" cm="1">
        <f t="array" ref="C75">IFERROR(_xlfn.SINGLE(INDEX('Budget Worksheet'!B$125:B$258, _xlfn.AGGREGATE(15, 3, (('Budget Worksheet'!AR$125:AR$258&lt;&gt;"")/('Budget Worksheet'!AR$125:AR$258&lt;&gt;"")*('Budget Worksheet'!AR$125:AR$258&lt;&gt;"Total Cost")/('Budget Worksheet'!AR$125:AR$258&lt;&gt;"Total Cost")*('Budget Worksheet'!AR$125:AR$258&lt;&gt;"-")/('Budget Worksheet'!AR$125:AR$258&lt;&gt;"-")*ROW('Budget Worksheet'!AR$125:AR$258)-124),ROWS($ZZ$1:$ZZ74)))), "")</f>
        <v/>
      </c>
      <c r="F75" s="394"/>
      <c r="G75" s="394"/>
    </row>
    <row r="76" spans="1:7" x14ac:dyDescent="0.25">
      <c r="A76" t="str" cm="1">
        <f t="array" ref="A76">IFERROR(_xlfn.SINGLE(INDEX('Budget Worksheet'!B$20:B$102, _xlfn.AGGREGATE(15, 3, (('Budget Worksheet'!AR$20:AR$102&lt;&gt;"")/('Budget Worksheet'!AR$20:AR$102&lt;&gt;"")*('Budget Worksheet'!AR$20:AR$102&lt;&gt;"Total Cost")/('Budget Worksheet'!AR$20:AR$102&lt;&gt;"Total Cost")*('Budget Worksheet'!AR$20:AR$102&lt;&gt;"-")/('Budget Worksheet'!AR$20:AR$102&lt;&gt;"-")*ROW('Budget Worksheet'!AR$20:AR$102)-19),ROWS($ZZ$1:$ZZ75)))), "")</f>
        <v/>
      </c>
      <c r="C76" t="str" cm="1">
        <f t="array" ref="C76">IFERROR(_xlfn.SINGLE(INDEX('Budget Worksheet'!B$125:B$258, _xlfn.AGGREGATE(15, 3, (('Budget Worksheet'!AR$125:AR$258&lt;&gt;"")/('Budget Worksheet'!AR$125:AR$258&lt;&gt;"")*('Budget Worksheet'!AR$125:AR$258&lt;&gt;"Total Cost")/('Budget Worksheet'!AR$125:AR$258&lt;&gt;"Total Cost")*('Budget Worksheet'!AR$125:AR$258&lt;&gt;"-")/('Budget Worksheet'!AR$125:AR$258&lt;&gt;"-")*ROW('Budget Worksheet'!AR$125:AR$258)-124),ROWS($ZZ$1:$ZZ75)))), "")</f>
        <v/>
      </c>
      <c r="F76" s="394"/>
      <c r="G76" s="394"/>
    </row>
    <row r="77" spans="1:7" x14ac:dyDescent="0.25">
      <c r="A77" t="str" cm="1">
        <f t="array" ref="A77">IFERROR(_xlfn.SINGLE(INDEX('Budget Worksheet'!B$20:B$102, _xlfn.AGGREGATE(15, 3, (('Budget Worksheet'!AR$20:AR$102&lt;&gt;"")/('Budget Worksheet'!AR$20:AR$102&lt;&gt;"")*('Budget Worksheet'!AR$20:AR$102&lt;&gt;"Total Cost")/('Budget Worksheet'!AR$20:AR$102&lt;&gt;"Total Cost")*('Budget Worksheet'!AR$20:AR$102&lt;&gt;"-")/('Budget Worksheet'!AR$20:AR$102&lt;&gt;"-")*ROW('Budget Worksheet'!AR$20:AR$102)-19),ROWS($ZZ$1:$ZZ76)))), "")</f>
        <v/>
      </c>
      <c r="C77" t="str" cm="1">
        <f t="array" ref="C77">IFERROR(_xlfn.SINGLE(INDEX('Budget Worksheet'!B$125:B$258, _xlfn.AGGREGATE(15, 3, (('Budget Worksheet'!AR$125:AR$258&lt;&gt;"")/('Budget Worksheet'!AR$125:AR$258&lt;&gt;"")*('Budget Worksheet'!AR$125:AR$258&lt;&gt;"Total Cost")/('Budget Worksheet'!AR$125:AR$258&lt;&gt;"Total Cost")*('Budget Worksheet'!AR$125:AR$258&lt;&gt;"-")/('Budget Worksheet'!AR$125:AR$258&lt;&gt;"-")*ROW('Budget Worksheet'!AR$125:AR$258)-124),ROWS($ZZ$1:$ZZ76)))), "")</f>
        <v/>
      </c>
      <c r="F77" s="394"/>
      <c r="G77" s="394"/>
    </row>
    <row r="78" spans="1:7" x14ac:dyDescent="0.25">
      <c r="A78" t="str" cm="1">
        <f t="array" ref="A78">IFERROR(_xlfn.SINGLE(INDEX('Budget Worksheet'!B$20:B$102, _xlfn.AGGREGATE(15, 3, (('Budget Worksheet'!AR$20:AR$102&lt;&gt;"")/('Budget Worksheet'!AR$20:AR$102&lt;&gt;"")*('Budget Worksheet'!AR$20:AR$102&lt;&gt;"Total Cost")/('Budget Worksheet'!AR$20:AR$102&lt;&gt;"Total Cost")*('Budget Worksheet'!AR$20:AR$102&lt;&gt;"-")/('Budget Worksheet'!AR$20:AR$102&lt;&gt;"-")*ROW('Budget Worksheet'!AR$20:AR$102)-19),ROWS($ZZ$1:$ZZ77)))), "")</f>
        <v/>
      </c>
      <c r="C78" t="str" cm="1">
        <f t="array" ref="C78">IFERROR(_xlfn.SINGLE(INDEX('Budget Worksheet'!B$125:B$258, _xlfn.AGGREGATE(15, 3, (('Budget Worksheet'!AR$125:AR$258&lt;&gt;"")/('Budget Worksheet'!AR$125:AR$258&lt;&gt;"")*('Budget Worksheet'!AR$125:AR$258&lt;&gt;"Total Cost")/('Budget Worksheet'!AR$125:AR$258&lt;&gt;"Total Cost")*('Budget Worksheet'!AR$125:AR$258&lt;&gt;"-")/('Budget Worksheet'!AR$125:AR$258&lt;&gt;"-")*ROW('Budget Worksheet'!AR$125:AR$258)-124),ROWS($ZZ$1:$ZZ77)))), "")</f>
        <v/>
      </c>
      <c r="F78" s="394"/>
      <c r="G78" s="394"/>
    </row>
    <row r="79" spans="1:7" x14ac:dyDescent="0.25">
      <c r="A79" t="str" cm="1">
        <f t="array" ref="A79">IFERROR(_xlfn.SINGLE(INDEX('Budget Worksheet'!B$20:B$102, _xlfn.AGGREGATE(15, 3, (('Budget Worksheet'!AR$20:AR$102&lt;&gt;"")/('Budget Worksheet'!AR$20:AR$102&lt;&gt;"")*('Budget Worksheet'!AR$20:AR$102&lt;&gt;"Total Cost")/('Budget Worksheet'!AR$20:AR$102&lt;&gt;"Total Cost")*('Budget Worksheet'!AR$20:AR$102&lt;&gt;"-")/('Budget Worksheet'!AR$20:AR$102&lt;&gt;"-")*ROW('Budget Worksheet'!AR$20:AR$102)-19),ROWS($ZZ$1:$ZZ78)))), "")</f>
        <v/>
      </c>
      <c r="C79" t="str" cm="1">
        <f t="array" ref="C79">IFERROR(_xlfn.SINGLE(INDEX('Budget Worksheet'!B$125:B$258, _xlfn.AGGREGATE(15, 3, (('Budget Worksheet'!AR$125:AR$258&lt;&gt;"")/('Budget Worksheet'!AR$125:AR$258&lt;&gt;"")*('Budget Worksheet'!AR$125:AR$258&lt;&gt;"Total Cost")/('Budget Worksheet'!AR$125:AR$258&lt;&gt;"Total Cost")*('Budget Worksheet'!AR$125:AR$258&lt;&gt;"-")/('Budget Worksheet'!AR$125:AR$258&lt;&gt;"-")*ROW('Budget Worksheet'!AR$125:AR$258)-124),ROWS($ZZ$1:$ZZ78)))), "")</f>
        <v/>
      </c>
      <c r="F79" s="394"/>
      <c r="G79" s="394"/>
    </row>
    <row r="80" spans="1:7" x14ac:dyDescent="0.25">
      <c r="A80" t="str" cm="1">
        <f t="array" ref="A80">IFERROR(_xlfn.SINGLE(INDEX('Budget Worksheet'!B$20:B$102, _xlfn.AGGREGATE(15, 3, (('Budget Worksheet'!AR$20:AR$102&lt;&gt;"")/('Budget Worksheet'!AR$20:AR$102&lt;&gt;"")*('Budget Worksheet'!AR$20:AR$102&lt;&gt;"Total Cost")/('Budget Worksheet'!AR$20:AR$102&lt;&gt;"Total Cost")*('Budget Worksheet'!AR$20:AR$102&lt;&gt;"-")/('Budget Worksheet'!AR$20:AR$102&lt;&gt;"-")*ROW('Budget Worksheet'!AR$20:AR$102)-19),ROWS($ZZ$1:$ZZ79)))), "")</f>
        <v/>
      </c>
      <c r="C80" t="str" cm="1">
        <f t="array" ref="C80">IFERROR(_xlfn.SINGLE(INDEX('Budget Worksheet'!B$125:B$258, _xlfn.AGGREGATE(15, 3, (('Budget Worksheet'!AR$125:AR$258&lt;&gt;"")/('Budget Worksheet'!AR$125:AR$258&lt;&gt;"")*('Budget Worksheet'!AR$125:AR$258&lt;&gt;"Total Cost")/('Budget Worksheet'!AR$125:AR$258&lt;&gt;"Total Cost")*('Budget Worksheet'!AR$125:AR$258&lt;&gt;"-")/('Budget Worksheet'!AR$125:AR$258&lt;&gt;"-")*ROW('Budget Worksheet'!AR$125:AR$258)-124),ROWS($ZZ$1:$ZZ79)))), "")</f>
        <v/>
      </c>
      <c r="F80" s="394"/>
      <c r="G80" s="394"/>
    </row>
    <row r="81" spans="1:7" x14ac:dyDescent="0.25">
      <c r="A81" t="str" cm="1">
        <f t="array" ref="A81">IFERROR(_xlfn.SINGLE(INDEX('Budget Worksheet'!B$20:B$102, _xlfn.AGGREGATE(15, 3, (('Budget Worksheet'!AR$20:AR$102&lt;&gt;"")/('Budget Worksheet'!AR$20:AR$102&lt;&gt;"")*('Budget Worksheet'!AR$20:AR$102&lt;&gt;"Total Cost")/('Budget Worksheet'!AR$20:AR$102&lt;&gt;"Total Cost")*('Budget Worksheet'!AR$20:AR$102&lt;&gt;"-")/('Budget Worksheet'!AR$20:AR$102&lt;&gt;"-")*ROW('Budget Worksheet'!AR$20:AR$102)-19),ROWS($ZZ$1:$ZZ80)))), "")</f>
        <v/>
      </c>
      <c r="C81" t="str" cm="1">
        <f t="array" ref="C81">IFERROR(_xlfn.SINGLE(INDEX('Budget Worksheet'!B$125:B$258, _xlfn.AGGREGATE(15, 3, (('Budget Worksheet'!AR$125:AR$258&lt;&gt;"")/('Budget Worksheet'!AR$125:AR$258&lt;&gt;"")*('Budget Worksheet'!AR$125:AR$258&lt;&gt;"Total Cost")/('Budget Worksheet'!AR$125:AR$258&lt;&gt;"Total Cost")*('Budget Worksheet'!AR$125:AR$258&lt;&gt;"-")/('Budget Worksheet'!AR$125:AR$258&lt;&gt;"-")*ROW('Budget Worksheet'!AR$125:AR$258)-124),ROWS($ZZ$1:$ZZ80)))), "")</f>
        <v/>
      </c>
      <c r="F81" s="394"/>
      <c r="G81" s="394"/>
    </row>
    <row r="82" spans="1:7" x14ac:dyDescent="0.25">
      <c r="A82" t="str" cm="1">
        <f t="array" ref="A82">IFERROR(_xlfn.SINGLE(INDEX('Budget Worksheet'!B$20:B$102, _xlfn.AGGREGATE(15, 3, (('Budget Worksheet'!AR$20:AR$102&lt;&gt;"")/('Budget Worksheet'!AR$20:AR$102&lt;&gt;"")*('Budget Worksheet'!AR$20:AR$102&lt;&gt;"Total Cost")/('Budget Worksheet'!AR$20:AR$102&lt;&gt;"Total Cost")*('Budget Worksheet'!AR$20:AR$102&lt;&gt;"-")/('Budget Worksheet'!AR$20:AR$102&lt;&gt;"-")*ROW('Budget Worksheet'!AR$20:AR$102)-19),ROWS($ZZ$1:$ZZ81)))), "")</f>
        <v/>
      </c>
      <c r="C82" t="str" cm="1">
        <f t="array" ref="C82">IFERROR(_xlfn.SINGLE(INDEX('Budget Worksheet'!B$125:B$258, _xlfn.AGGREGATE(15, 3, (('Budget Worksheet'!AR$125:AR$258&lt;&gt;"")/('Budget Worksheet'!AR$125:AR$258&lt;&gt;"")*('Budget Worksheet'!AR$125:AR$258&lt;&gt;"Total Cost")/('Budget Worksheet'!AR$125:AR$258&lt;&gt;"Total Cost")*('Budget Worksheet'!AR$125:AR$258&lt;&gt;"-")/('Budget Worksheet'!AR$125:AR$258&lt;&gt;"-")*ROW('Budget Worksheet'!AR$125:AR$258)-124),ROWS($ZZ$1:$ZZ81)))), "")</f>
        <v/>
      </c>
      <c r="F82" s="394"/>
      <c r="G82" s="394"/>
    </row>
    <row r="83" spans="1:7" x14ac:dyDescent="0.25">
      <c r="A83" t="str" cm="1">
        <f t="array" ref="A83">IFERROR(_xlfn.SINGLE(INDEX('Budget Worksheet'!B$20:B$102, _xlfn.AGGREGATE(15, 3, (('Budget Worksheet'!AR$20:AR$102&lt;&gt;"")/('Budget Worksheet'!AR$20:AR$102&lt;&gt;"")*('Budget Worksheet'!AR$20:AR$102&lt;&gt;"Total Cost")/('Budget Worksheet'!AR$20:AR$102&lt;&gt;"Total Cost")*('Budget Worksheet'!AR$20:AR$102&lt;&gt;"-")/('Budget Worksheet'!AR$20:AR$102&lt;&gt;"-")*ROW('Budget Worksheet'!AR$20:AR$102)-19),ROWS($ZZ$1:$ZZ82)))), "")</f>
        <v/>
      </c>
      <c r="C83" t="str" cm="1">
        <f t="array" ref="C83">IFERROR(_xlfn.SINGLE(INDEX('Budget Worksheet'!B$125:B$258, _xlfn.AGGREGATE(15, 3, (('Budget Worksheet'!AR$125:AR$258&lt;&gt;"")/('Budget Worksheet'!AR$125:AR$258&lt;&gt;"")*('Budget Worksheet'!AR$125:AR$258&lt;&gt;"Total Cost")/('Budget Worksheet'!AR$125:AR$258&lt;&gt;"Total Cost")*('Budget Worksheet'!AR$125:AR$258&lt;&gt;"-")/('Budget Worksheet'!AR$125:AR$258&lt;&gt;"-")*ROW('Budget Worksheet'!AR$125:AR$258)-124),ROWS($ZZ$1:$ZZ82)))), "")</f>
        <v/>
      </c>
      <c r="F83" s="394"/>
      <c r="G83" s="394"/>
    </row>
    <row r="84" spans="1:7" x14ac:dyDescent="0.25">
      <c r="A84" t="str" cm="1">
        <f t="array" ref="A84">IFERROR(_xlfn.SINGLE(INDEX('Budget Worksheet'!B$20:B$102, _xlfn.AGGREGATE(15, 3, (('Budget Worksheet'!AR$20:AR$102&lt;&gt;"")/('Budget Worksheet'!AR$20:AR$102&lt;&gt;"")*('Budget Worksheet'!AR$20:AR$102&lt;&gt;"Total Cost")/('Budget Worksheet'!AR$20:AR$102&lt;&gt;"Total Cost")*('Budget Worksheet'!AR$20:AR$102&lt;&gt;"-")/('Budget Worksheet'!AR$20:AR$102&lt;&gt;"-")*ROW('Budget Worksheet'!AR$20:AR$102)-19),ROWS($ZZ$1:$ZZ83)))), "")</f>
        <v/>
      </c>
      <c r="C84" t="str" cm="1">
        <f t="array" ref="C84">IFERROR(_xlfn.SINGLE(INDEX('Budget Worksheet'!B$125:B$258, _xlfn.AGGREGATE(15, 3, (('Budget Worksheet'!AR$125:AR$258&lt;&gt;"")/('Budget Worksheet'!AR$125:AR$258&lt;&gt;"")*('Budget Worksheet'!AR$125:AR$258&lt;&gt;"Total Cost")/('Budget Worksheet'!AR$125:AR$258&lt;&gt;"Total Cost")*('Budget Worksheet'!AR$125:AR$258&lt;&gt;"-")/('Budget Worksheet'!AR$125:AR$258&lt;&gt;"-")*ROW('Budget Worksheet'!AR$125:AR$258)-124),ROWS($ZZ$1:$ZZ83)))), "")</f>
        <v/>
      </c>
      <c r="F84" s="394"/>
      <c r="G84" s="394"/>
    </row>
    <row r="85" spans="1:7" x14ac:dyDescent="0.25">
      <c r="A85" t="str" cm="1">
        <f t="array" ref="A85">IFERROR(_xlfn.SINGLE(INDEX('Budget Worksheet'!B$20:B$102, _xlfn.AGGREGATE(15, 3, (('Budget Worksheet'!AR$20:AR$102&lt;&gt;"")/('Budget Worksheet'!AR$20:AR$102&lt;&gt;"")*('Budget Worksheet'!AR$20:AR$102&lt;&gt;"Total Cost")/('Budget Worksheet'!AR$20:AR$102&lt;&gt;"Total Cost")*('Budget Worksheet'!AR$20:AR$102&lt;&gt;"-")/('Budget Worksheet'!AR$20:AR$102&lt;&gt;"-")*ROW('Budget Worksheet'!AR$20:AR$102)-19),ROWS($ZZ$1:$ZZ84)))), "")</f>
        <v/>
      </c>
      <c r="C85" t="str" cm="1">
        <f t="array" ref="C85">IFERROR(_xlfn.SINGLE(INDEX('Budget Worksheet'!B$125:B$258, _xlfn.AGGREGATE(15, 3, (('Budget Worksheet'!AR$125:AR$258&lt;&gt;"")/('Budget Worksheet'!AR$125:AR$258&lt;&gt;"")*('Budget Worksheet'!AR$125:AR$258&lt;&gt;"Total Cost")/('Budget Worksheet'!AR$125:AR$258&lt;&gt;"Total Cost")*('Budget Worksheet'!AR$125:AR$258&lt;&gt;"-")/('Budget Worksheet'!AR$125:AR$258&lt;&gt;"-")*ROW('Budget Worksheet'!AR$125:AR$258)-124),ROWS($ZZ$1:$ZZ84)))), "")</f>
        <v/>
      </c>
      <c r="F85" s="394"/>
      <c r="G85" s="394"/>
    </row>
    <row r="86" spans="1:7" x14ac:dyDescent="0.25">
      <c r="A86" t="str" cm="1">
        <f t="array" ref="A86">IFERROR(_xlfn.SINGLE(INDEX('Budget Worksheet'!B$20:B$102, _xlfn.AGGREGATE(15, 3, (('Budget Worksheet'!AR$20:AR$102&lt;&gt;"")/('Budget Worksheet'!AR$20:AR$102&lt;&gt;"")*('Budget Worksheet'!AR$20:AR$102&lt;&gt;"Total Cost")/('Budget Worksheet'!AR$20:AR$102&lt;&gt;"Total Cost")*('Budget Worksheet'!AR$20:AR$102&lt;&gt;"-")/('Budget Worksheet'!AR$20:AR$102&lt;&gt;"-")*ROW('Budget Worksheet'!AR$20:AR$102)-19),ROWS($ZZ$1:$ZZ85)))), "")</f>
        <v/>
      </c>
      <c r="C86" t="str" cm="1">
        <f t="array" ref="C86">IFERROR(_xlfn.SINGLE(INDEX('Budget Worksheet'!B$125:B$258, _xlfn.AGGREGATE(15, 3, (('Budget Worksheet'!AR$125:AR$258&lt;&gt;"")/('Budget Worksheet'!AR$125:AR$258&lt;&gt;"")*('Budget Worksheet'!AR$125:AR$258&lt;&gt;"Total Cost")/('Budget Worksheet'!AR$125:AR$258&lt;&gt;"Total Cost")*('Budget Worksheet'!AR$125:AR$258&lt;&gt;"-")/('Budget Worksheet'!AR$125:AR$258&lt;&gt;"-")*ROW('Budget Worksheet'!AR$125:AR$258)-124),ROWS($ZZ$1:$ZZ85)))), "")</f>
        <v/>
      </c>
      <c r="F86" s="394"/>
      <c r="G86" s="394"/>
    </row>
    <row r="87" spans="1:7" x14ac:dyDescent="0.25">
      <c r="A87" t="str" cm="1">
        <f t="array" ref="A87">IFERROR(_xlfn.SINGLE(INDEX('Budget Worksheet'!B$20:B$102, _xlfn.AGGREGATE(15, 3, (('Budget Worksheet'!AR$20:AR$102&lt;&gt;"")/('Budget Worksheet'!AR$20:AR$102&lt;&gt;"")*('Budget Worksheet'!AR$20:AR$102&lt;&gt;"Total Cost")/('Budget Worksheet'!AR$20:AR$102&lt;&gt;"Total Cost")*('Budget Worksheet'!AR$20:AR$102&lt;&gt;"-")/('Budget Worksheet'!AR$20:AR$102&lt;&gt;"-")*ROW('Budget Worksheet'!AR$20:AR$102)-19),ROWS($ZZ$1:$ZZ86)))), "")</f>
        <v/>
      </c>
      <c r="C87" t="str" cm="1">
        <f t="array" ref="C87">IFERROR(_xlfn.SINGLE(INDEX('Budget Worksheet'!B$125:B$258, _xlfn.AGGREGATE(15, 3, (('Budget Worksheet'!AR$125:AR$258&lt;&gt;"")/('Budget Worksheet'!AR$125:AR$258&lt;&gt;"")*('Budget Worksheet'!AR$125:AR$258&lt;&gt;"Total Cost")/('Budget Worksheet'!AR$125:AR$258&lt;&gt;"Total Cost")*('Budget Worksheet'!AR$125:AR$258&lt;&gt;"-")/('Budget Worksheet'!AR$125:AR$258&lt;&gt;"-")*ROW('Budget Worksheet'!AR$125:AR$258)-124),ROWS($ZZ$1:$ZZ86)))), "")</f>
        <v/>
      </c>
      <c r="F87" s="394"/>
      <c r="G87" s="394"/>
    </row>
    <row r="88" spans="1:7" x14ac:dyDescent="0.25">
      <c r="A88" t="str" cm="1">
        <f t="array" ref="A88">IFERROR(_xlfn.SINGLE(INDEX('Budget Worksheet'!B$20:B$102, _xlfn.AGGREGATE(15, 3, (('Budget Worksheet'!AR$20:AR$102&lt;&gt;"")/('Budget Worksheet'!AR$20:AR$102&lt;&gt;"")*('Budget Worksheet'!AR$20:AR$102&lt;&gt;"Total Cost")/('Budget Worksheet'!AR$20:AR$102&lt;&gt;"Total Cost")*('Budget Worksheet'!AR$20:AR$102&lt;&gt;"-")/('Budget Worksheet'!AR$20:AR$102&lt;&gt;"-")*ROW('Budget Worksheet'!AR$20:AR$102)-19),ROWS($ZZ$1:$ZZ87)))), "")</f>
        <v/>
      </c>
      <c r="C88" t="str" cm="1">
        <f t="array" ref="C88">IFERROR(_xlfn.SINGLE(INDEX('Budget Worksheet'!B$125:B$258, _xlfn.AGGREGATE(15, 3, (('Budget Worksheet'!AR$125:AR$258&lt;&gt;"")/('Budget Worksheet'!AR$125:AR$258&lt;&gt;"")*('Budget Worksheet'!AR$125:AR$258&lt;&gt;"Total Cost")/('Budget Worksheet'!AR$125:AR$258&lt;&gt;"Total Cost")*('Budget Worksheet'!AR$125:AR$258&lt;&gt;"-")/('Budget Worksheet'!AR$125:AR$258&lt;&gt;"-")*ROW('Budget Worksheet'!AR$125:AR$258)-124),ROWS($ZZ$1:$ZZ87)))), "")</f>
        <v/>
      </c>
      <c r="F88" s="394"/>
      <c r="G88" s="394"/>
    </row>
    <row r="89" spans="1:7" x14ac:dyDescent="0.25">
      <c r="A89" t="str" cm="1">
        <f t="array" ref="A89">IFERROR(_xlfn.SINGLE(INDEX('Budget Worksheet'!B$20:B$102, _xlfn.AGGREGATE(15, 3, (('Budget Worksheet'!AR$20:AR$102&lt;&gt;"")/('Budget Worksheet'!AR$20:AR$102&lt;&gt;"")*('Budget Worksheet'!AR$20:AR$102&lt;&gt;"Total Cost")/('Budget Worksheet'!AR$20:AR$102&lt;&gt;"Total Cost")*('Budget Worksheet'!AR$20:AR$102&lt;&gt;"-")/('Budget Worksheet'!AR$20:AR$102&lt;&gt;"-")*ROW('Budget Worksheet'!AR$20:AR$102)-19),ROWS($ZZ$1:$ZZ88)))), "")</f>
        <v/>
      </c>
      <c r="C89" t="str" cm="1">
        <f t="array" ref="C89">IFERROR(_xlfn.SINGLE(INDEX('Budget Worksheet'!B$125:B$258, _xlfn.AGGREGATE(15, 3, (('Budget Worksheet'!AR$125:AR$258&lt;&gt;"")/('Budget Worksheet'!AR$125:AR$258&lt;&gt;"")*('Budget Worksheet'!AR$125:AR$258&lt;&gt;"Total Cost")/('Budget Worksheet'!AR$125:AR$258&lt;&gt;"Total Cost")*('Budget Worksheet'!AR$125:AR$258&lt;&gt;"-")/('Budget Worksheet'!AR$125:AR$258&lt;&gt;"-")*ROW('Budget Worksheet'!AR$125:AR$258)-124),ROWS($ZZ$1:$ZZ88)))), "")</f>
        <v/>
      </c>
      <c r="F89" s="394"/>
      <c r="G89" s="394"/>
    </row>
    <row r="90" spans="1:7" x14ac:dyDescent="0.25">
      <c r="A90" t="str" cm="1">
        <f t="array" ref="A90">IFERROR(_xlfn.SINGLE(INDEX('Budget Worksheet'!B$20:B$102, _xlfn.AGGREGATE(15, 3, (('Budget Worksheet'!AR$20:AR$102&lt;&gt;"")/('Budget Worksheet'!AR$20:AR$102&lt;&gt;"")*('Budget Worksheet'!AR$20:AR$102&lt;&gt;"Total Cost")/('Budget Worksheet'!AR$20:AR$102&lt;&gt;"Total Cost")*('Budget Worksheet'!AR$20:AR$102&lt;&gt;"-")/('Budget Worksheet'!AR$20:AR$102&lt;&gt;"-")*ROW('Budget Worksheet'!AR$20:AR$102)-19),ROWS($ZZ$1:$ZZ89)))), "")</f>
        <v/>
      </c>
      <c r="C90" t="str" cm="1">
        <f t="array" ref="C90">IFERROR(_xlfn.SINGLE(INDEX('Budget Worksheet'!B$125:B$258, _xlfn.AGGREGATE(15, 3, (('Budget Worksheet'!AR$125:AR$258&lt;&gt;"")/('Budget Worksheet'!AR$125:AR$258&lt;&gt;"")*('Budget Worksheet'!AR$125:AR$258&lt;&gt;"Total Cost")/('Budget Worksheet'!AR$125:AR$258&lt;&gt;"Total Cost")*('Budget Worksheet'!AR$125:AR$258&lt;&gt;"-")/('Budget Worksheet'!AR$125:AR$258&lt;&gt;"-")*ROW('Budget Worksheet'!AR$125:AR$258)-124),ROWS($ZZ$1:$ZZ89)))), "")</f>
        <v/>
      </c>
      <c r="F90" s="394"/>
      <c r="G90" s="394"/>
    </row>
    <row r="91" spans="1:7" x14ac:dyDescent="0.25">
      <c r="A91" t="str" cm="1">
        <f t="array" ref="A91">IFERROR(_xlfn.SINGLE(INDEX('Budget Worksheet'!B$20:B$102, _xlfn.AGGREGATE(15, 3, (('Budget Worksheet'!AR$20:AR$102&lt;&gt;"")/('Budget Worksheet'!AR$20:AR$102&lt;&gt;"")*('Budget Worksheet'!AR$20:AR$102&lt;&gt;"Total Cost")/('Budget Worksheet'!AR$20:AR$102&lt;&gt;"Total Cost")*('Budget Worksheet'!AR$20:AR$102&lt;&gt;"-")/('Budget Worksheet'!AR$20:AR$102&lt;&gt;"-")*ROW('Budget Worksheet'!AR$20:AR$102)-19),ROWS($ZZ$1:$ZZ90)))), "")</f>
        <v/>
      </c>
      <c r="C91" t="str" cm="1">
        <f t="array" ref="C91">IFERROR(_xlfn.SINGLE(INDEX('Budget Worksheet'!B$125:B$258, _xlfn.AGGREGATE(15, 3, (('Budget Worksheet'!AR$125:AR$258&lt;&gt;"")/('Budget Worksheet'!AR$125:AR$258&lt;&gt;"")*('Budget Worksheet'!AR$125:AR$258&lt;&gt;"Total Cost")/('Budget Worksheet'!AR$125:AR$258&lt;&gt;"Total Cost")*('Budget Worksheet'!AR$125:AR$258&lt;&gt;"-")/('Budget Worksheet'!AR$125:AR$258&lt;&gt;"-")*ROW('Budget Worksheet'!AR$125:AR$258)-124),ROWS($ZZ$1:$ZZ90)))), "")</f>
        <v/>
      </c>
      <c r="F91" s="394"/>
      <c r="G91" s="394"/>
    </row>
    <row r="92" spans="1:7" x14ac:dyDescent="0.25">
      <c r="F92" s="394"/>
      <c r="G92" s="394"/>
    </row>
    <row r="93" spans="1:7" x14ac:dyDescent="0.25">
      <c r="F93" s="394"/>
      <c r="G93" s="394"/>
    </row>
    <row r="94" spans="1:7" x14ac:dyDescent="0.25">
      <c r="F94" s="394"/>
      <c r="G94" s="394"/>
    </row>
    <row r="95" spans="1:7" x14ac:dyDescent="0.25">
      <c r="F95" s="394"/>
      <c r="G95" s="394"/>
    </row>
    <row r="96" spans="1:7" x14ac:dyDescent="0.25">
      <c r="F96" s="394"/>
      <c r="G96" s="394"/>
    </row>
    <row r="97" spans="6:7" x14ac:dyDescent="0.25">
      <c r="F97" s="394"/>
      <c r="G97" s="394"/>
    </row>
    <row r="98" spans="6:7" x14ac:dyDescent="0.25">
      <c r="F98" s="394"/>
      <c r="G98" s="394"/>
    </row>
    <row r="99" spans="6:7" x14ac:dyDescent="0.25">
      <c r="F99" s="394"/>
      <c r="G99" s="394"/>
    </row>
    <row r="100" spans="6:7" x14ac:dyDescent="0.25">
      <c r="F100" s="394"/>
      <c r="G100" s="394"/>
    </row>
    <row r="101" spans="6:7" x14ac:dyDescent="0.25">
      <c r="F101" s="394"/>
      <c r="G101" s="394"/>
    </row>
    <row r="102" spans="6:7" x14ac:dyDescent="0.25">
      <c r="F102" s="394"/>
      <c r="G102" s="394"/>
    </row>
    <row r="103" spans="6:7" x14ac:dyDescent="0.25">
      <c r="F103" s="394"/>
      <c r="G103" s="394"/>
    </row>
    <row r="104" spans="6:7" x14ac:dyDescent="0.25">
      <c r="F104" s="394"/>
      <c r="G104" s="394"/>
    </row>
    <row r="105" spans="6:7" x14ac:dyDescent="0.25">
      <c r="F105" s="394"/>
      <c r="G105" s="394"/>
    </row>
    <row r="106" spans="6:7" x14ac:dyDescent="0.25">
      <c r="F106" s="394"/>
      <c r="G106" s="394"/>
    </row>
    <row r="107" spans="6:7" x14ac:dyDescent="0.25">
      <c r="F107" s="394"/>
      <c r="G107" s="394"/>
    </row>
    <row r="108" spans="6:7" x14ac:dyDescent="0.25">
      <c r="F108" s="394"/>
      <c r="G108" s="394"/>
    </row>
    <row r="109" spans="6:7" x14ac:dyDescent="0.25">
      <c r="F109" s="394"/>
      <c r="G109" s="394"/>
    </row>
    <row r="110" spans="6:7" x14ac:dyDescent="0.25">
      <c r="F110" s="394"/>
      <c r="G110" s="394"/>
    </row>
    <row r="111" spans="6:7" x14ac:dyDescent="0.25">
      <c r="F111" s="394"/>
      <c r="G111" s="394"/>
    </row>
    <row r="112" spans="6:7" x14ac:dyDescent="0.25">
      <c r="F112" s="394"/>
      <c r="G112" s="394"/>
    </row>
    <row r="113" spans="6:7" x14ac:dyDescent="0.25">
      <c r="F113" s="394"/>
      <c r="G113" s="394"/>
    </row>
    <row r="114" spans="6:7" x14ac:dyDescent="0.25">
      <c r="F114" s="394"/>
      <c r="G114" s="394"/>
    </row>
    <row r="115" spans="6:7" x14ac:dyDescent="0.25">
      <c r="F115" s="394"/>
      <c r="G115" s="394"/>
    </row>
    <row r="116" spans="6:7" x14ac:dyDescent="0.25">
      <c r="F116" s="394"/>
      <c r="G116" s="394"/>
    </row>
    <row r="117" spans="6:7" x14ac:dyDescent="0.25">
      <c r="F117" s="394"/>
      <c r="G117" s="394"/>
    </row>
    <row r="118" spans="6:7" x14ac:dyDescent="0.25">
      <c r="F118" s="394"/>
      <c r="G118" s="394"/>
    </row>
    <row r="119" spans="6:7" x14ac:dyDescent="0.25">
      <c r="F119" s="394"/>
      <c r="G119" s="394"/>
    </row>
    <row r="120" spans="6:7" x14ac:dyDescent="0.25">
      <c r="F120" s="394"/>
      <c r="G120" s="394"/>
    </row>
    <row r="121" spans="6:7" x14ac:dyDescent="0.25">
      <c r="F121" s="394"/>
      <c r="G121" s="394"/>
    </row>
    <row r="122" spans="6:7" x14ac:dyDescent="0.25">
      <c r="F122" s="394"/>
      <c r="G122" s="394"/>
    </row>
    <row r="123" spans="6:7" x14ac:dyDescent="0.25">
      <c r="F123" s="394"/>
      <c r="G123" s="394"/>
    </row>
    <row r="124" spans="6:7" x14ac:dyDescent="0.25">
      <c r="F124" s="394"/>
      <c r="G124" s="394"/>
    </row>
    <row r="125" spans="6:7" x14ac:dyDescent="0.25">
      <c r="F125" s="394"/>
      <c r="G125" s="394"/>
    </row>
    <row r="126" spans="6:7" x14ac:dyDescent="0.25">
      <c r="F126" s="394"/>
      <c r="G126" s="394"/>
    </row>
    <row r="127" spans="6:7" x14ac:dyDescent="0.25">
      <c r="F127" s="394"/>
      <c r="G127" s="394"/>
    </row>
    <row r="128" spans="6:7" x14ac:dyDescent="0.25">
      <c r="F128" s="394"/>
      <c r="G128" s="394"/>
    </row>
    <row r="129" spans="6:7" x14ac:dyDescent="0.25">
      <c r="F129" s="394"/>
      <c r="G129" s="394"/>
    </row>
    <row r="130" spans="6:7" x14ac:dyDescent="0.25">
      <c r="F130" s="394"/>
      <c r="G130" s="394"/>
    </row>
    <row r="131" spans="6:7" x14ac:dyDescent="0.25">
      <c r="F131" s="394"/>
      <c r="G131" s="394"/>
    </row>
    <row r="132" spans="6:7" x14ac:dyDescent="0.25">
      <c r="F132" s="394"/>
      <c r="G132" s="394"/>
    </row>
    <row r="133" spans="6:7" x14ac:dyDescent="0.25">
      <c r="F133" s="394"/>
      <c r="G133" s="394"/>
    </row>
    <row r="134" spans="6:7" x14ac:dyDescent="0.25">
      <c r="F134" s="394"/>
      <c r="G134" s="394"/>
    </row>
    <row r="135" spans="6:7" x14ac:dyDescent="0.25">
      <c r="F135" s="394"/>
      <c r="G135" s="394"/>
    </row>
    <row r="136" spans="6:7" x14ac:dyDescent="0.25">
      <c r="F136" s="394"/>
      <c r="G136" s="394"/>
    </row>
    <row r="137" spans="6:7" x14ac:dyDescent="0.25">
      <c r="F137" s="394"/>
      <c r="G137" s="394"/>
    </row>
    <row r="138" spans="6:7" x14ac:dyDescent="0.25">
      <c r="F138" s="394"/>
      <c r="G138" s="394"/>
    </row>
    <row r="139" spans="6:7" x14ac:dyDescent="0.25">
      <c r="F139" s="394"/>
      <c r="G139" s="394"/>
    </row>
    <row r="140" spans="6:7" x14ac:dyDescent="0.25">
      <c r="F140" s="394"/>
      <c r="G140" s="394"/>
    </row>
    <row r="141" spans="6:7" x14ac:dyDescent="0.25">
      <c r="F141" s="394"/>
      <c r="G141" s="394"/>
    </row>
    <row r="142" spans="6:7" x14ac:dyDescent="0.25">
      <c r="F142" s="394"/>
      <c r="G142" s="394"/>
    </row>
    <row r="143" spans="6:7" x14ac:dyDescent="0.25">
      <c r="F143" s="394"/>
      <c r="G143" s="394"/>
    </row>
    <row r="144" spans="6:7" x14ac:dyDescent="0.25">
      <c r="F144" s="394"/>
      <c r="G144" s="394"/>
    </row>
    <row r="145" spans="6:7" x14ac:dyDescent="0.25">
      <c r="F145" s="394"/>
      <c r="G145" s="394"/>
    </row>
    <row r="146" spans="6:7" x14ac:dyDescent="0.25">
      <c r="F146" s="394"/>
      <c r="G146" s="394"/>
    </row>
    <row r="147" spans="6:7" x14ac:dyDescent="0.25">
      <c r="F147" s="394"/>
      <c r="G147" s="394"/>
    </row>
    <row r="148" spans="6:7" x14ac:dyDescent="0.25">
      <c r="F148" s="394"/>
      <c r="G148" s="394"/>
    </row>
    <row r="149" spans="6:7" x14ac:dyDescent="0.25">
      <c r="F149" s="394"/>
      <c r="G149" s="394"/>
    </row>
    <row r="150" spans="6:7" x14ac:dyDescent="0.25">
      <c r="F150" s="394"/>
      <c r="G150" s="394"/>
    </row>
    <row r="151" spans="6:7" x14ac:dyDescent="0.25">
      <c r="F151" s="394"/>
      <c r="G151" s="394"/>
    </row>
    <row r="152" spans="6:7" x14ac:dyDescent="0.25">
      <c r="F152" s="394"/>
      <c r="G152" s="394"/>
    </row>
    <row r="153" spans="6:7" x14ac:dyDescent="0.25">
      <c r="F153" s="394"/>
      <c r="G153" s="394"/>
    </row>
    <row r="154" spans="6:7" x14ac:dyDescent="0.25">
      <c r="F154" s="394"/>
      <c r="G154" s="394"/>
    </row>
    <row r="155" spans="6:7" x14ac:dyDescent="0.25">
      <c r="F155" s="394"/>
      <c r="G155" s="394"/>
    </row>
    <row r="156" spans="6:7" x14ac:dyDescent="0.25">
      <c r="F156" s="394"/>
      <c r="G156" s="394"/>
    </row>
    <row r="157" spans="6:7" x14ac:dyDescent="0.25">
      <c r="F157" s="394"/>
      <c r="G157" s="394"/>
    </row>
    <row r="158" spans="6:7" x14ac:dyDescent="0.25">
      <c r="F158" s="394"/>
      <c r="G158" s="394"/>
    </row>
    <row r="159" spans="6:7" x14ac:dyDescent="0.25">
      <c r="F159" s="394"/>
      <c r="G159" s="394"/>
    </row>
    <row r="160" spans="6:7" x14ac:dyDescent="0.25">
      <c r="F160" s="394"/>
      <c r="G160" s="394"/>
    </row>
    <row r="161" spans="6:7" x14ac:dyDescent="0.25">
      <c r="F161" s="394"/>
      <c r="G161" s="394"/>
    </row>
    <row r="162" spans="6:7" x14ac:dyDescent="0.25">
      <c r="F162" s="394"/>
      <c r="G162" s="394"/>
    </row>
    <row r="163" spans="6:7" x14ac:dyDescent="0.25">
      <c r="F163" s="394"/>
      <c r="G163" s="394"/>
    </row>
    <row r="164" spans="6:7" x14ac:dyDescent="0.25">
      <c r="F164" s="394"/>
      <c r="G164" s="394"/>
    </row>
    <row r="165" spans="6:7" x14ac:dyDescent="0.25">
      <c r="F165" s="394"/>
      <c r="G165" s="394"/>
    </row>
    <row r="166" spans="6:7" x14ac:dyDescent="0.25">
      <c r="F166" s="394"/>
      <c r="G166" s="394"/>
    </row>
    <row r="167" spans="6:7" x14ac:dyDescent="0.25">
      <c r="F167" s="394"/>
      <c r="G167" s="394"/>
    </row>
    <row r="168" spans="6:7" x14ac:dyDescent="0.25">
      <c r="F168" s="394"/>
      <c r="G168" s="394"/>
    </row>
    <row r="169" spans="6:7" x14ac:dyDescent="0.25">
      <c r="F169" s="394"/>
      <c r="G169" s="394"/>
    </row>
    <row r="170" spans="6:7" x14ac:dyDescent="0.25">
      <c r="F170" s="394"/>
      <c r="G170" s="394"/>
    </row>
    <row r="171" spans="6:7" x14ac:dyDescent="0.25">
      <c r="F171" s="394"/>
      <c r="G171" s="394"/>
    </row>
    <row r="172" spans="6:7" x14ac:dyDescent="0.25">
      <c r="F172" s="394"/>
      <c r="G172" s="394"/>
    </row>
    <row r="173" spans="6:7" x14ac:dyDescent="0.25">
      <c r="F173" s="394"/>
      <c r="G173" s="394"/>
    </row>
    <row r="174" spans="6:7" x14ac:dyDescent="0.25">
      <c r="F174" s="394"/>
      <c r="G174" s="394"/>
    </row>
    <row r="175" spans="6:7" x14ac:dyDescent="0.25">
      <c r="F175" s="394"/>
      <c r="G175" s="394"/>
    </row>
    <row r="176" spans="6:7" x14ac:dyDescent="0.25">
      <c r="F176" s="394"/>
      <c r="G176" s="394"/>
    </row>
    <row r="177" spans="6:7" x14ac:dyDescent="0.25">
      <c r="F177" s="394"/>
      <c r="G177" s="394"/>
    </row>
    <row r="178" spans="6:7" x14ac:dyDescent="0.25">
      <c r="F178" s="394"/>
      <c r="G178" s="394"/>
    </row>
    <row r="179" spans="6:7" x14ac:dyDescent="0.25">
      <c r="F179" s="394"/>
      <c r="G179" s="394"/>
    </row>
    <row r="180" spans="6:7" x14ac:dyDescent="0.25">
      <c r="F180" s="394"/>
      <c r="G180" s="394"/>
    </row>
    <row r="181" spans="6:7" x14ac:dyDescent="0.25">
      <c r="F181" s="394"/>
      <c r="G181" s="394"/>
    </row>
    <row r="182" spans="6:7" x14ac:dyDescent="0.25">
      <c r="F182" s="394"/>
      <c r="G182" s="394"/>
    </row>
    <row r="183" spans="6:7" x14ac:dyDescent="0.25">
      <c r="F183" s="394"/>
      <c r="G183" s="394"/>
    </row>
    <row r="184" spans="6:7" x14ac:dyDescent="0.25">
      <c r="F184" s="394"/>
      <c r="G184" s="394"/>
    </row>
    <row r="185" spans="6:7" x14ac:dyDescent="0.25">
      <c r="F185" s="394"/>
      <c r="G185" s="394"/>
    </row>
    <row r="186" spans="6:7" x14ac:dyDescent="0.25">
      <c r="F186" s="394"/>
      <c r="G186" s="394"/>
    </row>
    <row r="187" spans="6:7" x14ac:dyDescent="0.25">
      <c r="F187" s="394"/>
      <c r="G187" s="394"/>
    </row>
    <row r="188" spans="6:7" x14ac:dyDescent="0.25">
      <c r="F188" s="394"/>
      <c r="G188" s="394"/>
    </row>
    <row r="189" spans="6:7" x14ac:dyDescent="0.25">
      <c r="F189" s="394"/>
      <c r="G189" s="394"/>
    </row>
    <row r="190" spans="6:7" x14ac:dyDescent="0.25">
      <c r="F190" s="394"/>
      <c r="G190" s="394"/>
    </row>
    <row r="191" spans="6:7" x14ac:dyDescent="0.25">
      <c r="F191" s="394"/>
      <c r="G191" s="394"/>
    </row>
    <row r="192" spans="6:7" x14ac:dyDescent="0.25">
      <c r="F192" s="394"/>
      <c r="G192" s="394"/>
    </row>
    <row r="193" spans="6:7" x14ac:dyDescent="0.25">
      <c r="F193" s="394"/>
      <c r="G193" s="394"/>
    </row>
    <row r="194" spans="6:7" x14ac:dyDescent="0.25">
      <c r="F194" s="394"/>
      <c r="G194" s="394"/>
    </row>
    <row r="195" spans="6:7" x14ac:dyDescent="0.25">
      <c r="F195" s="394"/>
      <c r="G195" s="394"/>
    </row>
    <row r="196" spans="6:7" x14ac:dyDescent="0.25">
      <c r="F196" s="394"/>
      <c r="G196" s="394"/>
    </row>
    <row r="197" spans="6:7" x14ac:dyDescent="0.25">
      <c r="F197" s="394"/>
      <c r="G197" s="394"/>
    </row>
    <row r="198" spans="6:7" x14ac:dyDescent="0.25">
      <c r="F198" s="394"/>
      <c r="G198" s="394"/>
    </row>
    <row r="199" spans="6:7" x14ac:dyDescent="0.25">
      <c r="F199" s="394"/>
      <c r="G199" s="394"/>
    </row>
    <row r="200" spans="6:7" x14ac:dyDescent="0.25">
      <c r="F200" s="394"/>
      <c r="G200" s="394"/>
    </row>
    <row r="201" spans="6:7" x14ac:dyDescent="0.25">
      <c r="F201" s="394"/>
      <c r="G201" s="394"/>
    </row>
  </sheetData>
  <phoneticPr fontId="11"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36845-459C-4C3A-AABF-E50E37DF7AC9}">
  <dimension ref="A1:AW41"/>
  <sheetViews>
    <sheetView topLeftCell="X1" workbookViewId="0">
      <pane ySplit="2" topLeftCell="A3" activePane="bottomLeft" state="frozen"/>
      <selection pane="bottomLeft" activeCell="AQ23" sqref="AQ23"/>
    </sheetView>
  </sheetViews>
  <sheetFormatPr defaultColWidth="9.140625" defaultRowHeight="15" x14ac:dyDescent="0.25"/>
  <cols>
    <col min="1" max="4" width="12.7109375" style="332" customWidth="1"/>
    <col min="5" max="6" width="9.140625" style="332"/>
    <col min="7" max="7" width="27.140625" style="332" bestFit="1" customWidth="1"/>
    <col min="8" max="8" width="9.140625" style="332"/>
    <col min="9" max="9" width="29.85546875" style="332" bestFit="1" customWidth="1"/>
    <col min="10" max="10" width="9.140625" style="332"/>
    <col min="11" max="12" width="15" style="332" customWidth="1"/>
    <col min="13" max="14" width="10.7109375" style="332" customWidth="1"/>
    <col min="15" max="16" width="13.42578125" style="332" customWidth="1"/>
    <col min="17" max="17" width="9.140625" style="332"/>
    <col min="18" max="18" width="23.5703125" style="332" customWidth="1"/>
    <col min="19" max="20" width="9.140625" style="332"/>
    <col min="21" max="21" width="32.42578125" style="332" bestFit="1" customWidth="1"/>
    <col min="22" max="36" width="12.42578125" style="332" customWidth="1"/>
    <col min="37" max="37" width="32.28515625" style="332" bestFit="1" customWidth="1"/>
    <col min="38" max="38" width="14" style="332" customWidth="1"/>
    <col min="39" max="45" width="9.140625" style="332"/>
    <col min="46" max="49" width="9.140625" style="369"/>
    <col min="50" max="16384" width="9.140625" style="332"/>
  </cols>
  <sheetData>
    <row r="1" spans="1:49" s="342" customFormat="1" ht="51.75" customHeight="1" thickBot="1" x14ac:dyDescent="0.3">
      <c r="A1" s="1048" t="s">
        <v>3189</v>
      </c>
      <c r="B1" s="1049"/>
      <c r="C1" s="1048" t="s">
        <v>3190</v>
      </c>
      <c r="D1" s="1049"/>
      <c r="E1" s="1048" t="s">
        <v>3191</v>
      </c>
      <c r="F1" s="1049"/>
      <c r="G1" s="1048" t="s">
        <v>78</v>
      </c>
      <c r="H1" s="1050"/>
      <c r="I1" s="1051" t="s">
        <v>80</v>
      </c>
      <c r="J1" s="1052"/>
      <c r="K1" s="1047" t="s">
        <v>3192</v>
      </c>
      <c r="L1" s="1034"/>
      <c r="M1" s="1041" t="s">
        <v>3193</v>
      </c>
      <c r="N1" s="1034"/>
      <c r="O1" s="1041" t="s">
        <v>3194</v>
      </c>
      <c r="P1" s="1034"/>
      <c r="Q1" s="362" t="s">
        <v>3195</v>
      </c>
      <c r="R1" s="1039" t="s">
        <v>3196</v>
      </c>
      <c r="S1" s="1040"/>
      <c r="U1" s="1045" t="s">
        <v>3197</v>
      </c>
      <c r="V1" s="1042" t="s">
        <v>2974</v>
      </c>
      <c r="W1" s="1043"/>
      <c r="X1" s="1043"/>
      <c r="Y1" s="1043"/>
      <c r="Z1" s="1043"/>
      <c r="AA1" s="1043"/>
      <c r="AB1" s="1043"/>
      <c r="AC1" s="1043"/>
      <c r="AD1" s="1043"/>
      <c r="AE1" s="1043"/>
      <c r="AF1" s="1043"/>
      <c r="AG1" s="1043"/>
      <c r="AH1" s="1043"/>
      <c r="AI1" s="1044"/>
      <c r="AJ1" s="321"/>
      <c r="AK1" s="1026" t="s">
        <v>3198</v>
      </c>
      <c r="AL1" s="1034" t="s">
        <v>2974</v>
      </c>
      <c r="AN1" s="1028" t="s">
        <v>3199</v>
      </c>
      <c r="AO1" s="1029"/>
      <c r="AT1" s="368"/>
      <c r="AU1" s="368"/>
      <c r="AV1" s="368"/>
      <c r="AW1" s="368"/>
    </row>
    <row r="2" spans="1:49" ht="15.75" customHeight="1" thickBot="1" x14ac:dyDescent="0.3">
      <c r="A2" s="339" t="s">
        <v>90</v>
      </c>
      <c r="B2" s="340" t="s">
        <v>3200</v>
      </c>
      <c r="C2" s="339" t="s">
        <v>90</v>
      </c>
      <c r="D2" s="340" t="s">
        <v>3200</v>
      </c>
      <c r="E2" s="339" t="s">
        <v>90</v>
      </c>
      <c r="F2" s="340" t="s">
        <v>3200</v>
      </c>
      <c r="G2" s="339" t="s">
        <v>90</v>
      </c>
      <c r="H2" s="375" t="s">
        <v>3200</v>
      </c>
      <c r="I2" s="339" t="s">
        <v>90</v>
      </c>
      <c r="J2" s="340"/>
      <c r="K2" s="376" t="s">
        <v>90</v>
      </c>
      <c r="L2" s="341" t="s">
        <v>3200</v>
      </c>
      <c r="M2" s="438" t="s">
        <v>90</v>
      </c>
      <c r="N2" s="341" t="s">
        <v>3200</v>
      </c>
      <c r="O2" s="438" t="s">
        <v>90</v>
      </c>
      <c r="P2" s="341" t="s">
        <v>3200</v>
      </c>
      <c r="Q2" s="363" t="s">
        <v>3200</v>
      </c>
      <c r="R2" s="364" t="s">
        <v>3201</v>
      </c>
      <c r="S2" s="365" t="s">
        <v>3200</v>
      </c>
      <c r="U2" s="1046"/>
      <c r="V2" s="323" t="s">
        <v>52</v>
      </c>
      <c r="W2" s="324" t="s">
        <v>3202</v>
      </c>
      <c r="X2" s="324" t="s">
        <v>54</v>
      </c>
      <c r="Y2" s="324" t="s">
        <v>55</v>
      </c>
      <c r="Z2" s="324" t="s">
        <v>56</v>
      </c>
      <c r="AA2" s="324" t="s">
        <v>57</v>
      </c>
      <c r="AB2" s="324" t="s">
        <v>58</v>
      </c>
      <c r="AC2" s="324" t="s">
        <v>59</v>
      </c>
      <c r="AD2" s="324" t="s">
        <v>60</v>
      </c>
      <c r="AE2" s="324" t="s">
        <v>61</v>
      </c>
      <c r="AF2" s="324" t="s">
        <v>62</v>
      </c>
      <c r="AG2" s="324" t="s">
        <v>63</v>
      </c>
      <c r="AH2" s="324" t="s">
        <v>64</v>
      </c>
      <c r="AI2" s="325" t="s">
        <v>65</v>
      </c>
      <c r="AJ2" s="321"/>
      <c r="AK2" s="1027"/>
      <c r="AL2" s="1035"/>
      <c r="AN2" s="1030"/>
      <c r="AO2" s="1031"/>
    </row>
    <row r="3" spans="1:49" ht="15.75" thickBot="1" x14ac:dyDescent="0.3">
      <c r="A3" s="326">
        <v>0</v>
      </c>
      <c r="B3" s="327">
        <v>0</v>
      </c>
      <c r="C3" s="328">
        <v>0</v>
      </c>
      <c r="D3" s="329">
        <v>0</v>
      </c>
      <c r="E3" s="443">
        <v>0</v>
      </c>
      <c r="F3" s="327">
        <v>0</v>
      </c>
      <c r="G3" s="443" t="str">
        <f>IF('Lookup Key'!AQ3="","",'Lookup Key'!AQ3)</f>
        <v>Small Group (1-29 ppl.)</v>
      </c>
      <c r="H3" s="65">
        <v>5</v>
      </c>
      <c r="I3" s="379" t="str">
        <f>IF('Lookup Key'!AR3="","",'Lookup Key'!AR3)</f>
        <v>DFS Grade Level Evaluation Tool</v>
      </c>
      <c r="J3" s="58">
        <v>3</v>
      </c>
      <c r="K3" s="331">
        <v>0</v>
      </c>
      <c r="L3" s="329">
        <v>0</v>
      </c>
      <c r="M3" s="331">
        <v>0</v>
      </c>
      <c r="N3" s="327">
        <v>0</v>
      </c>
      <c r="O3" s="443">
        <v>0</v>
      </c>
      <c r="P3" s="327">
        <v>0</v>
      </c>
      <c r="Q3" s="366">
        <v>0</v>
      </c>
      <c r="R3" s="322">
        <v>0</v>
      </c>
      <c r="S3" s="58">
        <v>0</v>
      </c>
      <c r="U3" s="343" t="str">
        <f>IF('Lookup Key'!AP3="","",'Lookup Key'!AP3)</f>
        <v>9 - 1 - 1</v>
      </c>
      <c r="V3" s="64">
        <v>5</v>
      </c>
      <c r="W3" s="307">
        <v>5</v>
      </c>
      <c r="X3" s="307">
        <v>5</v>
      </c>
      <c r="Y3" s="307">
        <v>3</v>
      </c>
      <c r="Z3" s="307">
        <v>5</v>
      </c>
      <c r="AA3" s="307">
        <v>5</v>
      </c>
      <c r="AB3" s="307">
        <v>5</v>
      </c>
      <c r="AC3" s="307">
        <v>5</v>
      </c>
      <c r="AD3" s="307">
        <v>5</v>
      </c>
      <c r="AE3" s="307">
        <v>5</v>
      </c>
      <c r="AF3" s="307">
        <v>3</v>
      </c>
      <c r="AG3" s="307">
        <v>3</v>
      </c>
      <c r="AH3" s="352">
        <v>3</v>
      </c>
      <c r="AI3" s="58">
        <v>3</v>
      </c>
      <c r="AK3" s="443" t="str">
        <f>IF('Lookup Key'!AT3="","",'Lookup Key'!AT3)</f>
        <v xml:space="preserve"> 9 - 1 - 1</v>
      </c>
      <c r="AL3" s="61">
        <v>2</v>
      </c>
      <c r="AN3" s="1032">
        <v>20</v>
      </c>
      <c r="AO3" s="1033"/>
    </row>
    <row r="4" spans="1:49" x14ac:dyDescent="0.25">
      <c r="A4" s="346">
        <v>0.35</v>
      </c>
      <c r="B4" s="65">
        <v>1</v>
      </c>
      <c r="C4" s="210">
        <v>15</v>
      </c>
      <c r="D4" s="61">
        <v>1</v>
      </c>
      <c r="E4" s="223">
        <v>1</v>
      </c>
      <c r="F4" s="65">
        <v>1</v>
      </c>
      <c r="G4" s="444" t="str">
        <f>IF('Lookup Key'!AQ4="","",'Lookup Key'!AQ4)</f>
        <v>Large Group (30-59 ppl.)</v>
      </c>
      <c r="H4" s="63">
        <v>2</v>
      </c>
      <c r="I4" s="444" t="str">
        <f>IF('Lookup Key'!AR4="","",'Lookup Key'!AR4)</f>
        <v>Assignment Grading</v>
      </c>
      <c r="J4" s="59">
        <v>1</v>
      </c>
      <c r="K4" s="308">
        <v>5</v>
      </c>
      <c r="L4" s="61">
        <v>4</v>
      </c>
      <c r="M4" s="308">
        <v>20</v>
      </c>
      <c r="N4" s="65">
        <v>1</v>
      </c>
      <c r="O4" s="223">
        <v>15</v>
      </c>
      <c r="P4" s="65">
        <v>1</v>
      </c>
      <c r="Q4" s="350">
        <v>2</v>
      </c>
      <c r="R4" s="333">
        <v>1</v>
      </c>
      <c r="S4" s="59">
        <v>3</v>
      </c>
      <c r="U4" s="344" t="str">
        <f>IF('Lookup Key'!AP4="","",'Lookup Key'!AP4)</f>
        <v>Arson &amp; False Alarms</v>
      </c>
      <c r="V4" s="353">
        <v>1</v>
      </c>
      <c r="W4" s="354">
        <v>2</v>
      </c>
      <c r="X4" s="354">
        <v>2</v>
      </c>
      <c r="Y4" s="354">
        <v>2</v>
      </c>
      <c r="Z4" s="354">
        <v>4</v>
      </c>
      <c r="AA4" s="354">
        <v>4</v>
      </c>
      <c r="AB4" s="354">
        <v>4</v>
      </c>
      <c r="AC4" s="354">
        <v>5</v>
      </c>
      <c r="AD4" s="354">
        <v>5</v>
      </c>
      <c r="AE4" s="354">
        <v>5</v>
      </c>
      <c r="AF4" s="354">
        <v>5</v>
      </c>
      <c r="AG4" s="354">
        <v>5</v>
      </c>
      <c r="AH4" s="355">
        <v>5</v>
      </c>
      <c r="AI4" s="356">
        <v>5</v>
      </c>
      <c r="AK4" s="441" t="str">
        <f>IF('Lookup Key'!AT4="","",'Lookup Key'!AT4)</f>
        <v>Burn Safety &amp; Prevention</v>
      </c>
      <c r="AL4" s="356">
        <v>3</v>
      </c>
    </row>
    <row r="5" spans="1:49" x14ac:dyDescent="0.25">
      <c r="A5" s="346">
        <v>0.5</v>
      </c>
      <c r="B5" s="65">
        <v>2</v>
      </c>
      <c r="C5" s="210">
        <v>30</v>
      </c>
      <c r="D5" s="61">
        <v>2</v>
      </c>
      <c r="E5" s="62">
        <v>2</v>
      </c>
      <c r="F5" s="63">
        <v>3</v>
      </c>
      <c r="G5" s="444" t="str">
        <f>IF('Lookup Key'!AQ5="","",'Lookup Key'!AQ5)</f>
        <v>Assembly (60+ ppl.)</v>
      </c>
      <c r="H5" s="63">
        <v>1</v>
      </c>
      <c r="I5" s="444" t="str">
        <f>IF('Lookup Key'!AR5="","",'Lookup Key'!AR5)</f>
        <v/>
      </c>
      <c r="J5" s="59"/>
      <c r="K5" s="309">
        <v>10</v>
      </c>
      <c r="L5" s="59">
        <v>8</v>
      </c>
      <c r="M5" s="308">
        <v>40</v>
      </c>
      <c r="N5" s="65">
        <v>2</v>
      </c>
      <c r="O5" s="62">
        <v>30</v>
      </c>
      <c r="P5" s="63">
        <v>2</v>
      </c>
      <c r="Q5" s="350">
        <v>4</v>
      </c>
      <c r="R5" s="333">
        <v>2</v>
      </c>
      <c r="S5" s="59">
        <v>6</v>
      </c>
      <c r="U5" s="344" t="str">
        <f>IF('Lookup Key'!AP5="","",'Lookup Key'!AP5)</f>
        <v>Burn Safety &amp; Prevention</v>
      </c>
      <c r="V5" s="223">
        <v>2</v>
      </c>
      <c r="W5" s="308">
        <v>2</v>
      </c>
      <c r="X5" s="308">
        <v>2</v>
      </c>
      <c r="Y5" s="308">
        <v>2</v>
      </c>
      <c r="Z5" s="308">
        <v>4</v>
      </c>
      <c r="AA5" s="308">
        <v>4</v>
      </c>
      <c r="AB5" s="308">
        <v>4</v>
      </c>
      <c r="AC5" s="308">
        <v>5</v>
      </c>
      <c r="AD5" s="308">
        <v>5</v>
      </c>
      <c r="AE5" s="308">
        <v>5</v>
      </c>
      <c r="AF5" s="308">
        <v>5</v>
      </c>
      <c r="AG5" s="308">
        <v>5</v>
      </c>
      <c r="AH5" s="357">
        <v>5</v>
      </c>
      <c r="AI5" s="61">
        <v>5</v>
      </c>
      <c r="AK5" s="444" t="str">
        <f>IF('Lookup Key'!AT5="","",'Lookup Key'!AT5)</f>
        <v>Carbon Monoxide Safety/Alarms</v>
      </c>
      <c r="AL5" s="59">
        <v>5</v>
      </c>
    </row>
    <row r="6" spans="1:49" ht="15.75" thickBot="1" x14ac:dyDescent="0.3">
      <c r="A6" s="347">
        <v>0.65</v>
      </c>
      <c r="B6" s="63">
        <v>3</v>
      </c>
      <c r="C6" s="211">
        <v>45</v>
      </c>
      <c r="D6" s="59">
        <v>3</v>
      </c>
      <c r="E6" s="62">
        <v>3</v>
      </c>
      <c r="F6" s="63">
        <v>5</v>
      </c>
      <c r="G6" s="444" t="str">
        <f>IF('Lookup Key'!AQ6="","",'Lookup Key'!AQ6)</f>
        <v>SAFE House Trailer</v>
      </c>
      <c r="H6" s="63">
        <v>3</v>
      </c>
      <c r="I6" s="444" t="str">
        <f>IF('Lookup Key'!AR6="","",'Lookup Key'!AR6)</f>
        <v/>
      </c>
      <c r="J6" s="59"/>
      <c r="K6" s="309">
        <v>15</v>
      </c>
      <c r="L6" s="59">
        <v>12</v>
      </c>
      <c r="M6" s="309">
        <v>60</v>
      </c>
      <c r="N6" s="63">
        <v>3</v>
      </c>
      <c r="O6" s="62">
        <v>45</v>
      </c>
      <c r="P6" s="63">
        <v>3</v>
      </c>
      <c r="Q6" s="350">
        <v>6</v>
      </c>
      <c r="R6" s="336">
        <v>3</v>
      </c>
      <c r="S6" s="440">
        <v>10</v>
      </c>
      <c r="U6" s="344" t="str">
        <f>IF('Lookup Key'!AP6="","",'Lookup Key'!AP6)</f>
        <v>Carbon Monoxide Safety/Alarms</v>
      </c>
      <c r="V6" s="353">
        <v>3</v>
      </c>
      <c r="W6" s="354">
        <v>3</v>
      </c>
      <c r="X6" s="354">
        <v>3</v>
      </c>
      <c r="Y6" s="354">
        <v>3</v>
      </c>
      <c r="Z6" s="354">
        <v>4</v>
      </c>
      <c r="AA6" s="354">
        <v>4</v>
      </c>
      <c r="AB6" s="354">
        <v>4</v>
      </c>
      <c r="AC6" s="354">
        <v>5</v>
      </c>
      <c r="AD6" s="354">
        <v>5</v>
      </c>
      <c r="AE6" s="354">
        <v>5</v>
      </c>
      <c r="AF6" s="354">
        <v>5</v>
      </c>
      <c r="AG6" s="354">
        <v>5</v>
      </c>
      <c r="AH6" s="355">
        <v>5</v>
      </c>
      <c r="AI6" s="356">
        <v>5</v>
      </c>
      <c r="AK6" s="441" t="str">
        <f>IF('Lookup Key'!AT6="","",'Lookup Key'!AT6)</f>
        <v>Electrical Safety</v>
      </c>
      <c r="AL6" s="356">
        <v>4</v>
      </c>
    </row>
    <row r="7" spans="1:49" x14ac:dyDescent="0.25">
      <c r="A7" s="347">
        <v>0.8</v>
      </c>
      <c r="B7" s="63">
        <v>4</v>
      </c>
      <c r="C7" s="211">
        <v>60</v>
      </c>
      <c r="D7" s="59">
        <v>4</v>
      </c>
      <c r="E7" s="62"/>
      <c r="F7" s="63"/>
      <c r="G7" s="444" t="str">
        <f>IF('Lookup Key'!AQ7="","",'Lookup Key'!AQ7)</f>
        <v/>
      </c>
      <c r="H7" s="63"/>
      <c r="I7" s="444" t="str">
        <f>IF('Lookup Key'!AR7="","",'Lookup Key'!AR7)</f>
        <v/>
      </c>
      <c r="J7" s="59"/>
      <c r="K7" s="309">
        <v>20</v>
      </c>
      <c r="L7" s="59">
        <v>16</v>
      </c>
      <c r="M7" s="309">
        <v>80</v>
      </c>
      <c r="N7" s="63">
        <v>4</v>
      </c>
      <c r="O7" s="62">
        <v>60</v>
      </c>
      <c r="P7" s="63">
        <v>4</v>
      </c>
      <c r="Q7" s="350">
        <v>8</v>
      </c>
      <c r="U7" s="344" t="str">
        <f>IF('Lookup Key'!AP7="","",'Lookup Key'!AP7)</f>
        <v>Drug &amp; Alcohol Safety</v>
      </c>
      <c r="V7" s="223">
        <v>2</v>
      </c>
      <c r="W7" s="308">
        <v>2</v>
      </c>
      <c r="X7" s="308">
        <v>2</v>
      </c>
      <c r="Y7" s="308">
        <v>2</v>
      </c>
      <c r="Z7" s="308">
        <v>3</v>
      </c>
      <c r="AA7" s="308">
        <v>3</v>
      </c>
      <c r="AB7" s="308">
        <v>3</v>
      </c>
      <c r="AC7" s="308">
        <v>4</v>
      </c>
      <c r="AD7" s="308">
        <v>4</v>
      </c>
      <c r="AE7" s="308">
        <v>4</v>
      </c>
      <c r="AF7" s="308">
        <v>5</v>
      </c>
      <c r="AG7" s="308">
        <v>5</v>
      </c>
      <c r="AH7" s="357">
        <v>5</v>
      </c>
      <c r="AI7" s="61">
        <v>5</v>
      </c>
      <c r="AK7" s="444" t="str">
        <f>IF('Lookup Key'!AT7="","",'Lookup Key'!AT7)</f>
        <v>Fall Prevention</v>
      </c>
      <c r="AL7" s="59">
        <v>5</v>
      </c>
    </row>
    <row r="8" spans="1:49" ht="17.25" customHeight="1" thickBot="1" x14ac:dyDescent="0.3">
      <c r="A8" s="348">
        <v>0.95</v>
      </c>
      <c r="B8" s="60">
        <v>5</v>
      </c>
      <c r="C8" s="212">
        <v>90</v>
      </c>
      <c r="D8" s="440">
        <v>5</v>
      </c>
      <c r="E8" s="439"/>
      <c r="F8" s="60"/>
      <c r="G8" s="444" t="str">
        <f>IF('Lookup Key'!AQ8="","",'Lookup Key'!AQ8)</f>
        <v/>
      </c>
      <c r="H8" s="59"/>
      <c r="I8" s="444" t="str">
        <f>IF('Lookup Key'!AR8="","",'Lookup Key'!AR8)</f>
        <v/>
      </c>
      <c r="J8" s="59"/>
      <c r="K8" s="349">
        <v>25</v>
      </c>
      <c r="L8" s="440">
        <v>20</v>
      </c>
      <c r="M8" s="349">
        <v>100</v>
      </c>
      <c r="N8" s="60">
        <v>5</v>
      </c>
      <c r="O8" s="439">
        <v>90</v>
      </c>
      <c r="P8" s="60">
        <v>5</v>
      </c>
      <c r="Q8" s="350">
        <v>10</v>
      </c>
      <c r="U8" s="344" t="str">
        <f>IF('Lookup Key'!AP8="","",'Lookup Key'!AP8)</f>
        <v>Electrical Safety</v>
      </c>
      <c r="V8" s="353">
        <v>2</v>
      </c>
      <c r="W8" s="354">
        <v>2</v>
      </c>
      <c r="X8" s="354">
        <v>2</v>
      </c>
      <c r="Y8" s="354">
        <v>2</v>
      </c>
      <c r="Z8" s="354">
        <v>3</v>
      </c>
      <c r="AA8" s="354">
        <v>3</v>
      </c>
      <c r="AB8" s="354">
        <v>3</v>
      </c>
      <c r="AC8" s="354">
        <v>4</v>
      </c>
      <c r="AD8" s="354">
        <v>4</v>
      </c>
      <c r="AE8" s="354">
        <v>4</v>
      </c>
      <c r="AF8" s="354">
        <v>5</v>
      </c>
      <c r="AG8" s="354">
        <v>5</v>
      </c>
      <c r="AH8" s="355">
        <v>5</v>
      </c>
      <c r="AI8" s="356">
        <v>5</v>
      </c>
      <c r="AK8" s="441" t="str">
        <f>IF('Lookup Key'!AT8="","",'Lookup Key'!AT8)</f>
        <v>Heating Safety</v>
      </c>
      <c r="AL8" s="356">
        <v>4</v>
      </c>
    </row>
    <row r="9" spans="1:49" ht="15" customHeight="1" x14ac:dyDescent="0.25">
      <c r="G9" s="444" t="str">
        <f>IF('Lookup Key'!AQ9="","",'Lookup Key'!AQ9)</f>
        <v/>
      </c>
      <c r="H9" s="59"/>
      <c r="I9" s="444" t="str">
        <f>IF('Lookup Key'!AR9="","",'Lookup Key'!AR9)</f>
        <v/>
      </c>
      <c r="J9" s="59"/>
      <c r="Q9" s="350"/>
      <c r="U9" s="344" t="str">
        <f>IF('Lookup Key'!AP9="","",'Lookup Key'!AP9)</f>
        <v>Fire &amp; Emergency Drills</v>
      </c>
      <c r="V9" s="223">
        <v>5</v>
      </c>
      <c r="W9" s="308">
        <v>5</v>
      </c>
      <c r="X9" s="308">
        <v>5</v>
      </c>
      <c r="Y9" s="308">
        <v>5</v>
      </c>
      <c r="Z9" s="308">
        <v>5</v>
      </c>
      <c r="AA9" s="308">
        <v>5</v>
      </c>
      <c r="AB9" s="308">
        <v>5</v>
      </c>
      <c r="AC9" s="308">
        <v>5</v>
      </c>
      <c r="AD9" s="308">
        <v>5</v>
      </c>
      <c r="AE9" s="308">
        <v>5</v>
      </c>
      <c r="AF9" s="308">
        <v>5</v>
      </c>
      <c r="AG9" s="308">
        <v>5</v>
      </c>
      <c r="AH9" s="357">
        <v>5</v>
      </c>
      <c r="AI9" s="61">
        <v>5</v>
      </c>
      <c r="AK9" s="444" t="str">
        <f>IF('Lookup Key'!AT9="","",'Lookup Key'!AT9)</f>
        <v>Hoarding and Fire Safety</v>
      </c>
      <c r="AL9" s="59">
        <v>3</v>
      </c>
    </row>
    <row r="10" spans="1:49" x14ac:dyDescent="0.25">
      <c r="G10" s="444" t="str">
        <f>IF('Lookup Key'!AQ10="","",'Lookup Key'!AQ10)</f>
        <v/>
      </c>
      <c r="H10" s="59"/>
      <c r="I10" s="444" t="str">
        <f>IF('Lookup Key'!AR10="","",'Lookup Key'!AR10)</f>
        <v/>
      </c>
      <c r="J10" s="59"/>
      <c r="Q10" s="350"/>
      <c r="U10" s="344" t="str">
        <f>IF('Lookup Key'!AP10="","",'Lookup Key'!AP10)</f>
        <v>Firefighters as Community Helper</v>
      </c>
      <c r="V10" s="353">
        <v>5</v>
      </c>
      <c r="W10" s="354">
        <v>5</v>
      </c>
      <c r="X10" s="354">
        <v>5</v>
      </c>
      <c r="Y10" s="354">
        <v>5</v>
      </c>
      <c r="Z10" s="354">
        <v>4</v>
      </c>
      <c r="AA10" s="354">
        <v>4</v>
      </c>
      <c r="AB10" s="354">
        <v>4</v>
      </c>
      <c r="AC10" s="354">
        <v>2</v>
      </c>
      <c r="AD10" s="354">
        <v>2</v>
      </c>
      <c r="AE10" s="354">
        <v>2</v>
      </c>
      <c r="AF10" s="354">
        <v>3</v>
      </c>
      <c r="AG10" s="354">
        <v>3</v>
      </c>
      <c r="AH10" s="355">
        <v>3</v>
      </c>
      <c r="AI10" s="356">
        <v>3</v>
      </c>
      <c r="AK10" s="441" t="str">
        <f>IF('Lookup Key'!AT10="","",'Lookup Key'!AT10)</f>
        <v>Home Escape Planning/2 Ways Out</v>
      </c>
      <c r="AL10" s="356">
        <v>3</v>
      </c>
    </row>
    <row r="11" spans="1:49" x14ac:dyDescent="0.25">
      <c r="G11" s="444" t="str">
        <f>IF('Lookup Key'!AQ11="","",'Lookup Key'!AQ11)</f>
        <v/>
      </c>
      <c r="H11" s="59"/>
      <c r="I11" s="444" t="str">
        <f>IF('Lookup Key'!AR11="","",'Lookup Key'!AR11)</f>
        <v/>
      </c>
      <c r="J11" s="59"/>
      <c r="Q11" s="350"/>
      <c r="U11" s="344" t="str">
        <f>IF('Lookup Key'!AP11="","",'Lookup Key'!AP11)</f>
        <v>Halloween Safety</v>
      </c>
      <c r="V11" s="223">
        <v>1</v>
      </c>
      <c r="W11" s="308">
        <v>1</v>
      </c>
      <c r="X11" s="308">
        <v>1</v>
      </c>
      <c r="Y11" s="308">
        <v>1</v>
      </c>
      <c r="Z11" s="308">
        <v>5</v>
      </c>
      <c r="AA11" s="308">
        <v>5</v>
      </c>
      <c r="AB11" s="308">
        <v>5</v>
      </c>
      <c r="AC11" s="308">
        <v>5</v>
      </c>
      <c r="AD11" s="308">
        <v>5</v>
      </c>
      <c r="AE11" s="308">
        <v>5</v>
      </c>
      <c r="AF11" s="308">
        <v>1</v>
      </c>
      <c r="AG11" s="308">
        <v>1</v>
      </c>
      <c r="AH11" s="357">
        <v>1</v>
      </c>
      <c r="AI11" s="61">
        <v>1</v>
      </c>
      <c r="AK11" s="444" t="str">
        <f>IF('Lookup Key'!AT11="","",'Lookup Key'!AT11)</f>
        <v>Home Hazards</v>
      </c>
      <c r="AL11" s="59">
        <v>4</v>
      </c>
    </row>
    <row r="12" spans="1:49" ht="15.75" customHeight="1" thickBot="1" x14ac:dyDescent="0.3">
      <c r="G12" s="442" t="str">
        <f>IF('Lookup Key'!AQ12="","",'Lookup Key'!AQ12)</f>
        <v/>
      </c>
      <c r="H12" s="440"/>
      <c r="I12" s="442" t="str">
        <f>IF('Lookup Key'!AR12="","",'Lookup Key'!AR12)</f>
        <v/>
      </c>
      <c r="J12" s="440"/>
      <c r="Q12" s="351"/>
      <c r="U12" s="344" t="str">
        <f>IF('Lookup Key'!AP12="","",'Lookup Key'!AP12)</f>
        <v>Heating Safety</v>
      </c>
      <c r="V12" s="353">
        <v>1</v>
      </c>
      <c r="W12" s="354">
        <v>1</v>
      </c>
      <c r="X12" s="354">
        <v>1</v>
      </c>
      <c r="Y12" s="354">
        <v>1</v>
      </c>
      <c r="Z12" s="354">
        <v>4</v>
      </c>
      <c r="AA12" s="354">
        <v>4</v>
      </c>
      <c r="AB12" s="354">
        <v>4</v>
      </c>
      <c r="AC12" s="354">
        <v>5</v>
      </c>
      <c r="AD12" s="354">
        <v>5</v>
      </c>
      <c r="AE12" s="354">
        <v>5</v>
      </c>
      <c r="AF12" s="354">
        <v>5</v>
      </c>
      <c r="AG12" s="354">
        <v>5</v>
      </c>
      <c r="AH12" s="355">
        <v>5</v>
      </c>
      <c r="AI12" s="356">
        <v>5</v>
      </c>
      <c r="AK12" s="441" t="str">
        <f>IF('Lookup Key'!AT12="","",'Lookup Key'!AT12)</f>
        <v>Kitchen Safety</v>
      </c>
      <c r="AL12" s="356">
        <v>4</v>
      </c>
    </row>
    <row r="13" spans="1:49" ht="17.25" customHeight="1" thickBot="1" x14ac:dyDescent="0.3">
      <c r="A13" s="1036" t="s">
        <v>3203</v>
      </c>
      <c r="B13" s="1037"/>
      <c r="C13" s="1037"/>
      <c r="D13" s="1038"/>
      <c r="K13" s="337"/>
      <c r="L13" s="337"/>
      <c r="U13" s="344" t="str">
        <f>IF('Lookup Key'!AP13="","",'Lookup Key'!AP13)</f>
        <v>Holiday &amp; Event Safety</v>
      </c>
      <c r="V13" s="223">
        <v>1</v>
      </c>
      <c r="W13" s="308">
        <v>1</v>
      </c>
      <c r="X13" s="308">
        <v>1</v>
      </c>
      <c r="Y13" s="308">
        <v>1</v>
      </c>
      <c r="Z13" s="308">
        <v>4</v>
      </c>
      <c r="AA13" s="308">
        <v>4</v>
      </c>
      <c r="AB13" s="308">
        <v>4</v>
      </c>
      <c r="AC13" s="308">
        <v>4</v>
      </c>
      <c r="AD13" s="308">
        <v>4</v>
      </c>
      <c r="AE13" s="308">
        <v>4</v>
      </c>
      <c r="AF13" s="308">
        <v>4</v>
      </c>
      <c r="AG13" s="308">
        <v>4</v>
      </c>
      <c r="AH13" s="357">
        <v>4</v>
      </c>
      <c r="AI13" s="61">
        <v>4</v>
      </c>
      <c r="AK13" s="444" t="str">
        <f>IF('Lookup Key'!AT13="","",'Lookup Key'!AT13)</f>
        <v>Preparedness Planning</v>
      </c>
      <c r="AL13" s="59">
        <v>3</v>
      </c>
    </row>
    <row r="14" spans="1:49" x14ac:dyDescent="0.25">
      <c r="A14" s="1057" t="s">
        <v>3204</v>
      </c>
      <c r="B14" s="1058"/>
      <c r="C14" s="1058"/>
      <c r="D14" s="329">
        <f>(5*(MAX(B3:B8)+MAX(D3:D8)+MAX(F3:F8)+MAX(H3:H12)+MAX(V3:AI31)))+(3*MAX(J3:J12))+(2*MIN(J3:J12))+(5*(MAX(N3:N8)+MAX(P3:P8)+MAX(AL3:AL18)))+MAX(L3:L8)+(2*MAX(Q3:Q12))+MAX(S3:S6)+AN3</f>
        <v>281</v>
      </c>
      <c r="K14" s="337"/>
      <c r="L14" s="337"/>
      <c r="U14" s="344" t="str">
        <f>IF('Lookup Key'!AP14="","",'Lookup Key'!AP14)</f>
        <v>Home Escape Planning/2 Ways Out</v>
      </c>
      <c r="V14" s="353">
        <v>3</v>
      </c>
      <c r="W14" s="354">
        <v>3</v>
      </c>
      <c r="X14" s="354">
        <v>3</v>
      </c>
      <c r="Y14" s="354">
        <v>3</v>
      </c>
      <c r="Z14" s="354">
        <v>5</v>
      </c>
      <c r="AA14" s="354">
        <v>5</v>
      </c>
      <c r="AB14" s="354">
        <v>5</v>
      </c>
      <c r="AC14" s="354">
        <v>5</v>
      </c>
      <c r="AD14" s="354">
        <v>5</v>
      </c>
      <c r="AE14" s="354">
        <v>5</v>
      </c>
      <c r="AF14" s="354">
        <v>5</v>
      </c>
      <c r="AG14" s="354">
        <v>5</v>
      </c>
      <c r="AH14" s="355">
        <v>5</v>
      </c>
      <c r="AI14" s="356">
        <v>5</v>
      </c>
      <c r="AK14" s="441" t="str">
        <f>IF('Lookup Key'!AT14="","",'Lookup Key'!AT14)</f>
        <v>Smoke Alarms</v>
      </c>
      <c r="AL14" s="356">
        <v>5</v>
      </c>
    </row>
    <row r="15" spans="1:49" x14ac:dyDescent="0.25">
      <c r="A15" s="1053" t="s">
        <v>3205</v>
      </c>
      <c r="B15" s="1054"/>
      <c r="C15" s="1054"/>
      <c r="D15" s="334">
        <f>(5*(MAX(B3:B8)+MAX(D3:D8)+MAX(F3:F8)+MAX(H3:H12)+MAX(V3:AI31)))+(3*MAX(J3:J12))+(2*MIN(J3:J12))+MAX(Q3:Q12)+MAX(S3:S6)+AN3</f>
        <v>176</v>
      </c>
      <c r="K15" s="337"/>
      <c r="L15" s="337"/>
      <c r="U15" s="344" t="str">
        <f>IF('Lookup Key'!AP15="","",'Lookup Key'!AP15)</f>
        <v>Home Hazards</v>
      </c>
      <c r="V15" s="223">
        <v>4</v>
      </c>
      <c r="W15" s="308">
        <v>4</v>
      </c>
      <c r="X15" s="308">
        <v>4</v>
      </c>
      <c r="Y15" s="308">
        <v>4</v>
      </c>
      <c r="Z15" s="308">
        <v>4</v>
      </c>
      <c r="AA15" s="308">
        <v>4</v>
      </c>
      <c r="AB15" s="308">
        <v>4</v>
      </c>
      <c r="AC15" s="308">
        <v>5</v>
      </c>
      <c r="AD15" s="308">
        <v>5</v>
      </c>
      <c r="AE15" s="308">
        <v>5</v>
      </c>
      <c r="AF15" s="308">
        <v>5</v>
      </c>
      <c r="AG15" s="308">
        <v>5</v>
      </c>
      <c r="AH15" s="357">
        <v>5</v>
      </c>
      <c r="AI15" s="61">
        <v>5</v>
      </c>
      <c r="AK15" s="444" t="str">
        <f>IF('Lookup Key'!AT15="","",'Lookup Key'!AT15)</f>
        <v>Smoking Safety</v>
      </c>
      <c r="AL15" s="59">
        <v>5</v>
      </c>
    </row>
    <row r="16" spans="1:49" x14ac:dyDescent="0.25">
      <c r="A16" s="1059" t="s">
        <v>3206</v>
      </c>
      <c r="B16" s="1060"/>
      <c r="C16" s="1060"/>
      <c r="D16" s="330">
        <f>(5*(MAX(N3:N8)+MAX(P3:P8)+MAX(AL3:AL18)))+MAX(L3:L8)+MAX(Q3:Q12)+MAX(S3:S6)+AN3</f>
        <v>135</v>
      </c>
      <c r="U16" s="344" t="str">
        <f>IF('Lookup Key'!AP16="","",'Lookup Key'!AP16)</f>
        <v>Kitchen Safety</v>
      </c>
      <c r="V16" s="353">
        <v>4</v>
      </c>
      <c r="W16" s="354">
        <v>4</v>
      </c>
      <c r="X16" s="354">
        <v>4</v>
      </c>
      <c r="Y16" s="354">
        <v>4</v>
      </c>
      <c r="Z16" s="354">
        <v>5</v>
      </c>
      <c r="AA16" s="354">
        <v>5</v>
      </c>
      <c r="AB16" s="354">
        <v>5</v>
      </c>
      <c r="AC16" s="354">
        <v>5</v>
      </c>
      <c r="AD16" s="354">
        <v>5</v>
      </c>
      <c r="AE16" s="354">
        <v>5</v>
      </c>
      <c r="AF16" s="354">
        <v>5</v>
      </c>
      <c r="AG16" s="354">
        <v>5</v>
      </c>
      <c r="AH16" s="355">
        <v>5</v>
      </c>
      <c r="AI16" s="356">
        <v>5</v>
      </c>
      <c r="AK16" s="441" t="str">
        <f>IF('Lookup Key'!AT16="","",'Lookup Key'!AT16)</f>
        <v/>
      </c>
      <c r="AL16" s="356"/>
    </row>
    <row r="17" spans="1:38" x14ac:dyDescent="0.25">
      <c r="A17" s="1053" t="s">
        <v>3207</v>
      </c>
      <c r="B17" s="1054" t="s">
        <v>3208</v>
      </c>
      <c r="C17" s="1054"/>
      <c r="D17" s="334" t="s">
        <v>2360</v>
      </c>
      <c r="U17" s="344" t="str">
        <f>IF('Lookup Key'!AP17="","",'Lookup Key'!AP17)</f>
        <v>Lighters/Matches</v>
      </c>
      <c r="V17" s="223">
        <v>3</v>
      </c>
      <c r="W17" s="308">
        <v>3</v>
      </c>
      <c r="X17" s="308">
        <v>3</v>
      </c>
      <c r="Y17" s="308">
        <v>3</v>
      </c>
      <c r="Z17" s="308">
        <v>4</v>
      </c>
      <c r="AA17" s="308">
        <v>4</v>
      </c>
      <c r="AB17" s="308">
        <v>4</v>
      </c>
      <c r="AC17" s="308">
        <v>5</v>
      </c>
      <c r="AD17" s="308">
        <v>5</v>
      </c>
      <c r="AE17" s="308">
        <v>5</v>
      </c>
      <c r="AF17" s="308">
        <v>5</v>
      </c>
      <c r="AG17" s="308">
        <v>5</v>
      </c>
      <c r="AH17" s="357">
        <v>5</v>
      </c>
      <c r="AI17" s="61">
        <v>5</v>
      </c>
      <c r="AK17" s="444" t="str">
        <f>IF('Lookup Key'!AT17="","",'Lookup Key'!AT17)</f>
        <v/>
      </c>
      <c r="AL17" s="59"/>
    </row>
    <row r="18" spans="1:38" ht="15.75" thickBot="1" x14ac:dyDescent="0.3">
      <c r="A18" s="1055" t="s">
        <v>3209</v>
      </c>
      <c r="B18" s="1056"/>
      <c r="C18" s="1056"/>
      <c r="D18" s="335">
        <f>(5*(MAX(N3:N8)+MAX(P3:P8)+MAX(AL3:AL18)))+MAX(L3:L8)+MAX(Q3:Q12)+MAX(S3:S6)+AN3</f>
        <v>135</v>
      </c>
      <c r="U18" s="344" t="str">
        <f>IF('Lookup Key'!AP18="","",'Lookup Key'!AP18)</f>
        <v>Outdoor Safety</v>
      </c>
      <c r="V18" s="353">
        <v>1</v>
      </c>
      <c r="W18" s="354">
        <v>1</v>
      </c>
      <c r="X18" s="354">
        <v>1</v>
      </c>
      <c r="Y18" s="354">
        <v>1</v>
      </c>
      <c r="Z18" s="354">
        <v>4</v>
      </c>
      <c r="AA18" s="354">
        <v>4</v>
      </c>
      <c r="AB18" s="354">
        <v>4</v>
      </c>
      <c r="AC18" s="354">
        <v>5</v>
      </c>
      <c r="AD18" s="354">
        <v>5</v>
      </c>
      <c r="AE18" s="354">
        <v>5</v>
      </c>
      <c r="AF18" s="354">
        <v>5</v>
      </c>
      <c r="AG18" s="354">
        <v>5</v>
      </c>
      <c r="AH18" s="355">
        <v>5</v>
      </c>
      <c r="AI18" s="356">
        <v>5</v>
      </c>
      <c r="AK18" s="338" t="str">
        <f>IF('Lookup Key'!AT21="","",'Lookup Key'!AT21)</f>
        <v/>
      </c>
      <c r="AL18" s="361"/>
    </row>
    <row r="19" spans="1:38" ht="17.25" customHeight="1" x14ac:dyDescent="0.25">
      <c r="U19" s="344" t="str">
        <f>IF('Lookup Key'!AP19="","",'Lookup Key'!AP19)</f>
        <v>Poison and Tobacco Prevention</v>
      </c>
      <c r="V19" s="223">
        <v>3</v>
      </c>
      <c r="W19" s="308">
        <v>3</v>
      </c>
      <c r="X19" s="308">
        <v>3</v>
      </c>
      <c r="Y19" s="308">
        <v>3</v>
      </c>
      <c r="Z19" s="308">
        <v>3</v>
      </c>
      <c r="AA19" s="308">
        <v>3</v>
      </c>
      <c r="AB19" s="308">
        <v>3</v>
      </c>
      <c r="AC19" s="308">
        <v>4</v>
      </c>
      <c r="AD19" s="308">
        <v>4</v>
      </c>
      <c r="AE19" s="308">
        <v>4</v>
      </c>
      <c r="AF19" s="308">
        <v>5</v>
      </c>
      <c r="AG19" s="308">
        <v>5</v>
      </c>
      <c r="AH19" s="357">
        <v>5</v>
      </c>
      <c r="AI19" s="61">
        <v>5</v>
      </c>
    </row>
    <row r="20" spans="1:38" x14ac:dyDescent="0.25">
      <c r="U20" s="344" t="str">
        <f>IF('Lookup Key'!AP20="","",'Lookup Key'!AP20)</f>
        <v>Preparedness Planning</v>
      </c>
      <c r="V20" s="353">
        <v>1</v>
      </c>
      <c r="W20" s="354">
        <v>1</v>
      </c>
      <c r="X20" s="354">
        <v>1</v>
      </c>
      <c r="Y20" s="354">
        <v>1</v>
      </c>
      <c r="Z20" s="354">
        <v>1</v>
      </c>
      <c r="AA20" s="354">
        <v>1</v>
      </c>
      <c r="AB20" s="354">
        <v>1</v>
      </c>
      <c r="AC20" s="354">
        <v>3</v>
      </c>
      <c r="AD20" s="354">
        <v>3</v>
      </c>
      <c r="AE20" s="354">
        <v>3</v>
      </c>
      <c r="AF20" s="354">
        <v>5</v>
      </c>
      <c r="AG20" s="354">
        <v>5</v>
      </c>
      <c r="AH20" s="355">
        <v>5</v>
      </c>
      <c r="AI20" s="356">
        <v>5</v>
      </c>
    </row>
    <row r="21" spans="1:38" x14ac:dyDescent="0.25">
      <c r="U21" s="344" t="str">
        <f>IF('Lookup Key'!AP21="","",'Lookup Key'!AP21)</f>
        <v>Smoke Alarms</v>
      </c>
      <c r="V21" s="223">
        <v>5</v>
      </c>
      <c r="W21" s="308">
        <v>5</v>
      </c>
      <c r="X21" s="308">
        <v>5</v>
      </c>
      <c r="Y21" s="308">
        <v>5</v>
      </c>
      <c r="Z21" s="308">
        <v>3</v>
      </c>
      <c r="AA21" s="308">
        <v>3</v>
      </c>
      <c r="AB21" s="308">
        <v>3</v>
      </c>
      <c r="AC21" s="308">
        <v>5</v>
      </c>
      <c r="AD21" s="308">
        <v>5</v>
      </c>
      <c r="AE21" s="308">
        <v>5</v>
      </c>
      <c r="AF21" s="308">
        <v>5</v>
      </c>
      <c r="AG21" s="308">
        <v>5</v>
      </c>
      <c r="AH21" s="357">
        <v>5</v>
      </c>
      <c r="AI21" s="61">
        <v>5</v>
      </c>
    </row>
    <row r="22" spans="1:38" x14ac:dyDescent="0.25">
      <c r="U22" s="344" t="str">
        <f>IF('Lookup Key'!AP22="","",'Lookup Key'!AP22)</f>
        <v>Stay Low and Go</v>
      </c>
      <c r="V22" s="353">
        <v>5</v>
      </c>
      <c r="W22" s="354">
        <v>5</v>
      </c>
      <c r="X22" s="354">
        <v>5</v>
      </c>
      <c r="Y22" s="354">
        <v>5</v>
      </c>
      <c r="Z22" s="354">
        <v>3</v>
      </c>
      <c r="AA22" s="354">
        <v>3</v>
      </c>
      <c r="AB22" s="354">
        <v>3</v>
      </c>
      <c r="AC22" s="354">
        <v>1</v>
      </c>
      <c r="AD22" s="354">
        <v>1</v>
      </c>
      <c r="AE22" s="354">
        <v>1</v>
      </c>
      <c r="AF22" s="354">
        <v>1</v>
      </c>
      <c r="AG22" s="354">
        <v>1</v>
      </c>
      <c r="AH22" s="355">
        <v>1</v>
      </c>
      <c r="AI22" s="356">
        <v>1</v>
      </c>
    </row>
    <row r="23" spans="1:38" x14ac:dyDescent="0.25">
      <c r="U23" s="344" t="str">
        <f>IF('Lookup Key'!AP23="","",'Lookup Key'!AP23)</f>
        <v>Stop, Drop, Roll</v>
      </c>
      <c r="V23" s="223">
        <v>5</v>
      </c>
      <c r="W23" s="308">
        <v>5</v>
      </c>
      <c r="X23" s="308">
        <v>5</v>
      </c>
      <c r="Y23" s="308">
        <v>5</v>
      </c>
      <c r="Z23" s="308">
        <v>3</v>
      </c>
      <c r="AA23" s="308">
        <v>3</v>
      </c>
      <c r="AB23" s="308">
        <v>3</v>
      </c>
      <c r="AC23" s="308">
        <v>1</v>
      </c>
      <c r="AD23" s="308">
        <v>1</v>
      </c>
      <c r="AE23" s="308">
        <v>1</v>
      </c>
      <c r="AF23" s="308">
        <v>1</v>
      </c>
      <c r="AG23" s="308">
        <v>1</v>
      </c>
      <c r="AH23" s="357">
        <v>1</v>
      </c>
      <c r="AI23" s="61">
        <v>1</v>
      </c>
    </row>
    <row r="24" spans="1:38" x14ac:dyDescent="0.25">
      <c r="U24" s="344" t="str">
        <f>IF('Lookup Key'!AP24="","",'Lookup Key'!AP24)</f>
        <v>Storm Preparedness</v>
      </c>
      <c r="V24" s="353">
        <v>4</v>
      </c>
      <c r="W24" s="354">
        <v>4</v>
      </c>
      <c r="X24" s="354">
        <v>4</v>
      </c>
      <c r="Y24" s="354">
        <v>4</v>
      </c>
      <c r="Z24" s="354">
        <v>2</v>
      </c>
      <c r="AA24" s="354">
        <v>2</v>
      </c>
      <c r="AB24" s="354">
        <v>2</v>
      </c>
      <c r="AC24" s="354">
        <v>4</v>
      </c>
      <c r="AD24" s="354">
        <v>4</v>
      </c>
      <c r="AE24" s="354">
        <v>4</v>
      </c>
      <c r="AF24" s="354">
        <v>5</v>
      </c>
      <c r="AG24" s="354">
        <v>5</v>
      </c>
      <c r="AH24" s="355">
        <v>5</v>
      </c>
      <c r="AI24" s="356">
        <v>5</v>
      </c>
    </row>
    <row r="25" spans="1:38" x14ac:dyDescent="0.25">
      <c r="U25" s="344" t="str">
        <f>IF('Lookup Key'!AP25="","",'Lookup Key'!AP25)</f>
        <v>Summer Safety</v>
      </c>
      <c r="V25" s="223">
        <v>3</v>
      </c>
      <c r="W25" s="308">
        <v>3</v>
      </c>
      <c r="X25" s="308">
        <v>3</v>
      </c>
      <c r="Y25" s="308">
        <v>3</v>
      </c>
      <c r="Z25" s="308">
        <v>1</v>
      </c>
      <c r="AA25" s="308">
        <v>1</v>
      </c>
      <c r="AB25" s="308">
        <v>1</v>
      </c>
      <c r="AC25" s="308">
        <v>4</v>
      </c>
      <c r="AD25" s="308">
        <v>4</v>
      </c>
      <c r="AE25" s="308">
        <v>4</v>
      </c>
      <c r="AF25" s="308">
        <v>5</v>
      </c>
      <c r="AG25" s="308">
        <v>5</v>
      </c>
      <c r="AH25" s="357">
        <v>5</v>
      </c>
      <c r="AI25" s="61">
        <v>5</v>
      </c>
    </row>
    <row r="26" spans="1:38" x14ac:dyDescent="0.25">
      <c r="U26" s="344" t="str">
        <f>IF('Lookup Key'!AP26="","",'Lookup Key'!AP26)</f>
        <v>Transportation Safety</v>
      </c>
      <c r="V26" s="353">
        <v>5</v>
      </c>
      <c r="W26" s="354">
        <v>5</v>
      </c>
      <c r="X26" s="354">
        <v>5</v>
      </c>
      <c r="Y26" s="354">
        <v>5</v>
      </c>
      <c r="Z26" s="354">
        <v>3</v>
      </c>
      <c r="AA26" s="354">
        <v>3</v>
      </c>
      <c r="AB26" s="354">
        <v>3</v>
      </c>
      <c r="AC26" s="354">
        <v>3</v>
      </c>
      <c r="AD26" s="354">
        <v>3</v>
      </c>
      <c r="AE26" s="354">
        <v>3</v>
      </c>
      <c r="AF26" s="354">
        <v>5</v>
      </c>
      <c r="AG26" s="354">
        <v>5</v>
      </c>
      <c r="AH26" s="355">
        <v>5</v>
      </c>
      <c r="AI26" s="356">
        <v>5</v>
      </c>
    </row>
    <row r="27" spans="1:38" x14ac:dyDescent="0.25">
      <c r="U27" s="344" t="str">
        <f>IF('Lookup Key'!AP27="","",'Lookup Key'!AP27)</f>
        <v>Understanding Fire</v>
      </c>
      <c r="V27" s="223">
        <v>3</v>
      </c>
      <c r="W27" s="308">
        <v>3</v>
      </c>
      <c r="X27" s="308">
        <v>3</v>
      </c>
      <c r="Y27" s="308">
        <v>3</v>
      </c>
      <c r="Z27" s="308">
        <v>3</v>
      </c>
      <c r="AA27" s="308">
        <v>3</v>
      </c>
      <c r="AB27" s="308">
        <v>3</v>
      </c>
      <c r="AC27" s="308">
        <v>4</v>
      </c>
      <c r="AD27" s="308">
        <v>4</v>
      </c>
      <c r="AE27" s="308">
        <v>4</v>
      </c>
      <c r="AF27" s="308">
        <v>5</v>
      </c>
      <c r="AG27" s="308">
        <v>5</v>
      </c>
      <c r="AH27" s="357">
        <v>5</v>
      </c>
      <c r="AI27" s="61">
        <v>5</v>
      </c>
    </row>
    <row r="28" spans="1:38" x14ac:dyDescent="0.25">
      <c r="U28" s="344" t="str">
        <f>IF('Lookup Key'!AP28="","",'Lookup Key'!AP28)</f>
        <v>Winter Safety</v>
      </c>
      <c r="V28" s="353">
        <v>1</v>
      </c>
      <c r="W28" s="354">
        <v>1</v>
      </c>
      <c r="X28" s="354">
        <v>1</v>
      </c>
      <c r="Y28" s="354">
        <v>1</v>
      </c>
      <c r="Z28" s="354">
        <v>1</v>
      </c>
      <c r="AA28" s="354">
        <v>1</v>
      </c>
      <c r="AB28" s="354">
        <v>1</v>
      </c>
      <c r="AC28" s="354">
        <v>3</v>
      </c>
      <c r="AD28" s="354">
        <v>3</v>
      </c>
      <c r="AE28" s="354">
        <v>3</v>
      </c>
      <c r="AF28" s="354">
        <v>5</v>
      </c>
      <c r="AG28" s="354">
        <v>5</v>
      </c>
      <c r="AH28" s="355">
        <v>5</v>
      </c>
      <c r="AI28" s="356">
        <v>5</v>
      </c>
    </row>
    <row r="29" spans="1:38" x14ac:dyDescent="0.25">
      <c r="U29" s="344" t="str">
        <f>IF('Lookup Key'!AP29="","",'Lookup Key'!AP29)</f>
        <v/>
      </c>
      <c r="V29" s="223"/>
      <c r="W29" s="308"/>
      <c r="X29" s="308"/>
      <c r="Y29" s="308"/>
      <c r="Z29" s="308"/>
      <c r="AA29" s="308"/>
      <c r="AB29" s="308"/>
      <c r="AC29" s="308"/>
      <c r="AD29" s="308"/>
      <c r="AE29" s="308"/>
      <c r="AF29" s="308"/>
      <c r="AG29" s="308"/>
      <c r="AH29" s="357"/>
      <c r="AI29" s="61"/>
    </row>
    <row r="30" spans="1:38" x14ac:dyDescent="0.25">
      <c r="U30" s="344" t="str">
        <f>IF('Lookup Key'!AP30="","",'Lookup Key'!AP30)</f>
        <v/>
      </c>
      <c r="V30" s="353"/>
      <c r="W30" s="354"/>
      <c r="X30" s="354"/>
      <c r="Y30" s="354"/>
      <c r="Z30" s="354"/>
      <c r="AA30" s="354"/>
      <c r="AB30" s="354"/>
      <c r="AC30" s="354"/>
      <c r="AD30" s="354"/>
      <c r="AE30" s="354"/>
      <c r="AF30" s="354"/>
      <c r="AG30" s="354"/>
      <c r="AH30" s="355"/>
      <c r="AI30" s="356"/>
    </row>
    <row r="31" spans="1:38" ht="15.75" thickBot="1" x14ac:dyDescent="0.3">
      <c r="U31" s="345" t="str">
        <f>IF('Lookup Key'!AP31="","",'Lookup Key'!AP31)</f>
        <v/>
      </c>
      <c r="V31" s="358"/>
      <c r="W31" s="359"/>
      <c r="X31" s="359"/>
      <c r="Y31" s="359"/>
      <c r="Z31" s="359"/>
      <c r="AA31" s="359"/>
      <c r="AB31" s="359"/>
      <c r="AC31" s="359"/>
      <c r="AD31" s="359"/>
      <c r="AE31" s="359"/>
      <c r="AF31" s="359"/>
      <c r="AG31" s="359"/>
      <c r="AH31" s="360"/>
      <c r="AI31" s="361"/>
    </row>
    <row r="34" ht="31.5" customHeight="1" x14ac:dyDescent="0.25"/>
    <row r="41" ht="31.5" customHeight="1" x14ac:dyDescent="0.25"/>
  </sheetData>
  <sheetProtection selectLockedCells="1"/>
  <mergeCells count="21">
    <mergeCell ref="A17:C17"/>
    <mergeCell ref="A18:C18"/>
    <mergeCell ref="A14:C14"/>
    <mergeCell ref="A15:C15"/>
    <mergeCell ref="A16:C16"/>
    <mergeCell ref="AK1:AK2"/>
    <mergeCell ref="AN1:AO2"/>
    <mergeCell ref="AN3:AO3"/>
    <mergeCell ref="AL1:AL2"/>
    <mergeCell ref="A13:D13"/>
    <mergeCell ref="R1:S1"/>
    <mergeCell ref="M1:N1"/>
    <mergeCell ref="O1:P1"/>
    <mergeCell ref="V1:AI1"/>
    <mergeCell ref="U1:U2"/>
    <mergeCell ref="K1:L1"/>
    <mergeCell ref="A1:B1"/>
    <mergeCell ref="E1:F1"/>
    <mergeCell ref="G1:H1"/>
    <mergeCell ref="C1:D1"/>
    <mergeCell ref="I1:J1"/>
  </mergeCells>
  <phoneticPr fontId="11" type="noConversion"/>
  <pageMargins left="0.7" right="0.7" top="0.75" bottom="0.75" header="0.3" footer="0.3"/>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7EF6C-2E54-41CB-A65D-021D5B8ADA10}">
  <sheetPr codeName="Sheet3">
    <pageSetUpPr fitToPage="1"/>
  </sheetPr>
  <dimension ref="A1:DH59"/>
  <sheetViews>
    <sheetView topLeftCell="A3" zoomScaleNormal="100" workbookViewId="0">
      <selection activeCell="L12" sqref="L12:AB12"/>
    </sheetView>
  </sheetViews>
  <sheetFormatPr defaultColWidth="8.7109375" defaultRowHeight="15.75" x14ac:dyDescent="0.25"/>
  <cols>
    <col min="1" max="1" width="0.42578125" style="2" customWidth="1"/>
    <col min="2" max="2" width="1.140625" style="2" customWidth="1"/>
    <col min="3" max="28" width="1.85546875" style="3" customWidth="1"/>
    <col min="29" max="29" width="1.5703125" style="3" customWidth="1"/>
    <col min="30" max="55" width="1.85546875" style="3" customWidth="1"/>
    <col min="56" max="56" width="1.140625" style="3" customWidth="1"/>
    <col min="57" max="57" width="0.85546875" style="3" customWidth="1"/>
    <col min="58" max="71" width="1.85546875" style="3" customWidth="1"/>
    <col min="72" max="85" width="1.85546875" style="2" customWidth="1"/>
    <col min="86" max="102" width="1.85546875" style="50" customWidth="1"/>
    <col min="103" max="117" width="1.85546875" style="2" customWidth="1"/>
    <col min="118" max="16384" width="8.7109375" style="2"/>
  </cols>
  <sheetData>
    <row r="1" spans="1:112" ht="20.25" customHeight="1" thickTop="1" x14ac:dyDescent="0.25">
      <c r="A1" s="507" t="s">
        <v>3247</v>
      </c>
      <c r="B1" s="508"/>
      <c r="C1" s="508"/>
      <c r="D1" s="508"/>
      <c r="E1" s="508"/>
      <c r="F1" s="508"/>
      <c r="G1" s="508"/>
      <c r="H1" s="508"/>
      <c r="I1" s="508"/>
      <c r="J1" s="508"/>
      <c r="K1" s="508"/>
      <c r="L1" s="508"/>
      <c r="M1" s="508"/>
      <c r="N1" s="508"/>
      <c r="O1" s="508"/>
      <c r="P1" s="508"/>
      <c r="Q1" s="508"/>
      <c r="R1" s="508"/>
      <c r="S1" s="508"/>
      <c r="T1" s="508"/>
      <c r="U1" s="508"/>
      <c r="V1" s="508"/>
      <c r="W1" s="508"/>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9"/>
      <c r="BJ1" s="571" t="s">
        <v>0</v>
      </c>
      <c r="BK1" s="572"/>
      <c r="BL1" s="572"/>
      <c r="BM1" s="572"/>
      <c r="BN1" s="572"/>
      <c r="BO1" s="572"/>
      <c r="BP1" s="572"/>
      <c r="BQ1" s="572"/>
      <c r="BR1" s="572"/>
      <c r="BS1" s="572"/>
      <c r="BT1" s="572"/>
      <c r="BU1" s="572"/>
      <c r="BV1" s="572"/>
      <c r="BW1" s="572"/>
      <c r="BX1" s="572"/>
      <c r="BY1" s="572"/>
      <c r="BZ1" s="572"/>
      <c r="CA1" s="572"/>
      <c r="CB1" s="572"/>
      <c r="CC1" s="572"/>
      <c r="CD1" s="572"/>
      <c r="CE1" s="572"/>
      <c r="CF1" s="572"/>
      <c r="CG1" s="572"/>
      <c r="CH1" s="572"/>
      <c r="CI1" s="572"/>
      <c r="CJ1" s="572"/>
      <c r="CK1" s="572"/>
      <c r="CL1" s="572"/>
      <c r="CM1" s="572"/>
      <c r="CN1" s="572"/>
      <c r="CO1" s="572"/>
      <c r="CP1" s="572"/>
      <c r="CQ1" s="572"/>
      <c r="CR1" s="572"/>
      <c r="CS1" s="572"/>
      <c r="CT1" s="572"/>
      <c r="CU1" s="572"/>
      <c r="CV1" s="572"/>
      <c r="CW1" s="572"/>
      <c r="CX1" s="572"/>
      <c r="CY1" s="572"/>
      <c r="CZ1" s="572"/>
      <c r="DA1" s="572"/>
      <c r="DB1" s="572"/>
      <c r="DC1" s="572"/>
      <c r="DD1" s="572"/>
      <c r="DE1" s="572"/>
      <c r="DF1" s="572"/>
      <c r="DG1" s="572"/>
      <c r="DH1" s="573"/>
    </row>
    <row r="2" spans="1:112" ht="17.25" customHeight="1" x14ac:dyDescent="0.25">
      <c r="A2" s="567"/>
      <c r="B2" s="568"/>
      <c r="C2" s="568"/>
      <c r="D2" s="568"/>
      <c r="E2" s="568"/>
      <c r="F2" s="568"/>
      <c r="G2" s="568"/>
      <c r="H2" s="568"/>
      <c r="I2" s="568"/>
      <c r="J2" s="568"/>
      <c r="K2" s="568"/>
      <c r="L2" s="568"/>
      <c r="M2" s="568"/>
      <c r="N2" s="568"/>
      <c r="O2" s="568"/>
      <c r="P2" s="568"/>
      <c r="Q2" s="568"/>
      <c r="R2" s="568"/>
      <c r="S2" s="568"/>
      <c r="T2" s="568"/>
      <c r="U2" s="568"/>
      <c r="V2" s="568"/>
      <c r="W2" s="568"/>
      <c r="X2" s="568"/>
      <c r="Y2" s="568"/>
      <c r="Z2" s="568"/>
      <c r="AA2" s="568"/>
      <c r="AB2" s="568"/>
      <c r="AC2" s="568"/>
      <c r="AD2" s="568"/>
      <c r="AE2" s="568"/>
      <c r="AF2" s="568"/>
      <c r="AG2" s="568"/>
      <c r="AH2" s="568"/>
      <c r="AI2" s="568"/>
      <c r="AJ2" s="568"/>
      <c r="AK2" s="568"/>
      <c r="AL2" s="568"/>
      <c r="AM2" s="568"/>
      <c r="AN2" s="568"/>
      <c r="AO2" s="568"/>
      <c r="AP2" s="568"/>
      <c r="AQ2" s="568"/>
      <c r="AR2" s="568"/>
      <c r="AS2" s="568"/>
      <c r="AT2" s="568"/>
      <c r="AU2" s="568"/>
      <c r="AV2" s="568"/>
      <c r="AW2" s="568"/>
      <c r="AX2" s="568"/>
      <c r="AY2" s="568"/>
      <c r="AZ2" s="568"/>
      <c r="BA2" s="568"/>
      <c r="BB2" s="568"/>
      <c r="BC2" s="568"/>
      <c r="BD2" s="568"/>
      <c r="BE2" s="569"/>
      <c r="BF2" s="10"/>
      <c r="BG2" s="10"/>
      <c r="BH2" s="10"/>
      <c r="BI2" s="10"/>
      <c r="BJ2" s="574" t="s">
        <v>3261</v>
      </c>
      <c r="BK2" s="575"/>
      <c r="BL2" s="575"/>
      <c r="BM2" s="575"/>
      <c r="BN2" s="575"/>
      <c r="BO2" s="575"/>
      <c r="BP2" s="575"/>
      <c r="BQ2" s="575"/>
      <c r="BR2" s="575"/>
      <c r="BS2" s="575"/>
      <c r="BT2" s="575"/>
      <c r="BU2" s="575"/>
      <c r="BV2" s="575"/>
      <c r="BW2" s="575"/>
      <c r="BX2" s="575"/>
      <c r="BY2" s="575"/>
      <c r="BZ2" s="575"/>
      <c r="CA2" s="575"/>
      <c r="CB2" s="575"/>
      <c r="CC2" s="575"/>
      <c r="CD2" s="575"/>
      <c r="CE2" s="575"/>
      <c r="CF2" s="575"/>
      <c r="CG2" s="575"/>
      <c r="CH2" s="575"/>
      <c r="CI2" s="575"/>
      <c r="CJ2" s="575"/>
      <c r="CK2" s="575"/>
      <c r="CL2" s="575"/>
      <c r="CM2" s="575"/>
      <c r="CN2" s="575"/>
      <c r="CO2" s="575"/>
      <c r="CP2" s="575"/>
      <c r="CQ2" s="575"/>
      <c r="CR2" s="575"/>
      <c r="CS2" s="575"/>
      <c r="CT2" s="575"/>
      <c r="CU2" s="575"/>
      <c r="CV2" s="575"/>
      <c r="CW2" s="575"/>
      <c r="CX2" s="575"/>
      <c r="CY2" s="575"/>
      <c r="CZ2" s="575"/>
      <c r="DA2" s="575"/>
      <c r="DB2" s="575"/>
      <c r="DC2" s="575"/>
      <c r="DD2" s="575"/>
      <c r="DE2" s="575"/>
      <c r="DF2" s="575"/>
      <c r="DG2" s="575"/>
      <c r="DH2" s="576"/>
    </row>
    <row r="3" spans="1:112" ht="36" customHeight="1" x14ac:dyDescent="0.35">
      <c r="A3" s="11"/>
      <c r="B3" s="563" t="s">
        <v>3246</v>
      </c>
      <c r="C3" s="564"/>
      <c r="D3" s="564"/>
      <c r="E3" s="564"/>
      <c r="F3" s="564"/>
      <c r="G3" s="564"/>
      <c r="H3" s="564"/>
      <c r="I3" s="564"/>
      <c r="J3" s="564"/>
      <c r="K3" s="564"/>
      <c r="L3" s="564"/>
      <c r="M3" s="564"/>
      <c r="N3" s="564"/>
      <c r="O3" s="564"/>
      <c r="P3" s="564"/>
      <c r="Q3" s="564"/>
      <c r="R3" s="564"/>
      <c r="S3" s="564"/>
      <c r="T3" s="564"/>
      <c r="U3" s="564"/>
      <c r="V3" s="564"/>
      <c r="W3" s="564"/>
      <c r="X3" s="564"/>
      <c r="Y3" s="564"/>
      <c r="Z3" s="564"/>
      <c r="AA3" s="564"/>
      <c r="AB3" s="564"/>
      <c r="AC3" s="564"/>
      <c r="AD3" s="564"/>
      <c r="AE3" s="564"/>
      <c r="AF3" s="564"/>
      <c r="AG3" s="564"/>
      <c r="AH3" s="564"/>
      <c r="AI3" s="564"/>
      <c r="AJ3" s="564"/>
      <c r="AK3" s="564"/>
      <c r="AL3" s="564"/>
      <c r="AM3" s="564"/>
      <c r="AN3" s="564"/>
      <c r="AO3" s="564"/>
      <c r="AP3" s="564"/>
      <c r="AQ3" s="564"/>
      <c r="AR3" s="564"/>
      <c r="AS3" s="564"/>
      <c r="AT3" s="564"/>
      <c r="AU3" s="564"/>
      <c r="AV3" s="564"/>
      <c r="AW3" s="564"/>
      <c r="AX3" s="564"/>
      <c r="AY3" s="564"/>
      <c r="AZ3" s="564"/>
      <c r="BA3" s="564"/>
      <c r="BB3" s="564"/>
      <c r="BC3" s="564"/>
      <c r="BD3" s="564"/>
      <c r="BE3" s="12"/>
      <c r="BF3" s="10"/>
      <c r="BG3" s="10"/>
      <c r="BH3" s="10"/>
      <c r="BI3" s="10"/>
      <c r="BJ3" s="577"/>
      <c r="BK3" s="575"/>
      <c r="BL3" s="575"/>
      <c r="BM3" s="575"/>
      <c r="BN3" s="575"/>
      <c r="BO3" s="575"/>
      <c r="BP3" s="575"/>
      <c r="BQ3" s="575"/>
      <c r="BR3" s="575"/>
      <c r="BS3" s="575"/>
      <c r="BT3" s="575"/>
      <c r="BU3" s="575"/>
      <c r="BV3" s="575"/>
      <c r="BW3" s="575"/>
      <c r="BX3" s="575"/>
      <c r="BY3" s="575"/>
      <c r="BZ3" s="575"/>
      <c r="CA3" s="575"/>
      <c r="CB3" s="575"/>
      <c r="CC3" s="575"/>
      <c r="CD3" s="575"/>
      <c r="CE3" s="575"/>
      <c r="CF3" s="575"/>
      <c r="CG3" s="575"/>
      <c r="CH3" s="575"/>
      <c r="CI3" s="575"/>
      <c r="CJ3" s="575"/>
      <c r="CK3" s="575"/>
      <c r="CL3" s="575"/>
      <c r="CM3" s="575"/>
      <c r="CN3" s="575"/>
      <c r="CO3" s="575"/>
      <c r="CP3" s="575"/>
      <c r="CQ3" s="575"/>
      <c r="CR3" s="575"/>
      <c r="CS3" s="575"/>
      <c r="CT3" s="575"/>
      <c r="CU3" s="575"/>
      <c r="CV3" s="575"/>
      <c r="CW3" s="575"/>
      <c r="CX3" s="575"/>
      <c r="CY3" s="575"/>
      <c r="CZ3" s="575"/>
      <c r="DA3" s="575"/>
      <c r="DB3" s="575"/>
      <c r="DC3" s="575"/>
      <c r="DD3" s="575"/>
      <c r="DE3" s="575"/>
      <c r="DF3" s="575"/>
      <c r="DG3" s="575"/>
      <c r="DH3" s="576"/>
    </row>
    <row r="4" spans="1:112" ht="33.75" customHeight="1" x14ac:dyDescent="0.25">
      <c r="A4" s="512" t="s">
        <v>38</v>
      </c>
      <c r="B4" s="565"/>
      <c r="C4" s="565"/>
      <c r="D4" s="565"/>
      <c r="E4" s="565"/>
      <c r="F4" s="565"/>
      <c r="G4" s="565"/>
      <c r="H4" s="565"/>
      <c r="I4" s="565"/>
      <c r="J4" s="565"/>
      <c r="K4" s="565"/>
      <c r="L4" s="565"/>
      <c r="M4" s="565"/>
      <c r="N4" s="565"/>
      <c r="O4" s="565"/>
      <c r="P4" s="565"/>
      <c r="Q4" s="565"/>
      <c r="R4" s="565"/>
      <c r="S4" s="565"/>
      <c r="T4" s="565"/>
      <c r="U4" s="565"/>
      <c r="V4" s="565"/>
      <c r="W4" s="565"/>
      <c r="X4" s="565"/>
      <c r="Y4" s="565"/>
      <c r="Z4" s="565"/>
      <c r="AA4" s="565"/>
      <c r="AB4" s="565"/>
      <c r="AC4" s="565"/>
      <c r="AD4" s="565"/>
      <c r="AE4" s="565"/>
      <c r="AF4" s="565"/>
      <c r="AG4" s="565"/>
      <c r="AH4" s="565"/>
      <c r="AI4" s="565"/>
      <c r="AJ4" s="565"/>
      <c r="AK4" s="565"/>
      <c r="AL4" s="565"/>
      <c r="AM4" s="565"/>
      <c r="AN4" s="565"/>
      <c r="AO4" s="565"/>
      <c r="AP4" s="565"/>
      <c r="AQ4" s="565"/>
      <c r="AR4" s="565"/>
      <c r="AS4" s="565"/>
      <c r="AT4" s="565"/>
      <c r="AU4" s="565"/>
      <c r="AV4" s="565"/>
      <c r="AW4" s="565"/>
      <c r="AX4" s="565"/>
      <c r="AY4" s="565"/>
      <c r="AZ4" s="565"/>
      <c r="BA4" s="565"/>
      <c r="BB4" s="565"/>
      <c r="BC4" s="565"/>
      <c r="BD4" s="565"/>
      <c r="BE4" s="566"/>
      <c r="BF4" s="10"/>
      <c r="BG4" s="10"/>
      <c r="BH4" s="10"/>
      <c r="BI4" s="10"/>
      <c r="BJ4" s="577"/>
      <c r="BK4" s="575"/>
      <c r="BL4" s="575"/>
      <c r="BM4" s="575"/>
      <c r="BN4" s="575"/>
      <c r="BO4" s="575"/>
      <c r="BP4" s="575"/>
      <c r="BQ4" s="575"/>
      <c r="BR4" s="575"/>
      <c r="BS4" s="575"/>
      <c r="BT4" s="575"/>
      <c r="BU4" s="575"/>
      <c r="BV4" s="575"/>
      <c r="BW4" s="575"/>
      <c r="BX4" s="575"/>
      <c r="BY4" s="575"/>
      <c r="BZ4" s="575"/>
      <c r="CA4" s="575"/>
      <c r="CB4" s="575"/>
      <c r="CC4" s="575"/>
      <c r="CD4" s="575"/>
      <c r="CE4" s="575"/>
      <c r="CF4" s="575"/>
      <c r="CG4" s="575"/>
      <c r="CH4" s="575"/>
      <c r="CI4" s="575"/>
      <c r="CJ4" s="575"/>
      <c r="CK4" s="575"/>
      <c r="CL4" s="575"/>
      <c r="CM4" s="575"/>
      <c r="CN4" s="575"/>
      <c r="CO4" s="575"/>
      <c r="CP4" s="575"/>
      <c r="CQ4" s="575"/>
      <c r="CR4" s="575"/>
      <c r="CS4" s="575"/>
      <c r="CT4" s="575"/>
      <c r="CU4" s="575"/>
      <c r="CV4" s="575"/>
      <c r="CW4" s="575"/>
      <c r="CX4" s="575"/>
      <c r="CY4" s="575"/>
      <c r="CZ4" s="575"/>
      <c r="DA4" s="575"/>
      <c r="DB4" s="575"/>
      <c r="DC4" s="575"/>
      <c r="DD4" s="575"/>
      <c r="DE4" s="575"/>
      <c r="DF4" s="575"/>
      <c r="DG4" s="575"/>
      <c r="DH4" s="576"/>
    </row>
    <row r="5" spans="1:112" x14ac:dyDescent="0.25">
      <c r="A5" s="14"/>
      <c r="B5" s="4"/>
      <c r="C5" s="570" t="s">
        <v>3253</v>
      </c>
      <c r="D5" s="570"/>
      <c r="E5" s="570"/>
      <c r="F5" s="570"/>
      <c r="G5" s="570"/>
      <c r="H5" s="570"/>
      <c r="I5" s="570"/>
      <c r="J5" s="570"/>
      <c r="K5" s="570"/>
      <c r="L5" s="570"/>
      <c r="M5" s="570"/>
      <c r="N5" s="570"/>
      <c r="O5" s="570"/>
      <c r="P5" s="570"/>
      <c r="Q5" s="570"/>
      <c r="R5" s="570"/>
      <c r="S5" s="570"/>
      <c r="T5" s="570"/>
      <c r="U5" s="570"/>
      <c r="V5" s="570"/>
      <c r="W5" s="570"/>
      <c r="X5" s="570"/>
      <c r="Y5" s="570"/>
      <c r="Z5" s="570"/>
      <c r="AA5" s="570"/>
      <c r="AB5" s="570"/>
      <c r="AC5" s="570"/>
      <c r="AD5" s="570"/>
      <c r="AE5" s="570"/>
      <c r="AF5" s="570"/>
      <c r="AG5" s="570"/>
      <c r="AH5" s="570"/>
      <c r="AI5" s="570"/>
      <c r="AJ5" s="570"/>
      <c r="AK5" s="570"/>
      <c r="AL5" s="570"/>
      <c r="AM5" s="570"/>
      <c r="AN5" s="570"/>
      <c r="AO5" s="570"/>
      <c r="AP5" s="570"/>
      <c r="AQ5" s="570"/>
      <c r="AR5" s="570"/>
      <c r="AS5" s="570"/>
      <c r="AT5" s="570"/>
      <c r="AU5" s="570"/>
      <c r="AV5" s="570"/>
      <c r="AW5" s="570"/>
      <c r="AX5" s="570"/>
      <c r="AY5" s="570"/>
      <c r="AZ5" s="570"/>
      <c r="BA5" s="570"/>
      <c r="BB5" s="570"/>
      <c r="BC5" s="570"/>
      <c r="BD5" s="5"/>
      <c r="BE5" s="13"/>
      <c r="BJ5" s="577"/>
      <c r="BK5" s="575"/>
      <c r="BL5" s="575"/>
      <c r="BM5" s="575"/>
      <c r="BN5" s="575"/>
      <c r="BO5" s="575"/>
      <c r="BP5" s="575"/>
      <c r="BQ5" s="575"/>
      <c r="BR5" s="575"/>
      <c r="BS5" s="575"/>
      <c r="BT5" s="575"/>
      <c r="BU5" s="575"/>
      <c r="BV5" s="575"/>
      <c r="BW5" s="575"/>
      <c r="BX5" s="575"/>
      <c r="BY5" s="575"/>
      <c r="BZ5" s="575"/>
      <c r="CA5" s="575"/>
      <c r="CB5" s="575"/>
      <c r="CC5" s="575"/>
      <c r="CD5" s="575"/>
      <c r="CE5" s="575"/>
      <c r="CF5" s="575"/>
      <c r="CG5" s="575"/>
      <c r="CH5" s="575"/>
      <c r="CI5" s="575"/>
      <c r="CJ5" s="575"/>
      <c r="CK5" s="575"/>
      <c r="CL5" s="575"/>
      <c r="CM5" s="575"/>
      <c r="CN5" s="575"/>
      <c r="CO5" s="575"/>
      <c r="CP5" s="575"/>
      <c r="CQ5" s="575"/>
      <c r="CR5" s="575"/>
      <c r="CS5" s="575"/>
      <c r="CT5" s="575"/>
      <c r="CU5" s="575"/>
      <c r="CV5" s="575"/>
      <c r="CW5" s="575"/>
      <c r="CX5" s="575"/>
      <c r="CY5" s="575"/>
      <c r="CZ5" s="575"/>
      <c r="DA5" s="575"/>
      <c r="DB5" s="575"/>
      <c r="DC5" s="575"/>
      <c r="DD5" s="575"/>
      <c r="DE5" s="575"/>
      <c r="DF5" s="575"/>
      <c r="DG5" s="575"/>
      <c r="DH5" s="576"/>
    </row>
    <row r="6" spans="1:112" ht="16.5" thickBot="1" x14ac:dyDescent="0.3">
      <c r="A6" s="14"/>
      <c r="B6" s="4"/>
      <c r="C6" s="570"/>
      <c r="D6" s="570"/>
      <c r="E6" s="570"/>
      <c r="F6" s="570"/>
      <c r="G6" s="570"/>
      <c r="H6" s="570"/>
      <c r="I6" s="570"/>
      <c r="J6" s="570"/>
      <c r="K6" s="570"/>
      <c r="L6" s="570"/>
      <c r="M6" s="570"/>
      <c r="N6" s="570"/>
      <c r="O6" s="570"/>
      <c r="P6" s="570"/>
      <c r="Q6" s="570"/>
      <c r="R6" s="570"/>
      <c r="S6" s="570"/>
      <c r="T6" s="570"/>
      <c r="U6" s="570"/>
      <c r="V6" s="570"/>
      <c r="W6" s="570"/>
      <c r="X6" s="570"/>
      <c r="Y6" s="570"/>
      <c r="Z6" s="570"/>
      <c r="AA6" s="570"/>
      <c r="AB6" s="570"/>
      <c r="AC6" s="570"/>
      <c r="AD6" s="570"/>
      <c r="AE6" s="570"/>
      <c r="AF6" s="570"/>
      <c r="AG6" s="570"/>
      <c r="AH6" s="570"/>
      <c r="AI6" s="570"/>
      <c r="AJ6" s="570"/>
      <c r="AK6" s="570"/>
      <c r="AL6" s="570"/>
      <c r="AM6" s="570"/>
      <c r="AN6" s="570"/>
      <c r="AO6" s="570"/>
      <c r="AP6" s="570"/>
      <c r="AQ6" s="570"/>
      <c r="AR6" s="570"/>
      <c r="AS6" s="570"/>
      <c r="AT6" s="570"/>
      <c r="AU6" s="570"/>
      <c r="AV6" s="570"/>
      <c r="AW6" s="570"/>
      <c r="AX6" s="570"/>
      <c r="AY6" s="570"/>
      <c r="AZ6" s="570"/>
      <c r="BA6" s="570"/>
      <c r="BB6" s="570"/>
      <c r="BC6" s="570"/>
      <c r="BD6" s="5"/>
      <c r="BE6" s="13"/>
      <c r="BJ6" s="578"/>
      <c r="BK6" s="579"/>
      <c r="BL6" s="579"/>
      <c r="BM6" s="579"/>
      <c r="BN6" s="579"/>
      <c r="BO6" s="579"/>
      <c r="BP6" s="579"/>
      <c r="BQ6" s="579"/>
      <c r="BR6" s="579"/>
      <c r="BS6" s="579"/>
      <c r="BT6" s="579"/>
      <c r="BU6" s="579"/>
      <c r="BV6" s="579"/>
      <c r="BW6" s="579"/>
      <c r="BX6" s="579"/>
      <c r="BY6" s="579"/>
      <c r="BZ6" s="579"/>
      <c r="CA6" s="579"/>
      <c r="CB6" s="579"/>
      <c r="CC6" s="579"/>
      <c r="CD6" s="579"/>
      <c r="CE6" s="579"/>
      <c r="CF6" s="579"/>
      <c r="CG6" s="579"/>
      <c r="CH6" s="579"/>
      <c r="CI6" s="579"/>
      <c r="CJ6" s="579"/>
      <c r="CK6" s="579"/>
      <c r="CL6" s="579"/>
      <c r="CM6" s="579"/>
      <c r="CN6" s="579"/>
      <c r="CO6" s="579"/>
      <c r="CP6" s="579"/>
      <c r="CQ6" s="579"/>
      <c r="CR6" s="579"/>
      <c r="CS6" s="579"/>
      <c r="CT6" s="579"/>
      <c r="CU6" s="579"/>
      <c r="CV6" s="579"/>
      <c r="CW6" s="579"/>
      <c r="CX6" s="579"/>
      <c r="CY6" s="579"/>
      <c r="CZ6" s="579"/>
      <c r="DA6" s="579"/>
      <c r="DB6" s="579"/>
      <c r="DC6" s="579"/>
      <c r="DD6" s="579"/>
      <c r="DE6" s="579"/>
      <c r="DF6" s="579"/>
      <c r="DG6" s="579"/>
      <c r="DH6" s="580"/>
    </row>
    <row r="7" spans="1:112" ht="16.5" thickBot="1" x14ac:dyDescent="0.3">
      <c r="A7" s="14"/>
      <c r="B7" s="4"/>
      <c r="C7" s="570"/>
      <c r="D7" s="570"/>
      <c r="E7" s="570"/>
      <c r="F7" s="570"/>
      <c r="G7" s="570"/>
      <c r="H7" s="570"/>
      <c r="I7" s="570"/>
      <c r="J7" s="570"/>
      <c r="K7" s="570"/>
      <c r="L7" s="570"/>
      <c r="M7" s="570"/>
      <c r="N7" s="570"/>
      <c r="O7" s="570"/>
      <c r="P7" s="570"/>
      <c r="Q7" s="570"/>
      <c r="R7" s="570"/>
      <c r="S7" s="570"/>
      <c r="T7" s="570"/>
      <c r="U7" s="570"/>
      <c r="V7" s="570"/>
      <c r="W7" s="570"/>
      <c r="X7" s="570"/>
      <c r="Y7" s="570"/>
      <c r="Z7" s="570"/>
      <c r="AA7" s="570"/>
      <c r="AB7" s="570"/>
      <c r="AC7" s="570"/>
      <c r="AD7" s="570"/>
      <c r="AE7" s="570"/>
      <c r="AF7" s="570"/>
      <c r="AG7" s="570"/>
      <c r="AH7" s="570"/>
      <c r="AI7" s="570"/>
      <c r="AJ7" s="570"/>
      <c r="AK7" s="570"/>
      <c r="AL7" s="570"/>
      <c r="AM7" s="570"/>
      <c r="AN7" s="570"/>
      <c r="AO7" s="570"/>
      <c r="AP7" s="570"/>
      <c r="AQ7" s="570"/>
      <c r="AR7" s="570"/>
      <c r="AS7" s="570"/>
      <c r="AT7" s="570"/>
      <c r="AU7" s="570"/>
      <c r="AV7" s="570"/>
      <c r="AW7" s="570"/>
      <c r="AX7" s="570"/>
      <c r="AY7" s="570"/>
      <c r="AZ7" s="570"/>
      <c r="BA7" s="570"/>
      <c r="BB7" s="570"/>
      <c r="BC7" s="570"/>
      <c r="BD7" s="5"/>
      <c r="BE7" s="13"/>
      <c r="BJ7" s="2"/>
      <c r="BK7" s="2"/>
      <c r="BL7" s="2"/>
      <c r="BM7" s="2"/>
      <c r="BN7" s="2"/>
      <c r="BO7" s="2"/>
      <c r="BP7" s="2"/>
      <c r="BQ7" s="2"/>
      <c r="BR7" s="2"/>
      <c r="BS7" s="2"/>
      <c r="CH7" s="2"/>
      <c r="CI7" s="2"/>
      <c r="CJ7" s="2"/>
      <c r="CK7" s="2"/>
      <c r="CL7" s="2"/>
      <c r="CM7" s="2"/>
      <c r="CN7" s="2"/>
      <c r="CO7" s="2"/>
      <c r="CP7" s="2"/>
      <c r="CQ7" s="2"/>
      <c r="CR7" s="2"/>
      <c r="CS7" s="2"/>
      <c r="CT7" s="2"/>
      <c r="CU7" s="2"/>
      <c r="CV7" s="2"/>
      <c r="CW7" s="2"/>
      <c r="CX7" s="2"/>
    </row>
    <row r="8" spans="1:112" ht="15.75" customHeight="1" x14ac:dyDescent="0.25">
      <c r="A8" s="14"/>
      <c r="B8" s="4"/>
      <c r="C8" s="570"/>
      <c r="D8" s="570"/>
      <c r="E8" s="570"/>
      <c r="F8" s="570"/>
      <c r="G8" s="570"/>
      <c r="H8" s="570"/>
      <c r="I8" s="570"/>
      <c r="J8" s="570"/>
      <c r="K8" s="570"/>
      <c r="L8" s="570"/>
      <c r="M8" s="570"/>
      <c r="N8" s="570"/>
      <c r="O8" s="570"/>
      <c r="P8" s="570"/>
      <c r="Q8" s="570"/>
      <c r="R8" s="570"/>
      <c r="S8" s="570"/>
      <c r="T8" s="570"/>
      <c r="U8" s="570"/>
      <c r="V8" s="570"/>
      <c r="W8" s="570"/>
      <c r="X8" s="570"/>
      <c r="Y8" s="570"/>
      <c r="Z8" s="570"/>
      <c r="AA8" s="570"/>
      <c r="AB8" s="570"/>
      <c r="AC8" s="570"/>
      <c r="AD8" s="570"/>
      <c r="AE8" s="570"/>
      <c r="AF8" s="570"/>
      <c r="AG8" s="570"/>
      <c r="AH8" s="570"/>
      <c r="AI8" s="570"/>
      <c r="AJ8" s="570"/>
      <c r="AK8" s="570"/>
      <c r="AL8" s="570"/>
      <c r="AM8" s="570"/>
      <c r="AN8" s="570"/>
      <c r="AO8" s="570"/>
      <c r="AP8" s="570"/>
      <c r="AQ8" s="570"/>
      <c r="AR8" s="570"/>
      <c r="AS8" s="570"/>
      <c r="AT8" s="570"/>
      <c r="AU8" s="570"/>
      <c r="AV8" s="570"/>
      <c r="AW8" s="570"/>
      <c r="AX8" s="570"/>
      <c r="AY8" s="570"/>
      <c r="AZ8" s="570"/>
      <c r="BA8" s="570"/>
      <c r="BB8" s="570"/>
      <c r="BC8" s="570"/>
      <c r="BD8" s="5"/>
      <c r="BE8" s="13"/>
      <c r="BJ8" s="581" t="s">
        <v>39</v>
      </c>
      <c r="BK8" s="582"/>
      <c r="BL8" s="582"/>
      <c r="BM8" s="582"/>
      <c r="BN8" s="582"/>
      <c r="BO8" s="582"/>
      <c r="BP8" s="582"/>
      <c r="BQ8" s="582"/>
      <c r="BR8" s="582"/>
      <c r="BS8" s="582"/>
      <c r="BT8" s="582"/>
      <c r="BU8" s="582"/>
      <c r="BV8" s="582"/>
      <c r="BW8" s="582"/>
      <c r="BX8" s="582"/>
      <c r="BY8" s="583"/>
      <c r="BZ8" s="546" t="s">
        <v>3252</v>
      </c>
      <c r="CA8" s="547"/>
      <c r="CB8" s="547"/>
      <c r="CC8" s="547"/>
      <c r="CD8" s="547"/>
      <c r="CE8" s="547"/>
      <c r="CF8" s="547"/>
      <c r="CG8" s="547"/>
      <c r="CH8" s="547"/>
      <c r="CI8" s="547"/>
      <c r="CJ8" s="548"/>
      <c r="CK8" s="2"/>
      <c r="CL8" s="2"/>
      <c r="CM8" s="2"/>
      <c r="CN8" s="2"/>
      <c r="CO8" s="2"/>
      <c r="CP8" s="2"/>
      <c r="CQ8" s="2"/>
      <c r="CR8" s="2"/>
      <c r="CS8" s="2"/>
      <c r="CT8" s="2"/>
      <c r="CU8" s="2"/>
      <c r="CV8" s="2"/>
      <c r="CW8" s="2"/>
      <c r="CX8" s="2"/>
    </row>
    <row r="9" spans="1:112" ht="4.5" customHeight="1" x14ac:dyDescent="0.25">
      <c r="A9" s="14"/>
      <c r="B9" s="4"/>
      <c r="C9" s="435"/>
      <c r="D9" s="435"/>
      <c r="E9" s="435"/>
      <c r="F9" s="435"/>
      <c r="G9" s="435"/>
      <c r="H9" s="435"/>
      <c r="I9" s="435"/>
      <c r="J9" s="435"/>
      <c r="K9" s="435"/>
      <c r="L9" s="435"/>
      <c r="M9" s="435"/>
      <c r="N9" s="435"/>
      <c r="O9" s="435"/>
      <c r="P9" s="435"/>
      <c r="Q9" s="435"/>
      <c r="R9" s="435"/>
      <c r="S9" s="435"/>
      <c r="T9" s="435"/>
      <c r="U9" s="435"/>
      <c r="V9" s="435"/>
      <c r="W9" s="435"/>
      <c r="X9" s="435"/>
      <c r="Y9" s="435"/>
      <c r="Z9" s="435"/>
      <c r="AA9" s="435"/>
      <c r="AB9" s="435"/>
      <c r="AC9" s="435"/>
      <c r="AD9" s="435"/>
      <c r="AE9" s="435"/>
      <c r="AF9" s="435"/>
      <c r="AG9" s="435"/>
      <c r="AH9" s="435"/>
      <c r="AI9" s="435"/>
      <c r="AJ9" s="435"/>
      <c r="AK9" s="435"/>
      <c r="AL9" s="435"/>
      <c r="AM9" s="435"/>
      <c r="AN9" s="435"/>
      <c r="AO9" s="435"/>
      <c r="AP9" s="435"/>
      <c r="AQ9" s="435"/>
      <c r="AR9" s="435"/>
      <c r="AS9" s="435"/>
      <c r="AT9" s="435"/>
      <c r="AU9" s="435"/>
      <c r="AV9" s="435"/>
      <c r="AW9" s="435"/>
      <c r="AX9" s="435"/>
      <c r="AY9" s="435"/>
      <c r="AZ9" s="435"/>
      <c r="BA9" s="435"/>
      <c r="BB9" s="435"/>
      <c r="BC9" s="435"/>
      <c r="BD9" s="5"/>
      <c r="BE9" s="13"/>
      <c r="BJ9" s="584"/>
      <c r="BK9" s="495"/>
      <c r="BL9" s="495"/>
      <c r="BM9" s="495"/>
      <c r="BN9" s="495"/>
      <c r="BO9" s="495"/>
      <c r="BP9" s="495"/>
      <c r="BQ9" s="495"/>
      <c r="BR9" s="495"/>
      <c r="BS9" s="495"/>
      <c r="BT9" s="495"/>
      <c r="BU9" s="495"/>
      <c r="BV9" s="495"/>
      <c r="BW9" s="495"/>
      <c r="BX9" s="495"/>
      <c r="BY9" s="585"/>
      <c r="BZ9" s="549"/>
      <c r="CA9" s="550"/>
      <c r="CB9" s="550"/>
      <c r="CC9" s="550"/>
      <c r="CD9" s="550"/>
      <c r="CE9" s="550"/>
      <c r="CF9" s="550"/>
      <c r="CG9" s="550"/>
      <c r="CH9" s="550"/>
      <c r="CI9" s="550"/>
      <c r="CJ9" s="551"/>
      <c r="CK9" s="2"/>
      <c r="CL9" s="2"/>
      <c r="CM9" s="2"/>
      <c r="CN9" s="2"/>
      <c r="CO9" s="2"/>
      <c r="CP9" s="2"/>
      <c r="CQ9" s="2"/>
      <c r="CR9" s="2"/>
      <c r="CS9" s="2"/>
      <c r="CT9" s="2"/>
      <c r="CU9" s="2"/>
      <c r="CV9" s="2"/>
      <c r="CW9" s="2"/>
      <c r="CX9" s="2"/>
    </row>
    <row r="10" spans="1:112" x14ac:dyDescent="0.25">
      <c r="A10" s="14"/>
      <c r="B10" s="4"/>
      <c r="C10" s="561" t="s">
        <v>40</v>
      </c>
      <c r="D10" s="561"/>
      <c r="E10" s="561"/>
      <c r="F10" s="561"/>
      <c r="G10" s="561"/>
      <c r="H10" s="561"/>
      <c r="I10" s="561"/>
      <c r="J10" s="561"/>
      <c r="K10" s="561"/>
      <c r="L10" s="561"/>
      <c r="M10" s="561"/>
      <c r="N10" s="561"/>
      <c r="O10" s="561"/>
      <c r="P10" s="561"/>
      <c r="Q10" s="561"/>
      <c r="R10" s="561"/>
      <c r="S10" s="561"/>
      <c r="T10" s="561"/>
      <c r="U10" s="561"/>
      <c r="V10" s="561"/>
      <c r="W10" s="561"/>
      <c r="X10" s="561"/>
      <c r="Y10" s="561"/>
      <c r="Z10" s="561"/>
      <c r="AA10" s="561"/>
      <c r="AB10" s="561"/>
      <c r="AC10" s="4"/>
      <c r="AD10" s="561" t="s">
        <v>41</v>
      </c>
      <c r="AE10" s="561"/>
      <c r="AF10" s="561"/>
      <c r="AG10" s="561"/>
      <c r="AH10" s="561"/>
      <c r="AI10" s="561"/>
      <c r="AJ10" s="561"/>
      <c r="AK10" s="561"/>
      <c r="AL10" s="561"/>
      <c r="AM10" s="561"/>
      <c r="AN10" s="561"/>
      <c r="AO10" s="561"/>
      <c r="AP10" s="561"/>
      <c r="AQ10" s="561"/>
      <c r="AR10" s="561"/>
      <c r="AS10" s="561"/>
      <c r="AT10" s="561"/>
      <c r="AU10" s="561"/>
      <c r="AV10" s="561"/>
      <c r="AW10" s="561"/>
      <c r="AX10" s="561"/>
      <c r="AY10" s="561"/>
      <c r="AZ10" s="561"/>
      <c r="BA10" s="561"/>
      <c r="BB10" s="561"/>
      <c r="BC10" s="561"/>
      <c r="BD10" s="5"/>
      <c r="BE10" s="13"/>
      <c r="BJ10" s="584"/>
      <c r="BK10" s="495"/>
      <c r="BL10" s="495"/>
      <c r="BM10" s="495"/>
      <c r="BN10" s="495"/>
      <c r="BO10" s="495"/>
      <c r="BP10" s="495"/>
      <c r="BQ10" s="495"/>
      <c r="BR10" s="495"/>
      <c r="BS10" s="495"/>
      <c r="BT10" s="495"/>
      <c r="BU10" s="495"/>
      <c r="BV10" s="495"/>
      <c r="BW10" s="495"/>
      <c r="BX10" s="495"/>
      <c r="BY10" s="585"/>
      <c r="BZ10" s="549"/>
      <c r="CA10" s="550"/>
      <c r="CB10" s="550"/>
      <c r="CC10" s="550"/>
      <c r="CD10" s="550"/>
      <c r="CE10" s="550"/>
      <c r="CF10" s="550"/>
      <c r="CG10" s="550"/>
      <c r="CH10" s="550"/>
      <c r="CI10" s="550"/>
      <c r="CJ10" s="551"/>
      <c r="CK10" s="2"/>
      <c r="CL10" s="2"/>
      <c r="CM10" s="2"/>
      <c r="CN10" s="2"/>
      <c r="CO10" s="2"/>
      <c r="CP10" s="2"/>
      <c r="CQ10" s="2"/>
      <c r="CR10" s="2"/>
      <c r="CS10" s="2"/>
      <c r="CT10" s="2"/>
      <c r="CU10" s="2"/>
      <c r="CV10" s="2"/>
      <c r="CW10" s="2"/>
      <c r="CX10" s="2"/>
    </row>
    <row r="11" spans="1:112" ht="4.5" customHeight="1" x14ac:dyDescent="0.25">
      <c r="A11" s="14"/>
      <c r="B11" s="4"/>
      <c r="C11" s="68"/>
      <c r="D11" s="68"/>
      <c r="E11" s="68"/>
      <c r="F11" s="68"/>
      <c r="G11" s="68"/>
      <c r="H11" s="68"/>
      <c r="I11" s="68"/>
      <c r="J11" s="68"/>
      <c r="K11" s="68"/>
      <c r="L11" s="68"/>
      <c r="M11" s="68"/>
      <c r="N11" s="68"/>
      <c r="O11" s="68"/>
      <c r="P11" s="68"/>
      <c r="Q11" s="68"/>
      <c r="R11" s="68"/>
      <c r="S11" s="68"/>
      <c r="T11" s="68"/>
      <c r="U11" s="68"/>
      <c r="V11" s="68"/>
      <c r="W11" s="68"/>
      <c r="X11" s="68"/>
      <c r="Y11" s="68"/>
      <c r="Z11" s="68"/>
      <c r="AA11" s="4"/>
      <c r="AB11" s="4"/>
      <c r="AC11" s="4"/>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4"/>
      <c r="BC11" s="4"/>
      <c r="BD11" s="5"/>
      <c r="BE11" s="13"/>
      <c r="BJ11" s="586"/>
      <c r="BK11" s="587"/>
      <c r="BL11" s="587"/>
      <c r="BM11" s="587"/>
      <c r="BN11" s="587"/>
      <c r="BO11" s="587"/>
      <c r="BP11" s="587"/>
      <c r="BQ11" s="587"/>
      <c r="BR11" s="587"/>
      <c r="BS11" s="587"/>
      <c r="BT11" s="587"/>
      <c r="BU11" s="587"/>
      <c r="BV11" s="587"/>
      <c r="BW11" s="587"/>
      <c r="BX11" s="587"/>
      <c r="BY11" s="588"/>
      <c r="BZ11" s="552"/>
      <c r="CA11" s="553"/>
      <c r="CB11" s="553"/>
      <c r="CC11" s="553"/>
      <c r="CD11" s="553"/>
      <c r="CE11" s="553"/>
      <c r="CF11" s="553"/>
      <c r="CG11" s="553"/>
      <c r="CH11" s="553"/>
      <c r="CI11" s="553"/>
      <c r="CJ11" s="554"/>
      <c r="CK11" s="2"/>
      <c r="CL11" s="2"/>
      <c r="CM11" s="2"/>
      <c r="CN11" s="2"/>
      <c r="CO11" s="2"/>
      <c r="CP11" s="2"/>
      <c r="CQ11" s="2"/>
      <c r="CR11" s="2"/>
      <c r="CS11" s="2"/>
      <c r="CT11" s="2"/>
      <c r="CU11" s="2"/>
      <c r="CV11" s="2"/>
      <c r="CW11" s="2"/>
      <c r="CX11" s="2"/>
    </row>
    <row r="12" spans="1:112" x14ac:dyDescent="0.25">
      <c r="A12" s="14"/>
      <c r="B12" s="4"/>
      <c r="C12" s="562" t="s">
        <v>42</v>
      </c>
      <c r="D12" s="562"/>
      <c r="E12" s="562"/>
      <c r="F12" s="562"/>
      <c r="G12" s="562"/>
      <c r="H12" s="562"/>
      <c r="I12" s="562"/>
      <c r="J12" s="562"/>
      <c r="K12" s="562"/>
      <c r="L12" s="556"/>
      <c r="M12" s="556"/>
      <c r="N12" s="556"/>
      <c r="O12" s="556"/>
      <c r="P12" s="556"/>
      <c r="Q12" s="556"/>
      <c r="R12" s="556"/>
      <c r="S12" s="556"/>
      <c r="T12" s="556"/>
      <c r="U12" s="556"/>
      <c r="V12" s="556"/>
      <c r="W12" s="556"/>
      <c r="X12" s="556"/>
      <c r="Y12" s="556"/>
      <c r="Z12" s="556"/>
      <c r="AA12" s="556"/>
      <c r="AB12" s="556"/>
      <c r="AC12" s="69"/>
      <c r="AD12" s="562" t="s">
        <v>42</v>
      </c>
      <c r="AE12" s="562"/>
      <c r="AF12" s="562"/>
      <c r="AG12" s="562"/>
      <c r="AH12" s="562"/>
      <c r="AI12" s="562"/>
      <c r="AJ12" s="562"/>
      <c r="AK12" s="562"/>
      <c r="AL12" s="562"/>
      <c r="AM12" s="556"/>
      <c r="AN12" s="556"/>
      <c r="AO12" s="556"/>
      <c r="AP12" s="556"/>
      <c r="AQ12" s="556"/>
      <c r="AR12" s="556"/>
      <c r="AS12" s="556"/>
      <c r="AT12" s="556"/>
      <c r="AU12" s="556"/>
      <c r="AV12" s="556"/>
      <c r="AW12" s="556"/>
      <c r="AX12" s="556"/>
      <c r="AY12" s="556"/>
      <c r="AZ12" s="556"/>
      <c r="BA12" s="556"/>
      <c r="BB12" s="556"/>
      <c r="BC12" s="556"/>
      <c r="BD12" s="5"/>
      <c r="BE12" s="13"/>
      <c r="BJ12" s="531" t="str">
        <f>IF(L12="","N/A",L12)</f>
        <v>N/A</v>
      </c>
      <c r="BK12" s="532"/>
      <c r="BL12" s="532"/>
      <c r="BM12" s="532"/>
      <c r="BN12" s="532"/>
      <c r="BO12" s="532"/>
      <c r="BP12" s="532"/>
      <c r="BQ12" s="532"/>
      <c r="BR12" s="532"/>
      <c r="BS12" s="532"/>
      <c r="BT12" s="532"/>
      <c r="BU12" s="532"/>
      <c r="BV12" s="532"/>
      <c r="BW12" s="532"/>
      <c r="BX12" s="532"/>
      <c r="BY12" s="533"/>
      <c r="BZ12" s="540" t="str">
        <f>IF($BJ12="N/A","-",IF(VLOOKUP($BJ12,'Lookup Key'!$B$3:$K$367,10,FALSE)="Yes","Compliant","Non-Compliant"))</f>
        <v>-</v>
      </c>
      <c r="CA12" s="532"/>
      <c r="CB12" s="532"/>
      <c r="CC12" s="532"/>
      <c r="CD12" s="532"/>
      <c r="CE12" s="532"/>
      <c r="CF12" s="532"/>
      <c r="CG12" s="532"/>
      <c r="CH12" s="532"/>
      <c r="CI12" s="532"/>
      <c r="CJ12" s="541"/>
      <c r="CK12" s="2"/>
      <c r="CL12" s="2"/>
      <c r="CM12" s="2"/>
      <c r="CN12" s="2"/>
      <c r="CO12" s="2"/>
      <c r="CP12" s="2"/>
      <c r="CQ12" s="2"/>
      <c r="CR12" s="2"/>
      <c r="CS12" s="2"/>
      <c r="CT12" s="2"/>
      <c r="CU12" s="2"/>
      <c r="CV12" s="2"/>
      <c r="CW12" s="2"/>
      <c r="CX12" s="2"/>
    </row>
    <row r="13" spans="1:112" ht="7.5" customHeight="1" x14ac:dyDescent="0.25">
      <c r="A13" s="14"/>
      <c r="B13" s="4"/>
      <c r="C13" s="69"/>
      <c r="D13" s="69"/>
      <c r="E13" s="69"/>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69"/>
      <c r="AL13" s="69"/>
      <c r="AM13" s="69"/>
      <c r="AN13" s="69"/>
      <c r="AO13" s="69"/>
      <c r="AP13" s="69"/>
      <c r="AQ13" s="69"/>
      <c r="AR13" s="69"/>
      <c r="AS13" s="69"/>
      <c r="AT13" s="69"/>
      <c r="AU13" s="69"/>
      <c r="AV13" s="69"/>
      <c r="AW13" s="69"/>
      <c r="AX13" s="69"/>
      <c r="AY13" s="69"/>
      <c r="AZ13" s="69"/>
      <c r="BA13" s="69"/>
      <c r="BB13" s="69"/>
      <c r="BC13" s="69"/>
      <c r="BD13" s="5"/>
      <c r="BE13" s="13"/>
      <c r="BJ13" s="537"/>
      <c r="BK13" s="538"/>
      <c r="BL13" s="538"/>
      <c r="BM13" s="538"/>
      <c r="BN13" s="538"/>
      <c r="BO13" s="538"/>
      <c r="BP13" s="538"/>
      <c r="BQ13" s="538"/>
      <c r="BR13" s="538"/>
      <c r="BS13" s="538"/>
      <c r="BT13" s="538"/>
      <c r="BU13" s="538"/>
      <c r="BV13" s="538"/>
      <c r="BW13" s="538"/>
      <c r="BX13" s="538"/>
      <c r="BY13" s="539"/>
      <c r="BZ13" s="542"/>
      <c r="CA13" s="538"/>
      <c r="CB13" s="538"/>
      <c r="CC13" s="538"/>
      <c r="CD13" s="538"/>
      <c r="CE13" s="538"/>
      <c r="CF13" s="538"/>
      <c r="CG13" s="538"/>
      <c r="CH13" s="538"/>
      <c r="CI13" s="538"/>
      <c r="CJ13" s="543"/>
      <c r="CK13" s="2"/>
      <c r="CL13" s="2"/>
      <c r="CM13" s="2"/>
      <c r="CN13" s="2"/>
      <c r="CO13" s="2"/>
      <c r="CP13" s="2"/>
      <c r="CQ13" s="2"/>
      <c r="CR13" s="2"/>
      <c r="CS13" s="2"/>
      <c r="CT13" s="2"/>
      <c r="CU13" s="2"/>
      <c r="CV13" s="2"/>
      <c r="CW13" s="2"/>
      <c r="CX13" s="2"/>
    </row>
    <row r="14" spans="1:112" x14ac:dyDescent="0.25">
      <c r="A14" s="14"/>
      <c r="B14" s="4"/>
      <c r="C14" s="560" t="s">
        <v>43</v>
      </c>
      <c r="D14" s="560"/>
      <c r="E14" s="560"/>
      <c r="F14" s="560"/>
      <c r="G14" s="560"/>
      <c r="H14" s="560"/>
      <c r="I14" s="560"/>
      <c r="J14" s="560"/>
      <c r="K14" s="560"/>
      <c r="L14" s="556"/>
      <c r="M14" s="556"/>
      <c r="N14" s="556"/>
      <c r="O14" s="556"/>
      <c r="P14" s="556"/>
      <c r="Q14" s="556"/>
      <c r="R14" s="556"/>
      <c r="S14" s="556"/>
      <c r="T14" s="556"/>
      <c r="U14" s="556"/>
      <c r="V14" s="556"/>
      <c r="W14" s="556"/>
      <c r="X14" s="556"/>
      <c r="Y14" s="556"/>
      <c r="Z14" s="556"/>
      <c r="AA14" s="556"/>
      <c r="AB14" s="556"/>
      <c r="AC14" s="69"/>
      <c r="AD14" s="560" t="s">
        <v>43</v>
      </c>
      <c r="AE14" s="560"/>
      <c r="AF14" s="560"/>
      <c r="AG14" s="560"/>
      <c r="AH14" s="560"/>
      <c r="AI14" s="560"/>
      <c r="AJ14" s="560"/>
      <c r="AK14" s="560"/>
      <c r="AL14" s="560"/>
      <c r="AM14" s="556"/>
      <c r="AN14" s="556"/>
      <c r="AO14" s="556"/>
      <c r="AP14" s="556"/>
      <c r="AQ14" s="556"/>
      <c r="AR14" s="556"/>
      <c r="AS14" s="556"/>
      <c r="AT14" s="556"/>
      <c r="AU14" s="556"/>
      <c r="AV14" s="556"/>
      <c r="AW14" s="556"/>
      <c r="AX14" s="556"/>
      <c r="AY14" s="556"/>
      <c r="AZ14" s="556"/>
      <c r="BA14" s="556"/>
      <c r="BB14" s="556"/>
      <c r="BC14" s="556"/>
      <c r="BD14" s="5"/>
      <c r="BE14" s="13"/>
      <c r="BJ14" s="531" t="str">
        <f>IF(AM12="","N/A",AM12)</f>
        <v>N/A</v>
      </c>
      <c r="BK14" s="532"/>
      <c r="BL14" s="532"/>
      <c r="BM14" s="532"/>
      <c r="BN14" s="532"/>
      <c r="BO14" s="532"/>
      <c r="BP14" s="532"/>
      <c r="BQ14" s="532"/>
      <c r="BR14" s="532"/>
      <c r="BS14" s="532"/>
      <c r="BT14" s="532"/>
      <c r="BU14" s="532"/>
      <c r="BV14" s="532"/>
      <c r="BW14" s="532"/>
      <c r="BX14" s="532"/>
      <c r="BY14" s="533"/>
      <c r="BZ14" s="540" t="str">
        <f>IF($BJ14="N/A","-",IF(VLOOKUP($BJ14,'Lookup Key'!$B$3:$K$367,10,FALSE)="Yes","Compliant","Non-Compliant"))</f>
        <v>-</v>
      </c>
      <c r="CA14" s="532"/>
      <c r="CB14" s="532"/>
      <c r="CC14" s="532"/>
      <c r="CD14" s="532"/>
      <c r="CE14" s="532"/>
      <c r="CF14" s="532"/>
      <c r="CG14" s="532"/>
      <c r="CH14" s="532"/>
      <c r="CI14" s="532"/>
      <c r="CJ14" s="541"/>
      <c r="CK14" s="2"/>
      <c r="CL14" s="2"/>
      <c r="CM14" s="2"/>
      <c r="CN14" s="2"/>
      <c r="CO14" s="2"/>
      <c r="CP14" s="2"/>
      <c r="CQ14" s="2"/>
      <c r="CR14" s="2"/>
      <c r="CS14" s="2"/>
      <c r="CT14" s="2"/>
      <c r="CU14" s="2"/>
      <c r="CV14" s="2"/>
      <c r="CW14" s="2"/>
      <c r="CX14" s="2"/>
    </row>
    <row r="15" spans="1:112" ht="7.5" customHeight="1" x14ac:dyDescent="0.25">
      <c r="A15" s="14"/>
      <c r="B15" s="4"/>
      <c r="C15" s="69"/>
      <c r="D15" s="69"/>
      <c r="E15" s="69"/>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69"/>
      <c r="AL15" s="69"/>
      <c r="AM15" s="69"/>
      <c r="AN15" s="69"/>
      <c r="AO15" s="69"/>
      <c r="AP15" s="69"/>
      <c r="AQ15" s="69"/>
      <c r="AR15" s="69"/>
      <c r="AS15" s="69"/>
      <c r="AT15" s="69"/>
      <c r="AU15" s="69"/>
      <c r="AV15" s="69"/>
      <c r="AW15" s="69"/>
      <c r="AX15" s="69"/>
      <c r="AY15" s="69"/>
      <c r="AZ15" s="69"/>
      <c r="BA15" s="69"/>
      <c r="BB15" s="69"/>
      <c r="BC15" s="69"/>
      <c r="BD15" s="5"/>
      <c r="BE15" s="13"/>
      <c r="BJ15" s="537"/>
      <c r="BK15" s="538"/>
      <c r="BL15" s="538"/>
      <c r="BM15" s="538"/>
      <c r="BN15" s="538"/>
      <c r="BO15" s="538"/>
      <c r="BP15" s="538"/>
      <c r="BQ15" s="538"/>
      <c r="BR15" s="538"/>
      <c r="BS15" s="538"/>
      <c r="BT15" s="538"/>
      <c r="BU15" s="538"/>
      <c r="BV15" s="538"/>
      <c r="BW15" s="538"/>
      <c r="BX15" s="538"/>
      <c r="BY15" s="539"/>
      <c r="BZ15" s="542"/>
      <c r="CA15" s="538"/>
      <c r="CB15" s="538"/>
      <c r="CC15" s="538"/>
      <c r="CD15" s="538"/>
      <c r="CE15" s="538"/>
      <c r="CF15" s="538"/>
      <c r="CG15" s="538"/>
      <c r="CH15" s="538"/>
      <c r="CI15" s="538"/>
      <c r="CJ15" s="543"/>
      <c r="CK15" s="2"/>
      <c r="CL15" s="2"/>
      <c r="CM15" s="2"/>
      <c r="CN15" s="2"/>
      <c r="CO15" s="2"/>
      <c r="CP15" s="2"/>
      <c r="CQ15" s="2"/>
      <c r="CR15" s="2"/>
      <c r="CS15" s="2"/>
      <c r="CT15" s="2"/>
      <c r="CU15" s="2"/>
      <c r="CV15" s="2"/>
      <c r="CW15" s="2"/>
      <c r="CX15" s="2"/>
    </row>
    <row r="16" spans="1:112" x14ac:dyDescent="0.25">
      <c r="A16" s="14"/>
      <c r="B16" s="4"/>
      <c r="C16" s="560" t="s">
        <v>44</v>
      </c>
      <c r="D16" s="560"/>
      <c r="E16" s="560"/>
      <c r="F16" s="560"/>
      <c r="G16" s="560"/>
      <c r="H16" s="560"/>
      <c r="I16" s="556"/>
      <c r="J16" s="556"/>
      <c r="K16" s="556"/>
      <c r="L16" s="556"/>
      <c r="M16" s="556"/>
      <c r="N16" s="556"/>
      <c r="O16" s="556"/>
      <c r="P16" s="556"/>
      <c r="Q16" s="556"/>
      <c r="R16" s="556"/>
      <c r="S16" s="556"/>
      <c r="T16" s="69"/>
      <c r="U16" s="560" t="s">
        <v>45</v>
      </c>
      <c r="V16" s="560"/>
      <c r="W16" s="560"/>
      <c r="X16" s="557"/>
      <c r="Y16" s="557"/>
      <c r="Z16" s="557"/>
      <c r="AA16" s="557"/>
      <c r="AB16" s="557"/>
      <c r="AC16" s="69"/>
      <c r="AD16" s="560" t="s">
        <v>44</v>
      </c>
      <c r="AE16" s="560"/>
      <c r="AF16" s="560"/>
      <c r="AG16" s="560"/>
      <c r="AH16" s="560"/>
      <c r="AI16" s="560"/>
      <c r="AJ16" s="556"/>
      <c r="AK16" s="556"/>
      <c r="AL16" s="556"/>
      <c r="AM16" s="556"/>
      <c r="AN16" s="556"/>
      <c r="AO16" s="556"/>
      <c r="AP16" s="556"/>
      <c r="AQ16" s="556"/>
      <c r="AR16" s="556"/>
      <c r="AS16" s="556"/>
      <c r="AT16" s="556"/>
      <c r="AU16" s="69"/>
      <c r="AV16" s="560" t="s">
        <v>45</v>
      </c>
      <c r="AW16" s="560"/>
      <c r="AX16" s="560"/>
      <c r="AY16" s="557"/>
      <c r="AZ16" s="557"/>
      <c r="BA16" s="557"/>
      <c r="BB16" s="557"/>
      <c r="BC16" s="557"/>
      <c r="BD16" s="5"/>
      <c r="BE16" s="13"/>
      <c r="BJ16" s="531" t="str">
        <f>IF(L32="","N/A",L32)</f>
        <v>N/A</v>
      </c>
      <c r="BK16" s="532"/>
      <c r="BL16" s="532"/>
      <c r="BM16" s="532"/>
      <c r="BN16" s="532"/>
      <c r="BO16" s="532"/>
      <c r="BP16" s="532"/>
      <c r="BQ16" s="532"/>
      <c r="BR16" s="532"/>
      <c r="BS16" s="532"/>
      <c r="BT16" s="532"/>
      <c r="BU16" s="532"/>
      <c r="BV16" s="532"/>
      <c r="BW16" s="532"/>
      <c r="BX16" s="532"/>
      <c r="BY16" s="533"/>
      <c r="BZ16" s="540" t="str">
        <f>IF($BJ16="N/A","-",IF(VLOOKUP($BJ16,'Lookup Key'!$B$3:$K$367,10,FALSE)="Yes","Compliant","Non-Compliant"))</f>
        <v>-</v>
      </c>
      <c r="CA16" s="532"/>
      <c r="CB16" s="532"/>
      <c r="CC16" s="532"/>
      <c r="CD16" s="532"/>
      <c r="CE16" s="532"/>
      <c r="CF16" s="532"/>
      <c r="CG16" s="532"/>
      <c r="CH16" s="532"/>
      <c r="CI16" s="532"/>
      <c r="CJ16" s="541"/>
      <c r="CK16" s="2"/>
      <c r="CL16" s="2"/>
      <c r="CM16" s="2"/>
      <c r="CN16" s="2"/>
      <c r="CO16" s="2"/>
      <c r="CP16" s="2"/>
      <c r="CQ16" s="2"/>
      <c r="CR16" s="2"/>
      <c r="CS16" s="2"/>
      <c r="CT16" s="2"/>
      <c r="CU16" s="2"/>
      <c r="CV16" s="2"/>
      <c r="CW16" s="2"/>
      <c r="CX16" s="2"/>
    </row>
    <row r="17" spans="1:102" ht="7.5" customHeight="1" x14ac:dyDescent="0.25">
      <c r="A17" s="14"/>
      <c r="B17" s="4"/>
      <c r="C17" s="430"/>
      <c r="D17" s="430"/>
      <c r="E17" s="430"/>
      <c r="F17" s="430"/>
      <c r="G17" s="430"/>
      <c r="H17" s="430"/>
      <c r="I17" s="70"/>
      <c r="J17" s="70"/>
      <c r="K17" s="70"/>
      <c r="L17" s="70"/>
      <c r="M17" s="70"/>
      <c r="N17" s="70"/>
      <c r="O17" s="70"/>
      <c r="P17" s="70"/>
      <c r="Q17" s="70"/>
      <c r="R17" s="70"/>
      <c r="S17" s="70"/>
      <c r="T17" s="69"/>
      <c r="U17" s="430"/>
      <c r="V17" s="430"/>
      <c r="W17" s="430"/>
      <c r="X17" s="71"/>
      <c r="Y17" s="71"/>
      <c r="Z17" s="71"/>
      <c r="AA17" s="71"/>
      <c r="AB17" s="71"/>
      <c r="AC17" s="69"/>
      <c r="AD17" s="430"/>
      <c r="AE17" s="430"/>
      <c r="AF17" s="430"/>
      <c r="AG17" s="430"/>
      <c r="AH17" s="430"/>
      <c r="AI17" s="430"/>
      <c r="AJ17" s="70"/>
      <c r="AK17" s="70"/>
      <c r="AL17" s="70"/>
      <c r="AM17" s="70"/>
      <c r="AN17" s="70"/>
      <c r="AO17" s="70"/>
      <c r="AP17" s="70"/>
      <c r="AQ17" s="70"/>
      <c r="AR17" s="70"/>
      <c r="AS17" s="70"/>
      <c r="AT17" s="70"/>
      <c r="AU17" s="69"/>
      <c r="AV17" s="430"/>
      <c r="AW17" s="430"/>
      <c r="AX17" s="430"/>
      <c r="AY17" s="71"/>
      <c r="AZ17" s="71"/>
      <c r="BA17" s="71"/>
      <c r="BB17" s="71"/>
      <c r="BC17" s="71"/>
      <c r="BD17" s="5"/>
      <c r="BE17" s="13"/>
      <c r="BJ17" s="537"/>
      <c r="BK17" s="538"/>
      <c r="BL17" s="538"/>
      <c r="BM17" s="538"/>
      <c r="BN17" s="538"/>
      <c r="BO17" s="538"/>
      <c r="BP17" s="538"/>
      <c r="BQ17" s="538"/>
      <c r="BR17" s="538"/>
      <c r="BS17" s="538"/>
      <c r="BT17" s="538"/>
      <c r="BU17" s="538"/>
      <c r="BV17" s="538"/>
      <c r="BW17" s="538"/>
      <c r="BX17" s="538"/>
      <c r="BY17" s="539"/>
      <c r="BZ17" s="542"/>
      <c r="CA17" s="538"/>
      <c r="CB17" s="538"/>
      <c r="CC17" s="538"/>
      <c r="CD17" s="538"/>
      <c r="CE17" s="538"/>
      <c r="CF17" s="538"/>
      <c r="CG17" s="538"/>
      <c r="CH17" s="538"/>
      <c r="CI17" s="538"/>
      <c r="CJ17" s="543"/>
      <c r="CK17" s="2"/>
      <c r="CL17" s="2"/>
      <c r="CM17" s="2"/>
      <c r="CN17" s="2"/>
      <c r="CO17" s="2"/>
      <c r="CP17" s="2"/>
      <c r="CQ17" s="2"/>
      <c r="CR17" s="2"/>
      <c r="CS17" s="2"/>
      <c r="CT17" s="2"/>
      <c r="CU17" s="2"/>
      <c r="CV17" s="2"/>
      <c r="CW17" s="2"/>
      <c r="CX17" s="2"/>
    </row>
    <row r="18" spans="1:102" x14ac:dyDescent="0.25">
      <c r="A18" s="14"/>
      <c r="B18" s="4"/>
      <c r="C18" s="558" t="s">
        <v>46</v>
      </c>
      <c r="D18" s="558"/>
      <c r="E18" s="558"/>
      <c r="F18" s="558"/>
      <c r="G18" s="558"/>
      <c r="H18" s="558"/>
      <c r="I18" s="558"/>
      <c r="J18" s="558"/>
      <c r="K18" s="558"/>
      <c r="L18" s="558"/>
      <c r="M18" s="558"/>
      <c r="N18" s="556"/>
      <c r="O18" s="556"/>
      <c r="P18" s="556"/>
      <c r="Q18" s="556"/>
      <c r="R18" s="556"/>
      <c r="S18" s="556"/>
      <c r="T18" s="556"/>
      <c r="U18" s="556"/>
      <c r="V18" s="556"/>
      <c r="W18" s="556"/>
      <c r="X18" s="556"/>
      <c r="Y18" s="556"/>
      <c r="Z18" s="556"/>
      <c r="AA18" s="556"/>
      <c r="AB18" s="556"/>
      <c r="AC18" s="69"/>
      <c r="AD18" s="558" t="s">
        <v>46</v>
      </c>
      <c r="AE18" s="558"/>
      <c r="AF18" s="558"/>
      <c r="AG18" s="558"/>
      <c r="AH18" s="558"/>
      <c r="AI18" s="558"/>
      <c r="AJ18" s="558"/>
      <c r="AK18" s="558"/>
      <c r="AL18" s="558"/>
      <c r="AM18" s="558"/>
      <c r="AN18" s="558"/>
      <c r="AO18" s="556"/>
      <c r="AP18" s="556"/>
      <c r="AQ18" s="556"/>
      <c r="AR18" s="556"/>
      <c r="AS18" s="556"/>
      <c r="AT18" s="556"/>
      <c r="AU18" s="556"/>
      <c r="AV18" s="556"/>
      <c r="AW18" s="556"/>
      <c r="AX18" s="556"/>
      <c r="AY18" s="556"/>
      <c r="AZ18" s="556"/>
      <c r="BA18" s="556"/>
      <c r="BB18" s="556"/>
      <c r="BC18" s="556"/>
      <c r="BD18" s="5"/>
      <c r="BE18" s="13"/>
      <c r="BJ18" s="531" t="str">
        <f>IF(AM32="","N/A",AM32)</f>
        <v>N/A</v>
      </c>
      <c r="BK18" s="532"/>
      <c r="BL18" s="532"/>
      <c r="BM18" s="532"/>
      <c r="BN18" s="532"/>
      <c r="BO18" s="532"/>
      <c r="BP18" s="532"/>
      <c r="BQ18" s="532"/>
      <c r="BR18" s="532"/>
      <c r="BS18" s="532"/>
      <c r="BT18" s="532"/>
      <c r="BU18" s="532"/>
      <c r="BV18" s="532"/>
      <c r="BW18" s="532"/>
      <c r="BX18" s="532"/>
      <c r="BY18" s="533"/>
      <c r="BZ18" s="540" t="str">
        <f>IF($BJ18="N/A","-",IF(VLOOKUP($BJ18,'Lookup Key'!$B$3:$K$367,10,FALSE)="Yes","Compliant","Non-Compliant"))</f>
        <v>-</v>
      </c>
      <c r="CA18" s="532"/>
      <c r="CB18" s="532"/>
      <c r="CC18" s="532"/>
      <c r="CD18" s="532"/>
      <c r="CE18" s="532"/>
      <c r="CF18" s="532"/>
      <c r="CG18" s="532"/>
      <c r="CH18" s="532"/>
      <c r="CI18" s="532"/>
      <c r="CJ18" s="541"/>
      <c r="CK18" s="2"/>
      <c r="CL18" s="2"/>
      <c r="CM18" s="2"/>
      <c r="CN18" s="2"/>
      <c r="CO18" s="2"/>
      <c r="CP18" s="2"/>
      <c r="CQ18" s="2"/>
      <c r="CR18" s="2"/>
      <c r="CS18" s="2"/>
      <c r="CT18" s="2"/>
      <c r="CU18" s="2"/>
      <c r="CV18" s="2"/>
      <c r="CW18" s="2"/>
      <c r="CX18" s="2"/>
    </row>
    <row r="19" spans="1:102" ht="7.5" customHeight="1" thickBot="1" x14ac:dyDescent="0.3">
      <c r="A19" s="14"/>
      <c r="B19" s="4"/>
      <c r="C19" s="69"/>
      <c r="D19" s="430"/>
      <c r="E19" s="430"/>
      <c r="F19" s="72"/>
      <c r="G19" s="73"/>
      <c r="H19" s="73"/>
      <c r="I19" s="73"/>
      <c r="J19" s="73"/>
      <c r="K19" s="73"/>
      <c r="L19" s="73"/>
      <c r="M19" s="69"/>
      <c r="N19" s="69"/>
      <c r="O19" s="69"/>
      <c r="P19" s="69"/>
      <c r="Q19" s="69"/>
      <c r="R19" s="69"/>
      <c r="S19" s="69"/>
      <c r="T19" s="69"/>
      <c r="U19" s="69"/>
      <c r="V19" s="69"/>
      <c r="W19" s="69"/>
      <c r="X19" s="69"/>
      <c r="Y19" s="69"/>
      <c r="Z19" s="69"/>
      <c r="AA19" s="69"/>
      <c r="AB19" s="69"/>
      <c r="AC19" s="69"/>
      <c r="AD19" s="69"/>
      <c r="AE19" s="430"/>
      <c r="AF19" s="430"/>
      <c r="AG19" s="72"/>
      <c r="AH19" s="73"/>
      <c r="AI19" s="73"/>
      <c r="AJ19" s="73"/>
      <c r="AK19" s="73"/>
      <c r="AL19" s="73"/>
      <c r="AM19" s="73"/>
      <c r="AN19" s="69"/>
      <c r="AO19" s="69"/>
      <c r="AP19" s="69"/>
      <c r="AQ19" s="69"/>
      <c r="AR19" s="69"/>
      <c r="AS19" s="69"/>
      <c r="AT19" s="69"/>
      <c r="AU19" s="69"/>
      <c r="AV19" s="69"/>
      <c r="AW19" s="69"/>
      <c r="AX19" s="69"/>
      <c r="AY19" s="69"/>
      <c r="AZ19" s="69"/>
      <c r="BA19" s="69"/>
      <c r="BB19" s="69"/>
      <c r="BC19" s="69"/>
      <c r="BD19" s="5"/>
      <c r="BE19" s="13"/>
      <c r="BJ19" s="534"/>
      <c r="BK19" s="535"/>
      <c r="BL19" s="535"/>
      <c r="BM19" s="535"/>
      <c r="BN19" s="535"/>
      <c r="BO19" s="535"/>
      <c r="BP19" s="535"/>
      <c r="BQ19" s="535"/>
      <c r="BR19" s="535"/>
      <c r="BS19" s="535"/>
      <c r="BT19" s="535"/>
      <c r="BU19" s="535"/>
      <c r="BV19" s="535"/>
      <c r="BW19" s="535"/>
      <c r="BX19" s="535"/>
      <c r="BY19" s="536"/>
      <c r="BZ19" s="544"/>
      <c r="CA19" s="535"/>
      <c r="CB19" s="535"/>
      <c r="CC19" s="535"/>
      <c r="CD19" s="535"/>
      <c r="CE19" s="535"/>
      <c r="CF19" s="535"/>
      <c r="CG19" s="535"/>
      <c r="CH19" s="535"/>
      <c r="CI19" s="535"/>
      <c r="CJ19" s="545"/>
      <c r="CK19" s="2"/>
      <c r="CL19" s="2"/>
      <c r="CM19" s="2"/>
      <c r="CN19" s="2"/>
      <c r="CO19" s="2"/>
      <c r="CP19" s="2"/>
      <c r="CQ19" s="2"/>
      <c r="CR19" s="2"/>
      <c r="CS19" s="2"/>
      <c r="CT19" s="2"/>
      <c r="CU19" s="2"/>
      <c r="CV19" s="2"/>
      <c r="CW19" s="2"/>
      <c r="CX19" s="2"/>
    </row>
    <row r="20" spans="1:102" x14ac:dyDescent="0.25">
      <c r="A20" s="14"/>
      <c r="B20" s="4"/>
      <c r="C20" s="558" t="s">
        <v>20</v>
      </c>
      <c r="D20" s="558"/>
      <c r="E20" s="558"/>
      <c r="F20" s="559"/>
      <c r="G20" s="559"/>
      <c r="H20" s="559"/>
      <c r="I20" s="559"/>
      <c r="J20" s="559"/>
      <c r="K20" s="559"/>
      <c r="L20" s="559"/>
      <c r="M20" s="559"/>
      <c r="N20" s="559"/>
      <c r="O20" s="559"/>
      <c r="P20" s="559"/>
      <c r="Q20" s="559"/>
      <c r="R20" s="559"/>
      <c r="S20" s="559"/>
      <c r="T20" s="559"/>
      <c r="U20" s="559"/>
      <c r="V20" s="559"/>
      <c r="W20" s="559"/>
      <c r="X20" s="559"/>
      <c r="Y20" s="559"/>
      <c r="Z20" s="559"/>
      <c r="AA20" s="559"/>
      <c r="AB20" s="559"/>
      <c r="AC20" s="69"/>
      <c r="AD20" s="558" t="s">
        <v>20</v>
      </c>
      <c r="AE20" s="558"/>
      <c r="AF20" s="558"/>
      <c r="AG20" s="559"/>
      <c r="AH20" s="559"/>
      <c r="AI20" s="559"/>
      <c r="AJ20" s="559"/>
      <c r="AK20" s="559"/>
      <c r="AL20" s="559"/>
      <c r="AM20" s="559"/>
      <c r="AN20" s="559"/>
      <c r="AO20" s="559"/>
      <c r="AP20" s="559"/>
      <c r="AQ20" s="559"/>
      <c r="AR20" s="559"/>
      <c r="AS20" s="559"/>
      <c r="AT20" s="559"/>
      <c r="AU20" s="559"/>
      <c r="AV20" s="559"/>
      <c r="AW20" s="559"/>
      <c r="AX20" s="559"/>
      <c r="AY20" s="559"/>
      <c r="AZ20" s="559"/>
      <c r="BA20" s="559"/>
      <c r="BB20" s="559"/>
      <c r="BC20" s="559"/>
      <c r="BD20" s="5"/>
      <c r="BE20" s="13"/>
      <c r="BJ20" s="2"/>
      <c r="BK20" s="2"/>
      <c r="BL20" s="2"/>
      <c r="BM20" s="2"/>
      <c r="BN20" s="2"/>
      <c r="BO20" s="2"/>
      <c r="BP20" s="2"/>
      <c r="BQ20" s="2"/>
      <c r="BR20" s="2"/>
      <c r="BS20" s="2"/>
      <c r="CH20" s="2"/>
      <c r="CI20" s="2"/>
      <c r="CJ20" s="2"/>
      <c r="CK20" s="2"/>
      <c r="CL20" s="2"/>
      <c r="CM20" s="2"/>
      <c r="CN20" s="2"/>
      <c r="CO20" s="2"/>
      <c r="CP20" s="2"/>
      <c r="CQ20" s="2"/>
      <c r="CR20" s="2"/>
      <c r="CS20" s="2"/>
      <c r="CT20" s="2"/>
      <c r="CU20" s="2"/>
      <c r="CV20" s="2"/>
      <c r="CW20" s="2"/>
      <c r="CX20" s="2"/>
    </row>
    <row r="21" spans="1:102" ht="7.5" customHeight="1" x14ac:dyDescent="0.25">
      <c r="A21" s="14"/>
      <c r="B21" s="4"/>
      <c r="C21" s="430"/>
      <c r="D21" s="430"/>
      <c r="E21" s="430"/>
      <c r="F21" s="72"/>
      <c r="G21" s="73"/>
      <c r="H21" s="73"/>
      <c r="I21" s="73"/>
      <c r="J21" s="73"/>
      <c r="K21" s="73"/>
      <c r="L21" s="73"/>
      <c r="M21" s="69"/>
      <c r="N21" s="69"/>
      <c r="O21" s="69"/>
      <c r="P21" s="69"/>
      <c r="Q21" s="69"/>
      <c r="R21" s="69"/>
      <c r="S21" s="69"/>
      <c r="T21" s="69"/>
      <c r="U21" s="69"/>
      <c r="V21" s="69"/>
      <c r="W21" s="69"/>
      <c r="X21" s="69"/>
      <c r="Y21" s="69"/>
      <c r="Z21" s="69"/>
      <c r="AA21" s="69"/>
      <c r="AB21" s="69"/>
      <c r="AC21" s="69"/>
      <c r="AD21" s="430"/>
      <c r="AE21" s="430"/>
      <c r="AF21" s="430"/>
      <c r="AG21" s="72"/>
      <c r="AH21" s="73"/>
      <c r="AI21" s="73"/>
      <c r="AJ21" s="73"/>
      <c r="AK21" s="73"/>
      <c r="AL21" s="73"/>
      <c r="AM21" s="73"/>
      <c r="AN21" s="69"/>
      <c r="AO21" s="69"/>
      <c r="AP21" s="69"/>
      <c r="AQ21" s="69"/>
      <c r="AR21" s="69"/>
      <c r="AS21" s="69"/>
      <c r="AT21" s="69"/>
      <c r="AU21" s="69"/>
      <c r="AV21" s="69"/>
      <c r="AW21" s="69"/>
      <c r="AX21" s="69"/>
      <c r="AY21" s="69"/>
      <c r="AZ21" s="69"/>
      <c r="BA21" s="69"/>
      <c r="BB21" s="69"/>
      <c r="BC21" s="69"/>
      <c r="BD21" s="5"/>
      <c r="BE21" s="13"/>
      <c r="BJ21" s="2"/>
      <c r="BK21" s="2"/>
      <c r="BL21" s="2"/>
      <c r="BM21" s="2"/>
      <c r="BN21" s="2"/>
      <c r="BO21" s="2"/>
      <c r="BP21" s="2"/>
      <c r="BQ21" s="2"/>
      <c r="BR21" s="2"/>
      <c r="BS21" s="2"/>
      <c r="CH21" s="2"/>
      <c r="CI21" s="2"/>
      <c r="CJ21" s="2"/>
      <c r="CK21" s="2"/>
      <c r="CL21" s="2"/>
      <c r="CM21" s="2"/>
      <c r="CN21" s="2"/>
      <c r="CO21" s="2"/>
      <c r="CP21" s="2"/>
      <c r="CQ21" s="2"/>
      <c r="CR21" s="2"/>
      <c r="CS21" s="2"/>
      <c r="CT21" s="2"/>
      <c r="CU21" s="2"/>
      <c r="CV21" s="2"/>
      <c r="CW21" s="2"/>
      <c r="CX21" s="2"/>
    </row>
    <row r="22" spans="1:102" x14ac:dyDescent="0.25">
      <c r="A22" s="14"/>
      <c r="B22" s="4"/>
      <c r="C22" s="558" t="s">
        <v>44</v>
      </c>
      <c r="D22" s="558"/>
      <c r="E22" s="558"/>
      <c r="F22" s="558"/>
      <c r="G22" s="558"/>
      <c r="H22" s="558"/>
      <c r="I22" s="556"/>
      <c r="J22" s="556"/>
      <c r="K22" s="556"/>
      <c r="L22" s="556"/>
      <c r="M22" s="556"/>
      <c r="N22" s="556"/>
      <c r="O22" s="556"/>
      <c r="P22" s="556"/>
      <c r="Q22" s="556"/>
      <c r="R22" s="556"/>
      <c r="S22" s="556"/>
      <c r="T22" s="69"/>
      <c r="U22" s="558" t="s">
        <v>45</v>
      </c>
      <c r="V22" s="558"/>
      <c r="W22" s="558"/>
      <c r="X22" s="557"/>
      <c r="Y22" s="557"/>
      <c r="Z22" s="557"/>
      <c r="AA22" s="557"/>
      <c r="AB22" s="557"/>
      <c r="AC22" s="69"/>
      <c r="AD22" s="558" t="s">
        <v>44</v>
      </c>
      <c r="AE22" s="558"/>
      <c r="AF22" s="558"/>
      <c r="AG22" s="558"/>
      <c r="AH22" s="558"/>
      <c r="AI22" s="558"/>
      <c r="AJ22" s="556"/>
      <c r="AK22" s="556"/>
      <c r="AL22" s="556"/>
      <c r="AM22" s="556"/>
      <c r="AN22" s="556"/>
      <c r="AO22" s="556"/>
      <c r="AP22" s="556"/>
      <c r="AQ22" s="556"/>
      <c r="AR22" s="556"/>
      <c r="AS22" s="556"/>
      <c r="AT22" s="556"/>
      <c r="AU22" s="69"/>
      <c r="AV22" s="558" t="s">
        <v>45</v>
      </c>
      <c r="AW22" s="558"/>
      <c r="AX22" s="558"/>
      <c r="AY22" s="557"/>
      <c r="AZ22" s="557"/>
      <c r="BA22" s="557"/>
      <c r="BB22" s="557"/>
      <c r="BC22" s="557"/>
      <c r="BD22" s="5"/>
      <c r="BE22" s="13"/>
      <c r="BJ22" s="2"/>
      <c r="BK22" s="2"/>
      <c r="BL22" s="2"/>
      <c r="BM22" s="2"/>
      <c r="BN22" s="2"/>
      <c r="BO22" s="2"/>
      <c r="BP22" s="2"/>
      <c r="BQ22" s="2"/>
      <c r="BR22" s="2"/>
      <c r="BS22" s="2"/>
      <c r="CH22" s="2"/>
      <c r="CI22" s="2"/>
      <c r="CJ22" s="2"/>
      <c r="CK22" s="2"/>
      <c r="CL22" s="2"/>
      <c r="CM22" s="2"/>
      <c r="CN22" s="2"/>
      <c r="CO22" s="2"/>
      <c r="CP22" s="2"/>
      <c r="CQ22" s="2"/>
      <c r="CR22" s="2"/>
      <c r="CS22" s="2"/>
      <c r="CT22" s="2"/>
      <c r="CU22" s="2"/>
      <c r="CV22" s="2"/>
      <c r="CW22" s="2"/>
      <c r="CX22" s="2"/>
    </row>
    <row r="23" spans="1:102" ht="7.5" customHeight="1" x14ac:dyDescent="0.25">
      <c r="A23" s="14"/>
      <c r="B23" s="4"/>
      <c r="C23" s="430"/>
      <c r="D23" s="430"/>
      <c r="E23" s="430"/>
      <c r="F23" s="430"/>
      <c r="G23" s="430"/>
      <c r="H23" s="430"/>
      <c r="I23" s="70"/>
      <c r="J23" s="70"/>
      <c r="K23" s="70"/>
      <c r="L23" s="70"/>
      <c r="M23" s="70"/>
      <c r="N23" s="70"/>
      <c r="O23" s="70"/>
      <c r="P23" s="70"/>
      <c r="Q23" s="70"/>
      <c r="R23" s="70"/>
      <c r="S23" s="70"/>
      <c r="T23" s="69"/>
      <c r="U23" s="430"/>
      <c r="V23" s="430"/>
      <c r="W23" s="430"/>
      <c r="X23" s="71"/>
      <c r="Y23" s="71"/>
      <c r="Z23" s="71"/>
      <c r="AA23" s="71"/>
      <c r="AB23" s="71"/>
      <c r="AC23" s="69"/>
      <c r="AD23" s="430"/>
      <c r="AE23" s="430"/>
      <c r="AF23" s="430"/>
      <c r="AG23" s="430"/>
      <c r="AH23" s="430"/>
      <c r="AI23" s="430"/>
      <c r="AJ23" s="70"/>
      <c r="AK23" s="70"/>
      <c r="AL23" s="70"/>
      <c r="AM23" s="70"/>
      <c r="AN23" s="70"/>
      <c r="AO23" s="70"/>
      <c r="AP23" s="70"/>
      <c r="AQ23" s="70"/>
      <c r="AR23" s="70"/>
      <c r="AS23" s="70"/>
      <c r="AT23" s="70"/>
      <c r="AU23" s="69"/>
      <c r="AV23" s="430"/>
      <c r="AW23" s="430"/>
      <c r="AX23" s="430"/>
      <c r="AY23" s="71"/>
      <c r="AZ23" s="71"/>
      <c r="BA23" s="71"/>
      <c r="BB23" s="71"/>
      <c r="BC23" s="71"/>
      <c r="BD23" s="5"/>
      <c r="BE23" s="13"/>
      <c r="BJ23" s="2"/>
      <c r="BK23" s="2"/>
      <c r="BL23" s="2"/>
      <c r="BM23" s="2"/>
      <c r="BN23" s="2"/>
      <c r="BO23" s="2"/>
      <c r="BP23" s="2"/>
      <c r="BQ23" s="2"/>
      <c r="BR23" s="2"/>
      <c r="BS23" s="2"/>
      <c r="CH23" s="2"/>
      <c r="CI23" s="2"/>
      <c r="CJ23" s="2"/>
      <c r="CK23" s="2"/>
      <c r="CL23" s="2"/>
      <c r="CM23" s="2"/>
      <c r="CN23" s="2"/>
      <c r="CO23" s="2"/>
      <c r="CP23" s="2"/>
      <c r="CQ23" s="2"/>
      <c r="CR23" s="2"/>
      <c r="CS23" s="2"/>
      <c r="CT23" s="2"/>
      <c r="CU23" s="2"/>
      <c r="CV23" s="2"/>
      <c r="CW23" s="2"/>
      <c r="CX23" s="2"/>
    </row>
    <row r="24" spans="1:102" x14ac:dyDescent="0.25">
      <c r="A24" s="14"/>
      <c r="B24" s="4"/>
      <c r="C24" s="555" t="s">
        <v>47</v>
      </c>
      <c r="D24" s="555"/>
      <c r="E24" s="555"/>
      <c r="F24" s="555"/>
      <c r="G24" s="555"/>
      <c r="H24" s="555"/>
      <c r="I24" s="555"/>
      <c r="J24" s="555"/>
      <c r="K24" s="555"/>
      <c r="L24" s="555"/>
      <c r="M24" s="555"/>
      <c r="N24" s="555"/>
      <c r="O24" s="555"/>
      <c r="P24" s="555"/>
      <c r="Q24" s="555"/>
      <c r="R24" s="556"/>
      <c r="S24" s="556"/>
      <c r="T24" s="556"/>
      <c r="U24" s="556"/>
      <c r="V24" s="556"/>
      <c r="W24" s="556"/>
      <c r="X24" s="556"/>
      <c r="Y24" s="556"/>
      <c r="Z24" s="556"/>
      <c r="AA24" s="556"/>
      <c r="AB24" s="556"/>
      <c r="AC24" s="69"/>
      <c r="AD24" s="555" t="s">
        <v>47</v>
      </c>
      <c r="AE24" s="555"/>
      <c r="AF24" s="555"/>
      <c r="AG24" s="555"/>
      <c r="AH24" s="555"/>
      <c r="AI24" s="555"/>
      <c r="AJ24" s="555"/>
      <c r="AK24" s="555"/>
      <c r="AL24" s="555"/>
      <c r="AM24" s="555"/>
      <c r="AN24" s="555"/>
      <c r="AO24" s="555"/>
      <c r="AP24" s="555"/>
      <c r="AQ24" s="555"/>
      <c r="AR24" s="555"/>
      <c r="AS24" s="556"/>
      <c r="AT24" s="556"/>
      <c r="AU24" s="556"/>
      <c r="AV24" s="556"/>
      <c r="AW24" s="556"/>
      <c r="AX24" s="556"/>
      <c r="AY24" s="556"/>
      <c r="AZ24" s="556"/>
      <c r="BA24" s="556"/>
      <c r="BB24" s="556"/>
      <c r="BC24" s="556"/>
      <c r="BD24" s="5"/>
      <c r="BE24" s="13"/>
      <c r="BJ24" s="2"/>
      <c r="BK24" s="2"/>
      <c r="BL24" s="2"/>
      <c r="BM24" s="2"/>
      <c r="BN24" s="2"/>
      <c r="BO24" s="2"/>
      <c r="BP24" s="2"/>
      <c r="BQ24" s="2"/>
      <c r="BR24" s="2"/>
      <c r="BS24" s="2"/>
      <c r="CH24" s="2"/>
      <c r="CI24" s="2"/>
      <c r="CJ24" s="2"/>
      <c r="CK24" s="2"/>
      <c r="CL24" s="2"/>
      <c r="CM24" s="2"/>
      <c r="CN24" s="2"/>
      <c r="CO24" s="2"/>
      <c r="CP24" s="2"/>
      <c r="CQ24" s="2"/>
      <c r="CR24" s="2"/>
      <c r="CS24" s="2"/>
      <c r="CT24" s="2"/>
      <c r="CU24" s="2"/>
      <c r="CV24" s="2"/>
      <c r="CW24" s="2"/>
      <c r="CX24" s="2"/>
    </row>
    <row r="25" spans="1:102" ht="7.5" customHeight="1" x14ac:dyDescent="0.25">
      <c r="A25" s="14"/>
      <c r="B25" s="4"/>
      <c r="C25" s="69"/>
      <c r="D25" s="430"/>
      <c r="E25" s="430"/>
      <c r="F25" s="72"/>
      <c r="G25" s="73"/>
      <c r="H25" s="73"/>
      <c r="I25" s="73"/>
      <c r="J25" s="73"/>
      <c r="K25" s="73"/>
      <c r="L25" s="73"/>
      <c r="M25" s="69"/>
      <c r="N25" s="69"/>
      <c r="O25" s="69"/>
      <c r="P25" s="69"/>
      <c r="Q25" s="69"/>
      <c r="R25" s="69"/>
      <c r="S25" s="69"/>
      <c r="T25" s="69"/>
      <c r="U25" s="69"/>
      <c r="V25" s="69"/>
      <c r="W25" s="69"/>
      <c r="X25" s="69"/>
      <c r="Y25" s="69"/>
      <c r="Z25" s="69"/>
      <c r="AA25" s="69"/>
      <c r="AB25" s="69"/>
      <c r="AC25" s="69"/>
      <c r="AD25" s="69"/>
      <c r="AE25" s="430"/>
      <c r="AF25" s="430"/>
      <c r="AG25" s="72"/>
      <c r="AH25" s="73"/>
      <c r="AI25" s="73"/>
      <c r="AJ25" s="73"/>
      <c r="AK25" s="73"/>
      <c r="AL25" s="73"/>
      <c r="AM25" s="73"/>
      <c r="AN25" s="69"/>
      <c r="AO25" s="69"/>
      <c r="AP25" s="69"/>
      <c r="AQ25" s="69"/>
      <c r="AR25" s="69"/>
      <c r="AS25" s="69"/>
      <c r="AT25" s="69"/>
      <c r="AU25" s="69"/>
      <c r="AV25" s="69"/>
      <c r="AW25" s="69"/>
      <c r="AX25" s="69"/>
      <c r="AY25" s="69"/>
      <c r="AZ25" s="69"/>
      <c r="BA25" s="69"/>
      <c r="BB25" s="69"/>
      <c r="BC25" s="69"/>
      <c r="BD25" s="5"/>
      <c r="BE25" s="13"/>
      <c r="BJ25" s="2"/>
      <c r="BK25" s="2"/>
      <c r="BL25" s="2"/>
      <c r="BM25" s="2"/>
      <c r="BN25" s="2"/>
      <c r="BO25" s="2"/>
      <c r="BP25" s="2"/>
      <c r="BQ25" s="2"/>
      <c r="BR25" s="2"/>
      <c r="BS25" s="2"/>
      <c r="CH25" s="2"/>
      <c r="CI25" s="2"/>
      <c r="CJ25" s="2"/>
      <c r="CK25" s="2"/>
      <c r="CL25" s="2"/>
      <c r="CM25" s="2"/>
      <c r="CN25" s="2"/>
      <c r="CO25" s="2"/>
      <c r="CP25" s="2"/>
      <c r="CQ25" s="2"/>
      <c r="CR25" s="2"/>
      <c r="CS25" s="2"/>
      <c r="CT25" s="2"/>
      <c r="CU25" s="2"/>
      <c r="CV25" s="2"/>
      <c r="CW25" s="2"/>
      <c r="CX25" s="2"/>
    </row>
    <row r="26" spans="1:102" x14ac:dyDescent="0.25">
      <c r="A26" s="14"/>
      <c r="B26" s="4"/>
      <c r="C26" s="555" t="s">
        <v>20</v>
      </c>
      <c r="D26" s="555"/>
      <c r="E26" s="555"/>
      <c r="F26" s="559"/>
      <c r="G26" s="559"/>
      <c r="H26" s="559"/>
      <c r="I26" s="559"/>
      <c r="J26" s="559"/>
      <c r="K26" s="559"/>
      <c r="L26" s="559"/>
      <c r="M26" s="559"/>
      <c r="N26" s="559"/>
      <c r="O26" s="559"/>
      <c r="P26" s="559"/>
      <c r="Q26" s="559"/>
      <c r="R26" s="559"/>
      <c r="S26" s="559"/>
      <c r="T26" s="559"/>
      <c r="U26" s="559"/>
      <c r="V26" s="559"/>
      <c r="W26" s="559"/>
      <c r="X26" s="559"/>
      <c r="Y26" s="559"/>
      <c r="Z26" s="559"/>
      <c r="AA26" s="559"/>
      <c r="AB26" s="559"/>
      <c r="AC26" s="69"/>
      <c r="AD26" s="555" t="s">
        <v>20</v>
      </c>
      <c r="AE26" s="555"/>
      <c r="AF26" s="555"/>
      <c r="AG26" s="559"/>
      <c r="AH26" s="559"/>
      <c r="AI26" s="559"/>
      <c r="AJ26" s="559"/>
      <c r="AK26" s="559"/>
      <c r="AL26" s="559"/>
      <c r="AM26" s="559"/>
      <c r="AN26" s="559"/>
      <c r="AO26" s="559"/>
      <c r="AP26" s="559"/>
      <c r="AQ26" s="559"/>
      <c r="AR26" s="559"/>
      <c r="AS26" s="559"/>
      <c r="AT26" s="559"/>
      <c r="AU26" s="559"/>
      <c r="AV26" s="559"/>
      <c r="AW26" s="559"/>
      <c r="AX26" s="559"/>
      <c r="AY26" s="559"/>
      <c r="AZ26" s="559"/>
      <c r="BA26" s="559"/>
      <c r="BB26" s="559"/>
      <c r="BC26" s="559"/>
      <c r="BD26" s="5"/>
      <c r="BE26" s="13"/>
      <c r="BJ26" s="2"/>
      <c r="BK26" s="2"/>
      <c r="BL26" s="2"/>
      <c r="BM26" s="2"/>
      <c r="BN26" s="2"/>
      <c r="BO26" s="2"/>
      <c r="BP26" s="2"/>
      <c r="BQ26" s="2"/>
      <c r="BR26" s="2"/>
      <c r="BS26" s="2"/>
      <c r="CH26" s="2"/>
      <c r="CI26" s="2"/>
      <c r="CJ26" s="2"/>
      <c r="CK26" s="2"/>
      <c r="CL26" s="2"/>
      <c r="CM26" s="2"/>
      <c r="CN26" s="2"/>
      <c r="CO26" s="2"/>
      <c r="CP26" s="2"/>
      <c r="CQ26" s="2"/>
      <c r="CR26" s="2"/>
      <c r="CS26" s="2"/>
      <c r="CT26" s="2"/>
      <c r="CU26" s="2"/>
      <c r="CV26" s="2"/>
      <c r="CW26" s="2"/>
      <c r="CX26" s="2"/>
    </row>
    <row r="27" spans="1:102" ht="7.5" customHeight="1" x14ac:dyDescent="0.25">
      <c r="A27" s="14"/>
      <c r="B27" s="4"/>
      <c r="C27" s="430"/>
      <c r="D27" s="430"/>
      <c r="E27" s="430"/>
      <c r="F27" s="72"/>
      <c r="G27" s="73"/>
      <c r="H27" s="73"/>
      <c r="I27" s="73"/>
      <c r="J27" s="73"/>
      <c r="K27" s="73"/>
      <c r="L27" s="73"/>
      <c r="M27" s="69"/>
      <c r="N27" s="69"/>
      <c r="O27" s="69"/>
      <c r="P27" s="69"/>
      <c r="Q27" s="69"/>
      <c r="R27" s="69"/>
      <c r="S27" s="69"/>
      <c r="T27" s="69"/>
      <c r="U27" s="69"/>
      <c r="V27" s="69"/>
      <c r="W27" s="69"/>
      <c r="X27" s="69"/>
      <c r="Y27" s="69"/>
      <c r="Z27" s="69"/>
      <c r="AA27" s="69"/>
      <c r="AB27" s="69"/>
      <c r="AC27" s="69"/>
      <c r="AD27" s="430"/>
      <c r="AE27" s="430"/>
      <c r="AF27" s="430"/>
      <c r="AG27" s="72"/>
      <c r="AH27" s="73"/>
      <c r="AI27" s="73"/>
      <c r="AJ27" s="73"/>
      <c r="AK27" s="73"/>
      <c r="AL27" s="73"/>
      <c r="AM27" s="73"/>
      <c r="AN27" s="69"/>
      <c r="AO27" s="69"/>
      <c r="AP27" s="69"/>
      <c r="AQ27" s="69"/>
      <c r="AR27" s="69"/>
      <c r="AS27" s="69"/>
      <c r="AT27" s="69"/>
      <c r="AU27" s="69"/>
      <c r="AV27" s="69"/>
      <c r="AW27" s="69"/>
      <c r="AX27" s="69"/>
      <c r="AY27" s="69"/>
      <c r="AZ27" s="69"/>
      <c r="BA27" s="69"/>
      <c r="BB27" s="69"/>
      <c r="BC27" s="69"/>
      <c r="BD27" s="5"/>
      <c r="BE27" s="13"/>
      <c r="BJ27" s="2"/>
      <c r="BK27" s="2"/>
      <c r="BL27" s="2"/>
      <c r="BM27" s="2"/>
      <c r="BN27" s="2"/>
      <c r="BO27" s="2"/>
      <c r="BP27" s="2"/>
      <c r="BQ27" s="2"/>
      <c r="BR27" s="2"/>
      <c r="BS27" s="2"/>
      <c r="CH27" s="2"/>
      <c r="CI27" s="2"/>
      <c r="CJ27" s="2"/>
      <c r="CK27" s="2"/>
      <c r="CL27" s="2"/>
      <c r="CM27" s="2"/>
      <c r="CN27" s="2"/>
      <c r="CO27" s="2"/>
      <c r="CP27" s="2"/>
      <c r="CQ27" s="2"/>
      <c r="CR27" s="2"/>
      <c r="CS27" s="2"/>
      <c r="CT27" s="2"/>
      <c r="CU27" s="2"/>
      <c r="CV27" s="2"/>
      <c r="CW27" s="2"/>
      <c r="CX27" s="2"/>
    </row>
    <row r="28" spans="1:102" x14ac:dyDescent="0.25">
      <c r="A28" s="14"/>
      <c r="B28" s="4"/>
      <c r="C28" s="555" t="s">
        <v>44</v>
      </c>
      <c r="D28" s="555"/>
      <c r="E28" s="555"/>
      <c r="F28" s="555"/>
      <c r="G28" s="555"/>
      <c r="H28" s="555"/>
      <c r="I28" s="556"/>
      <c r="J28" s="556"/>
      <c r="K28" s="556"/>
      <c r="L28" s="556"/>
      <c r="M28" s="556"/>
      <c r="N28" s="556"/>
      <c r="O28" s="556"/>
      <c r="P28" s="556"/>
      <c r="Q28" s="556"/>
      <c r="R28" s="556"/>
      <c r="S28" s="556"/>
      <c r="T28" s="69"/>
      <c r="U28" s="555" t="s">
        <v>45</v>
      </c>
      <c r="V28" s="555"/>
      <c r="W28" s="555"/>
      <c r="X28" s="557"/>
      <c r="Y28" s="557"/>
      <c r="Z28" s="557"/>
      <c r="AA28" s="557"/>
      <c r="AB28" s="557"/>
      <c r="AC28" s="69"/>
      <c r="AD28" s="555" t="s">
        <v>44</v>
      </c>
      <c r="AE28" s="555"/>
      <c r="AF28" s="555"/>
      <c r="AG28" s="555"/>
      <c r="AH28" s="555"/>
      <c r="AI28" s="555"/>
      <c r="AJ28" s="556"/>
      <c r="AK28" s="556"/>
      <c r="AL28" s="556"/>
      <c r="AM28" s="556"/>
      <c r="AN28" s="556"/>
      <c r="AO28" s="556"/>
      <c r="AP28" s="556"/>
      <c r="AQ28" s="556"/>
      <c r="AR28" s="556"/>
      <c r="AS28" s="556"/>
      <c r="AT28" s="556"/>
      <c r="AU28" s="69"/>
      <c r="AV28" s="555" t="s">
        <v>45</v>
      </c>
      <c r="AW28" s="555"/>
      <c r="AX28" s="555"/>
      <c r="AY28" s="557"/>
      <c r="AZ28" s="557"/>
      <c r="BA28" s="557"/>
      <c r="BB28" s="557"/>
      <c r="BC28" s="557"/>
      <c r="BD28" s="5"/>
      <c r="BE28" s="13"/>
      <c r="BJ28" s="2"/>
      <c r="BK28" s="2"/>
      <c r="BL28" s="2"/>
      <c r="BM28" s="2"/>
      <c r="BN28" s="2"/>
      <c r="BO28" s="2"/>
      <c r="BP28" s="2"/>
      <c r="BQ28" s="2"/>
      <c r="BR28" s="2"/>
      <c r="BS28" s="2"/>
      <c r="CH28" s="2"/>
      <c r="CI28" s="2"/>
      <c r="CJ28" s="2"/>
      <c r="CK28" s="2"/>
      <c r="CL28" s="2"/>
      <c r="CM28" s="2"/>
      <c r="CN28" s="2"/>
      <c r="CO28" s="2"/>
      <c r="CP28" s="2"/>
      <c r="CQ28" s="2"/>
      <c r="CR28" s="2"/>
      <c r="CS28" s="2"/>
      <c r="CT28" s="2"/>
      <c r="CU28" s="2"/>
      <c r="CV28" s="2"/>
      <c r="CW28" s="2"/>
      <c r="CX28" s="2"/>
    </row>
    <row r="29" spans="1:102" ht="7.5" customHeight="1" x14ac:dyDescent="0.25">
      <c r="A29" s="14"/>
      <c r="B29" s="4"/>
      <c r="C29" s="74"/>
      <c r="D29" s="74"/>
      <c r="E29" s="74"/>
      <c r="F29" s="75"/>
      <c r="G29" s="76"/>
      <c r="H29" s="76"/>
      <c r="I29" s="76"/>
      <c r="J29" s="76"/>
      <c r="K29" s="76"/>
      <c r="L29" s="76"/>
      <c r="M29" s="77"/>
      <c r="N29" s="77"/>
      <c r="O29" s="77"/>
      <c r="P29" s="77"/>
      <c r="Q29" s="77"/>
      <c r="R29" s="77"/>
      <c r="S29" s="77"/>
      <c r="T29" s="77"/>
      <c r="U29" s="77"/>
      <c r="V29" s="77"/>
      <c r="W29" s="77"/>
      <c r="X29" s="77"/>
      <c r="Y29" s="77"/>
      <c r="Z29" s="77"/>
      <c r="AA29" s="77"/>
      <c r="AB29" s="77"/>
      <c r="AC29" s="77"/>
      <c r="AD29" s="74"/>
      <c r="AE29" s="74"/>
      <c r="AF29" s="74"/>
      <c r="AG29" s="75"/>
      <c r="AH29" s="76"/>
      <c r="AI29" s="76"/>
      <c r="AJ29" s="76"/>
      <c r="AK29" s="76"/>
      <c r="AL29" s="76"/>
      <c r="AM29" s="76"/>
      <c r="AN29" s="77"/>
      <c r="AO29" s="77"/>
      <c r="AP29" s="77"/>
      <c r="AQ29" s="77"/>
      <c r="AR29" s="77"/>
      <c r="AS29" s="77"/>
      <c r="AT29" s="77"/>
      <c r="AU29" s="77"/>
      <c r="AV29" s="77"/>
      <c r="AW29" s="77"/>
      <c r="AX29" s="77"/>
      <c r="AY29" s="77"/>
      <c r="AZ29" s="77"/>
      <c r="BA29" s="77"/>
      <c r="BB29" s="77"/>
      <c r="BC29" s="77"/>
      <c r="BD29" s="5"/>
      <c r="BE29" s="13"/>
      <c r="BJ29" s="2"/>
      <c r="BK29" s="2"/>
      <c r="BL29" s="2"/>
      <c r="BM29" s="2"/>
      <c r="BN29" s="2"/>
      <c r="BO29" s="2"/>
      <c r="BP29" s="2"/>
      <c r="BQ29" s="2"/>
      <c r="BR29" s="2"/>
      <c r="BS29" s="2"/>
      <c r="CH29" s="2"/>
      <c r="CI29" s="2"/>
      <c r="CJ29" s="2"/>
      <c r="CK29" s="2"/>
      <c r="CL29" s="2"/>
      <c r="CM29" s="2"/>
      <c r="CN29" s="2"/>
      <c r="CO29" s="2"/>
      <c r="CP29" s="2"/>
      <c r="CQ29" s="2"/>
      <c r="CR29" s="2"/>
      <c r="CS29" s="2"/>
      <c r="CT29" s="2"/>
      <c r="CU29" s="2"/>
      <c r="CV29" s="2"/>
      <c r="CW29" s="2"/>
      <c r="CX29" s="2"/>
    </row>
    <row r="30" spans="1:102" x14ac:dyDescent="0.25">
      <c r="A30" s="14"/>
      <c r="B30" s="4"/>
      <c r="C30" s="561" t="s">
        <v>48</v>
      </c>
      <c r="D30" s="561"/>
      <c r="E30" s="561"/>
      <c r="F30" s="561"/>
      <c r="G30" s="561"/>
      <c r="H30" s="561"/>
      <c r="I30" s="561"/>
      <c r="J30" s="561"/>
      <c r="K30" s="561"/>
      <c r="L30" s="561"/>
      <c r="M30" s="561"/>
      <c r="N30" s="561"/>
      <c r="O30" s="561"/>
      <c r="P30" s="561"/>
      <c r="Q30" s="561"/>
      <c r="R30" s="561"/>
      <c r="S30" s="561"/>
      <c r="T30" s="561"/>
      <c r="U30" s="561"/>
      <c r="V30" s="561"/>
      <c r="W30" s="561"/>
      <c r="X30" s="561"/>
      <c r="Y30" s="561"/>
      <c r="Z30" s="561"/>
      <c r="AA30" s="561"/>
      <c r="AB30" s="561"/>
      <c r="AC30" s="4"/>
      <c r="AD30" s="561" t="s">
        <v>49</v>
      </c>
      <c r="AE30" s="561"/>
      <c r="AF30" s="561"/>
      <c r="AG30" s="561"/>
      <c r="AH30" s="561"/>
      <c r="AI30" s="561"/>
      <c r="AJ30" s="561"/>
      <c r="AK30" s="561"/>
      <c r="AL30" s="561"/>
      <c r="AM30" s="561"/>
      <c r="AN30" s="561"/>
      <c r="AO30" s="561"/>
      <c r="AP30" s="561"/>
      <c r="AQ30" s="561"/>
      <c r="AR30" s="561"/>
      <c r="AS30" s="561"/>
      <c r="AT30" s="561"/>
      <c r="AU30" s="561"/>
      <c r="AV30" s="561"/>
      <c r="AW30" s="561"/>
      <c r="AX30" s="561"/>
      <c r="AY30" s="561"/>
      <c r="AZ30" s="561"/>
      <c r="BA30" s="561"/>
      <c r="BB30" s="561"/>
      <c r="BC30" s="561"/>
      <c r="BD30" s="5"/>
      <c r="BE30" s="13"/>
      <c r="BJ30" s="2"/>
      <c r="BK30" s="2"/>
      <c r="BL30" s="2"/>
      <c r="BM30" s="2"/>
      <c r="BN30" s="2"/>
      <c r="BO30" s="2"/>
      <c r="BP30" s="2"/>
      <c r="BQ30" s="2"/>
      <c r="BR30" s="2"/>
      <c r="BS30" s="2"/>
      <c r="CH30" s="2"/>
      <c r="CI30" s="2"/>
      <c r="CJ30" s="2"/>
      <c r="CK30" s="2"/>
      <c r="CL30" s="2"/>
      <c r="CM30" s="2"/>
      <c r="CN30" s="2"/>
      <c r="CO30" s="2"/>
      <c r="CP30" s="2"/>
      <c r="CQ30" s="2"/>
      <c r="CR30" s="2"/>
      <c r="CS30" s="2"/>
      <c r="CT30" s="2"/>
      <c r="CU30" s="2"/>
      <c r="CV30" s="2"/>
      <c r="CW30" s="2"/>
      <c r="CX30" s="2"/>
    </row>
    <row r="31" spans="1:102" ht="4.5" customHeight="1" x14ac:dyDescent="0.25">
      <c r="A31" s="14"/>
      <c r="B31" s="4"/>
      <c r="C31" s="68"/>
      <c r="D31" s="68"/>
      <c r="E31" s="68"/>
      <c r="F31" s="68"/>
      <c r="G31" s="68"/>
      <c r="H31" s="68"/>
      <c r="I31" s="68"/>
      <c r="J31" s="68"/>
      <c r="K31" s="68"/>
      <c r="L31" s="68"/>
      <c r="M31" s="68"/>
      <c r="N31" s="68"/>
      <c r="O31" s="68"/>
      <c r="P31" s="68"/>
      <c r="Q31" s="68"/>
      <c r="R31" s="68"/>
      <c r="S31" s="68"/>
      <c r="T31" s="68"/>
      <c r="U31" s="68"/>
      <c r="V31" s="68"/>
      <c r="W31" s="68"/>
      <c r="X31" s="68"/>
      <c r="Y31" s="68"/>
      <c r="Z31" s="68"/>
      <c r="AA31" s="4"/>
      <c r="AB31" s="4"/>
      <c r="AC31" s="4"/>
      <c r="AD31" s="68"/>
      <c r="AE31" s="68"/>
      <c r="AF31" s="68"/>
      <c r="AG31" s="68"/>
      <c r="AH31" s="68"/>
      <c r="AI31" s="68"/>
      <c r="AJ31" s="68"/>
      <c r="AK31" s="68"/>
      <c r="AL31" s="68"/>
      <c r="AM31" s="68"/>
      <c r="AN31" s="68"/>
      <c r="AO31" s="68"/>
      <c r="AP31" s="68"/>
      <c r="AQ31" s="68"/>
      <c r="AR31" s="68"/>
      <c r="AS31" s="68"/>
      <c r="AT31" s="68"/>
      <c r="AU31" s="68"/>
      <c r="AV31" s="68"/>
      <c r="AW31" s="68"/>
      <c r="AX31" s="68"/>
      <c r="AY31" s="68"/>
      <c r="AZ31" s="68"/>
      <c r="BA31" s="68"/>
      <c r="BB31" s="4"/>
      <c r="BC31" s="4"/>
      <c r="BD31" s="5"/>
      <c r="BE31" s="13"/>
      <c r="BJ31" s="2"/>
      <c r="BK31" s="2"/>
      <c r="BL31" s="2"/>
      <c r="BM31" s="2"/>
      <c r="BN31" s="2"/>
      <c r="BO31" s="2"/>
      <c r="BP31" s="2"/>
      <c r="BQ31" s="2"/>
      <c r="BR31" s="2"/>
      <c r="BS31" s="2"/>
      <c r="CH31" s="2"/>
      <c r="CI31" s="2"/>
      <c r="CJ31" s="2"/>
      <c r="CK31" s="2"/>
      <c r="CL31" s="2"/>
      <c r="CM31" s="2"/>
      <c r="CN31" s="2"/>
      <c r="CO31" s="2"/>
      <c r="CP31" s="2"/>
      <c r="CQ31" s="2"/>
      <c r="CR31" s="2"/>
      <c r="CS31" s="2"/>
      <c r="CT31" s="2"/>
      <c r="CU31" s="2"/>
      <c r="CV31" s="2"/>
      <c r="CW31" s="2"/>
      <c r="CX31" s="2"/>
    </row>
    <row r="32" spans="1:102" x14ac:dyDescent="0.25">
      <c r="A32" s="14"/>
      <c r="B32" s="4"/>
      <c r="C32" s="562" t="s">
        <v>42</v>
      </c>
      <c r="D32" s="562"/>
      <c r="E32" s="562"/>
      <c r="F32" s="562"/>
      <c r="G32" s="562"/>
      <c r="H32" s="562"/>
      <c r="I32" s="562"/>
      <c r="J32" s="562"/>
      <c r="K32" s="562"/>
      <c r="L32" s="556"/>
      <c r="M32" s="556"/>
      <c r="N32" s="556"/>
      <c r="O32" s="556"/>
      <c r="P32" s="556"/>
      <c r="Q32" s="556"/>
      <c r="R32" s="556"/>
      <c r="S32" s="556"/>
      <c r="T32" s="556"/>
      <c r="U32" s="556"/>
      <c r="V32" s="556"/>
      <c r="W32" s="556"/>
      <c r="X32" s="556"/>
      <c r="Y32" s="556"/>
      <c r="Z32" s="556"/>
      <c r="AA32" s="556"/>
      <c r="AB32" s="556"/>
      <c r="AC32" s="69"/>
      <c r="AD32" s="562" t="s">
        <v>42</v>
      </c>
      <c r="AE32" s="562"/>
      <c r="AF32" s="562"/>
      <c r="AG32" s="562"/>
      <c r="AH32" s="562"/>
      <c r="AI32" s="562"/>
      <c r="AJ32" s="562"/>
      <c r="AK32" s="562"/>
      <c r="AL32" s="562"/>
      <c r="AM32" s="556"/>
      <c r="AN32" s="556"/>
      <c r="AO32" s="556"/>
      <c r="AP32" s="556"/>
      <c r="AQ32" s="556"/>
      <c r="AR32" s="556"/>
      <c r="AS32" s="556"/>
      <c r="AT32" s="556"/>
      <c r="AU32" s="556"/>
      <c r="AV32" s="556"/>
      <c r="AW32" s="556"/>
      <c r="AX32" s="556"/>
      <c r="AY32" s="556"/>
      <c r="AZ32" s="556"/>
      <c r="BA32" s="556"/>
      <c r="BB32" s="556"/>
      <c r="BC32" s="556"/>
      <c r="BD32" s="5"/>
      <c r="BE32" s="13"/>
      <c r="BJ32" s="2"/>
      <c r="BK32" s="2"/>
      <c r="BL32" s="2"/>
      <c r="BM32" s="2"/>
      <c r="BN32" s="2"/>
      <c r="BO32" s="2"/>
      <c r="BP32" s="2"/>
      <c r="BQ32" s="2"/>
      <c r="BR32" s="2"/>
      <c r="BS32" s="2"/>
      <c r="CH32" s="2"/>
      <c r="CI32" s="2"/>
      <c r="CJ32" s="2"/>
      <c r="CK32" s="2"/>
      <c r="CL32" s="2"/>
      <c r="CM32" s="2"/>
      <c r="CN32" s="2"/>
      <c r="CO32" s="2"/>
      <c r="CP32" s="2"/>
      <c r="CQ32" s="2"/>
      <c r="CR32" s="2"/>
      <c r="CS32" s="2"/>
      <c r="CT32" s="2"/>
      <c r="CU32" s="2"/>
      <c r="CV32" s="2"/>
      <c r="CW32" s="2"/>
      <c r="CX32" s="2"/>
    </row>
    <row r="33" spans="1:102" ht="7.5" customHeight="1" x14ac:dyDescent="0.25">
      <c r="A33" s="14"/>
      <c r="B33" s="4"/>
      <c r="C33" s="69"/>
      <c r="D33" s="69"/>
      <c r="E33" s="69"/>
      <c r="F33" s="69"/>
      <c r="G33" s="69"/>
      <c r="H33" s="69"/>
      <c r="I33" s="69"/>
      <c r="J33" s="69"/>
      <c r="K33" s="69"/>
      <c r="L33" s="69"/>
      <c r="M33" s="69"/>
      <c r="N33" s="69"/>
      <c r="O33" s="69"/>
      <c r="P33" s="69"/>
      <c r="Q33" s="69"/>
      <c r="R33" s="69"/>
      <c r="S33" s="69"/>
      <c r="T33" s="69"/>
      <c r="U33" s="69"/>
      <c r="V33" s="69"/>
      <c r="W33" s="69"/>
      <c r="X33" s="69"/>
      <c r="Y33" s="69"/>
      <c r="Z33" s="69"/>
      <c r="AA33" s="69"/>
      <c r="AB33" s="69"/>
      <c r="AC33" s="69"/>
      <c r="AD33" s="69"/>
      <c r="AE33" s="69"/>
      <c r="AF33" s="69"/>
      <c r="AG33" s="69"/>
      <c r="AH33" s="69"/>
      <c r="AI33" s="69"/>
      <c r="AJ33" s="69"/>
      <c r="AK33" s="69"/>
      <c r="AL33" s="69"/>
      <c r="AM33" s="69"/>
      <c r="AN33" s="69"/>
      <c r="AO33" s="69"/>
      <c r="AP33" s="69"/>
      <c r="AQ33" s="69"/>
      <c r="AR33" s="69"/>
      <c r="AS33" s="69"/>
      <c r="AT33" s="69"/>
      <c r="AU33" s="69"/>
      <c r="AV33" s="69"/>
      <c r="AW33" s="69"/>
      <c r="AX33" s="69"/>
      <c r="AY33" s="69"/>
      <c r="AZ33" s="69"/>
      <c r="BA33" s="69"/>
      <c r="BB33" s="69"/>
      <c r="BC33" s="69"/>
      <c r="BD33" s="5"/>
      <c r="BE33" s="13"/>
      <c r="BJ33" s="2"/>
      <c r="BK33" s="2"/>
      <c r="BL33" s="2"/>
      <c r="BM33" s="2"/>
      <c r="BN33" s="2"/>
      <c r="BO33" s="2"/>
      <c r="BP33" s="2"/>
      <c r="BQ33" s="2"/>
      <c r="BR33" s="2"/>
      <c r="BS33" s="2"/>
      <c r="CH33" s="2"/>
      <c r="CI33" s="2"/>
      <c r="CJ33" s="2"/>
      <c r="CK33" s="2"/>
      <c r="CL33" s="2"/>
      <c r="CM33" s="2"/>
      <c r="CN33" s="2"/>
      <c r="CO33" s="2"/>
      <c r="CP33" s="2"/>
      <c r="CQ33" s="2"/>
      <c r="CR33" s="2"/>
      <c r="CS33" s="2"/>
      <c r="CT33" s="2"/>
      <c r="CU33" s="2"/>
      <c r="CV33" s="2"/>
      <c r="CW33" s="2"/>
      <c r="CX33" s="2"/>
    </row>
    <row r="34" spans="1:102" x14ac:dyDescent="0.25">
      <c r="A34" s="14"/>
      <c r="B34" s="4"/>
      <c r="C34" s="560" t="s">
        <v>43</v>
      </c>
      <c r="D34" s="560"/>
      <c r="E34" s="560"/>
      <c r="F34" s="560"/>
      <c r="G34" s="560"/>
      <c r="H34" s="560"/>
      <c r="I34" s="560"/>
      <c r="J34" s="560"/>
      <c r="K34" s="560"/>
      <c r="L34" s="556"/>
      <c r="M34" s="556"/>
      <c r="N34" s="556"/>
      <c r="O34" s="556"/>
      <c r="P34" s="556"/>
      <c r="Q34" s="556"/>
      <c r="R34" s="556"/>
      <c r="S34" s="556"/>
      <c r="T34" s="556"/>
      <c r="U34" s="556"/>
      <c r="V34" s="556"/>
      <c r="W34" s="556"/>
      <c r="X34" s="556"/>
      <c r="Y34" s="556"/>
      <c r="Z34" s="556"/>
      <c r="AA34" s="556"/>
      <c r="AB34" s="556"/>
      <c r="AC34" s="69"/>
      <c r="AD34" s="560" t="s">
        <v>43</v>
      </c>
      <c r="AE34" s="560"/>
      <c r="AF34" s="560"/>
      <c r="AG34" s="560"/>
      <c r="AH34" s="560"/>
      <c r="AI34" s="560"/>
      <c r="AJ34" s="560"/>
      <c r="AK34" s="560"/>
      <c r="AL34" s="560"/>
      <c r="AM34" s="556"/>
      <c r="AN34" s="556"/>
      <c r="AO34" s="556"/>
      <c r="AP34" s="556"/>
      <c r="AQ34" s="556"/>
      <c r="AR34" s="556"/>
      <c r="AS34" s="556"/>
      <c r="AT34" s="556"/>
      <c r="AU34" s="556"/>
      <c r="AV34" s="556"/>
      <c r="AW34" s="556"/>
      <c r="AX34" s="556"/>
      <c r="AY34" s="556"/>
      <c r="AZ34" s="556"/>
      <c r="BA34" s="556"/>
      <c r="BB34" s="556"/>
      <c r="BC34" s="556"/>
      <c r="BD34" s="5"/>
      <c r="BE34" s="13"/>
      <c r="BJ34" s="2"/>
      <c r="BK34" s="2"/>
      <c r="BL34" s="2"/>
      <c r="BM34" s="2"/>
      <c r="BN34" s="2"/>
      <c r="BO34" s="2"/>
      <c r="BP34" s="2"/>
      <c r="BQ34" s="2"/>
      <c r="BR34" s="2"/>
      <c r="BS34" s="2"/>
      <c r="CH34" s="2"/>
      <c r="CI34" s="2"/>
      <c r="CJ34" s="2"/>
      <c r="CK34" s="2"/>
      <c r="CL34" s="2"/>
      <c r="CM34" s="2"/>
      <c r="CN34" s="2"/>
      <c r="CO34" s="2"/>
      <c r="CP34" s="2"/>
      <c r="CQ34" s="2"/>
      <c r="CR34" s="2"/>
      <c r="CS34" s="2"/>
      <c r="CT34" s="2"/>
      <c r="CU34" s="2"/>
      <c r="CV34" s="2"/>
      <c r="CW34" s="2"/>
      <c r="CX34" s="2"/>
    </row>
    <row r="35" spans="1:102" ht="7.5" customHeight="1" x14ac:dyDescent="0.25">
      <c r="A35" s="14"/>
      <c r="B35" s="4"/>
      <c r="C35" s="69"/>
      <c r="D35" s="69"/>
      <c r="E35" s="69"/>
      <c r="F35" s="69"/>
      <c r="G35" s="69"/>
      <c r="H35" s="69"/>
      <c r="I35" s="69"/>
      <c r="J35" s="69"/>
      <c r="K35" s="69"/>
      <c r="L35" s="69"/>
      <c r="M35" s="69"/>
      <c r="N35" s="69"/>
      <c r="O35" s="69"/>
      <c r="P35" s="69"/>
      <c r="Q35" s="69"/>
      <c r="R35" s="69"/>
      <c r="S35" s="69"/>
      <c r="T35" s="69"/>
      <c r="U35" s="69"/>
      <c r="V35" s="69"/>
      <c r="W35" s="69"/>
      <c r="X35" s="69"/>
      <c r="Y35" s="69"/>
      <c r="Z35" s="69"/>
      <c r="AA35" s="69"/>
      <c r="AB35" s="69"/>
      <c r="AC35" s="69"/>
      <c r="AD35" s="69"/>
      <c r="AE35" s="69"/>
      <c r="AF35" s="69"/>
      <c r="AG35" s="69"/>
      <c r="AH35" s="69"/>
      <c r="AI35" s="69"/>
      <c r="AJ35" s="69"/>
      <c r="AK35" s="69"/>
      <c r="AL35" s="69"/>
      <c r="AM35" s="69"/>
      <c r="AN35" s="69"/>
      <c r="AO35" s="69"/>
      <c r="AP35" s="69"/>
      <c r="AQ35" s="69"/>
      <c r="AR35" s="69"/>
      <c r="AS35" s="69"/>
      <c r="AT35" s="69"/>
      <c r="AU35" s="69"/>
      <c r="AV35" s="69"/>
      <c r="AW35" s="69"/>
      <c r="AX35" s="69"/>
      <c r="AY35" s="69"/>
      <c r="AZ35" s="69"/>
      <c r="BA35" s="69"/>
      <c r="BB35" s="69"/>
      <c r="BC35" s="69"/>
      <c r="BD35" s="5"/>
      <c r="BE35" s="13"/>
      <c r="BJ35" s="2"/>
      <c r="BK35" s="2"/>
      <c r="BL35" s="2"/>
      <c r="BM35" s="2"/>
      <c r="BN35" s="2"/>
      <c r="BO35" s="2"/>
      <c r="BP35" s="2"/>
      <c r="BQ35" s="2"/>
      <c r="BR35" s="2"/>
      <c r="BS35" s="2"/>
      <c r="CH35" s="2"/>
      <c r="CI35" s="2"/>
      <c r="CJ35" s="2"/>
      <c r="CK35" s="2"/>
      <c r="CL35" s="2"/>
      <c r="CM35" s="2"/>
      <c r="CN35" s="2"/>
      <c r="CO35" s="2"/>
      <c r="CP35" s="2"/>
      <c r="CQ35" s="2"/>
      <c r="CR35" s="2"/>
      <c r="CS35" s="2"/>
      <c r="CT35" s="2"/>
      <c r="CU35" s="2"/>
      <c r="CV35" s="2"/>
      <c r="CW35" s="2"/>
      <c r="CX35" s="2"/>
    </row>
    <row r="36" spans="1:102" x14ac:dyDescent="0.25">
      <c r="A36" s="14"/>
      <c r="B36" s="4"/>
      <c r="C36" s="560" t="s">
        <v>44</v>
      </c>
      <c r="D36" s="560"/>
      <c r="E36" s="560"/>
      <c r="F36" s="560"/>
      <c r="G36" s="560"/>
      <c r="H36" s="560"/>
      <c r="I36" s="556"/>
      <c r="J36" s="556"/>
      <c r="K36" s="556"/>
      <c r="L36" s="556"/>
      <c r="M36" s="556"/>
      <c r="N36" s="556"/>
      <c r="O36" s="556"/>
      <c r="P36" s="556"/>
      <c r="Q36" s="556"/>
      <c r="R36" s="556"/>
      <c r="S36" s="556"/>
      <c r="T36" s="69"/>
      <c r="U36" s="560" t="s">
        <v>45</v>
      </c>
      <c r="V36" s="560"/>
      <c r="W36" s="560"/>
      <c r="X36" s="557"/>
      <c r="Y36" s="557"/>
      <c r="Z36" s="557"/>
      <c r="AA36" s="557"/>
      <c r="AB36" s="557"/>
      <c r="AC36" s="69"/>
      <c r="AD36" s="560" t="s">
        <v>44</v>
      </c>
      <c r="AE36" s="560"/>
      <c r="AF36" s="560"/>
      <c r="AG36" s="560"/>
      <c r="AH36" s="560"/>
      <c r="AI36" s="560"/>
      <c r="AJ36" s="556"/>
      <c r="AK36" s="556"/>
      <c r="AL36" s="556"/>
      <c r="AM36" s="556"/>
      <c r="AN36" s="556"/>
      <c r="AO36" s="556"/>
      <c r="AP36" s="556"/>
      <c r="AQ36" s="556"/>
      <c r="AR36" s="556"/>
      <c r="AS36" s="556"/>
      <c r="AT36" s="556"/>
      <c r="AU36" s="69"/>
      <c r="AV36" s="560" t="s">
        <v>45</v>
      </c>
      <c r="AW36" s="560"/>
      <c r="AX36" s="560"/>
      <c r="AY36" s="557"/>
      <c r="AZ36" s="557"/>
      <c r="BA36" s="557"/>
      <c r="BB36" s="557"/>
      <c r="BC36" s="557"/>
      <c r="BD36" s="5"/>
      <c r="BE36" s="13"/>
      <c r="BJ36" s="2"/>
      <c r="BK36" s="2"/>
      <c r="BL36" s="2"/>
      <c r="BM36" s="2"/>
      <c r="BN36" s="2"/>
      <c r="BO36" s="2"/>
      <c r="BP36" s="2"/>
      <c r="BQ36" s="2"/>
      <c r="BR36" s="2"/>
      <c r="BS36" s="2"/>
      <c r="CH36" s="2"/>
      <c r="CI36" s="2"/>
      <c r="CJ36" s="2"/>
      <c r="CK36" s="2"/>
      <c r="CL36" s="2"/>
      <c r="CM36" s="2"/>
      <c r="CN36" s="2"/>
      <c r="CO36" s="2"/>
      <c r="CP36" s="2"/>
      <c r="CQ36" s="2"/>
      <c r="CR36" s="2"/>
      <c r="CS36" s="2"/>
      <c r="CT36" s="2"/>
      <c r="CU36" s="2"/>
      <c r="CV36" s="2"/>
      <c r="CW36" s="2"/>
      <c r="CX36" s="2"/>
    </row>
    <row r="37" spans="1:102" ht="7.5" customHeight="1" x14ac:dyDescent="0.25">
      <c r="A37" s="14"/>
      <c r="B37" s="4"/>
      <c r="C37" s="430"/>
      <c r="D37" s="430"/>
      <c r="E37" s="430"/>
      <c r="F37" s="430"/>
      <c r="G37" s="430"/>
      <c r="H37" s="430"/>
      <c r="I37" s="70"/>
      <c r="J37" s="70"/>
      <c r="K37" s="70"/>
      <c r="L37" s="70"/>
      <c r="M37" s="70"/>
      <c r="N37" s="70"/>
      <c r="O37" s="70"/>
      <c r="P37" s="70"/>
      <c r="Q37" s="70"/>
      <c r="R37" s="70"/>
      <c r="S37" s="70"/>
      <c r="T37" s="69"/>
      <c r="U37" s="430"/>
      <c r="V37" s="430"/>
      <c r="W37" s="430"/>
      <c r="X37" s="71"/>
      <c r="Y37" s="71"/>
      <c r="Z37" s="71"/>
      <c r="AA37" s="71"/>
      <c r="AB37" s="71"/>
      <c r="AC37" s="69"/>
      <c r="AD37" s="430"/>
      <c r="AE37" s="430"/>
      <c r="AF37" s="430"/>
      <c r="AG37" s="430"/>
      <c r="AH37" s="430"/>
      <c r="AI37" s="430"/>
      <c r="AJ37" s="70"/>
      <c r="AK37" s="70"/>
      <c r="AL37" s="70"/>
      <c r="AM37" s="70"/>
      <c r="AN37" s="70"/>
      <c r="AO37" s="70"/>
      <c r="AP37" s="70"/>
      <c r="AQ37" s="70"/>
      <c r="AR37" s="70"/>
      <c r="AS37" s="70"/>
      <c r="AT37" s="70"/>
      <c r="AU37" s="69"/>
      <c r="AV37" s="430"/>
      <c r="AW37" s="430"/>
      <c r="AX37" s="430"/>
      <c r="AY37" s="71"/>
      <c r="AZ37" s="71"/>
      <c r="BA37" s="71"/>
      <c r="BB37" s="71"/>
      <c r="BC37" s="71"/>
      <c r="BD37" s="5"/>
      <c r="BE37" s="13"/>
      <c r="BJ37" s="2"/>
      <c r="BK37" s="2"/>
      <c r="BL37" s="2"/>
      <c r="BM37" s="2"/>
      <c r="BN37" s="2"/>
      <c r="BO37" s="2"/>
      <c r="BP37" s="2"/>
      <c r="BQ37" s="2"/>
      <c r="BR37" s="2"/>
      <c r="BS37" s="2"/>
      <c r="CH37" s="2"/>
      <c r="CI37" s="2"/>
      <c r="CJ37" s="2"/>
      <c r="CK37" s="2"/>
      <c r="CL37" s="2"/>
      <c r="CM37" s="2"/>
      <c r="CN37" s="2"/>
      <c r="CO37" s="2"/>
      <c r="CP37" s="2"/>
      <c r="CQ37" s="2"/>
      <c r="CR37" s="2"/>
      <c r="CS37" s="2"/>
      <c r="CT37" s="2"/>
      <c r="CU37" s="2"/>
      <c r="CV37" s="2"/>
      <c r="CW37" s="2"/>
      <c r="CX37" s="2"/>
    </row>
    <row r="38" spans="1:102" x14ac:dyDescent="0.25">
      <c r="A38" s="14"/>
      <c r="B38" s="4"/>
      <c r="C38" s="558" t="s">
        <v>46</v>
      </c>
      <c r="D38" s="558"/>
      <c r="E38" s="558"/>
      <c r="F38" s="558"/>
      <c r="G38" s="558"/>
      <c r="H38" s="558"/>
      <c r="I38" s="558"/>
      <c r="J38" s="558"/>
      <c r="K38" s="558"/>
      <c r="L38" s="558"/>
      <c r="M38" s="558"/>
      <c r="N38" s="556"/>
      <c r="O38" s="556"/>
      <c r="P38" s="556"/>
      <c r="Q38" s="556"/>
      <c r="R38" s="556"/>
      <c r="S38" s="556"/>
      <c r="T38" s="556"/>
      <c r="U38" s="556"/>
      <c r="V38" s="556"/>
      <c r="W38" s="556"/>
      <c r="X38" s="556"/>
      <c r="Y38" s="556"/>
      <c r="Z38" s="556"/>
      <c r="AA38" s="556"/>
      <c r="AB38" s="556"/>
      <c r="AC38" s="69"/>
      <c r="AD38" s="558" t="s">
        <v>46</v>
      </c>
      <c r="AE38" s="558"/>
      <c r="AF38" s="558"/>
      <c r="AG38" s="558"/>
      <c r="AH38" s="558"/>
      <c r="AI38" s="558"/>
      <c r="AJ38" s="558"/>
      <c r="AK38" s="558"/>
      <c r="AL38" s="558"/>
      <c r="AM38" s="558"/>
      <c r="AN38" s="558"/>
      <c r="AO38" s="556"/>
      <c r="AP38" s="556"/>
      <c r="AQ38" s="556"/>
      <c r="AR38" s="556"/>
      <c r="AS38" s="556"/>
      <c r="AT38" s="556"/>
      <c r="AU38" s="556"/>
      <c r="AV38" s="556"/>
      <c r="AW38" s="556"/>
      <c r="AX38" s="556"/>
      <c r="AY38" s="556"/>
      <c r="AZ38" s="556"/>
      <c r="BA38" s="556"/>
      <c r="BB38" s="556"/>
      <c r="BC38" s="556"/>
      <c r="BD38" s="5"/>
      <c r="BE38" s="13"/>
      <c r="BJ38" s="2"/>
      <c r="BK38" s="2"/>
      <c r="BL38" s="2"/>
      <c r="BM38" s="2"/>
      <c r="BN38" s="2"/>
      <c r="BO38" s="2"/>
      <c r="BP38" s="2"/>
      <c r="BQ38" s="2"/>
      <c r="BR38" s="2"/>
      <c r="BS38" s="2"/>
      <c r="CH38" s="2"/>
      <c r="CI38" s="2"/>
      <c r="CJ38" s="2"/>
      <c r="CK38" s="2"/>
      <c r="CL38" s="2"/>
      <c r="CM38" s="2"/>
      <c r="CN38" s="2"/>
      <c r="CO38" s="2"/>
      <c r="CP38" s="2"/>
      <c r="CQ38" s="2"/>
      <c r="CR38" s="2"/>
      <c r="CS38" s="2"/>
      <c r="CT38" s="2"/>
      <c r="CU38" s="2"/>
      <c r="CV38" s="2"/>
      <c r="CW38" s="2"/>
      <c r="CX38" s="2"/>
    </row>
    <row r="39" spans="1:102" ht="7.5" customHeight="1" x14ac:dyDescent="0.25">
      <c r="A39" s="14"/>
      <c r="B39" s="4"/>
      <c r="C39" s="69"/>
      <c r="D39" s="430"/>
      <c r="E39" s="430"/>
      <c r="F39" s="72"/>
      <c r="G39" s="73"/>
      <c r="H39" s="73"/>
      <c r="I39" s="73"/>
      <c r="J39" s="73"/>
      <c r="K39" s="73"/>
      <c r="L39" s="73"/>
      <c r="M39" s="69"/>
      <c r="N39" s="69"/>
      <c r="O39" s="69"/>
      <c r="P39" s="69"/>
      <c r="Q39" s="69"/>
      <c r="R39" s="69"/>
      <c r="S39" s="69"/>
      <c r="T39" s="69"/>
      <c r="U39" s="69"/>
      <c r="V39" s="69"/>
      <c r="W39" s="69"/>
      <c r="X39" s="69"/>
      <c r="Y39" s="69"/>
      <c r="Z39" s="69"/>
      <c r="AA39" s="69"/>
      <c r="AB39" s="69"/>
      <c r="AC39" s="69"/>
      <c r="AD39" s="69"/>
      <c r="AE39" s="430"/>
      <c r="AF39" s="430"/>
      <c r="AG39" s="72"/>
      <c r="AH39" s="73"/>
      <c r="AI39" s="73"/>
      <c r="AJ39" s="73"/>
      <c r="AK39" s="73"/>
      <c r="AL39" s="73"/>
      <c r="AM39" s="73"/>
      <c r="AN39" s="69"/>
      <c r="AO39" s="69"/>
      <c r="AP39" s="69"/>
      <c r="AQ39" s="69"/>
      <c r="AR39" s="69"/>
      <c r="AS39" s="69"/>
      <c r="AT39" s="69"/>
      <c r="AU39" s="69"/>
      <c r="AV39" s="69"/>
      <c r="AW39" s="69"/>
      <c r="AX39" s="69"/>
      <c r="AY39" s="69"/>
      <c r="AZ39" s="69"/>
      <c r="BA39" s="69"/>
      <c r="BB39" s="69"/>
      <c r="BC39" s="69"/>
      <c r="BD39" s="5"/>
      <c r="BE39" s="13"/>
      <c r="BJ39" s="2"/>
      <c r="BK39" s="2"/>
      <c r="BL39" s="2"/>
      <c r="BM39" s="2"/>
      <c r="BN39" s="2"/>
      <c r="BO39" s="2"/>
      <c r="BP39" s="2"/>
      <c r="BQ39" s="2"/>
      <c r="BR39" s="2"/>
      <c r="BS39" s="2"/>
      <c r="CH39" s="2"/>
      <c r="CI39" s="2"/>
      <c r="CJ39" s="2"/>
      <c r="CK39" s="2"/>
      <c r="CL39" s="2"/>
      <c r="CM39" s="2"/>
      <c r="CN39" s="2"/>
      <c r="CO39" s="2"/>
      <c r="CP39" s="2"/>
      <c r="CQ39" s="2"/>
      <c r="CR39" s="2"/>
      <c r="CS39" s="2"/>
      <c r="CT39" s="2"/>
      <c r="CU39" s="2"/>
      <c r="CV39" s="2"/>
      <c r="CW39" s="2"/>
      <c r="CX39" s="2"/>
    </row>
    <row r="40" spans="1:102" x14ac:dyDescent="0.25">
      <c r="A40" s="14"/>
      <c r="B40" s="4"/>
      <c r="C40" s="558" t="s">
        <v>20</v>
      </c>
      <c r="D40" s="558"/>
      <c r="E40" s="558"/>
      <c r="F40" s="559"/>
      <c r="G40" s="559"/>
      <c r="H40" s="559"/>
      <c r="I40" s="559"/>
      <c r="J40" s="559"/>
      <c r="K40" s="559"/>
      <c r="L40" s="559"/>
      <c r="M40" s="559"/>
      <c r="N40" s="559"/>
      <c r="O40" s="559"/>
      <c r="P40" s="559"/>
      <c r="Q40" s="559"/>
      <c r="R40" s="559"/>
      <c r="S40" s="559"/>
      <c r="T40" s="559"/>
      <c r="U40" s="559"/>
      <c r="V40" s="559"/>
      <c r="W40" s="559"/>
      <c r="X40" s="559"/>
      <c r="Y40" s="559"/>
      <c r="Z40" s="559"/>
      <c r="AA40" s="559"/>
      <c r="AB40" s="559"/>
      <c r="AC40" s="69"/>
      <c r="AD40" s="558" t="s">
        <v>20</v>
      </c>
      <c r="AE40" s="558"/>
      <c r="AF40" s="558"/>
      <c r="AG40" s="559"/>
      <c r="AH40" s="559"/>
      <c r="AI40" s="559"/>
      <c r="AJ40" s="559"/>
      <c r="AK40" s="559"/>
      <c r="AL40" s="559"/>
      <c r="AM40" s="559"/>
      <c r="AN40" s="559"/>
      <c r="AO40" s="559"/>
      <c r="AP40" s="559"/>
      <c r="AQ40" s="559"/>
      <c r="AR40" s="559"/>
      <c r="AS40" s="559"/>
      <c r="AT40" s="559"/>
      <c r="AU40" s="559"/>
      <c r="AV40" s="559"/>
      <c r="AW40" s="559"/>
      <c r="AX40" s="559"/>
      <c r="AY40" s="559"/>
      <c r="AZ40" s="559"/>
      <c r="BA40" s="559"/>
      <c r="BB40" s="559"/>
      <c r="BC40" s="559"/>
      <c r="BD40" s="5"/>
      <c r="BE40" s="13"/>
      <c r="BJ40" s="2"/>
      <c r="BK40" s="2"/>
      <c r="BL40" s="2"/>
      <c r="BM40" s="2"/>
      <c r="BN40" s="2"/>
      <c r="BO40" s="2"/>
      <c r="BP40" s="2"/>
      <c r="BQ40" s="2"/>
      <c r="BR40" s="2"/>
      <c r="BS40" s="2"/>
      <c r="CH40" s="2"/>
      <c r="CI40" s="2"/>
      <c r="CJ40" s="2"/>
      <c r="CK40" s="2"/>
      <c r="CL40" s="2"/>
      <c r="CM40" s="2"/>
      <c r="CN40" s="2"/>
      <c r="CO40" s="2"/>
      <c r="CP40" s="2"/>
      <c r="CQ40" s="2"/>
      <c r="CR40" s="2"/>
      <c r="CS40" s="2"/>
      <c r="CT40" s="2"/>
      <c r="CU40" s="2"/>
      <c r="CV40" s="2"/>
      <c r="CW40" s="2"/>
      <c r="CX40" s="2"/>
    </row>
    <row r="41" spans="1:102" ht="7.5" customHeight="1" x14ac:dyDescent="0.25">
      <c r="A41" s="14"/>
      <c r="B41" s="4"/>
      <c r="C41" s="430"/>
      <c r="D41" s="430"/>
      <c r="E41" s="430"/>
      <c r="F41" s="72"/>
      <c r="G41" s="73"/>
      <c r="H41" s="73"/>
      <c r="I41" s="73"/>
      <c r="J41" s="73"/>
      <c r="K41" s="73"/>
      <c r="L41" s="73"/>
      <c r="M41" s="69"/>
      <c r="N41" s="69"/>
      <c r="O41" s="69"/>
      <c r="P41" s="69"/>
      <c r="Q41" s="69"/>
      <c r="R41" s="69"/>
      <c r="S41" s="69"/>
      <c r="T41" s="69"/>
      <c r="U41" s="69"/>
      <c r="V41" s="69"/>
      <c r="W41" s="69"/>
      <c r="X41" s="69"/>
      <c r="Y41" s="69"/>
      <c r="Z41" s="69"/>
      <c r="AA41" s="69"/>
      <c r="AB41" s="69"/>
      <c r="AC41" s="69"/>
      <c r="AD41" s="430"/>
      <c r="AE41" s="430"/>
      <c r="AF41" s="430"/>
      <c r="AG41" s="72"/>
      <c r="AH41" s="73"/>
      <c r="AI41" s="73"/>
      <c r="AJ41" s="73"/>
      <c r="AK41" s="73"/>
      <c r="AL41" s="73"/>
      <c r="AM41" s="73"/>
      <c r="AN41" s="69"/>
      <c r="AO41" s="69"/>
      <c r="AP41" s="69"/>
      <c r="AQ41" s="69"/>
      <c r="AR41" s="69"/>
      <c r="AS41" s="69"/>
      <c r="AT41" s="69"/>
      <c r="AU41" s="69"/>
      <c r="AV41" s="69"/>
      <c r="AW41" s="69"/>
      <c r="AX41" s="69"/>
      <c r="AY41" s="69"/>
      <c r="AZ41" s="69"/>
      <c r="BA41" s="69"/>
      <c r="BB41" s="69"/>
      <c r="BC41" s="69"/>
      <c r="BD41" s="5"/>
      <c r="BE41" s="13"/>
      <c r="BJ41" s="2"/>
      <c r="BK41" s="2"/>
      <c r="BL41" s="2"/>
      <c r="BM41" s="2"/>
      <c r="BN41" s="2"/>
      <c r="BO41" s="2"/>
      <c r="BP41" s="2"/>
      <c r="BQ41" s="2"/>
      <c r="BR41" s="2"/>
      <c r="BS41" s="2"/>
      <c r="CH41" s="2"/>
      <c r="CI41" s="2"/>
      <c r="CJ41" s="2"/>
      <c r="CK41" s="2"/>
      <c r="CL41" s="2"/>
      <c r="CM41" s="2"/>
      <c r="CN41" s="2"/>
      <c r="CO41" s="2"/>
      <c r="CP41" s="2"/>
      <c r="CQ41" s="2"/>
      <c r="CR41" s="2"/>
      <c r="CS41" s="2"/>
      <c r="CT41" s="2"/>
      <c r="CU41" s="2"/>
      <c r="CV41" s="2"/>
      <c r="CW41" s="2"/>
      <c r="CX41" s="2"/>
    </row>
    <row r="42" spans="1:102" x14ac:dyDescent="0.25">
      <c r="A42" s="14"/>
      <c r="B42" s="4"/>
      <c r="C42" s="558" t="s">
        <v>44</v>
      </c>
      <c r="D42" s="558"/>
      <c r="E42" s="558"/>
      <c r="F42" s="558"/>
      <c r="G42" s="558"/>
      <c r="H42" s="558"/>
      <c r="I42" s="556"/>
      <c r="J42" s="556"/>
      <c r="K42" s="556"/>
      <c r="L42" s="556"/>
      <c r="M42" s="556"/>
      <c r="N42" s="556"/>
      <c r="O42" s="556"/>
      <c r="P42" s="556"/>
      <c r="Q42" s="556"/>
      <c r="R42" s="556"/>
      <c r="S42" s="556"/>
      <c r="T42" s="69"/>
      <c r="U42" s="558" t="s">
        <v>45</v>
      </c>
      <c r="V42" s="558"/>
      <c r="W42" s="558"/>
      <c r="X42" s="557"/>
      <c r="Y42" s="557"/>
      <c r="Z42" s="557"/>
      <c r="AA42" s="557"/>
      <c r="AB42" s="557"/>
      <c r="AC42" s="69"/>
      <c r="AD42" s="558" t="s">
        <v>44</v>
      </c>
      <c r="AE42" s="558"/>
      <c r="AF42" s="558"/>
      <c r="AG42" s="558"/>
      <c r="AH42" s="558"/>
      <c r="AI42" s="558"/>
      <c r="AJ42" s="556"/>
      <c r="AK42" s="556"/>
      <c r="AL42" s="556"/>
      <c r="AM42" s="556"/>
      <c r="AN42" s="556"/>
      <c r="AO42" s="556"/>
      <c r="AP42" s="556"/>
      <c r="AQ42" s="556"/>
      <c r="AR42" s="556"/>
      <c r="AS42" s="556"/>
      <c r="AT42" s="556"/>
      <c r="AU42" s="69"/>
      <c r="AV42" s="558" t="s">
        <v>45</v>
      </c>
      <c r="AW42" s="558"/>
      <c r="AX42" s="558"/>
      <c r="AY42" s="557"/>
      <c r="AZ42" s="557"/>
      <c r="BA42" s="557"/>
      <c r="BB42" s="557"/>
      <c r="BC42" s="557"/>
      <c r="BD42" s="5"/>
      <c r="BE42" s="13"/>
      <c r="BJ42" s="2"/>
      <c r="BK42" s="2"/>
      <c r="BL42" s="2"/>
      <c r="BM42" s="2"/>
      <c r="BN42" s="2"/>
      <c r="BO42" s="2"/>
      <c r="BP42" s="2"/>
      <c r="BQ42" s="2"/>
      <c r="BR42" s="2"/>
      <c r="BS42" s="2"/>
      <c r="CH42" s="2"/>
      <c r="CI42" s="2"/>
      <c r="CJ42" s="2"/>
      <c r="CK42" s="2"/>
      <c r="CL42" s="2"/>
      <c r="CM42" s="2"/>
      <c r="CN42" s="2"/>
      <c r="CO42" s="2"/>
      <c r="CP42" s="2"/>
      <c r="CQ42" s="2"/>
      <c r="CR42" s="2"/>
      <c r="CS42" s="2"/>
      <c r="CT42" s="2"/>
      <c r="CU42" s="2"/>
      <c r="CV42" s="2"/>
      <c r="CW42" s="2"/>
      <c r="CX42" s="2"/>
    </row>
    <row r="43" spans="1:102" ht="7.5" customHeight="1" x14ac:dyDescent="0.25">
      <c r="A43" s="14"/>
      <c r="B43" s="4"/>
      <c r="C43" s="430"/>
      <c r="D43" s="430"/>
      <c r="E43" s="430"/>
      <c r="F43" s="430"/>
      <c r="G43" s="430"/>
      <c r="H43" s="430"/>
      <c r="I43" s="70"/>
      <c r="J43" s="70"/>
      <c r="K43" s="70"/>
      <c r="L43" s="70"/>
      <c r="M43" s="70"/>
      <c r="N43" s="70"/>
      <c r="O43" s="70"/>
      <c r="P43" s="70"/>
      <c r="Q43" s="70"/>
      <c r="R43" s="70"/>
      <c r="S43" s="70"/>
      <c r="T43" s="69"/>
      <c r="U43" s="430"/>
      <c r="V43" s="430"/>
      <c r="W43" s="430"/>
      <c r="X43" s="71"/>
      <c r="Y43" s="71"/>
      <c r="Z43" s="71"/>
      <c r="AA43" s="71"/>
      <c r="AB43" s="71"/>
      <c r="AC43" s="69"/>
      <c r="AD43" s="430"/>
      <c r="AE43" s="430"/>
      <c r="AF43" s="430"/>
      <c r="AG43" s="430"/>
      <c r="AH43" s="430"/>
      <c r="AI43" s="430"/>
      <c r="AJ43" s="70"/>
      <c r="AK43" s="70"/>
      <c r="AL43" s="70"/>
      <c r="AM43" s="70"/>
      <c r="AN43" s="70"/>
      <c r="AO43" s="70"/>
      <c r="AP43" s="70"/>
      <c r="AQ43" s="70"/>
      <c r="AR43" s="70"/>
      <c r="AS43" s="70"/>
      <c r="AT43" s="70"/>
      <c r="AU43" s="69"/>
      <c r="AV43" s="430"/>
      <c r="AW43" s="430"/>
      <c r="AX43" s="430"/>
      <c r="AY43" s="71"/>
      <c r="AZ43" s="71"/>
      <c r="BA43" s="71"/>
      <c r="BB43" s="71"/>
      <c r="BC43" s="71"/>
      <c r="BD43" s="5"/>
      <c r="BE43" s="13"/>
      <c r="BJ43" s="2"/>
      <c r="BK43" s="2"/>
      <c r="BL43" s="2"/>
      <c r="BM43" s="2"/>
      <c r="BN43" s="2"/>
      <c r="BO43" s="2"/>
      <c r="BP43" s="2"/>
      <c r="BQ43" s="2"/>
      <c r="BR43" s="2"/>
      <c r="BS43" s="2"/>
      <c r="CH43" s="2"/>
      <c r="CI43" s="2"/>
      <c r="CJ43" s="2"/>
      <c r="CK43" s="2"/>
      <c r="CL43" s="2"/>
      <c r="CM43" s="2"/>
      <c r="CN43" s="2"/>
      <c r="CO43" s="2"/>
      <c r="CP43" s="2"/>
      <c r="CQ43" s="2"/>
      <c r="CR43" s="2"/>
      <c r="CS43" s="2"/>
      <c r="CT43" s="2"/>
      <c r="CU43" s="2"/>
      <c r="CV43" s="2"/>
      <c r="CW43" s="2"/>
      <c r="CX43" s="2"/>
    </row>
    <row r="44" spans="1:102" x14ac:dyDescent="0.25">
      <c r="A44" s="14"/>
      <c r="B44" s="4"/>
      <c r="C44" s="555" t="s">
        <v>47</v>
      </c>
      <c r="D44" s="555"/>
      <c r="E44" s="555"/>
      <c r="F44" s="555"/>
      <c r="G44" s="555"/>
      <c r="H44" s="555"/>
      <c r="I44" s="555"/>
      <c r="J44" s="555"/>
      <c r="K44" s="555"/>
      <c r="L44" s="555"/>
      <c r="M44" s="555"/>
      <c r="N44" s="555"/>
      <c r="O44" s="555"/>
      <c r="P44" s="555"/>
      <c r="Q44" s="555"/>
      <c r="R44" s="556"/>
      <c r="S44" s="556"/>
      <c r="T44" s="556"/>
      <c r="U44" s="556"/>
      <c r="V44" s="556"/>
      <c r="W44" s="556"/>
      <c r="X44" s="556"/>
      <c r="Y44" s="556"/>
      <c r="Z44" s="556"/>
      <c r="AA44" s="556"/>
      <c r="AB44" s="556"/>
      <c r="AC44" s="69"/>
      <c r="AD44" s="555" t="s">
        <v>47</v>
      </c>
      <c r="AE44" s="555"/>
      <c r="AF44" s="555"/>
      <c r="AG44" s="555"/>
      <c r="AH44" s="555"/>
      <c r="AI44" s="555"/>
      <c r="AJ44" s="555"/>
      <c r="AK44" s="555"/>
      <c r="AL44" s="555"/>
      <c r="AM44" s="555"/>
      <c r="AN44" s="555"/>
      <c r="AO44" s="555"/>
      <c r="AP44" s="555"/>
      <c r="AQ44" s="555"/>
      <c r="AR44" s="555"/>
      <c r="AS44" s="556"/>
      <c r="AT44" s="556"/>
      <c r="AU44" s="556"/>
      <c r="AV44" s="556"/>
      <c r="AW44" s="556"/>
      <c r="AX44" s="556"/>
      <c r="AY44" s="556"/>
      <c r="AZ44" s="556"/>
      <c r="BA44" s="556"/>
      <c r="BB44" s="556"/>
      <c r="BC44" s="556"/>
      <c r="BD44" s="5"/>
      <c r="BE44" s="13"/>
      <c r="BJ44" s="2"/>
      <c r="BK44" s="2"/>
      <c r="BL44" s="2"/>
      <c r="BM44" s="2"/>
      <c r="BN44" s="2"/>
      <c r="BO44" s="2"/>
      <c r="BP44" s="2"/>
      <c r="BQ44" s="2"/>
      <c r="BR44" s="2"/>
      <c r="BS44" s="2"/>
      <c r="CH44" s="2"/>
      <c r="CI44" s="2"/>
      <c r="CJ44" s="2"/>
      <c r="CK44" s="2"/>
      <c r="CL44" s="2"/>
      <c r="CM44" s="2"/>
      <c r="CN44" s="2"/>
      <c r="CO44" s="2"/>
      <c r="CP44" s="2"/>
      <c r="CQ44" s="2"/>
      <c r="CR44" s="2"/>
      <c r="CS44" s="2"/>
      <c r="CT44" s="2"/>
      <c r="CU44" s="2"/>
      <c r="CV44" s="2"/>
      <c r="CW44" s="2"/>
      <c r="CX44" s="2"/>
    </row>
    <row r="45" spans="1:102" ht="7.5" customHeight="1" x14ac:dyDescent="0.25">
      <c r="A45" s="14"/>
      <c r="B45" s="4"/>
      <c r="C45" s="69"/>
      <c r="D45" s="430"/>
      <c r="E45" s="430"/>
      <c r="F45" s="72"/>
      <c r="G45" s="73"/>
      <c r="H45" s="73"/>
      <c r="I45" s="73"/>
      <c r="J45" s="73"/>
      <c r="K45" s="73"/>
      <c r="L45" s="73"/>
      <c r="M45" s="69"/>
      <c r="N45" s="69"/>
      <c r="O45" s="69"/>
      <c r="P45" s="69"/>
      <c r="Q45" s="69"/>
      <c r="R45" s="69"/>
      <c r="S45" s="69"/>
      <c r="T45" s="69"/>
      <c r="U45" s="69"/>
      <c r="V45" s="69"/>
      <c r="W45" s="69"/>
      <c r="X45" s="69"/>
      <c r="Y45" s="69"/>
      <c r="Z45" s="69"/>
      <c r="AA45" s="69"/>
      <c r="AB45" s="69"/>
      <c r="AC45" s="69"/>
      <c r="AD45" s="69"/>
      <c r="AE45" s="430"/>
      <c r="AF45" s="430"/>
      <c r="AG45" s="72"/>
      <c r="AH45" s="73"/>
      <c r="AI45" s="73"/>
      <c r="AJ45" s="73"/>
      <c r="AK45" s="73"/>
      <c r="AL45" s="73"/>
      <c r="AM45" s="73"/>
      <c r="AN45" s="69"/>
      <c r="AO45" s="69"/>
      <c r="AP45" s="69"/>
      <c r="AQ45" s="69"/>
      <c r="AR45" s="69"/>
      <c r="AS45" s="69"/>
      <c r="AT45" s="69"/>
      <c r="AU45" s="69"/>
      <c r="AV45" s="69"/>
      <c r="AW45" s="69"/>
      <c r="AX45" s="69"/>
      <c r="AY45" s="69"/>
      <c r="AZ45" s="69"/>
      <c r="BA45" s="69"/>
      <c r="BB45" s="69"/>
      <c r="BC45" s="69"/>
      <c r="BD45" s="5"/>
      <c r="BE45" s="13"/>
      <c r="BJ45" s="2"/>
      <c r="BK45" s="2"/>
      <c r="BL45" s="2"/>
      <c r="BM45" s="2"/>
      <c r="BN45" s="2"/>
      <c r="BO45" s="2"/>
      <c r="BP45" s="2"/>
      <c r="BQ45" s="2"/>
      <c r="BR45" s="2"/>
      <c r="BS45" s="2"/>
      <c r="CH45" s="2"/>
      <c r="CI45" s="2"/>
      <c r="CJ45" s="2"/>
      <c r="CK45" s="2"/>
      <c r="CL45" s="2"/>
      <c r="CM45" s="2"/>
      <c r="CN45" s="2"/>
      <c r="CO45" s="2"/>
      <c r="CP45" s="2"/>
      <c r="CQ45" s="2"/>
      <c r="CR45" s="2"/>
      <c r="CS45" s="2"/>
      <c r="CT45" s="2"/>
      <c r="CU45" s="2"/>
      <c r="CV45" s="2"/>
      <c r="CW45" s="2"/>
      <c r="CX45" s="2"/>
    </row>
    <row r="46" spans="1:102" x14ac:dyDescent="0.25">
      <c r="A46" s="14"/>
      <c r="B46" s="4"/>
      <c r="C46" s="555" t="s">
        <v>20</v>
      </c>
      <c r="D46" s="555"/>
      <c r="E46" s="555"/>
      <c r="F46" s="559"/>
      <c r="G46" s="559"/>
      <c r="H46" s="559"/>
      <c r="I46" s="559"/>
      <c r="J46" s="559"/>
      <c r="K46" s="559"/>
      <c r="L46" s="559"/>
      <c r="M46" s="559"/>
      <c r="N46" s="559"/>
      <c r="O46" s="559"/>
      <c r="P46" s="559"/>
      <c r="Q46" s="559"/>
      <c r="R46" s="559"/>
      <c r="S46" s="559"/>
      <c r="T46" s="559"/>
      <c r="U46" s="559"/>
      <c r="V46" s="559"/>
      <c r="W46" s="559"/>
      <c r="X46" s="559"/>
      <c r="Y46" s="559"/>
      <c r="Z46" s="559"/>
      <c r="AA46" s="559"/>
      <c r="AB46" s="559"/>
      <c r="AC46" s="69"/>
      <c r="AD46" s="555" t="s">
        <v>20</v>
      </c>
      <c r="AE46" s="555"/>
      <c r="AF46" s="555"/>
      <c r="AG46" s="559"/>
      <c r="AH46" s="559"/>
      <c r="AI46" s="559"/>
      <c r="AJ46" s="559"/>
      <c r="AK46" s="559"/>
      <c r="AL46" s="559"/>
      <c r="AM46" s="559"/>
      <c r="AN46" s="559"/>
      <c r="AO46" s="559"/>
      <c r="AP46" s="559"/>
      <c r="AQ46" s="559"/>
      <c r="AR46" s="559"/>
      <c r="AS46" s="559"/>
      <c r="AT46" s="559"/>
      <c r="AU46" s="559"/>
      <c r="AV46" s="559"/>
      <c r="AW46" s="559"/>
      <c r="AX46" s="559"/>
      <c r="AY46" s="559"/>
      <c r="AZ46" s="559"/>
      <c r="BA46" s="559"/>
      <c r="BB46" s="559"/>
      <c r="BC46" s="559"/>
      <c r="BD46" s="5"/>
      <c r="BE46" s="13"/>
      <c r="BJ46" s="2"/>
      <c r="BK46" s="2"/>
      <c r="BL46" s="2"/>
      <c r="BM46" s="2"/>
      <c r="BN46" s="2"/>
      <c r="BO46" s="2"/>
      <c r="BP46" s="2"/>
      <c r="BQ46" s="2"/>
      <c r="BR46" s="2"/>
      <c r="BS46" s="2"/>
      <c r="CH46" s="2"/>
      <c r="CI46" s="2"/>
      <c r="CJ46" s="2"/>
      <c r="CK46" s="2"/>
      <c r="CL46" s="2"/>
      <c r="CM46" s="2"/>
      <c r="CN46" s="2"/>
      <c r="CO46" s="2"/>
      <c r="CP46" s="2"/>
      <c r="CQ46" s="2"/>
      <c r="CR46" s="2"/>
      <c r="CS46" s="2"/>
      <c r="CT46" s="2"/>
      <c r="CU46" s="2"/>
      <c r="CV46" s="2"/>
      <c r="CW46" s="2"/>
      <c r="CX46" s="2"/>
    </row>
    <row r="47" spans="1:102" ht="7.5" customHeight="1" x14ac:dyDescent="0.25">
      <c r="A47" s="14"/>
      <c r="B47" s="4"/>
      <c r="C47" s="430"/>
      <c r="D47" s="430"/>
      <c r="E47" s="430"/>
      <c r="F47" s="72"/>
      <c r="G47" s="73"/>
      <c r="H47" s="73"/>
      <c r="I47" s="73"/>
      <c r="J47" s="73"/>
      <c r="K47" s="73"/>
      <c r="L47" s="73"/>
      <c r="M47" s="69"/>
      <c r="N47" s="69"/>
      <c r="O47" s="69"/>
      <c r="P47" s="69"/>
      <c r="Q47" s="69"/>
      <c r="R47" s="69"/>
      <c r="S47" s="69"/>
      <c r="T47" s="69"/>
      <c r="U47" s="69"/>
      <c r="V47" s="69"/>
      <c r="W47" s="69"/>
      <c r="X47" s="69"/>
      <c r="Y47" s="69"/>
      <c r="Z47" s="69"/>
      <c r="AA47" s="69"/>
      <c r="AB47" s="69"/>
      <c r="AC47" s="69"/>
      <c r="AD47" s="430"/>
      <c r="AE47" s="430"/>
      <c r="AF47" s="430"/>
      <c r="AG47" s="72"/>
      <c r="AH47" s="73"/>
      <c r="AI47" s="73"/>
      <c r="AJ47" s="73"/>
      <c r="AK47" s="73"/>
      <c r="AL47" s="73"/>
      <c r="AM47" s="73"/>
      <c r="AN47" s="69"/>
      <c r="AO47" s="69"/>
      <c r="AP47" s="69"/>
      <c r="AQ47" s="69"/>
      <c r="AR47" s="69"/>
      <c r="AS47" s="69"/>
      <c r="AT47" s="69"/>
      <c r="AU47" s="69"/>
      <c r="AV47" s="69"/>
      <c r="AW47" s="69"/>
      <c r="AX47" s="69"/>
      <c r="AY47" s="69"/>
      <c r="AZ47" s="69"/>
      <c r="BA47" s="69"/>
      <c r="BB47" s="69"/>
      <c r="BC47" s="69"/>
      <c r="BD47" s="5"/>
      <c r="BE47" s="13"/>
      <c r="BJ47" s="2"/>
      <c r="BK47" s="2"/>
      <c r="BL47" s="2"/>
      <c r="BM47" s="2"/>
      <c r="BN47" s="2"/>
      <c r="BO47" s="2"/>
      <c r="BP47" s="2"/>
      <c r="BQ47" s="2"/>
      <c r="BR47" s="2"/>
      <c r="BS47" s="2"/>
      <c r="CH47" s="2"/>
      <c r="CI47" s="2"/>
      <c r="CJ47" s="2"/>
      <c r="CK47" s="2"/>
      <c r="CL47" s="2"/>
      <c r="CM47" s="2"/>
      <c r="CN47" s="2"/>
      <c r="CO47" s="2"/>
      <c r="CP47" s="2"/>
      <c r="CQ47" s="2"/>
      <c r="CR47" s="2"/>
      <c r="CS47" s="2"/>
      <c r="CT47" s="2"/>
      <c r="CU47" s="2"/>
      <c r="CV47" s="2"/>
      <c r="CW47" s="2"/>
      <c r="CX47" s="2"/>
    </row>
    <row r="48" spans="1:102" x14ac:dyDescent="0.25">
      <c r="A48" s="14"/>
      <c r="B48" s="4"/>
      <c r="C48" s="555" t="s">
        <v>44</v>
      </c>
      <c r="D48" s="555"/>
      <c r="E48" s="555"/>
      <c r="F48" s="555"/>
      <c r="G48" s="555"/>
      <c r="H48" s="555"/>
      <c r="I48" s="556"/>
      <c r="J48" s="556"/>
      <c r="K48" s="556"/>
      <c r="L48" s="556"/>
      <c r="M48" s="556"/>
      <c r="N48" s="556"/>
      <c r="O48" s="556"/>
      <c r="P48" s="556"/>
      <c r="Q48" s="556"/>
      <c r="R48" s="556"/>
      <c r="S48" s="556"/>
      <c r="T48" s="69"/>
      <c r="U48" s="555" t="s">
        <v>45</v>
      </c>
      <c r="V48" s="555"/>
      <c r="W48" s="555"/>
      <c r="X48" s="557"/>
      <c r="Y48" s="557"/>
      <c r="Z48" s="557"/>
      <c r="AA48" s="557"/>
      <c r="AB48" s="557"/>
      <c r="AC48" s="69"/>
      <c r="AD48" s="555" t="s">
        <v>44</v>
      </c>
      <c r="AE48" s="555"/>
      <c r="AF48" s="555"/>
      <c r="AG48" s="555"/>
      <c r="AH48" s="555"/>
      <c r="AI48" s="555"/>
      <c r="AJ48" s="556"/>
      <c r="AK48" s="556"/>
      <c r="AL48" s="556"/>
      <c r="AM48" s="556"/>
      <c r="AN48" s="556"/>
      <c r="AO48" s="556"/>
      <c r="AP48" s="556"/>
      <c r="AQ48" s="556"/>
      <c r="AR48" s="556"/>
      <c r="AS48" s="556"/>
      <c r="AT48" s="556"/>
      <c r="AU48" s="69"/>
      <c r="AV48" s="555" t="s">
        <v>45</v>
      </c>
      <c r="AW48" s="555"/>
      <c r="AX48" s="555"/>
      <c r="AY48" s="557"/>
      <c r="AZ48" s="557"/>
      <c r="BA48" s="557"/>
      <c r="BB48" s="557"/>
      <c r="BC48" s="557"/>
      <c r="BD48" s="5"/>
      <c r="BE48" s="13"/>
      <c r="BJ48" s="2"/>
      <c r="BK48" s="2"/>
      <c r="BL48" s="2"/>
      <c r="BM48" s="2"/>
      <c r="BN48" s="2"/>
      <c r="BO48" s="2"/>
      <c r="BP48" s="2"/>
      <c r="BQ48" s="2"/>
      <c r="BR48" s="2"/>
      <c r="BS48" s="2"/>
      <c r="CH48" s="2"/>
      <c r="CI48" s="2"/>
      <c r="CJ48" s="2"/>
      <c r="CK48" s="2"/>
      <c r="CL48" s="2"/>
      <c r="CM48" s="2"/>
      <c r="CN48" s="2"/>
      <c r="CO48" s="2"/>
      <c r="CP48" s="2"/>
      <c r="CQ48" s="2"/>
      <c r="CR48" s="2"/>
      <c r="CS48" s="2"/>
      <c r="CT48" s="2"/>
      <c r="CU48" s="2"/>
      <c r="CV48" s="2"/>
      <c r="CW48" s="2"/>
      <c r="CX48" s="2"/>
    </row>
    <row r="49" spans="1:102" ht="7.5" customHeight="1" x14ac:dyDescent="0.25">
      <c r="A49" s="14"/>
      <c r="B49" s="4"/>
      <c r="C49" s="74"/>
      <c r="D49" s="74"/>
      <c r="E49" s="74"/>
      <c r="F49" s="75"/>
      <c r="G49" s="76"/>
      <c r="H49" s="76"/>
      <c r="I49" s="76"/>
      <c r="J49" s="76"/>
      <c r="K49" s="76"/>
      <c r="L49" s="76"/>
      <c r="M49" s="77"/>
      <c r="N49" s="77"/>
      <c r="O49" s="77"/>
      <c r="P49" s="77"/>
      <c r="Q49" s="77"/>
      <c r="R49" s="77"/>
      <c r="S49" s="77"/>
      <c r="T49" s="77"/>
      <c r="U49" s="77"/>
      <c r="V49" s="77"/>
      <c r="W49" s="77"/>
      <c r="X49" s="77"/>
      <c r="Y49" s="77"/>
      <c r="Z49" s="77"/>
      <c r="AA49" s="77"/>
      <c r="AB49" s="77"/>
      <c r="AC49" s="77"/>
      <c r="AD49" s="74"/>
      <c r="AE49" s="74"/>
      <c r="AF49" s="74"/>
      <c r="AG49" s="75"/>
      <c r="AH49" s="76"/>
      <c r="AI49" s="76"/>
      <c r="AJ49" s="76"/>
      <c r="AK49" s="76"/>
      <c r="AL49" s="76"/>
      <c r="AM49" s="76"/>
      <c r="AN49" s="77"/>
      <c r="AO49" s="77"/>
      <c r="AP49" s="77"/>
      <c r="AQ49" s="77"/>
      <c r="AR49" s="77"/>
      <c r="AS49" s="77"/>
      <c r="AT49" s="77"/>
      <c r="AU49" s="77"/>
      <c r="AV49" s="77"/>
      <c r="AW49" s="77"/>
      <c r="AX49" s="77"/>
      <c r="AY49" s="77"/>
      <c r="AZ49" s="77"/>
      <c r="BA49" s="77"/>
      <c r="BB49" s="77"/>
      <c r="BC49" s="77"/>
      <c r="BD49" s="5"/>
      <c r="BE49" s="13"/>
      <c r="BJ49" s="2"/>
      <c r="BK49" s="2"/>
      <c r="BL49" s="2"/>
      <c r="BM49" s="2"/>
      <c r="BN49" s="2"/>
      <c r="BO49" s="2"/>
      <c r="BP49" s="2"/>
      <c r="BQ49" s="2"/>
      <c r="BR49" s="2"/>
      <c r="BS49" s="2"/>
      <c r="CH49" s="2"/>
      <c r="CI49" s="2"/>
      <c r="CJ49" s="2"/>
      <c r="CK49" s="2"/>
      <c r="CL49" s="2"/>
      <c r="CM49" s="2"/>
      <c r="CN49" s="2"/>
      <c r="CO49" s="2"/>
      <c r="CP49" s="2"/>
      <c r="CQ49" s="2"/>
      <c r="CR49" s="2"/>
      <c r="CS49" s="2"/>
      <c r="CT49" s="2"/>
      <c r="CU49" s="2"/>
      <c r="CV49" s="2"/>
      <c r="CW49" s="2"/>
      <c r="CX49" s="2"/>
    </row>
    <row r="50" spans="1:102" ht="16.5" thickBot="1" x14ac:dyDescent="0.3">
      <c r="A50" s="16"/>
      <c r="B50" s="17"/>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9"/>
      <c r="BJ50" s="2"/>
      <c r="BK50" s="2"/>
      <c r="BL50" s="2"/>
      <c r="BM50" s="2"/>
      <c r="BN50" s="2"/>
      <c r="BO50" s="2"/>
      <c r="BP50" s="2"/>
      <c r="BQ50" s="2"/>
      <c r="BR50" s="2"/>
      <c r="BS50" s="2"/>
      <c r="CH50" s="2"/>
      <c r="CI50" s="2"/>
      <c r="CJ50" s="2"/>
      <c r="CK50" s="2"/>
      <c r="CL50" s="2"/>
      <c r="CM50" s="2"/>
      <c r="CN50" s="2"/>
      <c r="CO50" s="2"/>
      <c r="CP50" s="2"/>
      <c r="CQ50" s="2"/>
      <c r="CR50" s="2"/>
      <c r="CS50" s="2"/>
      <c r="CT50" s="2"/>
      <c r="CU50" s="2"/>
      <c r="CV50" s="2"/>
      <c r="CW50" s="2"/>
      <c r="CX50" s="2"/>
    </row>
    <row r="51" spans="1:102" ht="7.5" customHeight="1" thickTop="1" x14ac:dyDescent="0.25">
      <c r="BJ51" s="2"/>
      <c r="BK51" s="2"/>
      <c r="BL51" s="2"/>
      <c r="BM51" s="2"/>
      <c r="BN51" s="2"/>
      <c r="BO51" s="2"/>
      <c r="BP51" s="2"/>
      <c r="BQ51" s="2"/>
      <c r="BR51" s="2"/>
      <c r="BS51" s="2"/>
      <c r="CH51" s="2"/>
      <c r="CI51" s="2"/>
      <c r="CJ51" s="2"/>
      <c r="CK51" s="2"/>
      <c r="CL51" s="2"/>
      <c r="CM51" s="2"/>
      <c r="CN51" s="2"/>
      <c r="CO51" s="2"/>
      <c r="CP51" s="2"/>
      <c r="CQ51" s="2"/>
      <c r="CR51" s="2"/>
      <c r="CS51" s="2"/>
      <c r="CT51" s="2"/>
      <c r="CU51" s="2"/>
      <c r="CV51" s="2"/>
      <c r="CW51" s="2"/>
      <c r="CX51" s="2"/>
    </row>
    <row r="52" spans="1:102" x14ac:dyDescent="0.25">
      <c r="BJ52" s="2"/>
      <c r="BK52" s="2"/>
      <c r="BL52" s="2"/>
      <c r="BM52" s="2"/>
      <c r="BN52" s="2"/>
      <c r="BO52" s="2"/>
      <c r="BP52" s="2"/>
      <c r="BQ52" s="2"/>
      <c r="BR52" s="2"/>
      <c r="BS52" s="2"/>
      <c r="CH52" s="2"/>
      <c r="CI52" s="2"/>
      <c r="CJ52" s="2"/>
      <c r="CK52" s="2"/>
      <c r="CL52" s="2"/>
      <c r="CM52" s="2"/>
      <c r="CN52" s="2"/>
      <c r="CO52" s="2"/>
      <c r="CP52" s="2"/>
      <c r="CQ52" s="2"/>
      <c r="CR52" s="2"/>
      <c r="CS52" s="2"/>
      <c r="CT52" s="2"/>
      <c r="CU52" s="2"/>
      <c r="CV52" s="2"/>
      <c r="CW52" s="2"/>
      <c r="CX52" s="2"/>
    </row>
    <row r="53" spans="1:102" ht="7.5" customHeight="1" x14ac:dyDescent="0.25">
      <c r="BJ53" s="2"/>
      <c r="BK53" s="2"/>
      <c r="BL53" s="2"/>
      <c r="BM53" s="2"/>
      <c r="BN53" s="2"/>
      <c r="BO53" s="2"/>
      <c r="BP53" s="2"/>
      <c r="BQ53" s="2"/>
      <c r="BR53" s="2"/>
      <c r="BS53" s="2"/>
      <c r="CH53" s="2"/>
      <c r="CI53" s="2"/>
      <c r="CJ53" s="2"/>
      <c r="CK53" s="2"/>
      <c r="CL53" s="2"/>
      <c r="CM53" s="2"/>
      <c r="CN53" s="2"/>
      <c r="CO53" s="2"/>
      <c r="CP53" s="2"/>
      <c r="CQ53" s="2"/>
      <c r="CR53" s="2"/>
      <c r="CS53" s="2"/>
      <c r="CT53" s="2"/>
      <c r="CU53" s="2"/>
      <c r="CV53" s="2"/>
      <c r="CW53" s="2"/>
      <c r="CX53" s="2"/>
    </row>
    <row r="54" spans="1:102" x14ac:dyDescent="0.25">
      <c r="BJ54" s="2"/>
      <c r="BK54" s="2"/>
      <c r="BL54" s="2"/>
      <c r="BM54" s="2"/>
      <c r="BN54" s="2"/>
      <c r="BO54" s="2"/>
      <c r="BP54" s="2"/>
      <c r="BQ54" s="2"/>
      <c r="BR54" s="2"/>
      <c r="BS54" s="2"/>
      <c r="CH54" s="2"/>
      <c r="CI54" s="2"/>
      <c r="CJ54" s="2"/>
      <c r="CK54" s="2"/>
      <c r="CL54" s="2"/>
      <c r="CM54" s="2"/>
      <c r="CN54" s="2"/>
      <c r="CO54" s="2"/>
      <c r="CP54" s="2"/>
      <c r="CQ54" s="2"/>
      <c r="CR54" s="2"/>
      <c r="CS54" s="2"/>
      <c r="CT54" s="2"/>
      <c r="CU54" s="2"/>
      <c r="CV54" s="2"/>
      <c r="CW54" s="2"/>
      <c r="CX54" s="2"/>
    </row>
    <row r="55" spans="1:102" ht="7.5" customHeight="1" x14ac:dyDescent="0.25">
      <c r="BJ55" s="2"/>
      <c r="BK55" s="2"/>
      <c r="BL55" s="2"/>
      <c r="BM55" s="2"/>
      <c r="BN55" s="2"/>
      <c r="BO55" s="2"/>
      <c r="BP55" s="2"/>
      <c r="BQ55" s="2"/>
      <c r="BR55" s="2"/>
      <c r="BS55" s="2"/>
      <c r="CH55" s="2"/>
      <c r="CI55" s="2"/>
      <c r="CJ55" s="2"/>
      <c r="CK55" s="2"/>
      <c r="CL55" s="2"/>
      <c r="CM55" s="2"/>
      <c r="CN55" s="2"/>
      <c r="CO55" s="2"/>
      <c r="CP55" s="2"/>
      <c r="CQ55" s="2"/>
      <c r="CR55" s="2"/>
      <c r="CS55" s="2"/>
      <c r="CT55" s="2"/>
      <c r="CU55" s="2"/>
      <c r="CV55" s="2"/>
      <c r="CW55" s="2"/>
      <c r="CX55" s="2"/>
    </row>
    <row r="56" spans="1:102" x14ac:dyDescent="0.25">
      <c r="BJ56" s="2"/>
      <c r="BK56" s="2"/>
      <c r="BL56" s="2"/>
      <c r="BM56" s="2"/>
      <c r="BN56" s="2"/>
      <c r="BO56" s="2"/>
      <c r="BP56" s="2"/>
      <c r="BQ56" s="2"/>
      <c r="BR56" s="2"/>
      <c r="BS56" s="2"/>
      <c r="CH56" s="2"/>
      <c r="CI56" s="2"/>
      <c r="CJ56" s="2"/>
      <c r="CK56" s="2"/>
      <c r="CL56" s="2"/>
      <c r="CM56" s="2"/>
      <c r="CN56" s="2"/>
      <c r="CO56" s="2"/>
      <c r="CP56" s="2"/>
      <c r="CQ56" s="2"/>
      <c r="CR56" s="2"/>
      <c r="CS56" s="2"/>
      <c r="CT56" s="2"/>
      <c r="CU56" s="2"/>
      <c r="CV56" s="2"/>
      <c r="CW56" s="2"/>
      <c r="CX56" s="2"/>
    </row>
    <row r="57" spans="1:102" x14ac:dyDescent="0.25">
      <c r="BJ57" s="2"/>
      <c r="BK57" s="2"/>
      <c r="BL57" s="2"/>
      <c r="BM57" s="2"/>
      <c r="BN57" s="2"/>
      <c r="BO57" s="2"/>
      <c r="BP57" s="2"/>
      <c r="BQ57" s="2"/>
      <c r="BR57" s="2"/>
      <c r="BS57" s="2"/>
      <c r="CH57" s="2"/>
      <c r="CI57" s="2"/>
      <c r="CJ57" s="2"/>
      <c r="CK57" s="2"/>
      <c r="CL57" s="2"/>
      <c r="CM57" s="2"/>
      <c r="CN57" s="2"/>
      <c r="CO57" s="2"/>
      <c r="CP57" s="2"/>
      <c r="CQ57" s="2"/>
      <c r="CR57" s="2"/>
      <c r="CS57" s="2"/>
      <c r="CT57" s="2"/>
      <c r="CU57" s="2"/>
      <c r="CV57" s="2"/>
      <c r="CW57" s="2"/>
      <c r="CX57" s="2"/>
    </row>
    <row r="58" spans="1:102" x14ac:dyDescent="0.25">
      <c r="BJ58" s="2"/>
      <c r="BK58" s="2"/>
      <c r="BL58" s="2"/>
      <c r="BM58" s="2"/>
      <c r="BN58" s="2"/>
      <c r="BO58" s="2"/>
      <c r="BP58" s="2"/>
      <c r="BQ58" s="2"/>
      <c r="BR58" s="2"/>
      <c r="BS58" s="2"/>
      <c r="CH58" s="2"/>
      <c r="CI58" s="2"/>
      <c r="CJ58" s="2"/>
      <c r="CK58" s="2"/>
      <c r="CL58" s="2"/>
      <c r="CM58" s="2"/>
      <c r="CN58" s="2"/>
      <c r="CO58" s="2"/>
      <c r="CP58" s="2"/>
      <c r="CQ58" s="2"/>
      <c r="CR58" s="2"/>
      <c r="CS58" s="2"/>
      <c r="CT58" s="2"/>
      <c r="CU58" s="2"/>
      <c r="CV58" s="2"/>
      <c r="CW58" s="2"/>
      <c r="CX58" s="2"/>
    </row>
    <row r="59" spans="1:102" x14ac:dyDescent="0.25">
      <c r="BJ59" s="2"/>
    </row>
  </sheetData>
  <sheetProtection algorithmName="SHA-512" hashValue="Y5ASCsKL+DpodIe7oF0G6BuGfETByhUVVA1bAKdBgD2B7AVzsHMhEBxsrbq/8C19SAtzIdBunR7Z6MrVIyYeqA==" saltValue="6DnfsUi+bpPZS8YYR0bX3Q==" spinCount="100000" sheet="1" selectLockedCells="1"/>
  <mergeCells count="116">
    <mergeCell ref="A1:BE2"/>
    <mergeCell ref="L14:AB14"/>
    <mergeCell ref="C5:BC8"/>
    <mergeCell ref="AM12:BC12"/>
    <mergeCell ref="AD14:AL14"/>
    <mergeCell ref="AM14:BC14"/>
    <mergeCell ref="BJ1:DH1"/>
    <mergeCell ref="BJ2:DH6"/>
    <mergeCell ref="AD12:AL12"/>
    <mergeCell ref="C14:K14"/>
    <mergeCell ref="BJ8:BY11"/>
    <mergeCell ref="C16:H16"/>
    <mergeCell ref="AD16:AI16"/>
    <mergeCell ref="AJ16:AT16"/>
    <mergeCell ref="X16:AB16"/>
    <mergeCell ref="AV16:AX16"/>
    <mergeCell ref="AY16:BC16"/>
    <mergeCell ref="I16:S16"/>
    <mergeCell ref="U16:W16"/>
    <mergeCell ref="B3:BD3"/>
    <mergeCell ref="A4:BE4"/>
    <mergeCell ref="C10:AB10"/>
    <mergeCell ref="AD10:BC10"/>
    <mergeCell ref="C12:K12"/>
    <mergeCell ref="L12:AB12"/>
    <mergeCell ref="C18:M18"/>
    <mergeCell ref="N18:AB18"/>
    <mergeCell ref="AD18:AN18"/>
    <mergeCell ref="AO18:BC18"/>
    <mergeCell ref="AG20:BC20"/>
    <mergeCell ref="AD22:AI22"/>
    <mergeCell ref="AJ22:AT22"/>
    <mergeCell ref="AV22:AX22"/>
    <mergeCell ref="AY22:BC22"/>
    <mergeCell ref="AD20:AF20"/>
    <mergeCell ref="F20:AB20"/>
    <mergeCell ref="C22:H22"/>
    <mergeCell ref="I22:S22"/>
    <mergeCell ref="U22:W22"/>
    <mergeCell ref="X22:AB22"/>
    <mergeCell ref="C20:E20"/>
    <mergeCell ref="AD30:BC30"/>
    <mergeCell ref="C32:K32"/>
    <mergeCell ref="L32:AB32"/>
    <mergeCell ref="AD32:AL32"/>
    <mergeCell ref="AM32:BC32"/>
    <mergeCell ref="AD24:AR24"/>
    <mergeCell ref="AS24:BC24"/>
    <mergeCell ref="AG26:BC26"/>
    <mergeCell ref="AD28:AI28"/>
    <mergeCell ref="AJ28:AT28"/>
    <mergeCell ref="AV28:AX28"/>
    <mergeCell ref="AY28:BC28"/>
    <mergeCell ref="AD26:AF26"/>
    <mergeCell ref="F26:AB26"/>
    <mergeCell ref="C28:H28"/>
    <mergeCell ref="I28:S28"/>
    <mergeCell ref="U28:W28"/>
    <mergeCell ref="X28:AB28"/>
    <mergeCell ref="C24:Q24"/>
    <mergeCell ref="R24:AB24"/>
    <mergeCell ref="C26:E26"/>
    <mergeCell ref="C30:AB30"/>
    <mergeCell ref="C34:K34"/>
    <mergeCell ref="L34:AB34"/>
    <mergeCell ref="AD34:AL34"/>
    <mergeCell ref="AM34:BC34"/>
    <mergeCell ref="C36:H36"/>
    <mergeCell ref="I36:S36"/>
    <mergeCell ref="U36:W36"/>
    <mergeCell ref="X36:AB36"/>
    <mergeCell ref="AD36:AI36"/>
    <mergeCell ref="AJ36:AT36"/>
    <mergeCell ref="AV36:AX36"/>
    <mergeCell ref="AY36:BC36"/>
    <mergeCell ref="C38:M38"/>
    <mergeCell ref="N38:AB38"/>
    <mergeCell ref="AD38:AN38"/>
    <mergeCell ref="AO38:BC38"/>
    <mergeCell ref="C40:E40"/>
    <mergeCell ref="F40:AB40"/>
    <mergeCell ref="AD40:AF40"/>
    <mergeCell ref="AG40:BC40"/>
    <mergeCell ref="AJ42:AT42"/>
    <mergeCell ref="AV42:AX42"/>
    <mergeCell ref="AY42:BC42"/>
    <mergeCell ref="C48:H48"/>
    <mergeCell ref="I48:S48"/>
    <mergeCell ref="U48:W48"/>
    <mergeCell ref="X48:AB48"/>
    <mergeCell ref="AD48:AI48"/>
    <mergeCell ref="AJ48:AT48"/>
    <mergeCell ref="AV48:AX48"/>
    <mergeCell ref="AY48:BC48"/>
    <mergeCell ref="X42:AB42"/>
    <mergeCell ref="AD42:AI42"/>
    <mergeCell ref="C44:Q44"/>
    <mergeCell ref="R44:AB44"/>
    <mergeCell ref="AD44:AR44"/>
    <mergeCell ref="AS44:BC44"/>
    <mergeCell ref="C42:H42"/>
    <mergeCell ref="I42:S42"/>
    <mergeCell ref="U42:W42"/>
    <mergeCell ref="C46:E46"/>
    <mergeCell ref="F46:AB46"/>
    <mergeCell ref="AD46:AF46"/>
    <mergeCell ref="AG46:BC46"/>
    <mergeCell ref="BJ18:BY19"/>
    <mergeCell ref="BJ16:BY17"/>
    <mergeCell ref="BJ14:BY15"/>
    <mergeCell ref="BJ12:BY13"/>
    <mergeCell ref="BZ12:CJ13"/>
    <mergeCell ref="BZ14:CJ15"/>
    <mergeCell ref="BZ16:CJ17"/>
    <mergeCell ref="BZ18:CJ19"/>
    <mergeCell ref="BZ8:CJ11"/>
  </mergeCells>
  <conditionalFormatting sqref="BZ12:CJ19">
    <cfRule type="cellIs" dxfId="19" priority="1" operator="equal">
      <formula>"Non-Compliant"</formula>
    </cfRule>
  </conditionalFormatting>
  <pageMargins left="0.25" right="0.25" top="0.25" bottom="0.25" header="0" footer="0"/>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5340ECB-8279-4C6B-BEC1-7BD8C5D1A0A7}">
          <x14:formula1>
            <xm:f>'Lookup Key'!$B$3:$B$367</xm:f>
          </x14:formula1>
          <xm:sqref>L12 AM32 AM12 L32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8D89A-50D2-4252-8714-17687966587E}">
  <sheetPr>
    <pageSetUpPr fitToPage="1"/>
  </sheetPr>
  <dimension ref="A1:DF509"/>
  <sheetViews>
    <sheetView zoomScale="90" zoomScaleNormal="90" workbookViewId="0">
      <selection activeCell="AR4" sqref="AR4:BT4"/>
    </sheetView>
  </sheetViews>
  <sheetFormatPr defaultColWidth="8.7109375" defaultRowHeight="15" x14ac:dyDescent="0.25"/>
  <cols>
    <col min="1" max="1" width="1.5703125" style="1" customWidth="1"/>
    <col min="2" max="77" width="2.85546875" style="1" customWidth="1"/>
    <col min="78" max="78" width="1.5703125" style="1" customWidth="1"/>
    <col min="79" max="84" width="2.85546875" style="1" customWidth="1"/>
    <col min="85" max="85" width="92.85546875" style="1" hidden="1" customWidth="1"/>
    <col min="86" max="86" width="7.85546875" style="221" hidden="1" customWidth="1"/>
    <col min="87" max="100" width="10.7109375" style="221" hidden="1" customWidth="1"/>
    <col min="101" max="102" width="10.7109375" style="1" hidden="1" customWidth="1"/>
    <col min="103" max="210" width="2.85546875" style="1" customWidth="1"/>
    <col min="211" max="16384" width="8.7109375" style="1"/>
  </cols>
  <sheetData>
    <row r="1" spans="1:100" ht="71.099999999999994" customHeight="1" thickTop="1" x14ac:dyDescent="0.25">
      <c r="A1" s="592" t="s">
        <v>3244</v>
      </c>
      <c r="B1" s="593"/>
      <c r="C1" s="593"/>
      <c r="D1" s="593"/>
      <c r="E1" s="593"/>
      <c r="F1" s="593"/>
      <c r="G1" s="593"/>
      <c r="H1" s="593"/>
      <c r="I1" s="593"/>
      <c r="J1" s="593"/>
      <c r="K1" s="593"/>
      <c r="L1" s="593"/>
      <c r="M1" s="593"/>
      <c r="N1" s="593"/>
      <c r="O1" s="593"/>
      <c r="P1" s="593"/>
      <c r="Q1" s="593"/>
      <c r="R1" s="593"/>
      <c r="S1" s="593"/>
      <c r="T1" s="593"/>
      <c r="U1" s="593"/>
      <c r="V1" s="593"/>
      <c r="W1" s="593"/>
      <c r="X1" s="593"/>
      <c r="Y1" s="593"/>
      <c r="Z1" s="593"/>
      <c r="AA1" s="593"/>
      <c r="AB1" s="593"/>
      <c r="AC1" s="593"/>
      <c r="AD1" s="593"/>
      <c r="AE1" s="593"/>
      <c r="AF1" s="593"/>
      <c r="AG1" s="593"/>
      <c r="AH1" s="593"/>
      <c r="AI1" s="593"/>
      <c r="AJ1" s="593"/>
      <c r="AK1" s="593"/>
      <c r="AL1" s="593"/>
      <c r="AM1" s="593"/>
      <c r="AN1" s="593"/>
      <c r="AO1" s="593"/>
      <c r="AP1" s="593"/>
      <c r="AQ1" s="593"/>
      <c r="AR1" s="593"/>
      <c r="AS1" s="593"/>
      <c r="AT1" s="593"/>
      <c r="AU1" s="593"/>
      <c r="AV1" s="593"/>
      <c r="AW1" s="593"/>
      <c r="AX1" s="593"/>
      <c r="AY1" s="593"/>
      <c r="AZ1" s="593"/>
      <c r="BA1" s="593"/>
      <c r="BB1" s="593"/>
      <c r="BC1" s="593"/>
      <c r="BD1" s="593"/>
      <c r="BE1" s="593"/>
      <c r="BF1" s="593"/>
      <c r="BG1" s="593"/>
      <c r="BH1" s="593"/>
      <c r="BI1" s="593"/>
      <c r="BJ1" s="593"/>
      <c r="BK1" s="593"/>
      <c r="BL1" s="593"/>
      <c r="BM1" s="593"/>
      <c r="BN1" s="593"/>
      <c r="BO1" s="593"/>
      <c r="BP1" s="593"/>
      <c r="BQ1" s="593"/>
      <c r="BR1" s="593"/>
      <c r="BS1" s="593"/>
      <c r="BT1" s="593"/>
      <c r="BU1" s="593"/>
      <c r="BV1" s="593"/>
      <c r="BW1" s="593"/>
      <c r="BX1" s="593"/>
      <c r="BY1" s="593"/>
      <c r="BZ1" s="594"/>
      <c r="CG1" s="1" t="s">
        <v>28</v>
      </c>
    </row>
    <row r="2" spans="1:100" s="2" customFormat="1" ht="38.25" customHeight="1" x14ac:dyDescent="0.25">
      <c r="A2" s="28"/>
      <c r="B2" s="598" t="s">
        <v>3256</v>
      </c>
      <c r="C2" s="599"/>
      <c r="D2" s="599"/>
      <c r="E2" s="599"/>
      <c r="F2" s="599"/>
      <c r="G2" s="599"/>
      <c r="H2" s="599"/>
      <c r="I2" s="599"/>
      <c r="J2" s="599"/>
      <c r="K2" s="599"/>
      <c r="L2" s="599"/>
      <c r="M2" s="599"/>
      <c r="N2" s="599"/>
      <c r="O2" s="599"/>
      <c r="P2" s="599"/>
      <c r="Q2" s="599"/>
      <c r="R2" s="599"/>
      <c r="S2" s="599"/>
      <c r="T2" s="599"/>
      <c r="U2" s="599"/>
      <c r="V2" s="599"/>
      <c r="W2" s="599"/>
      <c r="X2" s="599"/>
      <c r="Y2" s="599"/>
      <c r="Z2" s="599"/>
      <c r="AA2" s="599"/>
      <c r="AB2" s="599"/>
      <c r="AC2" s="599"/>
      <c r="AD2" s="599"/>
      <c r="AE2" s="599"/>
      <c r="AF2" s="599"/>
      <c r="AG2" s="599"/>
      <c r="AH2" s="599"/>
      <c r="AI2" s="599"/>
      <c r="AJ2" s="599"/>
      <c r="AK2" s="599"/>
      <c r="AL2" s="599"/>
      <c r="AM2" s="599"/>
      <c r="AN2" s="599"/>
      <c r="AO2" s="599"/>
      <c r="AP2" s="599"/>
      <c r="AQ2" s="599"/>
      <c r="AR2" s="599"/>
      <c r="AS2" s="599"/>
      <c r="AT2" s="599"/>
      <c r="AU2" s="599"/>
      <c r="AV2" s="599"/>
      <c r="AW2" s="599"/>
      <c r="AX2" s="599"/>
      <c r="AY2" s="599"/>
      <c r="AZ2" s="599"/>
      <c r="BA2" s="599"/>
      <c r="BB2" s="599"/>
      <c r="BC2" s="599"/>
      <c r="BD2" s="599"/>
      <c r="BE2" s="599"/>
      <c r="BF2" s="599"/>
      <c r="BG2" s="599"/>
      <c r="BH2" s="599"/>
      <c r="BI2" s="599"/>
      <c r="BJ2" s="599"/>
      <c r="BK2" s="599"/>
      <c r="BL2" s="599"/>
      <c r="BM2" s="599"/>
      <c r="BN2" s="599"/>
      <c r="BO2" s="599"/>
      <c r="BP2" s="599"/>
      <c r="BQ2" s="599"/>
      <c r="BR2" s="599"/>
      <c r="BS2" s="599"/>
      <c r="BT2" s="599"/>
      <c r="BU2" s="599"/>
      <c r="BV2" s="599"/>
      <c r="BW2" s="599"/>
      <c r="BX2" s="599"/>
      <c r="BY2" s="599"/>
      <c r="BZ2" s="30"/>
      <c r="CH2" s="50"/>
      <c r="CI2" s="50"/>
      <c r="CJ2" s="50"/>
      <c r="CK2" s="50"/>
      <c r="CL2" s="50"/>
      <c r="CM2" s="50"/>
      <c r="CN2" s="50"/>
      <c r="CO2" s="50"/>
      <c r="CP2" s="50"/>
      <c r="CQ2" s="50"/>
      <c r="CR2" s="50"/>
      <c r="CS2" s="50"/>
      <c r="CT2" s="50"/>
      <c r="CU2" s="50"/>
      <c r="CV2" s="50"/>
    </row>
    <row r="3" spans="1:100" s="2" customFormat="1" x14ac:dyDescent="0.25">
      <c r="A3" s="28"/>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30"/>
      <c r="CG3" s="123" t="s">
        <v>50</v>
      </c>
      <c r="CH3" s="123" t="s">
        <v>51</v>
      </c>
      <c r="CI3" s="123" t="s">
        <v>52</v>
      </c>
      <c r="CJ3" s="123" t="s">
        <v>53</v>
      </c>
      <c r="CK3" s="123" t="s">
        <v>54</v>
      </c>
      <c r="CL3" s="123" t="s">
        <v>55</v>
      </c>
      <c r="CM3" s="123" t="s">
        <v>56</v>
      </c>
      <c r="CN3" s="123" t="s">
        <v>57</v>
      </c>
      <c r="CO3" s="123" t="s">
        <v>58</v>
      </c>
      <c r="CP3" s="123" t="s">
        <v>59</v>
      </c>
      <c r="CQ3" s="123" t="s">
        <v>60</v>
      </c>
      <c r="CR3" s="123" t="s">
        <v>61</v>
      </c>
      <c r="CS3" s="123" t="s">
        <v>62</v>
      </c>
      <c r="CT3" s="123" t="s">
        <v>63</v>
      </c>
      <c r="CU3" s="123" t="s">
        <v>64</v>
      </c>
      <c r="CV3" s="123" t="s">
        <v>65</v>
      </c>
    </row>
    <row r="4" spans="1:100" s="2" customFormat="1" x14ac:dyDescent="0.25">
      <c r="A4" s="28"/>
      <c r="B4" s="29"/>
      <c r="C4" s="29"/>
      <c r="D4" s="595" t="s">
        <v>66</v>
      </c>
      <c r="E4" s="595"/>
      <c r="F4" s="595"/>
      <c r="G4" s="595"/>
      <c r="H4" s="595"/>
      <c r="I4" s="596" t="str">
        <f>IF('Cover Sheet'!N81="","",'Cover Sheet'!N81)</f>
        <v/>
      </c>
      <c r="J4" s="596"/>
      <c r="K4" s="596"/>
      <c r="L4" s="596"/>
      <c r="M4" s="596"/>
      <c r="N4" s="596"/>
      <c r="O4" s="596"/>
      <c r="P4" s="596"/>
      <c r="Q4" s="596"/>
      <c r="R4" s="596"/>
      <c r="S4" s="596"/>
      <c r="T4" s="596"/>
      <c r="U4" s="596"/>
      <c r="V4" s="596"/>
      <c r="W4" s="596"/>
      <c r="X4" s="596"/>
      <c r="Y4" s="596"/>
      <c r="Z4" s="596"/>
      <c r="AA4" s="596"/>
      <c r="AB4" s="596"/>
      <c r="AC4" s="596"/>
      <c r="AD4" s="596"/>
      <c r="AE4" s="596"/>
      <c r="AF4" s="596"/>
      <c r="AG4" s="596"/>
      <c r="AH4" s="596"/>
      <c r="AI4" s="596"/>
      <c r="AJ4" s="596"/>
      <c r="AK4" s="596"/>
      <c r="AL4" s="29"/>
      <c r="AM4" s="595" t="s">
        <v>67</v>
      </c>
      <c r="AN4" s="595"/>
      <c r="AO4" s="595"/>
      <c r="AP4" s="595"/>
      <c r="AQ4" s="595"/>
      <c r="AR4" s="597"/>
      <c r="AS4" s="597"/>
      <c r="AT4" s="597"/>
      <c r="AU4" s="597"/>
      <c r="AV4" s="597"/>
      <c r="AW4" s="597"/>
      <c r="AX4" s="597"/>
      <c r="AY4" s="597"/>
      <c r="AZ4" s="597"/>
      <c r="BA4" s="597"/>
      <c r="BB4" s="597"/>
      <c r="BC4" s="597"/>
      <c r="BD4" s="597"/>
      <c r="BE4" s="597"/>
      <c r="BF4" s="597"/>
      <c r="BG4" s="597"/>
      <c r="BH4" s="597"/>
      <c r="BI4" s="597"/>
      <c r="BJ4" s="597"/>
      <c r="BK4" s="597"/>
      <c r="BL4" s="597"/>
      <c r="BM4" s="597"/>
      <c r="BN4" s="597"/>
      <c r="BO4" s="597"/>
      <c r="BP4" s="597"/>
      <c r="BQ4" s="597"/>
      <c r="BR4" s="597"/>
      <c r="BS4" s="597"/>
      <c r="BT4" s="597"/>
      <c r="BU4" s="4"/>
      <c r="BV4" s="4"/>
      <c r="BW4" s="4"/>
      <c r="BX4" s="4"/>
      <c r="BY4" s="4"/>
      <c r="BZ4" s="30"/>
      <c r="CG4" s="124" t="str" cm="1">
        <f t="array" ref="CG4">IFERROR(_xlfn.SINGLE(INDEX('School Enrollment Data'!$B$3:$B$1818, _xlfn.AGGREGATE(15, 3, (('School Enrollment Data'!$A$3:$A$1818=I$4)/('School Enrollment Data'!$A$3:$A$1818=I$4)*ROW('School Enrollment Data'!$A$3:$A$1818)-2),ROWS($DV$12:DV12)))), "")</f>
        <v/>
      </c>
      <c r="CH4" s="222" t="str">
        <f>IF(CG4="","",_xlfn.IFNA(_xlfn.IFNA(IF(_xlfn.XLOOKUP(CG4,D$8:D$106,B$8:B$106)="","",_xlfn.XLOOKUP(CG4,D$8:D$106,B$8:B$106)),IF(_xlfn.XLOOKUP(CG4,AC$8:AC$106,AA$8:AA$106)="","",_xlfn.XLOOKUP(CG4,AC$8:AC$106,AA$8:AA$106))),IF(_xlfn.XLOOKUP(CG4,BB$8:BB$106,AZ$8:AZ$106)="","",_xlfn.XLOOKUP(CG4,BB$8:BB$106,AZ$8:AZ$106))))</f>
        <v/>
      </c>
      <c r="CI4" s="222" t="str">
        <f>IF($CG4="", "", IF($CH4="No", 0,VLOOKUP($CG4,'School Enrollment Data'!$B$3:$P$1818,2,FALSE)))</f>
        <v/>
      </c>
      <c r="CJ4" s="222" t="str">
        <f>IF($CG4="", "", IF($CH4="No", 0,VLOOKUP($CG4,'School Enrollment Data'!$B$3:$P$1818,3,FALSE)))</f>
        <v/>
      </c>
      <c r="CK4" s="222" t="str">
        <f>IF($CG4="", "", IF($CH4="No", 0,VLOOKUP($CG4,'School Enrollment Data'!$B$3:$P$1818,4,FALSE)))</f>
        <v/>
      </c>
      <c r="CL4" s="222" t="str">
        <f>IF($CG4="", "", IF($CH4="No", 0,VLOOKUP($CG4,'School Enrollment Data'!$B$3:$P$1818,5,FALSE)))</f>
        <v/>
      </c>
      <c r="CM4" s="222" t="str">
        <f>IF($CG4="", "", IF($CH4="No", 0,VLOOKUP($CG4,'School Enrollment Data'!$B$3:$P$1818,6,FALSE)))</f>
        <v/>
      </c>
      <c r="CN4" s="222" t="str">
        <f>IF($CG4="", "", IF($CH4="No", 0,VLOOKUP($CG4,'School Enrollment Data'!$B$3:$P$1818,7,FALSE)))</f>
        <v/>
      </c>
      <c r="CO4" s="222" t="str">
        <f>IF($CG4="", "", IF($CH4="No", 0,VLOOKUP($CG4,'School Enrollment Data'!$B$3:$P$1818,8,FALSE)))</f>
        <v/>
      </c>
      <c r="CP4" s="222" t="str">
        <f>IF($CG4="", "", IF($CH4="No", 0,VLOOKUP($CG4,'School Enrollment Data'!$B$3:$P$1818,9,FALSE)))</f>
        <v/>
      </c>
      <c r="CQ4" s="222" t="str">
        <f>IF($CG4="", "", IF($CH4="No", 0,VLOOKUP($CG4,'School Enrollment Data'!$B$3:$P$1818,10,FALSE)))</f>
        <v/>
      </c>
      <c r="CR4" s="222" t="str">
        <f>IF($CG4="", "", IF($CH4="No", 0,VLOOKUP($CG4,'School Enrollment Data'!$B$3:$P$1818,11,FALSE)))</f>
        <v/>
      </c>
      <c r="CS4" s="222" t="str">
        <f>IF($CG4="", "", IF($CH4="No", 0,VLOOKUP($CG4,'School Enrollment Data'!$B$3:$P$1818,12,FALSE)))</f>
        <v/>
      </c>
      <c r="CT4" s="222" t="str">
        <f>IF($CG4="", "", IF($CH4="No", 0,VLOOKUP($CG4,'School Enrollment Data'!$B$3:$P$1818,13,FALSE)))</f>
        <v/>
      </c>
      <c r="CU4" s="222" t="str">
        <f>IF($CG4="", "", IF($CH4="No", 0,VLOOKUP($CG4,'School Enrollment Data'!$B$3:$P$1818,14,FALSE)))</f>
        <v/>
      </c>
      <c r="CV4" s="222" t="str">
        <f>IF($CG4="", "", IF($CH4="No", 0,VLOOKUP($CG4,'School Enrollment Data'!$B$3:$P$1818,15,FALSE)))</f>
        <v/>
      </c>
    </row>
    <row r="5" spans="1:100" s="2" customFormat="1" x14ac:dyDescent="0.25">
      <c r="A5" s="28"/>
      <c r="B5" s="29"/>
      <c r="C5" s="29"/>
      <c r="D5" s="29"/>
      <c r="E5" s="29"/>
      <c r="F5" s="29"/>
      <c r="G5" s="29"/>
      <c r="H5" s="29"/>
      <c r="I5" s="29"/>
      <c r="J5" s="29"/>
      <c r="K5" s="29"/>
      <c r="L5" s="29"/>
      <c r="M5" s="29"/>
      <c r="N5" s="29"/>
      <c r="O5" s="29"/>
      <c r="P5" s="29"/>
      <c r="Q5" s="29"/>
      <c r="R5" s="29"/>
      <c r="S5" s="29"/>
      <c r="T5" s="29"/>
      <c r="U5" s="29"/>
      <c r="V5" s="29"/>
      <c r="W5" s="29"/>
      <c r="X5" s="29"/>
      <c r="Y5" s="29"/>
      <c r="Z5" s="29"/>
      <c r="AA5" s="29"/>
      <c r="AB5" s="29"/>
      <c r="AC5" s="29"/>
      <c r="AD5" s="29"/>
      <c r="AE5" s="29"/>
      <c r="AF5" s="29"/>
      <c r="AG5" s="29"/>
      <c r="AH5" s="29"/>
      <c r="AI5" s="29"/>
      <c r="AJ5" s="29"/>
      <c r="AK5" s="29"/>
      <c r="AL5" s="29"/>
      <c r="AM5" s="29"/>
      <c r="AN5" s="29"/>
      <c r="AO5" s="29"/>
      <c r="AP5" s="29"/>
      <c r="AQ5" s="29"/>
      <c r="AR5" s="29"/>
      <c r="AS5" s="29"/>
      <c r="AT5" s="29"/>
      <c r="AU5" s="29"/>
      <c r="AV5" s="29"/>
      <c r="AW5" s="29"/>
      <c r="AX5" s="29"/>
      <c r="AY5" s="29"/>
      <c r="AZ5" s="29"/>
      <c r="BA5" s="29"/>
      <c r="BB5" s="29"/>
      <c r="BC5" s="29"/>
      <c r="BD5" s="29"/>
      <c r="BE5" s="29"/>
      <c r="BF5" s="29"/>
      <c r="BG5" s="29"/>
      <c r="BH5" s="29"/>
      <c r="BI5" s="29"/>
      <c r="BJ5" s="29"/>
      <c r="BK5" s="29"/>
      <c r="BL5" s="29"/>
      <c r="BM5" s="29"/>
      <c r="BN5" s="29"/>
      <c r="BO5" s="29"/>
      <c r="BP5" s="29"/>
      <c r="BQ5" s="29"/>
      <c r="BR5" s="29"/>
      <c r="BS5" s="29"/>
      <c r="BT5" s="29"/>
      <c r="BU5" s="4"/>
      <c r="BV5" s="4"/>
      <c r="BW5" s="4"/>
      <c r="BX5" s="4"/>
      <c r="BY5" s="29"/>
      <c r="BZ5" s="30"/>
      <c r="CG5" s="124" t="str" cm="1">
        <f t="array" ref="CG5">IFERROR(_xlfn.SINGLE(INDEX('School Enrollment Data'!$B$3:$B$1818, _xlfn.AGGREGATE(15, 3, (('School Enrollment Data'!$A$3:$A$1818=I$4)/('School Enrollment Data'!$A$3:$A$1818=I$4)*ROW('School Enrollment Data'!$A$3:$A$1818)-2),ROWS($DV$12:DV13)))), "")</f>
        <v/>
      </c>
      <c r="CH5" s="222" t="str">
        <f t="shared" ref="CH5:CH68" si="0">IF(CG5="","",_xlfn.SINGLE(_xlfn.IFNA(_xlfn.SINGLE(_xlfn.IFNA(_xlfn.SINGLE(IF(_xlfn.SINGLE((_xlfn.XLOOKUP(CG5,D$8:D$106,B$8:B$106)="")),"",_xlfn.XLOOKUP(CG5,D$8:D$106,B$8:B$106))),IF(_xlfn.XLOOKUP(CG5,AC$8:AC$106,AA$8:AA$106)="","",_xlfn.XLOOKUP(CG5,AC$8:AC$106,AA$8:AA$106)))),IF(_xlfn.XLOOKUP(CG5,BB$8:BB$106,AZ$8:AZ$106)="","",_xlfn.XLOOKUP(CG5,BB$8:BB$106,AZ$8:AZ$106)))))</f>
        <v/>
      </c>
      <c r="CI5" s="222" t="str">
        <f>IF($CG5="", "", IF($CH5="No", 0,VLOOKUP($CG5,'School Enrollment Data'!$B$3:$P$1818,2,FALSE)))</f>
        <v/>
      </c>
      <c r="CJ5" s="222" t="str">
        <f>IF($CG5="", "", IF($CH5="No", 0,VLOOKUP($CG5,'School Enrollment Data'!$B$3:$P$1818,3,FALSE)))</f>
        <v/>
      </c>
      <c r="CK5" s="222" t="str">
        <f>IF($CG5="", "", IF($CH5="No", 0,VLOOKUP($CG5,'School Enrollment Data'!$B$3:$P$1818,4,FALSE)))</f>
        <v/>
      </c>
      <c r="CL5" s="222" t="str">
        <f>IF($CG5="", "", IF($CH5="No", 0,VLOOKUP($CG5,'School Enrollment Data'!$B$3:$P$1818,5,FALSE)))</f>
        <v/>
      </c>
      <c r="CM5" s="222" t="str">
        <f>IF($CG5="", "", IF($CH5="No", 0,VLOOKUP($CG5,'School Enrollment Data'!$B$3:$P$1818,6,FALSE)))</f>
        <v/>
      </c>
      <c r="CN5" s="222" t="str">
        <f>IF($CG5="", "", IF($CH5="No", 0,VLOOKUP($CG5,'School Enrollment Data'!$B$3:$P$1818,7,FALSE)))</f>
        <v/>
      </c>
      <c r="CO5" s="222" t="str">
        <f>IF($CG5="", "", IF($CH5="No", 0,VLOOKUP($CG5,'School Enrollment Data'!$B$3:$P$1818,8,FALSE)))</f>
        <v/>
      </c>
      <c r="CP5" s="222" t="str">
        <f>IF($CG5="", "", IF($CH5="No", 0,VLOOKUP($CG5,'School Enrollment Data'!$B$3:$P$1818,9,FALSE)))</f>
        <v/>
      </c>
      <c r="CQ5" s="222" t="str">
        <f>IF($CG5="", "", IF($CH5="No", 0,VLOOKUP($CG5,'School Enrollment Data'!$B$3:$P$1818,10,FALSE)))</f>
        <v/>
      </c>
      <c r="CR5" s="222" t="str">
        <f>IF($CG5="", "", IF($CH5="No", 0,VLOOKUP($CG5,'School Enrollment Data'!$B$3:$P$1818,11,FALSE)))</f>
        <v/>
      </c>
      <c r="CS5" s="222" t="str">
        <f>IF($CG5="", "", IF($CH5="No", 0,VLOOKUP($CG5,'School Enrollment Data'!$B$3:$P$1818,12,FALSE)))</f>
        <v/>
      </c>
      <c r="CT5" s="222" t="str">
        <f>IF($CG5="", "", IF($CH5="No", 0,VLOOKUP($CG5,'School Enrollment Data'!$B$3:$P$1818,13,FALSE)))</f>
        <v/>
      </c>
      <c r="CU5" s="222" t="str">
        <f>IF($CG5="", "", IF($CH5="No", 0,VLOOKUP($CG5,'School Enrollment Data'!$B$3:$P$1818,14,FALSE)))</f>
        <v/>
      </c>
      <c r="CV5" s="222" t="str">
        <f>IF($CG5="", "", IF($CH5="No", 0,VLOOKUP($CG5,'School Enrollment Data'!$B$3:$P$1818,15,FALSE)))</f>
        <v/>
      </c>
    </row>
    <row r="6" spans="1:100" s="2" customFormat="1" x14ac:dyDescent="0.25">
      <c r="A6" s="28"/>
      <c r="B6" s="29"/>
      <c r="C6" s="29"/>
      <c r="D6" s="595" t="s">
        <v>68</v>
      </c>
      <c r="E6" s="595"/>
      <c r="F6" s="595"/>
      <c r="G6" s="595"/>
      <c r="H6" s="595"/>
      <c r="I6" s="597"/>
      <c r="J6" s="597"/>
      <c r="K6" s="597"/>
      <c r="L6" s="597"/>
      <c r="M6" s="597"/>
      <c r="N6" s="597"/>
      <c r="O6" s="597"/>
      <c r="P6" s="597"/>
      <c r="Q6" s="597"/>
      <c r="R6" s="597"/>
      <c r="S6" s="597"/>
      <c r="T6" s="597"/>
      <c r="U6" s="597"/>
      <c r="V6" s="597"/>
      <c r="W6" s="597"/>
      <c r="X6" s="597"/>
      <c r="Y6" s="597"/>
      <c r="Z6" s="597"/>
      <c r="AA6" s="597"/>
      <c r="AB6" s="597"/>
      <c r="AC6" s="597"/>
      <c r="AD6" s="597"/>
      <c r="AE6" s="597"/>
      <c r="AF6" s="597"/>
      <c r="AG6" s="597"/>
      <c r="AH6" s="597"/>
      <c r="AI6" s="597"/>
      <c r="AJ6" s="597"/>
      <c r="AK6" s="597"/>
      <c r="AL6" s="29"/>
      <c r="AM6" s="595" t="s">
        <v>69</v>
      </c>
      <c r="AN6" s="595"/>
      <c r="AO6" s="595"/>
      <c r="AP6" s="595"/>
      <c r="AQ6" s="595"/>
      <c r="AR6" s="597"/>
      <c r="AS6" s="597"/>
      <c r="AT6" s="597"/>
      <c r="AU6" s="597"/>
      <c r="AV6" s="597"/>
      <c r="AW6" s="597"/>
      <c r="AX6" s="597"/>
      <c r="AY6" s="597"/>
      <c r="AZ6" s="597"/>
      <c r="BA6" s="597"/>
      <c r="BB6" s="597"/>
      <c r="BC6" s="597"/>
      <c r="BD6" s="597"/>
      <c r="BE6" s="597"/>
      <c r="BF6" s="597"/>
      <c r="BG6" s="597"/>
      <c r="BH6" s="597"/>
      <c r="BI6" s="597"/>
      <c r="BJ6" s="597"/>
      <c r="BK6" s="597"/>
      <c r="BL6" s="597"/>
      <c r="BM6" s="597"/>
      <c r="BN6" s="597"/>
      <c r="BO6" s="597"/>
      <c r="BP6" s="597"/>
      <c r="BQ6" s="597"/>
      <c r="BR6" s="597"/>
      <c r="BS6" s="597"/>
      <c r="BT6" s="597"/>
      <c r="BU6" s="4"/>
      <c r="BV6" s="4"/>
      <c r="BW6" s="4"/>
      <c r="BX6" s="4"/>
      <c r="BY6" s="4"/>
      <c r="BZ6" s="30"/>
      <c r="CG6" s="124" t="str" cm="1">
        <f t="array" ref="CG6">IFERROR(_xlfn.SINGLE(INDEX('School Enrollment Data'!$B$3:$B$1818, _xlfn.AGGREGATE(15, 3, (('School Enrollment Data'!$A$3:$A$1818=I$4)/('School Enrollment Data'!$A$3:$A$1818=I$4)*ROW('School Enrollment Data'!$A$3:$A$1818)-2),ROWS($DV$12:DV14)))), "")</f>
        <v/>
      </c>
      <c r="CH6" s="222" t="str">
        <f t="shared" si="0"/>
        <v/>
      </c>
      <c r="CI6" s="222" t="str">
        <f>IF($CG6="", "", IF($CH6="No", 0,VLOOKUP($CG6,'School Enrollment Data'!$B$3:$P$1818,2,FALSE)))</f>
        <v/>
      </c>
      <c r="CJ6" s="222" t="str">
        <f>IF($CG6="", "", IF($CH6="No", 0,VLOOKUP($CG6,'School Enrollment Data'!$B$3:$P$1818,3,FALSE)))</f>
        <v/>
      </c>
      <c r="CK6" s="222" t="str">
        <f>IF($CG6="", "", IF($CH6="No", 0,VLOOKUP($CG6,'School Enrollment Data'!$B$3:$P$1818,4,FALSE)))</f>
        <v/>
      </c>
      <c r="CL6" s="222" t="str">
        <f>IF($CG6="", "", IF($CH6="No", 0,VLOOKUP($CG6,'School Enrollment Data'!$B$3:$P$1818,5,FALSE)))</f>
        <v/>
      </c>
      <c r="CM6" s="222" t="str">
        <f>IF($CG6="", "", IF($CH6="No", 0,VLOOKUP($CG6,'School Enrollment Data'!$B$3:$P$1818,6,FALSE)))</f>
        <v/>
      </c>
      <c r="CN6" s="222" t="str">
        <f>IF($CG6="", "", IF($CH6="No", 0,VLOOKUP($CG6,'School Enrollment Data'!$B$3:$P$1818,7,FALSE)))</f>
        <v/>
      </c>
      <c r="CO6" s="222" t="str">
        <f>IF($CG6="", "", IF($CH6="No", 0,VLOOKUP($CG6,'School Enrollment Data'!$B$3:$P$1818,8,FALSE)))</f>
        <v/>
      </c>
      <c r="CP6" s="222" t="str">
        <f>IF($CG6="", "", IF($CH6="No", 0,VLOOKUP($CG6,'School Enrollment Data'!$B$3:$P$1818,9,FALSE)))</f>
        <v/>
      </c>
      <c r="CQ6" s="222" t="str">
        <f>IF($CG6="", "", IF($CH6="No", 0,VLOOKUP($CG6,'School Enrollment Data'!$B$3:$P$1818,10,FALSE)))</f>
        <v/>
      </c>
      <c r="CR6" s="222" t="str">
        <f>IF($CG6="", "", IF($CH6="No", 0,VLOOKUP($CG6,'School Enrollment Data'!$B$3:$P$1818,11,FALSE)))</f>
        <v/>
      </c>
      <c r="CS6" s="222" t="str">
        <f>IF($CG6="", "", IF($CH6="No", 0,VLOOKUP($CG6,'School Enrollment Data'!$B$3:$P$1818,12,FALSE)))</f>
        <v/>
      </c>
      <c r="CT6" s="222" t="str">
        <f>IF($CG6="", "", IF($CH6="No", 0,VLOOKUP($CG6,'School Enrollment Data'!$B$3:$P$1818,13,FALSE)))</f>
        <v/>
      </c>
      <c r="CU6" s="222" t="str">
        <f>IF($CG6="", "", IF($CH6="No", 0,VLOOKUP($CG6,'School Enrollment Data'!$B$3:$P$1818,14,FALSE)))</f>
        <v/>
      </c>
      <c r="CV6" s="222" t="str">
        <f>IF($CG6="", "", IF($CH6="No", 0,VLOOKUP($CG6,'School Enrollment Data'!$B$3:$P$1818,15,FALSE)))</f>
        <v/>
      </c>
    </row>
    <row r="7" spans="1:100" s="2" customFormat="1" ht="15" customHeight="1" x14ac:dyDescent="0.25">
      <c r="A7" s="28"/>
      <c r="B7" s="125"/>
      <c r="C7" s="126"/>
      <c r="D7" s="126"/>
      <c r="E7" s="126"/>
      <c r="F7" s="126"/>
      <c r="G7" s="126"/>
      <c r="H7" s="126"/>
      <c r="I7" s="126"/>
      <c r="J7" s="126"/>
      <c r="K7" s="126"/>
      <c r="L7" s="126"/>
      <c r="M7" s="126"/>
      <c r="N7" s="126"/>
      <c r="O7" s="126"/>
      <c r="P7" s="126"/>
      <c r="Q7" s="126"/>
      <c r="R7" s="126"/>
      <c r="S7" s="126"/>
      <c r="T7" s="126"/>
      <c r="U7" s="126"/>
      <c r="V7" s="126"/>
      <c r="W7" s="126"/>
      <c r="X7" s="126"/>
      <c r="Y7" s="126"/>
      <c r="Z7" s="126"/>
      <c r="AA7" s="126"/>
      <c r="AB7" s="126"/>
      <c r="AC7" s="126"/>
      <c r="AD7" s="126"/>
      <c r="AE7" s="126"/>
      <c r="AF7" s="126"/>
      <c r="AG7" s="126"/>
      <c r="AH7" s="126"/>
      <c r="AI7" s="126"/>
      <c r="AJ7" s="126"/>
      <c r="AK7" s="126"/>
      <c r="AL7" s="126"/>
      <c r="AM7" s="126"/>
      <c r="AN7" s="126"/>
      <c r="AO7" s="126"/>
      <c r="AP7" s="126"/>
      <c r="AQ7" s="126"/>
      <c r="AR7" s="126"/>
      <c r="AS7" s="126"/>
      <c r="AT7" s="126"/>
      <c r="AU7" s="126"/>
      <c r="AV7" s="126"/>
      <c r="AW7" s="126"/>
      <c r="AX7" s="126"/>
      <c r="AY7" s="126"/>
      <c r="AZ7" s="126"/>
      <c r="BA7" s="126"/>
      <c r="BB7" s="126"/>
      <c r="BC7" s="126"/>
      <c r="BD7" s="126"/>
      <c r="BE7" s="126"/>
      <c r="BF7" s="126"/>
      <c r="BG7" s="4"/>
      <c r="BH7" s="126"/>
      <c r="BI7" s="126"/>
      <c r="BJ7" s="126"/>
      <c r="BK7" s="126"/>
      <c r="BL7" s="126"/>
      <c r="BM7" s="126"/>
      <c r="BN7" s="126"/>
      <c r="BO7" s="126"/>
      <c r="BP7" s="126"/>
      <c r="BQ7" s="126"/>
      <c r="BR7" s="126"/>
      <c r="BS7" s="126"/>
      <c r="BT7" s="126"/>
      <c r="BU7" s="126"/>
      <c r="BV7" s="126"/>
      <c r="BW7" s="126"/>
      <c r="BX7" s="126"/>
      <c r="BY7" s="126"/>
      <c r="BZ7" s="30"/>
      <c r="CG7" s="124" t="str" cm="1">
        <f t="array" ref="CG7">IFERROR(_xlfn.SINGLE(INDEX('School Enrollment Data'!$B$3:$B$1818, _xlfn.AGGREGATE(15, 3, (('School Enrollment Data'!$A$3:$A$1818=I$4)/('School Enrollment Data'!$A$3:$A$1818=I$4)*ROW('School Enrollment Data'!$A$3:$A$1818)-2),ROWS($DV$12:DV15)))), "")</f>
        <v/>
      </c>
      <c r="CH7" s="222" t="str">
        <f t="shared" si="0"/>
        <v/>
      </c>
      <c r="CI7" s="222" t="str">
        <f>IF($CG7="", "", IF($CH7="No", 0,VLOOKUP($CG7,'School Enrollment Data'!$B$3:$P$1818,2,FALSE)))</f>
        <v/>
      </c>
      <c r="CJ7" s="222" t="str">
        <f>IF($CG7="", "", IF($CH7="No", 0,VLOOKUP($CG7,'School Enrollment Data'!$B$3:$P$1818,3,FALSE)))</f>
        <v/>
      </c>
      <c r="CK7" s="222" t="str">
        <f>IF($CG7="", "", IF($CH7="No", 0,VLOOKUP($CG7,'School Enrollment Data'!$B$3:$P$1818,4,FALSE)))</f>
        <v/>
      </c>
      <c r="CL7" s="222" t="str">
        <f>IF($CG7="", "", IF($CH7="No", 0,VLOOKUP($CG7,'School Enrollment Data'!$B$3:$P$1818,5,FALSE)))</f>
        <v/>
      </c>
      <c r="CM7" s="222" t="str">
        <f>IF($CG7="", "", IF($CH7="No", 0,VLOOKUP($CG7,'School Enrollment Data'!$B$3:$P$1818,6,FALSE)))</f>
        <v/>
      </c>
      <c r="CN7" s="222" t="str">
        <f>IF($CG7="", "", IF($CH7="No", 0,VLOOKUP($CG7,'School Enrollment Data'!$B$3:$P$1818,7,FALSE)))</f>
        <v/>
      </c>
      <c r="CO7" s="222" t="str">
        <f>IF($CG7="", "", IF($CH7="No", 0,VLOOKUP($CG7,'School Enrollment Data'!$B$3:$P$1818,8,FALSE)))</f>
        <v/>
      </c>
      <c r="CP7" s="222" t="str">
        <f>IF($CG7="", "", IF($CH7="No", 0,VLOOKUP($CG7,'School Enrollment Data'!$B$3:$P$1818,9,FALSE)))</f>
        <v/>
      </c>
      <c r="CQ7" s="222" t="str">
        <f>IF($CG7="", "", IF($CH7="No", 0,VLOOKUP($CG7,'School Enrollment Data'!$B$3:$P$1818,10,FALSE)))</f>
        <v/>
      </c>
      <c r="CR7" s="222" t="str">
        <f>IF($CG7="", "", IF($CH7="No", 0,VLOOKUP($CG7,'School Enrollment Data'!$B$3:$P$1818,11,FALSE)))</f>
        <v/>
      </c>
      <c r="CS7" s="222" t="str">
        <f>IF($CG7="", "", IF($CH7="No", 0,VLOOKUP($CG7,'School Enrollment Data'!$B$3:$P$1818,12,FALSE)))</f>
        <v/>
      </c>
      <c r="CT7" s="222" t="str">
        <f>IF($CG7="", "", IF($CH7="No", 0,VLOOKUP($CG7,'School Enrollment Data'!$B$3:$P$1818,13,FALSE)))</f>
        <v/>
      </c>
      <c r="CU7" s="222" t="str">
        <f>IF($CG7="", "", IF($CH7="No", 0,VLOOKUP($CG7,'School Enrollment Data'!$B$3:$P$1818,14,FALSE)))</f>
        <v/>
      </c>
      <c r="CV7" s="222" t="str">
        <f>IF($CG7="", "", IF($CH7="No", 0,VLOOKUP($CG7,'School Enrollment Data'!$B$3:$P$1818,15,FALSE)))</f>
        <v/>
      </c>
    </row>
    <row r="8" spans="1:100" s="2" customFormat="1" ht="15" customHeight="1" x14ac:dyDescent="0.25">
      <c r="A8" s="28"/>
      <c r="B8" s="590"/>
      <c r="C8" s="590"/>
      <c r="D8" s="589" t="str" cm="1">
        <f t="array" ref="D8">IFERROR(_xlfn.SINGLE(INDEX(CG$4:CG$439, _xlfn.AGGREGATE(15, 3, ((CG$4:CG$439&lt;&gt;"")/(CG$4:CG$439&lt;&gt;"")*ROW(CG$4:CG$439)-3),ROWS($DV$12:DV12)))), "")</f>
        <v/>
      </c>
      <c r="E8" s="589"/>
      <c r="F8" s="589"/>
      <c r="G8" s="589"/>
      <c r="H8" s="589"/>
      <c r="I8" s="589"/>
      <c r="J8" s="589"/>
      <c r="K8" s="589"/>
      <c r="L8" s="589"/>
      <c r="M8" s="589"/>
      <c r="N8" s="589"/>
      <c r="O8" s="589"/>
      <c r="P8" s="589"/>
      <c r="Q8" s="589"/>
      <c r="R8" s="589"/>
      <c r="S8" s="589"/>
      <c r="T8" s="589"/>
      <c r="U8" s="589"/>
      <c r="V8" s="589"/>
      <c r="W8" s="589"/>
      <c r="X8" s="589"/>
      <c r="Y8" s="589"/>
      <c r="Z8" s="4"/>
      <c r="AA8" s="590"/>
      <c r="AB8" s="590"/>
      <c r="AC8" s="589" t="str" cm="1">
        <f t="array" ref="AC8">IFERROR(_xlfn.SINGLE(INDEX(CG$4:CG$439, _xlfn.AGGREGATE(15, 3, ((CG$4:CG$439&lt;&gt;"")/(CG$4:CG$439&lt;&gt;"")*ROW(CG$4:CG$439)-3),ROWS($DV$12:DV62)))), "")</f>
        <v/>
      </c>
      <c r="AD8" s="589"/>
      <c r="AE8" s="589"/>
      <c r="AF8" s="589"/>
      <c r="AG8" s="589"/>
      <c r="AH8" s="589"/>
      <c r="AI8" s="589"/>
      <c r="AJ8" s="589"/>
      <c r="AK8" s="589"/>
      <c r="AL8" s="589"/>
      <c r="AM8" s="589"/>
      <c r="AN8" s="589"/>
      <c r="AO8" s="589"/>
      <c r="AP8" s="589"/>
      <c r="AQ8" s="589"/>
      <c r="AR8" s="589"/>
      <c r="AS8" s="589"/>
      <c r="AT8" s="589"/>
      <c r="AU8" s="589"/>
      <c r="AV8" s="589"/>
      <c r="AW8" s="589"/>
      <c r="AX8" s="589"/>
      <c r="AY8" s="4"/>
      <c r="AZ8" s="590"/>
      <c r="BA8" s="590"/>
      <c r="BB8" s="589" t="str" cm="1">
        <f t="array" ref="BB8">IFERROR(_xlfn.SINGLE(INDEX(CG$4:CG$439, _xlfn.AGGREGATE(15, 3, ((CG$4:CG$439&lt;&gt;"")/(CG$4:CG$439&lt;&gt;"")*ROW(CG$4:CG$439)-3),ROWS($DV$12:DV112)))), "")</f>
        <v/>
      </c>
      <c r="BC8" s="589"/>
      <c r="BD8" s="589"/>
      <c r="BE8" s="589"/>
      <c r="BF8" s="589"/>
      <c r="BG8" s="589"/>
      <c r="BH8" s="589"/>
      <c r="BI8" s="589"/>
      <c r="BJ8" s="589"/>
      <c r="BK8" s="589"/>
      <c r="BL8" s="589"/>
      <c r="BM8" s="589"/>
      <c r="BN8" s="589"/>
      <c r="BO8" s="589"/>
      <c r="BP8" s="589"/>
      <c r="BQ8" s="589"/>
      <c r="BR8" s="589"/>
      <c r="BS8" s="589"/>
      <c r="BT8" s="589"/>
      <c r="BU8" s="589"/>
      <c r="BV8" s="589"/>
      <c r="BW8" s="589"/>
      <c r="BX8" s="127"/>
      <c r="BY8" s="127"/>
      <c r="BZ8" s="30"/>
      <c r="CG8" s="124" t="str" cm="1">
        <f t="array" ref="CG8">IFERROR(_xlfn.SINGLE(INDEX('School Enrollment Data'!$B$3:$B$1818, _xlfn.AGGREGATE(15, 3, (('School Enrollment Data'!$A$3:$A$1818=I$4)/('School Enrollment Data'!$A$3:$A$1818=I$4)*ROW('School Enrollment Data'!$A$3:$A$1818)-2),ROWS($DV$12:DV16)))), "")</f>
        <v/>
      </c>
      <c r="CH8" s="222" t="str">
        <f t="shared" si="0"/>
        <v/>
      </c>
      <c r="CI8" s="222" t="str">
        <f>IF($CG8="", "", IF($CH8="No", 0,VLOOKUP($CG8,'School Enrollment Data'!$B$3:$P$1818,2,FALSE)))</f>
        <v/>
      </c>
      <c r="CJ8" s="222" t="str">
        <f>IF($CG8="", "", IF($CH8="No", 0,VLOOKUP($CG8,'School Enrollment Data'!$B$3:$P$1818,3,FALSE)))</f>
        <v/>
      </c>
      <c r="CK8" s="222" t="str">
        <f>IF($CG8="", "", IF($CH8="No", 0,VLOOKUP($CG8,'School Enrollment Data'!$B$3:$P$1818,4,FALSE)))</f>
        <v/>
      </c>
      <c r="CL8" s="222" t="str">
        <f>IF($CG8="", "", IF($CH8="No", 0,VLOOKUP($CG8,'School Enrollment Data'!$B$3:$P$1818,5,FALSE)))</f>
        <v/>
      </c>
      <c r="CM8" s="222" t="str">
        <f>IF($CG8="", "", IF($CH8="No", 0,VLOOKUP($CG8,'School Enrollment Data'!$B$3:$P$1818,6,FALSE)))</f>
        <v/>
      </c>
      <c r="CN8" s="222" t="str">
        <f>IF($CG8="", "", IF($CH8="No", 0,VLOOKUP($CG8,'School Enrollment Data'!$B$3:$P$1818,7,FALSE)))</f>
        <v/>
      </c>
      <c r="CO8" s="222" t="str">
        <f>IF($CG8="", "", IF($CH8="No", 0,VLOOKUP($CG8,'School Enrollment Data'!$B$3:$P$1818,8,FALSE)))</f>
        <v/>
      </c>
      <c r="CP8" s="222" t="str">
        <f>IF($CG8="", "", IF($CH8="No", 0,VLOOKUP($CG8,'School Enrollment Data'!$B$3:$P$1818,9,FALSE)))</f>
        <v/>
      </c>
      <c r="CQ8" s="222" t="str">
        <f>IF($CG8="", "", IF($CH8="No", 0,VLOOKUP($CG8,'School Enrollment Data'!$B$3:$P$1818,10,FALSE)))</f>
        <v/>
      </c>
      <c r="CR8" s="222" t="str">
        <f>IF($CG8="", "", IF($CH8="No", 0,VLOOKUP($CG8,'School Enrollment Data'!$B$3:$P$1818,11,FALSE)))</f>
        <v/>
      </c>
      <c r="CS8" s="222" t="str">
        <f>IF($CG8="", "", IF($CH8="No", 0,VLOOKUP($CG8,'School Enrollment Data'!$B$3:$P$1818,12,FALSE)))</f>
        <v/>
      </c>
      <c r="CT8" s="222" t="str">
        <f>IF($CG8="", "", IF($CH8="No", 0,VLOOKUP($CG8,'School Enrollment Data'!$B$3:$P$1818,13,FALSE)))</f>
        <v/>
      </c>
      <c r="CU8" s="222" t="str">
        <f>IF($CG8="", "", IF($CH8="No", 0,VLOOKUP($CG8,'School Enrollment Data'!$B$3:$P$1818,14,FALSE)))</f>
        <v/>
      </c>
      <c r="CV8" s="222" t="str">
        <f>IF($CG8="", "", IF($CH8="No", 0,VLOOKUP($CG8,'School Enrollment Data'!$B$3:$P$1818,15,FALSE)))</f>
        <v/>
      </c>
    </row>
    <row r="9" spans="1:100" s="2" customFormat="1" ht="9" customHeight="1" x14ac:dyDescent="0.25">
      <c r="A9" s="28"/>
      <c r="B9" s="591"/>
      <c r="C9" s="591"/>
      <c r="D9" s="431"/>
      <c r="E9" s="431"/>
      <c r="F9" s="431"/>
      <c r="G9" s="431"/>
      <c r="H9" s="431"/>
      <c r="I9" s="431"/>
      <c r="J9" s="431"/>
      <c r="K9" s="431"/>
      <c r="L9" s="431"/>
      <c r="M9" s="431"/>
      <c r="N9" s="431"/>
      <c r="O9" s="431"/>
      <c r="P9" s="431"/>
      <c r="Q9" s="431"/>
      <c r="R9" s="431"/>
      <c r="S9" s="431"/>
      <c r="T9" s="431"/>
      <c r="U9" s="431"/>
      <c r="V9" s="431"/>
      <c r="W9" s="431"/>
      <c r="X9" s="431"/>
      <c r="Y9" s="431"/>
      <c r="Z9" s="4"/>
      <c r="AA9" s="591"/>
      <c r="AB9" s="591"/>
      <c r="AC9" s="4"/>
      <c r="AD9" s="127"/>
      <c r="AE9" s="127"/>
      <c r="AF9" s="127"/>
      <c r="AG9" s="127"/>
      <c r="AH9" s="127"/>
      <c r="AI9" s="127"/>
      <c r="AJ9" s="127"/>
      <c r="AK9" s="127"/>
      <c r="AL9" s="127"/>
      <c r="AM9" s="127"/>
      <c r="AN9" s="127"/>
      <c r="AO9" s="127"/>
      <c r="AP9" s="127"/>
      <c r="AQ9" s="127"/>
      <c r="AR9" s="127"/>
      <c r="AS9" s="127"/>
      <c r="AT9" s="127"/>
      <c r="AU9" s="127"/>
      <c r="AV9" s="127"/>
      <c r="AW9" s="127"/>
      <c r="AX9" s="127"/>
      <c r="AY9" s="127"/>
      <c r="AZ9" s="591"/>
      <c r="BA9" s="591"/>
      <c r="BB9" s="4"/>
      <c r="BC9" s="127"/>
      <c r="BD9" s="127"/>
      <c r="BE9" s="127"/>
      <c r="BF9" s="127"/>
      <c r="BG9" s="4"/>
      <c r="BH9" s="127"/>
      <c r="BI9" s="127"/>
      <c r="BJ9" s="127"/>
      <c r="BK9" s="127"/>
      <c r="BL9" s="127"/>
      <c r="BM9" s="127"/>
      <c r="BN9" s="127"/>
      <c r="BO9" s="127"/>
      <c r="BP9" s="127"/>
      <c r="BQ9" s="127"/>
      <c r="BR9" s="127"/>
      <c r="BS9" s="127"/>
      <c r="BT9" s="127"/>
      <c r="BU9" s="127"/>
      <c r="BV9" s="34"/>
      <c r="BW9" s="34"/>
      <c r="BX9" s="34"/>
      <c r="BY9" s="34"/>
      <c r="BZ9" s="30"/>
      <c r="CG9" s="124" t="str" cm="1">
        <f t="array" ref="CG9">IFERROR(_xlfn.SINGLE(INDEX('School Enrollment Data'!$B$3:$B$1818, _xlfn.AGGREGATE(15, 3, (('School Enrollment Data'!$A$3:$A$1818=I$4)/('School Enrollment Data'!$A$3:$A$1818=I$4)*ROW('School Enrollment Data'!$A$3:$A$1818)-2),ROWS($DV$12:DV17)))), "")</f>
        <v/>
      </c>
      <c r="CH9" s="222" t="str">
        <f t="shared" si="0"/>
        <v/>
      </c>
      <c r="CI9" s="222" t="str">
        <f>IF($CG9="", "", IF($CH9="No", 0,VLOOKUP($CG9,'School Enrollment Data'!$B$3:$P$1818,2,FALSE)))</f>
        <v/>
      </c>
      <c r="CJ9" s="222" t="str">
        <f>IF($CG9="", "", IF($CH9="No", 0,VLOOKUP($CG9,'School Enrollment Data'!$B$3:$P$1818,3,FALSE)))</f>
        <v/>
      </c>
      <c r="CK9" s="222" t="str">
        <f>IF($CG9="", "", IF($CH9="No", 0,VLOOKUP($CG9,'School Enrollment Data'!$B$3:$P$1818,4,FALSE)))</f>
        <v/>
      </c>
      <c r="CL9" s="222" t="str">
        <f>IF($CG9="", "", IF($CH9="No", 0,VLOOKUP($CG9,'School Enrollment Data'!$B$3:$P$1818,5,FALSE)))</f>
        <v/>
      </c>
      <c r="CM9" s="222" t="str">
        <f>IF($CG9="", "", IF($CH9="No", 0,VLOOKUP($CG9,'School Enrollment Data'!$B$3:$P$1818,6,FALSE)))</f>
        <v/>
      </c>
      <c r="CN9" s="222" t="str">
        <f>IF($CG9="", "", IF($CH9="No", 0,VLOOKUP($CG9,'School Enrollment Data'!$B$3:$P$1818,7,FALSE)))</f>
        <v/>
      </c>
      <c r="CO9" s="222" t="str">
        <f>IF($CG9="", "", IF($CH9="No", 0,VLOOKUP($CG9,'School Enrollment Data'!$B$3:$P$1818,8,FALSE)))</f>
        <v/>
      </c>
      <c r="CP9" s="222" t="str">
        <f>IF($CG9="", "", IF($CH9="No", 0,VLOOKUP($CG9,'School Enrollment Data'!$B$3:$P$1818,9,FALSE)))</f>
        <v/>
      </c>
      <c r="CQ9" s="222" t="str">
        <f>IF($CG9="", "", IF($CH9="No", 0,VLOOKUP($CG9,'School Enrollment Data'!$B$3:$P$1818,10,FALSE)))</f>
        <v/>
      </c>
      <c r="CR9" s="222" t="str">
        <f>IF($CG9="", "", IF($CH9="No", 0,VLOOKUP($CG9,'School Enrollment Data'!$B$3:$P$1818,11,FALSE)))</f>
        <v/>
      </c>
      <c r="CS9" s="222" t="str">
        <f>IF($CG9="", "", IF($CH9="No", 0,VLOOKUP($CG9,'School Enrollment Data'!$B$3:$P$1818,12,FALSE)))</f>
        <v/>
      </c>
      <c r="CT9" s="222" t="str">
        <f>IF($CG9="", "", IF($CH9="No", 0,VLOOKUP($CG9,'School Enrollment Data'!$B$3:$P$1818,13,FALSE)))</f>
        <v/>
      </c>
      <c r="CU9" s="222" t="str">
        <f>IF($CG9="", "", IF($CH9="No", 0,VLOOKUP($CG9,'School Enrollment Data'!$B$3:$P$1818,14,FALSE)))</f>
        <v/>
      </c>
      <c r="CV9" s="222" t="str">
        <f>IF($CG9="", "", IF($CH9="No", 0,VLOOKUP($CG9,'School Enrollment Data'!$B$3:$P$1818,15,FALSE)))</f>
        <v/>
      </c>
    </row>
    <row r="10" spans="1:100" s="2" customFormat="1" ht="15" customHeight="1" x14ac:dyDescent="0.25">
      <c r="A10" s="28"/>
      <c r="B10" s="590"/>
      <c r="C10" s="590"/>
      <c r="D10" s="589" t="str" cm="1">
        <f t="array" ref="D10">IFERROR(_xlfn.SINGLE(INDEX(CG$4:CG$439, _xlfn.AGGREGATE(15, 3, ((CG$4:CG$439&lt;&gt;"")/(CG$4:CG$439&lt;&gt;"")*ROW(CG$4:CG$439)-3),ROWS($DV$12:DV13)))), "")</f>
        <v/>
      </c>
      <c r="E10" s="589"/>
      <c r="F10" s="589"/>
      <c r="G10" s="589"/>
      <c r="H10" s="589"/>
      <c r="I10" s="589"/>
      <c r="J10" s="589"/>
      <c r="K10" s="589"/>
      <c r="L10" s="589"/>
      <c r="M10" s="589"/>
      <c r="N10" s="589"/>
      <c r="O10" s="589"/>
      <c r="P10" s="589"/>
      <c r="Q10" s="589"/>
      <c r="R10" s="589"/>
      <c r="S10" s="589"/>
      <c r="T10" s="589"/>
      <c r="U10" s="589"/>
      <c r="V10" s="589"/>
      <c r="W10" s="589"/>
      <c r="X10" s="589"/>
      <c r="Y10" s="589"/>
      <c r="Z10" s="4"/>
      <c r="AA10" s="590"/>
      <c r="AB10" s="590"/>
      <c r="AC10" s="589" t="str" cm="1">
        <f t="array" ref="AC10">IFERROR(_xlfn.SINGLE(INDEX(CG$4:CG$439, _xlfn.AGGREGATE(15, 3, ((CG$4:CG$439&lt;&gt;"")/(CG$4:CG$439&lt;&gt;"")*ROW(CG$4:CG$439)-3),ROWS($DV$12:DV63)))), "")</f>
        <v/>
      </c>
      <c r="AD10" s="589"/>
      <c r="AE10" s="589"/>
      <c r="AF10" s="589"/>
      <c r="AG10" s="589"/>
      <c r="AH10" s="589"/>
      <c r="AI10" s="589"/>
      <c r="AJ10" s="589"/>
      <c r="AK10" s="589"/>
      <c r="AL10" s="589"/>
      <c r="AM10" s="589"/>
      <c r="AN10" s="589"/>
      <c r="AO10" s="589"/>
      <c r="AP10" s="589"/>
      <c r="AQ10" s="589"/>
      <c r="AR10" s="589"/>
      <c r="AS10" s="589"/>
      <c r="AT10" s="589"/>
      <c r="AU10" s="589"/>
      <c r="AV10" s="589"/>
      <c r="AW10" s="589"/>
      <c r="AX10" s="589"/>
      <c r="AY10" s="4"/>
      <c r="AZ10" s="590"/>
      <c r="BA10" s="590"/>
      <c r="BB10" s="589" t="str" cm="1">
        <f t="array" ref="BB10">IFERROR(_xlfn.SINGLE(INDEX(CG$4:CG$439, _xlfn.AGGREGATE(15, 3, ((CG$4:CG$439&lt;&gt;"")/(CG$4:CG$439&lt;&gt;"")*ROW(CG$4:CG$439)-3),ROWS($DV$12:DV113)))), "")</f>
        <v/>
      </c>
      <c r="BC10" s="589"/>
      <c r="BD10" s="589"/>
      <c r="BE10" s="589"/>
      <c r="BF10" s="589"/>
      <c r="BG10" s="589"/>
      <c r="BH10" s="589"/>
      <c r="BI10" s="589"/>
      <c r="BJ10" s="589"/>
      <c r="BK10" s="589"/>
      <c r="BL10" s="589"/>
      <c r="BM10" s="589"/>
      <c r="BN10" s="589"/>
      <c r="BO10" s="589"/>
      <c r="BP10" s="589"/>
      <c r="BQ10" s="589"/>
      <c r="BR10" s="589"/>
      <c r="BS10" s="589"/>
      <c r="BT10" s="589"/>
      <c r="BU10" s="589"/>
      <c r="BV10" s="589"/>
      <c r="BW10" s="589"/>
      <c r="BX10" s="34"/>
      <c r="BY10" s="34"/>
      <c r="BZ10" s="30"/>
      <c r="CG10" s="124" t="str" cm="1">
        <f t="array" ref="CG10">IFERROR(_xlfn.SINGLE(INDEX('School Enrollment Data'!$B$3:$B$1818, _xlfn.AGGREGATE(15, 3, (('School Enrollment Data'!$A$3:$A$1818=I$4)/('School Enrollment Data'!$A$3:$A$1818=I$4)*ROW('School Enrollment Data'!$A$3:$A$1818)-2),ROWS($DV$12:DV18)))), "")</f>
        <v/>
      </c>
      <c r="CH10" s="222" t="str">
        <f t="shared" si="0"/>
        <v/>
      </c>
      <c r="CI10" s="222" t="str">
        <f>IF($CG10="", "", IF($CH10="No", 0,VLOOKUP($CG10,'School Enrollment Data'!$B$3:$P$1818,2,FALSE)))</f>
        <v/>
      </c>
      <c r="CJ10" s="222" t="str">
        <f>IF($CG10="", "", IF($CH10="No", 0,VLOOKUP($CG10,'School Enrollment Data'!$B$3:$P$1818,3,FALSE)))</f>
        <v/>
      </c>
      <c r="CK10" s="222" t="str">
        <f>IF($CG10="", "", IF($CH10="No", 0,VLOOKUP($CG10,'School Enrollment Data'!$B$3:$P$1818,4,FALSE)))</f>
        <v/>
      </c>
      <c r="CL10" s="222" t="str">
        <f>IF($CG10="", "", IF($CH10="No", 0,VLOOKUP($CG10,'School Enrollment Data'!$B$3:$P$1818,5,FALSE)))</f>
        <v/>
      </c>
      <c r="CM10" s="222" t="str">
        <f>IF($CG10="", "", IF($CH10="No", 0,VLOOKUP($CG10,'School Enrollment Data'!$B$3:$P$1818,6,FALSE)))</f>
        <v/>
      </c>
      <c r="CN10" s="222" t="str">
        <f>IF($CG10="", "", IF($CH10="No", 0,VLOOKUP($CG10,'School Enrollment Data'!$B$3:$P$1818,7,FALSE)))</f>
        <v/>
      </c>
      <c r="CO10" s="222" t="str">
        <f>IF($CG10="", "", IF($CH10="No", 0,VLOOKUP($CG10,'School Enrollment Data'!$B$3:$P$1818,8,FALSE)))</f>
        <v/>
      </c>
      <c r="CP10" s="222" t="str">
        <f>IF($CG10="", "", IF($CH10="No", 0,VLOOKUP($CG10,'School Enrollment Data'!$B$3:$P$1818,9,FALSE)))</f>
        <v/>
      </c>
      <c r="CQ10" s="222" t="str">
        <f>IF($CG10="", "", IF($CH10="No", 0,VLOOKUP($CG10,'School Enrollment Data'!$B$3:$P$1818,10,FALSE)))</f>
        <v/>
      </c>
      <c r="CR10" s="222" t="str">
        <f>IF($CG10="", "", IF($CH10="No", 0,VLOOKUP($CG10,'School Enrollment Data'!$B$3:$P$1818,11,FALSE)))</f>
        <v/>
      </c>
      <c r="CS10" s="222" t="str">
        <f>IF($CG10="", "", IF($CH10="No", 0,VLOOKUP($CG10,'School Enrollment Data'!$B$3:$P$1818,12,FALSE)))</f>
        <v/>
      </c>
      <c r="CT10" s="222" t="str">
        <f>IF($CG10="", "", IF($CH10="No", 0,VLOOKUP($CG10,'School Enrollment Data'!$B$3:$P$1818,13,FALSE)))</f>
        <v/>
      </c>
      <c r="CU10" s="222" t="str">
        <f>IF($CG10="", "", IF($CH10="No", 0,VLOOKUP($CG10,'School Enrollment Data'!$B$3:$P$1818,14,FALSE)))</f>
        <v/>
      </c>
      <c r="CV10" s="222" t="str">
        <f>IF($CG10="", "", IF($CH10="No", 0,VLOOKUP($CG10,'School Enrollment Data'!$B$3:$P$1818,15,FALSE)))</f>
        <v/>
      </c>
    </row>
    <row r="11" spans="1:100" s="2" customFormat="1" ht="9" customHeight="1" x14ac:dyDescent="0.25">
      <c r="A11" s="28"/>
      <c r="B11" s="591"/>
      <c r="C11" s="591"/>
      <c r="D11" s="431"/>
      <c r="E11" s="431"/>
      <c r="F11" s="431"/>
      <c r="G11" s="431"/>
      <c r="H11" s="431"/>
      <c r="I11" s="431"/>
      <c r="J11" s="431"/>
      <c r="K11" s="431"/>
      <c r="L11" s="431"/>
      <c r="M11" s="431"/>
      <c r="N11" s="431"/>
      <c r="O11" s="431"/>
      <c r="P11" s="431"/>
      <c r="Q11" s="431"/>
      <c r="R11" s="431"/>
      <c r="S11" s="431"/>
      <c r="T11" s="431"/>
      <c r="U11" s="431"/>
      <c r="V11" s="431"/>
      <c r="W11" s="431"/>
      <c r="X11" s="431"/>
      <c r="Y11" s="431"/>
      <c r="Z11" s="4"/>
      <c r="AA11" s="591"/>
      <c r="AB11" s="591"/>
      <c r="AC11" s="4"/>
      <c r="AD11" s="127"/>
      <c r="AE11" s="127"/>
      <c r="AF11" s="127"/>
      <c r="AG11" s="127"/>
      <c r="AH11" s="127"/>
      <c r="AI11" s="127"/>
      <c r="AJ11" s="127"/>
      <c r="AK11" s="127"/>
      <c r="AL11" s="127"/>
      <c r="AM11" s="127"/>
      <c r="AN11" s="127"/>
      <c r="AO11" s="127"/>
      <c r="AP11" s="127"/>
      <c r="AQ11" s="127"/>
      <c r="AR11" s="127"/>
      <c r="AS11" s="127"/>
      <c r="AT11" s="127"/>
      <c r="AU11" s="127"/>
      <c r="AV11" s="127"/>
      <c r="AW11" s="127"/>
      <c r="AX11" s="127"/>
      <c r="AY11" s="127"/>
      <c r="AZ11" s="591"/>
      <c r="BA11" s="591"/>
      <c r="BB11" s="4"/>
      <c r="BC11" s="127"/>
      <c r="BD11" s="127"/>
      <c r="BE11" s="127"/>
      <c r="BF11" s="127"/>
      <c r="BG11" s="4"/>
      <c r="BH11" s="127"/>
      <c r="BI11" s="127"/>
      <c r="BJ11" s="127"/>
      <c r="BK11" s="127"/>
      <c r="BL11" s="127"/>
      <c r="BM11" s="127"/>
      <c r="BN11" s="127"/>
      <c r="BO11" s="127"/>
      <c r="BP11" s="127"/>
      <c r="BQ11" s="127"/>
      <c r="BR11" s="127"/>
      <c r="BS11" s="127"/>
      <c r="BT11" s="127"/>
      <c r="BU11" s="127"/>
      <c r="BV11" s="34"/>
      <c r="BW11" s="34"/>
      <c r="BX11" s="31"/>
      <c r="BY11" s="31"/>
      <c r="BZ11" s="30"/>
      <c r="CG11" s="124" t="str" cm="1">
        <f t="array" ref="CG11">IFERROR(_xlfn.SINGLE(INDEX('School Enrollment Data'!$B$3:$B$1818, _xlfn.AGGREGATE(15, 3, (('School Enrollment Data'!$A$3:$A$1818=I$4)/('School Enrollment Data'!$A$3:$A$1818=I$4)*ROW('School Enrollment Data'!$A$3:$A$1818)-2),ROWS($DV$12:DV19)))), "")</f>
        <v/>
      </c>
      <c r="CH11" s="222" t="str">
        <f t="shared" si="0"/>
        <v/>
      </c>
      <c r="CI11" s="222" t="str">
        <f>IF($CG11="", "", IF($CH11="No", 0,VLOOKUP($CG11,'School Enrollment Data'!$B$3:$P$1818,2,FALSE)))</f>
        <v/>
      </c>
      <c r="CJ11" s="222" t="str">
        <f>IF($CG11="", "", IF($CH11="No", 0,VLOOKUP($CG11,'School Enrollment Data'!$B$3:$P$1818,3,FALSE)))</f>
        <v/>
      </c>
      <c r="CK11" s="222" t="str">
        <f>IF($CG11="", "", IF($CH11="No", 0,VLOOKUP($CG11,'School Enrollment Data'!$B$3:$P$1818,4,FALSE)))</f>
        <v/>
      </c>
      <c r="CL11" s="222" t="str">
        <f>IF($CG11="", "", IF($CH11="No", 0,VLOOKUP($CG11,'School Enrollment Data'!$B$3:$P$1818,5,FALSE)))</f>
        <v/>
      </c>
      <c r="CM11" s="222" t="str">
        <f>IF($CG11="", "", IF($CH11="No", 0,VLOOKUP($CG11,'School Enrollment Data'!$B$3:$P$1818,6,FALSE)))</f>
        <v/>
      </c>
      <c r="CN11" s="222" t="str">
        <f>IF($CG11="", "", IF($CH11="No", 0,VLOOKUP($CG11,'School Enrollment Data'!$B$3:$P$1818,7,FALSE)))</f>
        <v/>
      </c>
      <c r="CO11" s="222" t="str">
        <f>IF($CG11="", "", IF($CH11="No", 0,VLOOKUP($CG11,'School Enrollment Data'!$B$3:$P$1818,8,FALSE)))</f>
        <v/>
      </c>
      <c r="CP11" s="222" t="str">
        <f>IF($CG11="", "", IF($CH11="No", 0,VLOOKUP($CG11,'School Enrollment Data'!$B$3:$P$1818,9,FALSE)))</f>
        <v/>
      </c>
      <c r="CQ11" s="222" t="str">
        <f>IF($CG11="", "", IF($CH11="No", 0,VLOOKUP($CG11,'School Enrollment Data'!$B$3:$P$1818,10,FALSE)))</f>
        <v/>
      </c>
      <c r="CR11" s="222" t="str">
        <f>IF($CG11="", "", IF($CH11="No", 0,VLOOKUP($CG11,'School Enrollment Data'!$B$3:$P$1818,11,FALSE)))</f>
        <v/>
      </c>
      <c r="CS11" s="222" t="str">
        <f>IF($CG11="", "", IF($CH11="No", 0,VLOOKUP($CG11,'School Enrollment Data'!$B$3:$P$1818,12,FALSE)))</f>
        <v/>
      </c>
      <c r="CT11" s="222" t="str">
        <f>IF($CG11="", "", IF($CH11="No", 0,VLOOKUP($CG11,'School Enrollment Data'!$B$3:$P$1818,13,FALSE)))</f>
        <v/>
      </c>
      <c r="CU11" s="222" t="str">
        <f>IF($CG11="", "", IF($CH11="No", 0,VLOOKUP($CG11,'School Enrollment Data'!$B$3:$P$1818,14,FALSE)))</f>
        <v/>
      </c>
      <c r="CV11" s="222" t="str">
        <f>IF($CG11="", "", IF($CH11="No", 0,VLOOKUP($CG11,'School Enrollment Data'!$B$3:$P$1818,15,FALSE)))</f>
        <v/>
      </c>
    </row>
    <row r="12" spans="1:100" s="2" customFormat="1" ht="15" customHeight="1" x14ac:dyDescent="0.25">
      <c r="A12" s="28"/>
      <c r="B12" s="590"/>
      <c r="C12" s="590"/>
      <c r="D12" s="589" t="str" cm="1">
        <f t="array" ref="D12">IFERROR(_xlfn.SINGLE(INDEX(CG$4:CG$439, _xlfn.AGGREGATE(15, 3, ((CG$4:CG$439&lt;&gt;"")/(CG$4:CG$439&lt;&gt;"")*ROW(CG$4:CG$439)-3),ROWS($DV$12:DV14)))), "")</f>
        <v/>
      </c>
      <c r="E12" s="589"/>
      <c r="F12" s="589"/>
      <c r="G12" s="589"/>
      <c r="H12" s="589"/>
      <c r="I12" s="589"/>
      <c r="J12" s="589"/>
      <c r="K12" s="589"/>
      <c r="L12" s="589"/>
      <c r="M12" s="589"/>
      <c r="N12" s="589"/>
      <c r="O12" s="589"/>
      <c r="P12" s="589"/>
      <c r="Q12" s="589"/>
      <c r="R12" s="589"/>
      <c r="S12" s="589"/>
      <c r="T12" s="589"/>
      <c r="U12" s="589"/>
      <c r="V12" s="589"/>
      <c r="W12" s="589"/>
      <c r="X12" s="589"/>
      <c r="Y12" s="589"/>
      <c r="Z12" s="4"/>
      <c r="AA12" s="590"/>
      <c r="AB12" s="590"/>
      <c r="AC12" s="589" t="str" cm="1">
        <f t="array" ref="AC12">IFERROR(_xlfn.SINGLE(INDEX(CG$4:CG$439, _xlfn.AGGREGATE(15, 3, ((CG$4:CG$439&lt;&gt;"")/(CG$4:CG$439&lt;&gt;"")*ROW(CG$4:CG$439)-3),ROWS($DV$12:DV64)))), "")</f>
        <v/>
      </c>
      <c r="AD12" s="589"/>
      <c r="AE12" s="589"/>
      <c r="AF12" s="589"/>
      <c r="AG12" s="589"/>
      <c r="AH12" s="589"/>
      <c r="AI12" s="589"/>
      <c r="AJ12" s="589"/>
      <c r="AK12" s="589"/>
      <c r="AL12" s="589"/>
      <c r="AM12" s="589"/>
      <c r="AN12" s="589"/>
      <c r="AO12" s="589"/>
      <c r="AP12" s="589"/>
      <c r="AQ12" s="589"/>
      <c r="AR12" s="589"/>
      <c r="AS12" s="589"/>
      <c r="AT12" s="589"/>
      <c r="AU12" s="589"/>
      <c r="AV12" s="589"/>
      <c r="AW12" s="589"/>
      <c r="AX12" s="589"/>
      <c r="AY12" s="4"/>
      <c r="AZ12" s="590"/>
      <c r="BA12" s="590"/>
      <c r="BB12" s="589" t="str" cm="1">
        <f t="array" ref="BB12">IFERROR(_xlfn.SINGLE(INDEX(CG$4:CG$439, _xlfn.AGGREGATE(15, 3, ((CG$4:CG$439&lt;&gt;"")/(CG$4:CG$439&lt;&gt;"")*ROW(CG$4:CG$439)-3),ROWS($DV$12:DV114)))), "")</f>
        <v/>
      </c>
      <c r="BC12" s="589"/>
      <c r="BD12" s="589"/>
      <c r="BE12" s="589"/>
      <c r="BF12" s="589"/>
      <c r="BG12" s="589"/>
      <c r="BH12" s="589"/>
      <c r="BI12" s="589"/>
      <c r="BJ12" s="589"/>
      <c r="BK12" s="589"/>
      <c r="BL12" s="589"/>
      <c r="BM12" s="589"/>
      <c r="BN12" s="589"/>
      <c r="BO12" s="589"/>
      <c r="BP12" s="589"/>
      <c r="BQ12" s="589"/>
      <c r="BR12" s="589"/>
      <c r="BS12" s="589"/>
      <c r="BT12" s="589"/>
      <c r="BU12" s="589"/>
      <c r="BV12" s="589"/>
      <c r="BW12" s="589"/>
      <c r="BX12" s="7"/>
      <c r="BY12" s="7"/>
      <c r="BZ12" s="30"/>
      <c r="CD12" s="115"/>
      <c r="CE12" s="128"/>
      <c r="CG12" s="124" t="str" cm="1">
        <f t="array" ref="CG12">IFERROR(_xlfn.SINGLE(INDEX('School Enrollment Data'!$B$3:$B$1818, _xlfn.AGGREGATE(15, 3, (('School Enrollment Data'!$A$3:$A$1818=I$4)/('School Enrollment Data'!$A$3:$A$1818=I$4)*ROW('School Enrollment Data'!$A$3:$A$1818)-2),ROWS($DV$12:DV20)))), "")</f>
        <v/>
      </c>
      <c r="CH12" s="222" t="str">
        <f t="shared" si="0"/>
        <v/>
      </c>
      <c r="CI12" s="222" t="str">
        <f>IF($CG12="", "", IF($CH12="No", 0,VLOOKUP($CG12,'School Enrollment Data'!$B$3:$P$1818,2,FALSE)))</f>
        <v/>
      </c>
      <c r="CJ12" s="222" t="str">
        <f>IF($CG12="", "", IF($CH12="No", 0,VLOOKUP($CG12,'School Enrollment Data'!$B$3:$P$1818,3,FALSE)))</f>
        <v/>
      </c>
      <c r="CK12" s="222" t="str">
        <f>IF($CG12="", "", IF($CH12="No", 0,VLOOKUP($CG12,'School Enrollment Data'!$B$3:$P$1818,4,FALSE)))</f>
        <v/>
      </c>
      <c r="CL12" s="222" t="str">
        <f>IF($CG12="", "", IF($CH12="No", 0,VLOOKUP($CG12,'School Enrollment Data'!$B$3:$P$1818,5,FALSE)))</f>
        <v/>
      </c>
      <c r="CM12" s="222" t="str">
        <f>IF($CG12="", "", IF($CH12="No", 0,VLOOKUP($CG12,'School Enrollment Data'!$B$3:$P$1818,6,FALSE)))</f>
        <v/>
      </c>
      <c r="CN12" s="222" t="str">
        <f>IF($CG12="", "", IF($CH12="No", 0,VLOOKUP($CG12,'School Enrollment Data'!$B$3:$P$1818,7,FALSE)))</f>
        <v/>
      </c>
      <c r="CO12" s="222" t="str">
        <f>IF($CG12="", "", IF($CH12="No", 0,VLOOKUP($CG12,'School Enrollment Data'!$B$3:$P$1818,8,FALSE)))</f>
        <v/>
      </c>
      <c r="CP12" s="222" t="str">
        <f>IF($CG12="", "", IF($CH12="No", 0,VLOOKUP($CG12,'School Enrollment Data'!$B$3:$P$1818,9,FALSE)))</f>
        <v/>
      </c>
      <c r="CQ12" s="222" t="str">
        <f>IF($CG12="", "", IF($CH12="No", 0,VLOOKUP($CG12,'School Enrollment Data'!$B$3:$P$1818,10,FALSE)))</f>
        <v/>
      </c>
      <c r="CR12" s="222" t="str">
        <f>IF($CG12="", "", IF($CH12="No", 0,VLOOKUP($CG12,'School Enrollment Data'!$B$3:$P$1818,11,FALSE)))</f>
        <v/>
      </c>
      <c r="CS12" s="222" t="str">
        <f>IF($CG12="", "", IF($CH12="No", 0,VLOOKUP($CG12,'School Enrollment Data'!$B$3:$P$1818,12,FALSE)))</f>
        <v/>
      </c>
      <c r="CT12" s="222" t="str">
        <f>IF($CG12="", "", IF($CH12="No", 0,VLOOKUP($CG12,'School Enrollment Data'!$B$3:$P$1818,13,FALSE)))</f>
        <v/>
      </c>
      <c r="CU12" s="222" t="str">
        <f>IF($CG12="", "", IF($CH12="No", 0,VLOOKUP($CG12,'School Enrollment Data'!$B$3:$P$1818,14,FALSE)))</f>
        <v/>
      </c>
      <c r="CV12" s="222" t="str">
        <f>IF($CG12="", "", IF($CH12="No", 0,VLOOKUP($CG12,'School Enrollment Data'!$B$3:$P$1818,15,FALSE)))</f>
        <v/>
      </c>
    </row>
    <row r="13" spans="1:100" s="2" customFormat="1" ht="9" customHeight="1" x14ac:dyDescent="0.25">
      <c r="A13" s="28"/>
      <c r="B13" s="591"/>
      <c r="C13" s="591"/>
      <c r="D13" s="431"/>
      <c r="E13" s="431"/>
      <c r="F13" s="431"/>
      <c r="G13" s="431"/>
      <c r="H13" s="431"/>
      <c r="I13" s="431"/>
      <c r="J13" s="431"/>
      <c r="K13" s="431"/>
      <c r="L13" s="431"/>
      <c r="M13" s="431"/>
      <c r="N13" s="431"/>
      <c r="O13" s="431"/>
      <c r="P13" s="431"/>
      <c r="Q13" s="431"/>
      <c r="R13" s="431"/>
      <c r="S13" s="431"/>
      <c r="T13" s="431"/>
      <c r="U13" s="431"/>
      <c r="V13" s="431"/>
      <c r="W13" s="431"/>
      <c r="X13" s="431"/>
      <c r="Y13" s="431"/>
      <c r="Z13" s="4"/>
      <c r="AA13" s="591"/>
      <c r="AB13" s="591"/>
      <c r="AC13" s="4"/>
      <c r="AD13" s="127"/>
      <c r="AE13" s="127"/>
      <c r="AF13" s="127"/>
      <c r="AG13" s="127"/>
      <c r="AH13" s="127"/>
      <c r="AI13" s="127"/>
      <c r="AJ13" s="127"/>
      <c r="AK13" s="127"/>
      <c r="AL13" s="127"/>
      <c r="AM13" s="127"/>
      <c r="AN13" s="127"/>
      <c r="AO13" s="127"/>
      <c r="AP13" s="127"/>
      <c r="AQ13" s="127"/>
      <c r="AR13" s="127"/>
      <c r="AS13" s="127"/>
      <c r="AT13" s="127"/>
      <c r="AU13" s="127"/>
      <c r="AV13" s="127"/>
      <c r="AW13" s="127"/>
      <c r="AX13" s="127"/>
      <c r="AY13" s="127"/>
      <c r="AZ13" s="591"/>
      <c r="BA13" s="591"/>
      <c r="BB13" s="4"/>
      <c r="BC13" s="127"/>
      <c r="BD13" s="127"/>
      <c r="BE13" s="127"/>
      <c r="BF13" s="127"/>
      <c r="BG13" s="4"/>
      <c r="BH13" s="127"/>
      <c r="BI13" s="127"/>
      <c r="BJ13" s="127"/>
      <c r="BK13" s="127"/>
      <c r="BL13" s="127"/>
      <c r="BM13" s="127"/>
      <c r="BN13" s="127"/>
      <c r="BO13" s="127"/>
      <c r="BP13" s="127"/>
      <c r="BQ13" s="127"/>
      <c r="BR13" s="127"/>
      <c r="BS13" s="127"/>
      <c r="BT13" s="127"/>
      <c r="BU13" s="127"/>
      <c r="BV13" s="34"/>
      <c r="BW13" s="34"/>
      <c r="BX13" s="7"/>
      <c r="BY13" s="7"/>
      <c r="BZ13" s="30"/>
      <c r="CD13" s="115"/>
      <c r="CE13" s="115"/>
      <c r="CG13" s="124" t="str" cm="1">
        <f t="array" ref="CG13">IFERROR(_xlfn.SINGLE(INDEX('School Enrollment Data'!$B$3:$B$1818, _xlfn.AGGREGATE(15, 3, (('School Enrollment Data'!$A$3:$A$1818=I$4)/('School Enrollment Data'!$A$3:$A$1818=I$4)*ROW('School Enrollment Data'!$A$3:$A$1818)-2),ROWS($DV$12:DV21)))), "")</f>
        <v/>
      </c>
      <c r="CH13" s="222" t="str">
        <f t="shared" si="0"/>
        <v/>
      </c>
      <c r="CI13" s="222" t="str">
        <f>IF($CG13="", "", IF($CH13="No", 0,VLOOKUP($CG13,'School Enrollment Data'!$B$3:$P$1818,2,FALSE)))</f>
        <v/>
      </c>
      <c r="CJ13" s="222" t="str">
        <f>IF($CG13="", "", IF($CH13="No", 0,VLOOKUP($CG13,'School Enrollment Data'!$B$3:$P$1818,3,FALSE)))</f>
        <v/>
      </c>
      <c r="CK13" s="222" t="str">
        <f>IF($CG13="", "", IF($CH13="No", 0,VLOOKUP($CG13,'School Enrollment Data'!$B$3:$P$1818,4,FALSE)))</f>
        <v/>
      </c>
      <c r="CL13" s="222" t="str">
        <f>IF($CG13="", "", IF($CH13="No", 0,VLOOKUP($CG13,'School Enrollment Data'!$B$3:$P$1818,5,FALSE)))</f>
        <v/>
      </c>
      <c r="CM13" s="222" t="str">
        <f>IF($CG13="", "", IF($CH13="No", 0,VLOOKUP($CG13,'School Enrollment Data'!$B$3:$P$1818,6,FALSE)))</f>
        <v/>
      </c>
      <c r="CN13" s="222" t="str">
        <f>IF($CG13="", "", IF($CH13="No", 0,VLOOKUP($CG13,'School Enrollment Data'!$B$3:$P$1818,7,FALSE)))</f>
        <v/>
      </c>
      <c r="CO13" s="222" t="str">
        <f>IF($CG13="", "", IF($CH13="No", 0,VLOOKUP($CG13,'School Enrollment Data'!$B$3:$P$1818,8,FALSE)))</f>
        <v/>
      </c>
      <c r="CP13" s="222" t="str">
        <f>IF($CG13="", "", IF($CH13="No", 0,VLOOKUP($CG13,'School Enrollment Data'!$B$3:$P$1818,9,FALSE)))</f>
        <v/>
      </c>
      <c r="CQ13" s="222" t="str">
        <f>IF($CG13="", "", IF($CH13="No", 0,VLOOKUP($CG13,'School Enrollment Data'!$B$3:$P$1818,10,FALSE)))</f>
        <v/>
      </c>
      <c r="CR13" s="222" t="str">
        <f>IF($CG13="", "", IF($CH13="No", 0,VLOOKUP($CG13,'School Enrollment Data'!$B$3:$P$1818,11,FALSE)))</f>
        <v/>
      </c>
      <c r="CS13" s="222" t="str">
        <f>IF($CG13="", "", IF($CH13="No", 0,VLOOKUP($CG13,'School Enrollment Data'!$B$3:$P$1818,12,FALSE)))</f>
        <v/>
      </c>
      <c r="CT13" s="222" t="str">
        <f>IF($CG13="", "", IF($CH13="No", 0,VLOOKUP($CG13,'School Enrollment Data'!$B$3:$P$1818,13,FALSE)))</f>
        <v/>
      </c>
      <c r="CU13" s="222" t="str">
        <f>IF($CG13="", "", IF($CH13="No", 0,VLOOKUP($CG13,'School Enrollment Data'!$B$3:$P$1818,14,FALSE)))</f>
        <v/>
      </c>
      <c r="CV13" s="222" t="str">
        <f>IF($CG13="", "", IF($CH13="No", 0,VLOOKUP($CG13,'School Enrollment Data'!$B$3:$P$1818,15,FALSE)))</f>
        <v/>
      </c>
    </row>
    <row r="14" spans="1:100" s="2" customFormat="1" ht="15" customHeight="1" x14ac:dyDescent="0.25">
      <c r="A14" s="28"/>
      <c r="B14" s="590"/>
      <c r="C14" s="590"/>
      <c r="D14" s="589" t="str" cm="1">
        <f t="array" ref="D14">IFERROR(_xlfn.SINGLE(INDEX(CG$4:CG$439, _xlfn.AGGREGATE(15, 3, ((CG$4:CG$439&lt;&gt;"")/(CG$4:CG$439&lt;&gt;"")*ROW(CG$4:CG$439)-3),ROWS($DV$12:DV15)))), "")</f>
        <v/>
      </c>
      <c r="E14" s="589"/>
      <c r="F14" s="589"/>
      <c r="G14" s="589"/>
      <c r="H14" s="589"/>
      <c r="I14" s="589"/>
      <c r="J14" s="589"/>
      <c r="K14" s="589"/>
      <c r="L14" s="589"/>
      <c r="M14" s="589"/>
      <c r="N14" s="589"/>
      <c r="O14" s="589"/>
      <c r="P14" s="589"/>
      <c r="Q14" s="589"/>
      <c r="R14" s="589"/>
      <c r="S14" s="589"/>
      <c r="T14" s="589"/>
      <c r="U14" s="589"/>
      <c r="V14" s="589"/>
      <c r="W14" s="589"/>
      <c r="X14" s="589"/>
      <c r="Y14" s="589"/>
      <c r="Z14" s="4"/>
      <c r="AA14" s="590"/>
      <c r="AB14" s="590"/>
      <c r="AC14" s="589" t="str" cm="1">
        <f t="array" ref="AC14">IFERROR(_xlfn.SINGLE(INDEX(CG$4:CG$439, _xlfn.AGGREGATE(15, 3, ((CG$4:CG$439&lt;&gt;"")/(CG$4:CG$439&lt;&gt;"")*ROW(CG$4:CG$439)-3),ROWS($DV$12:DV65)))), "")</f>
        <v/>
      </c>
      <c r="AD14" s="589"/>
      <c r="AE14" s="589"/>
      <c r="AF14" s="589"/>
      <c r="AG14" s="589"/>
      <c r="AH14" s="589"/>
      <c r="AI14" s="589"/>
      <c r="AJ14" s="589"/>
      <c r="AK14" s="589"/>
      <c r="AL14" s="589"/>
      <c r="AM14" s="589"/>
      <c r="AN14" s="589"/>
      <c r="AO14" s="589"/>
      <c r="AP14" s="589"/>
      <c r="AQ14" s="589"/>
      <c r="AR14" s="589"/>
      <c r="AS14" s="589"/>
      <c r="AT14" s="589"/>
      <c r="AU14" s="589"/>
      <c r="AV14" s="589"/>
      <c r="AW14" s="589"/>
      <c r="AX14" s="589"/>
      <c r="AY14" s="4"/>
      <c r="AZ14" s="590"/>
      <c r="BA14" s="590"/>
      <c r="BB14" s="589" t="str" cm="1">
        <f t="array" ref="BB14">IFERROR(_xlfn.SINGLE(INDEX(CG$4:CG$439, _xlfn.AGGREGATE(15, 3, ((CG$4:CG$439&lt;&gt;"")/(CG$4:CG$439&lt;&gt;"")*ROW(CG$4:CG$439)-3),ROWS($DV$12:DV115)))), "")</f>
        <v/>
      </c>
      <c r="BC14" s="589"/>
      <c r="BD14" s="589"/>
      <c r="BE14" s="589"/>
      <c r="BF14" s="589"/>
      <c r="BG14" s="589"/>
      <c r="BH14" s="589"/>
      <c r="BI14" s="589"/>
      <c r="BJ14" s="589"/>
      <c r="BK14" s="589"/>
      <c r="BL14" s="589"/>
      <c r="BM14" s="589"/>
      <c r="BN14" s="589"/>
      <c r="BO14" s="589"/>
      <c r="BP14" s="589"/>
      <c r="BQ14" s="589"/>
      <c r="BR14" s="589"/>
      <c r="BS14" s="589"/>
      <c r="BT14" s="589"/>
      <c r="BU14" s="589"/>
      <c r="BV14" s="589"/>
      <c r="BW14" s="589"/>
      <c r="BX14" s="7"/>
      <c r="BY14" s="7"/>
      <c r="BZ14" s="30"/>
      <c r="CD14" s="115"/>
      <c r="CE14" s="115"/>
      <c r="CG14" s="124" t="str" cm="1">
        <f t="array" ref="CG14">IFERROR(_xlfn.SINGLE(INDEX('School Enrollment Data'!$B$3:$B$1818, _xlfn.AGGREGATE(15, 3, (('School Enrollment Data'!$A$3:$A$1818=I$4)/('School Enrollment Data'!$A$3:$A$1818=I$4)*ROW('School Enrollment Data'!$A$3:$A$1818)-2),ROWS($DV$12:DV22)))), "")</f>
        <v/>
      </c>
      <c r="CH14" s="222" t="str">
        <f t="shared" si="0"/>
        <v/>
      </c>
      <c r="CI14" s="222" t="str">
        <f>IF($CG14="", "", IF($CH14="No", 0,VLOOKUP($CG14,'School Enrollment Data'!$B$3:$P$1818,2,FALSE)))</f>
        <v/>
      </c>
      <c r="CJ14" s="222" t="str">
        <f>IF($CG14="", "", IF($CH14="No", 0,VLOOKUP($CG14,'School Enrollment Data'!$B$3:$P$1818,3,FALSE)))</f>
        <v/>
      </c>
      <c r="CK14" s="222" t="str">
        <f>IF($CG14="", "", IF($CH14="No", 0,VLOOKUP($CG14,'School Enrollment Data'!$B$3:$P$1818,4,FALSE)))</f>
        <v/>
      </c>
      <c r="CL14" s="222" t="str">
        <f>IF($CG14="", "", IF($CH14="No", 0,VLOOKUP($CG14,'School Enrollment Data'!$B$3:$P$1818,5,FALSE)))</f>
        <v/>
      </c>
      <c r="CM14" s="222" t="str">
        <f>IF($CG14="", "", IF($CH14="No", 0,VLOOKUP($CG14,'School Enrollment Data'!$B$3:$P$1818,6,FALSE)))</f>
        <v/>
      </c>
      <c r="CN14" s="222" t="str">
        <f>IF($CG14="", "", IF($CH14="No", 0,VLOOKUP($CG14,'School Enrollment Data'!$B$3:$P$1818,7,FALSE)))</f>
        <v/>
      </c>
      <c r="CO14" s="222" t="str">
        <f>IF($CG14="", "", IF($CH14="No", 0,VLOOKUP($CG14,'School Enrollment Data'!$B$3:$P$1818,8,FALSE)))</f>
        <v/>
      </c>
      <c r="CP14" s="222" t="str">
        <f>IF($CG14="", "", IF($CH14="No", 0,VLOOKUP($CG14,'School Enrollment Data'!$B$3:$P$1818,9,FALSE)))</f>
        <v/>
      </c>
      <c r="CQ14" s="222" t="str">
        <f>IF($CG14="", "", IF($CH14="No", 0,VLOOKUP($CG14,'School Enrollment Data'!$B$3:$P$1818,10,FALSE)))</f>
        <v/>
      </c>
      <c r="CR14" s="222" t="str">
        <f>IF($CG14="", "", IF($CH14="No", 0,VLOOKUP($CG14,'School Enrollment Data'!$B$3:$P$1818,11,FALSE)))</f>
        <v/>
      </c>
      <c r="CS14" s="222" t="str">
        <f>IF($CG14="", "", IF($CH14="No", 0,VLOOKUP($CG14,'School Enrollment Data'!$B$3:$P$1818,12,FALSE)))</f>
        <v/>
      </c>
      <c r="CT14" s="222" t="str">
        <f>IF($CG14="", "", IF($CH14="No", 0,VLOOKUP($CG14,'School Enrollment Data'!$B$3:$P$1818,13,FALSE)))</f>
        <v/>
      </c>
      <c r="CU14" s="222" t="str">
        <f>IF($CG14="", "", IF($CH14="No", 0,VLOOKUP($CG14,'School Enrollment Data'!$B$3:$P$1818,14,FALSE)))</f>
        <v/>
      </c>
      <c r="CV14" s="222" t="str">
        <f>IF($CG14="", "", IF($CH14="No", 0,VLOOKUP($CG14,'School Enrollment Data'!$B$3:$P$1818,15,FALSE)))</f>
        <v/>
      </c>
    </row>
    <row r="15" spans="1:100" s="2" customFormat="1" ht="9" customHeight="1" x14ac:dyDescent="0.25">
      <c r="A15" s="28"/>
      <c r="B15" s="591"/>
      <c r="C15" s="591"/>
      <c r="D15" s="431"/>
      <c r="E15" s="431"/>
      <c r="F15" s="431"/>
      <c r="G15" s="431"/>
      <c r="H15" s="431"/>
      <c r="I15" s="431"/>
      <c r="J15" s="431"/>
      <c r="K15" s="431"/>
      <c r="L15" s="431"/>
      <c r="M15" s="431"/>
      <c r="N15" s="431"/>
      <c r="O15" s="431"/>
      <c r="P15" s="431"/>
      <c r="Q15" s="431"/>
      <c r="R15" s="431"/>
      <c r="S15" s="431"/>
      <c r="T15" s="431"/>
      <c r="U15" s="431"/>
      <c r="V15" s="431"/>
      <c r="W15" s="431"/>
      <c r="X15" s="431"/>
      <c r="Y15" s="431"/>
      <c r="Z15" s="4"/>
      <c r="AA15" s="591"/>
      <c r="AB15" s="591"/>
      <c r="AC15" s="4"/>
      <c r="AD15" s="127"/>
      <c r="AE15" s="127"/>
      <c r="AF15" s="127"/>
      <c r="AG15" s="127"/>
      <c r="AH15" s="127"/>
      <c r="AI15" s="127"/>
      <c r="AJ15" s="127"/>
      <c r="AK15" s="127"/>
      <c r="AL15" s="127"/>
      <c r="AM15" s="127"/>
      <c r="AN15" s="127"/>
      <c r="AO15" s="127"/>
      <c r="AP15" s="127"/>
      <c r="AQ15" s="127"/>
      <c r="AR15" s="127"/>
      <c r="AS15" s="127"/>
      <c r="AT15" s="127"/>
      <c r="AU15" s="127"/>
      <c r="AV15" s="127"/>
      <c r="AW15" s="127"/>
      <c r="AX15" s="127"/>
      <c r="AY15" s="127"/>
      <c r="AZ15" s="591"/>
      <c r="BA15" s="591"/>
      <c r="BB15" s="4"/>
      <c r="BC15" s="127"/>
      <c r="BD15" s="127"/>
      <c r="BE15" s="127"/>
      <c r="BF15" s="127"/>
      <c r="BG15" s="4"/>
      <c r="BH15" s="127"/>
      <c r="BI15" s="127"/>
      <c r="BJ15" s="127"/>
      <c r="BK15" s="127"/>
      <c r="BL15" s="127"/>
      <c r="BM15" s="127"/>
      <c r="BN15" s="127"/>
      <c r="BO15" s="127"/>
      <c r="BP15" s="127"/>
      <c r="BQ15" s="127"/>
      <c r="BR15" s="127"/>
      <c r="BS15" s="127"/>
      <c r="BT15" s="127"/>
      <c r="BU15" s="127"/>
      <c r="BV15" s="34"/>
      <c r="BW15" s="34"/>
      <c r="BX15" s="7"/>
      <c r="BY15" s="7"/>
      <c r="BZ15" s="30"/>
      <c r="CD15" s="115"/>
      <c r="CE15" s="115"/>
      <c r="CG15" s="124" t="str" cm="1">
        <f t="array" ref="CG15">IFERROR(_xlfn.SINGLE(INDEX('School Enrollment Data'!$B$3:$B$1818, _xlfn.AGGREGATE(15, 3, (('School Enrollment Data'!$A$3:$A$1818=I$4)/('School Enrollment Data'!$A$3:$A$1818=I$4)*ROW('School Enrollment Data'!$A$3:$A$1818)-2),ROWS($DV$12:DV23)))), "")</f>
        <v/>
      </c>
      <c r="CH15" s="222" t="str">
        <f t="shared" si="0"/>
        <v/>
      </c>
      <c r="CI15" s="222" t="str">
        <f>IF($CG15="", "", IF($CH15="No", 0,VLOOKUP($CG15,'School Enrollment Data'!$B$3:$P$1818,2,FALSE)))</f>
        <v/>
      </c>
      <c r="CJ15" s="222" t="str">
        <f>IF($CG15="", "", IF($CH15="No", 0,VLOOKUP($CG15,'School Enrollment Data'!$B$3:$P$1818,3,FALSE)))</f>
        <v/>
      </c>
      <c r="CK15" s="222" t="str">
        <f>IF($CG15="", "", IF($CH15="No", 0,VLOOKUP($CG15,'School Enrollment Data'!$B$3:$P$1818,4,FALSE)))</f>
        <v/>
      </c>
      <c r="CL15" s="222" t="str">
        <f>IF($CG15="", "", IF($CH15="No", 0,VLOOKUP($CG15,'School Enrollment Data'!$B$3:$P$1818,5,FALSE)))</f>
        <v/>
      </c>
      <c r="CM15" s="222" t="str">
        <f>IF($CG15="", "", IF($CH15="No", 0,VLOOKUP($CG15,'School Enrollment Data'!$B$3:$P$1818,6,FALSE)))</f>
        <v/>
      </c>
      <c r="CN15" s="222" t="str">
        <f>IF($CG15="", "", IF($CH15="No", 0,VLOOKUP($CG15,'School Enrollment Data'!$B$3:$P$1818,7,FALSE)))</f>
        <v/>
      </c>
      <c r="CO15" s="222" t="str">
        <f>IF($CG15="", "", IF($CH15="No", 0,VLOOKUP($CG15,'School Enrollment Data'!$B$3:$P$1818,8,FALSE)))</f>
        <v/>
      </c>
      <c r="CP15" s="222" t="str">
        <f>IF($CG15="", "", IF($CH15="No", 0,VLOOKUP($CG15,'School Enrollment Data'!$B$3:$P$1818,9,FALSE)))</f>
        <v/>
      </c>
      <c r="CQ15" s="222" t="str">
        <f>IF($CG15="", "", IF($CH15="No", 0,VLOOKUP($CG15,'School Enrollment Data'!$B$3:$P$1818,10,FALSE)))</f>
        <v/>
      </c>
      <c r="CR15" s="222" t="str">
        <f>IF($CG15="", "", IF($CH15="No", 0,VLOOKUP($CG15,'School Enrollment Data'!$B$3:$P$1818,11,FALSE)))</f>
        <v/>
      </c>
      <c r="CS15" s="222" t="str">
        <f>IF($CG15="", "", IF($CH15="No", 0,VLOOKUP($CG15,'School Enrollment Data'!$B$3:$P$1818,12,FALSE)))</f>
        <v/>
      </c>
      <c r="CT15" s="222" t="str">
        <f>IF($CG15="", "", IF($CH15="No", 0,VLOOKUP($CG15,'School Enrollment Data'!$B$3:$P$1818,13,FALSE)))</f>
        <v/>
      </c>
      <c r="CU15" s="222" t="str">
        <f>IF($CG15="", "", IF($CH15="No", 0,VLOOKUP($CG15,'School Enrollment Data'!$B$3:$P$1818,14,FALSE)))</f>
        <v/>
      </c>
      <c r="CV15" s="222" t="str">
        <f>IF($CG15="", "", IF($CH15="No", 0,VLOOKUP($CG15,'School Enrollment Data'!$B$3:$P$1818,15,FALSE)))</f>
        <v/>
      </c>
    </row>
    <row r="16" spans="1:100" s="2" customFormat="1" ht="15" customHeight="1" x14ac:dyDescent="0.25">
      <c r="A16" s="28"/>
      <c r="B16" s="590"/>
      <c r="C16" s="590"/>
      <c r="D16" s="589" t="str" cm="1">
        <f t="array" ref="D16">IFERROR(_xlfn.SINGLE(INDEX(CG$4:CG$439, _xlfn.AGGREGATE(15, 3, ((CG$4:CG$439&lt;&gt;"")/(CG$4:CG$439&lt;&gt;"")*ROW(CG$4:CG$439)-3),ROWS($DV$12:DV16)))), "")</f>
        <v/>
      </c>
      <c r="E16" s="589"/>
      <c r="F16" s="589"/>
      <c r="G16" s="589"/>
      <c r="H16" s="589"/>
      <c r="I16" s="589"/>
      <c r="J16" s="589"/>
      <c r="K16" s="589"/>
      <c r="L16" s="589"/>
      <c r="M16" s="589"/>
      <c r="N16" s="589"/>
      <c r="O16" s="589"/>
      <c r="P16" s="589"/>
      <c r="Q16" s="589"/>
      <c r="R16" s="589"/>
      <c r="S16" s="589"/>
      <c r="T16" s="589"/>
      <c r="U16" s="589"/>
      <c r="V16" s="589"/>
      <c r="W16" s="589"/>
      <c r="X16" s="589"/>
      <c r="Y16" s="589"/>
      <c r="Z16" s="4"/>
      <c r="AA16" s="590"/>
      <c r="AB16" s="590"/>
      <c r="AC16" s="589" t="str" cm="1">
        <f t="array" ref="AC16">IFERROR(_xlfn.SINGLE(INDEX(CG$4:CG$439, _xlfn.AGGREGATE(15, 3, ((CG$4:CG$439&lt;&gt;"")/(CG$4:CG$439&lt;&gt;"")*ROW(CG$4:CG$439)-3),ROWS($DV$12:DV66)))), "")</f>
        <v/>
      </c>
      <c r="AD16" s="589"/>
      <c r="AE16" s="589"/>
      <c r="AF16" s="589"/>
      <c r="AG16" s="589"/>
      <c r="AH16" s="589"/>
      <c r="AI16" s="589"/>
      <c r="AJ16" s="589"/>
      <c r="AK16" s="589"/>
      <c r="AL16" s="589"/>
      <c r="AM16" s="589"/>
      <c r="AN16" s="589"/>
      <c r="AO16" s="589"/>
      <c r="AP16" s="589"/>
      <c r="AQ16" s="589"/>
      <c r="AR16" s="589"/>
      <c r="AS16" s="589"/>
      <c r="AT16" s="589"/>
      <c r="AU16" s="589"/>
      <c r="AV16" s="589"/>
      <c r="AW16" s="589"/>
      <c r="AX16" s="589"/>
      <c r="AY16" s="4"/>
      <c r="AZ16" s="590"/>
      <c r="BA16" s="590"/>
      <c r="BB16" s="589" t="str" cm="1">
        <f t="array" ref="BB16">IFERROR(_xlfn.SINGLE(INDEX(CG$4:CG$439, _xlfn.AGGREGATE(15, 3, ((CG$4:CG$439&lt;&gt;"")/(CG$4:CG$439&lt;&gt;"")*ROW(CG$4:CG$439)-3),ROWS($DV$12:DV116)))), "")</f>
        <v/>
      </c>
      <c r="BC16" s="589"/>
      <c r="BD16" s="589"/>
      <c r="BE16" s="589"/>
      <c r="BF16" s="589"/>
      <c r="BG16" s="589"/>
      <c r="BH16" s="589"/>
      <c r="BI16" s="589"/>
      <c r="BJ16" s="589"/>
      <c r="BK16" s="589"/>
      <c r="BL16" s="589"/>
      <c r="BM16" s="589"/>
      <c r="BN16" s="589"/>
      <c r="BO16" s="589"/>
      <c r="BP16" s="589"/>
      <c r="BQ16" s="589"/>
      <c r="BR16" s="589"/>
      <c r="BS16" s="589"/>
      <c r="BT16" s="589"/>
      <c r="BU16" s="589"/>
      <c r="BV16" s="589"/>
      <c r="BW16" s="589"/>
      <c r="BX16" s="7"/>
      <c r="BY16" s="7"/>
      <c r="BZ16" s="30"/>
      <c r="CD16" s="115"/>
      <c r="CE16" s="115"/>
      <c r="CG16" s="124" t="str" cm="1">
        <f t="array" ref="CG16">IFERROR(_xlfn.SINGLE(INDEX('School Enrollment Data'!$B$3:$B$1818, _xlfn.AGGREGATE(15, 3, (('School Enrollment Data'!$A$3:$A$1818=I$4)/('School Enrollment Data'!$A$3:$A$1818=I$4)*ROW('School Enrollment Data'!$A$3:$A$1818)-2),ROWS($DV$12:DV24)))), "")</f>
        <v/>
      </c>
      <c r="CH16" s="222" t="str">
        <f t="shared" si="0"/>
        <v/>
      </c>
      <c r="CI16" s="222" t="str">
        <f>IF($CG16="", "", IF($CH16="No", 0,VLOOKUP($CG16,'School Enrollment Data'!$B$3:$P$1818,2,FALSE)))</f>
        <v/>
      </c>
      <c r="CJ16" s="222" t="str">
        <f>IF($CG16="", "", IF($CH16="No", 0,VLOOKUP($CG16,'School Enrollment Data'!$B$3:$P$1818,3,FALSE)))</f>
        <v/>
      </c>
      <c r="CK16" s="222" t="str">
        <f>IF($CG16="", "", IF($CH16="No", 0,VLOOKUP($CG16,'School Enrollment Data'!$B$3:$P$1818,4,FALSE)))</f>
        <v/>
      </c>
      <c r="CL16" s="222" t="str">
        <f>IF($CG16="", "", IF($CH16="No", 0,VLOOKUP($CG16,'School Enrollment Data'!$B$3:$P$1818,5,FALSE)))</f>
        <v/>
      </c>
      <c r="CM16" s="222" t="str">
        <f>IF($CG16="", "", IF($CH16="No", 0,VLOOKUP($CG16,'School Enrollment Data'!$B$3:$P$1818,6,FALSE)))</f>
        <v/>
      </c>
      <c r="CN16" s="222" t="str">
        <f>IF($CG16="", "", IF($CH16="No", 0,VLOOKUP($CG16,'School Enrollment Data'!$B$3:$P$1818,7,FALSE)))</f>
        <v/>
      </c>
      <c r="CO16" s="222" t="str">
        <f>IF($CG16="", "", IF($CH16="No", 0,VLOOKUP($CG16,'School Enrollment Data'!$B$3:$P$1818,8,FALSE)))</f>
        <v/>
      </c>
      <c r="CP16" s="222" t="str">
        <f>IF($CG16="", "", IF($CH16="No", 0,VLOOKUP($CG16,'School Enrollment Data'!$B$3:$P$1818,9,FALSE)))</f>
        <v/>
      </c>
      <c r="CQ16" s="222" t="str">
        <f>IF($CG16="", "", IF($CH16="No", 0,VLOOKUP($CG16,'School Enrollment Data'!$B$3:$P$1818,10,FALSE)))</f>
        <v/>
      </c>
      <c r="CR16" s="222" t="str">
        <f>IF($CG16="", "", IF($CH16="No", 0,VLOOKUP($CG16,'School Enrollment Data'!$B$3:$P$1818,11,FALSE)))</f>
        <v/>
      </c>
      <c r="CS16" s="222" t="str">
        <f>IF($CG16="", "", IF($CH16="No", 0,VLOOKUP($CG16,'School Enrollment Data'!$B$3:$P$1818,12,FALSE)))</f>
        <v/>
      </c>
      <c r="CT16" s="222" t="str">
        <f>IF($CG16="", "", IF($CH16="No", 0,VLOOKUP($CG16,'School Enrollment Data'!$B$3:$P$1818,13,FALSE)))</f>
        <v/>
      </c>
      <c r="CU16" s="222" t="str">
        <f>IF($CG16="", "", IF($CH16="No", 0,VLOOKUP($CG16,'School Enrollment Data'!$B$3:$P$1818,14,FALSE)))</f>
        <v/>
      </c>
      <c r="CV16" s="222" t="str">
        <f>IF($CG16="", "", IF($CH16="No", 0,VLOOKUP($CG16,'School Enrollment Data'!$B$3:$P$1818,15,FALSE)))</f>
        <v/>
      </c>
    </row>
    <row r="17" spans="1:110" s="2" customFormat="1" ht="9" customHeight="1" x14ac:dyDescent="0.25">
      <c r="A17" s="28"/>
      <c r="B17" s="591"/>
      <c r="C17" s="591"/>
      <c r="D17" s="431"/>
      <c r="E17" s="431"/>
      <c r="F17" s="431"/>
      <c r="G17" s="431"/>
      <c r="H17" s="431"/>
      <c r="I17" s="431"/>
      <c r="J17" s="431"/>
      <c r="K17" s="431"/>
      <c r="L17" s="431"/>
      <c r="M17" s="431"/>
      <c r="N17" s="431"/>
      <c r="O17" s="431"/>
      <c r="P17" s="431"/>
      <c r="Q17" s="431"/>
      <c r="R17" s="431"/>
      <c r="S17" s="431"/>
      <c r="T17" s="431"/>
      <c r="U17" s="431"/>
      <c r="V17" s="431"/>
      <c r="W17" s="431"/>
      <c r="X17" s="431"/>
      <c r="Y17" s="431"/>
      <c r="Z17" s="4"/>
      <c r="AA17" s="591"/>
      <c r="AB17" s="591"/>
      <c r="AC17" s="4"/>
      <c r="AD17" s="127"/>
      <c r="AE17" s="127"/>
      <c r="AF17" s="127"/>
      <c r="AG17" s="127"/>
      <c r="AH17" s="127"/>
      <c r="AI17" s="127"/>
      <c r="AJ17" s="127"/>
      <c r="AK17" s="127"/>
      <c r="AL17" s="127"/>
      <c r="AM17" s="127"/>
      <c r="AN17" s="127"/>
      <c r="AO17" s="127"/>
      <c r="AP17" s="127"/>
      <c r="AQ17" s="127"/>
      <c r="AR17" s="127"/>
      <c r="AS17" s="127"/>
      <c r="AT17" s="127"/>
      <c r="AU17" s="127"/>
      <c r="AV17" s="127"/>
      <c r="AW17" s="127"/>
      <c r="AX17" s="127"/>
      <c r="AY17" s="127"/>
      <c r="AZ17" s="591"/>
      <c r="BA17" s="591"/>
      <c r="BB17" s="4"/>
      <c r="BC17" s="127"/>
      <c r="BD17" s="127"/>
      <c r="BE17" s="127"/>
      <c r="BF17" s="127"/>
      <c r="BG17" s="4"/>
      <c r="BH17" s="127"/>
      <c r="BI17" s="127"/>
      <c r="BJ17" s="127"/>
      <c r="BK17" s="127"/>
      <c r="BL17" s="127"/>
      <c r="BM17" s="127"/>
      <c r="BN17" s="127"/>
      <c r="BO17" s="127"/>
      <c r="BP17" s="127"/>
      <c r="BQ17" s="127"/>
      <c r="BR17" s="127"/>
      <c r="BS17" s="127"/>
      <c r="BT17" s="127"/>
      <c r="BU17" s="127"/>
      <c r="BV17" s="34"/>
      <c r="BW17" s="34"/>
      <c r="BX17" s="7"/>
      <c r="BY17" s="7"/>
      <c r="BZ17" s="30"/>
      <c r="CD17" s="115"/>
      <c r="CE17" s="115"/>
      <c r="CG17" s="124" t="str" cm="1">
        <f t="array" ref="CG17">IFERROR(_xlfn.SINGLE(INDEX('School Enrollment Data'!$B$3:$B$1818, _xlfn.AGGREGATE(15, 3, (('School Enrollment Data'!$A$3:$A$1818=I$4)/('School Enrollment Data'!$A$3:$A$1818=I$4)*ROW('School Enrollment Data'!$A$3:$A$1818)-2),ROWS($DV$12:DV25)))), "")</f>
        <v/>
      </c>
      <c r="CH17" s="222" t="str">
        <f t="shared" si="0"/>
        <v/>
      </c>
      <c r="CI17" s="222" t="str">
        <f>IF($CG17="", "", IF($CH17="No", 0,VLOOKUP($CG17,'School Enrollment Data'!$B$3:$P$1818,2,FALSE)))</f>
        <v/>
      </c>
      <c r="CJ17" s="222" t="str">
        <f>IF($CG17="", "", IF($CH17="No", 0,VLOOKUP($CG17,'School Enrollment Data'!$B$3:$P$1818,3,FALSE)))</f>
        <v/>
      </c>
      <c r="CK17" s="222" t="str">
        <f>IF($CG17="", "", IF($CH17="No", 0,VLOOKUP($CG17,'School Enrollment Data'!$B$3:$P$1818,4,FALSE)))</f>
        <v/>
      </c>
      <c r="CL17" s="222" t="str">
        <f>IF($CG17="", "", IF($CH17="No", 0,VLOOKUP($CG17,'School Enrollment Data'!$B$3:$P$1818,5,FALSE)))</f>
        <v/>
      </c>
      <c r="CM17" s="222" t="str">
        <f>IF($CG17="", "", IF($CH17="No", 0,VLOOKUP($CG17,'School Enrollment Data'!$B$3:$P$1818,6,FALSE)))</f>
        <v/>
      </c>
      <c r="CN17" s="222" t="str">
        <f>IF($CG17="", "", IF($CH17="No", 0,VLOOKUP($CG17,'School Enrollment Data'!$B$3:$P$1818,7,FALSE)))</f>
        <v/>
      </c>
      <c r="CO17" s="222" t="str">
        <f>IF($CG17="", "", IF($CH17="No", 0,VLOOKUP($CG17,'School Enrollment Data'!$B$3:$P$1818,8,FALSE)))</f>
        <v/>
      </c>
      <c r="CP17" s="222" t="str">
        <f>IF($CG17="", "", IF($CH17="No", 0,VLOOKUP($CG17,'School Enrollment Data'!$B$3:$P$1818,9,FALSE)))</f>
        <v/>
      </c>
      <c r="CQ17" s="222" t="str">
        <f>IF($CG17="", "", IF($CH17="No", 0,VLOOKUP($CG17,'School Enrollment Data'!$B$3:$P$1818,10,FALSE)))</f>
        <v/>
      </c>
      <c r="CR17" s="222" t="str">
        <f>IF($CG17="", "", IF($CH17="No", 0,VLOOKUP($CG17,'School Enrollment Data'!$B$3:$P$1818,11,FALSE)))</f>
        <v/>
      </c>
      <c r="CS17" s="222" t="str">
        <f>IF($CG17="", "", IF($CH17="No", 0,VLOOKUP($CG17,'School Enrollment Data'!$B$3:$P$1818,12,FALSE)))</f>
        <v/>
      </c>
      <c r="CT17" s="222" t="str">
        <f>IF($CG17="", "", IF($CH17="No", 0,VLOOKUP($CG17,'School Enrollment Data'!$B$3:$P$1818,13,FALSE)))</f>
        <v/>
      </c>
      <c r="CU17" s="222" t="str">
        <f>IF($CG17="", "", IF($CH17="No", 0,VLOOKUP($CG17,'School Enrollment Data'!$B$3:$P$1818,14,FALSE)))</f>
        <v/>
      </c>
      <c r="CV17" s="222" t="str">
        <f>IF($CG17="", "", IF($CH17="No", 0,VLOOKUP($CG17,'School Enrollment Data'!$B$3:$P$1818,15,FALSE)))</f>
        <v/>
      </c>
    </row>
    <row r="18" spans="1:110" s="2" customFormat="1" ht="15" customHeight="1" x14ac:dyDescent="0.25">
      <c r="A18" s="28"/>
      <c r="B18" s="590"/>
      <c r="C18" s="590"/>
      <c r="D18" s="589" t="str" cm="1">
        <f t="array" ref="D18">IFERROR(_xlfn.SINGLE(INDEX(CG$4:CG$439, _xlfn.AGGREGATE(15, 3, ((CG$4:CG$439&lt;&gt;"")/(CG$4:CG$439&lt;&gt;"")*ROW(CG$4:CG$439)-3),ROWS($DV$12:DV17)))), "")</f>
        <v/>
      </c>
      <c r="E18" s="589"/>
      <c r="F18" s="589"/>
      <c r="G18" s="589"/>
      <c r="H18" s="589"/>
      <c r="I18" s="589"/>
      <c r="J18" s="589"/>
      <c r="K18" s="589"/>
      <c r="L18" s="589"/>
      <c r="M18" s="589"/>
      <c r="N18" s="589"/>
      <c r="O18" s="589"/>
      <c r="P18" s="589"/>
      <c r="Q18" s="589"/>
      <c r="R18" s="589"/>
      <c r="S18" s="589"/>
      <c r="T18" s="589"/>
      <c r="U18" s="589"/>
      <c r="V18" s="589"/>
      <c r="W18" s="589"/>
      <c r="X18" s="589"/>
      <c r="Y18" s="589"/>
      <c r="Z18" s="4"/>
      <c r="AA18" s="590"/>
      <c r="AB18" s="590"/>
      <c r="AC18" s="589" t="str" cm="1">
        <f t="array" ref="AC18">IFERROR(_xlfn.SINGLE(INDEX(CG$4:CG$439, _xlfn.AGGREGATE(15, 3, ((CG$4:CG$439&lt;&gt;"")/(CG$4:CG$439&lt;&gt;"")*ROW(CG$4:CG$439)-3),ROWS($DV$12:DV67)))), "")</f>
        <v/>
      </c>
      <c r="AD18" s="589"/>
      <c r="AE18" s="589"/>
      <c r="AF18" s="589"/>
      <c r="AG18" s="589"/>
      <c r="AH18" s="589"/>
      <c r="AI18" s="589"/>
      <c r="AJ18" s="589"/>
      <c r="AK18" s="589"/>
      <c r="AL18" s="589"/>
      <c r="AM18" s="589"/>
      <c r="AN18" s="589"/>
      <c r="AO18" s="589"/>
      <c r="AP18" s="589"/>
      <c r="AQ18" s="589"/>
      <c r="AR18" s="589"/>
      <c r="AS18" s="589"/>
      <c r="AT18" s="589"/>
      <c r="AU18" s="589"/>
      <c r="AV18" s="589"/>
      <c r="AW18" s="589"/>
      <c r="AX18" s="589"/>
      <c r="AY18" s="4"/>
      <c r="AZ18" s="590"/>
      <c r="BA18" s="590"/>
      <c r="BB18" s="589" t="str" cm="1">
        <f t="array" ref="BB18">IFERROR(_xlfn.SINGLE(INDEX(CG$4:CG$439, _xlfn.AGGREGATE(15, 3, ((CG$4:CG$439&lt;&gt;"")/(CG$4:CG$439&lt;&gt;"")*ROW(CG$4:CG$439)-3),ROWS($DV$12:DV117)))), "")</f>
        <v/>
      </c>
      <c r="BC18" s="589"/>
      <c r="BD18" s="589"/>
      <c r="BE18" s="589"/>
      <c r="BF18" s="589"/>
      <c r="BG18" s="589"/>
      <c r="BH18" s="589"/>
      <c r="BI18" s="589"/>
      <c r="BJ18" s="589"/>
      <c r="BK18" s="589"/>
      <c r="BL18" s="589"/>
      <c r="BM18" s="589"/>
      <c r="BN18" s="589"/>
      <c r="BO18" s="589"/>
      <c r="BP18" s="589"/>
      <c r="BQ18" s="589"/>
      <c r="BR18" s="589"/>
      <c r="BS18" s="589"/>
      <c r="BT18" s="589"/>
      <c r="BU18" s="589"/>
      <c r="BV18" s="589"/>
      <c r="BW18" s="589"/>
      <c r="BX18" s="4"/>
      <c r="BY18" s="4"/>
      <c r="BZ18" s="30"/>
      <c r="CG18" s="124" t="str" cm="1">
        <f t="array" ref="CG18">IFERROR(_xlfn.SINGLE(INDEX('School Enrollment Data'!$B$3:$B$1818, _xlfn.AGGREGATE(15, 3, (('School Enrollment Data'!$A$3:$A$1818=I$4)/('School Enrollment Data'!$A$3:$A$1818=I$4)*ROW('School Enrollment Data'!$A$3:$A$1818)-2),ROWS($DV$12:DV26)))), "")</f>
        <v/>
      </c>
      <c r="CH18" s="222" t="str">
        <f t="shared" si="0"/>
        <v/>
      </c>
      <c r="CI18" s="222" t="str">
        <f>IF($CG18="", "", IF($CH18="No", 0,VLOOKUP($CG18,'School Enrollment Data'!$B$3:$P$1818,2,FALSE)))</f>
        <v/>
      </c>
      <c r="CJ18" s="222" t="str">
        <f>IF($CG18="", "", IF($CH18="No", 0,VLOOKUP($CG18,'School Enrollment Data'!$B$3:$P$1818,3,FALSE)))</f>
        <v/>
      </c>
      <c r="CK18" s="222" t="str">
        <f>IF($CG18="", "", IF($CH18="No", 0,VLOOKUP($CG18,'School Enrollment Data'!$B$3:$P$1818,4,FALSE)))</f>
        <v/>
      </c>
      <c r="CL18" s="222" t="str">
        <f>IF($CG18="", "", IF($CH18="No", 0,VLOOKUP($CG18,'School Enrollment Data'!$B$3:$P$1818,5,FALSE)))</f>
        <v/>
      </c>
      <c r="CM18" s="222" t="str">
        <f>IF($CG18="", "", IF($CH18="No", 0,VLOOKUP($CG18,'School Enrollment Data'!$B$3:$P$1818,6,FALSE)))</f>
        <v/>
      </c>
      <c r="CN18" s="222" t="str">
        <f>IF($CG18="", "", IF($CH18="No", 0,VLOOKUP($CG18,'School Enrollment Data'!$B$3:$P$1818,7,FALSE)))</f>
        <v/>
      </c>
      <c r="CO18" s="222" t="str">
        <f>IF($CG18="", "", IF($CH18="No", 0,VLOOKUP($CG18,'School Enrollment Data'!$B$3:$P$1818,8,FALSE)))</f>
        <v/>
      </c>
      <c r="CP18" s="222" t="str">
        <f>IF($CG18="", "", IF($CH18="No", 0,VLOOKUP($CG18,'School Enrollment Data'!$B$3:$P$1818,9,FALSE)))</f>
        <v/>
      </c>
      <c r="CQ18" s="222" t="str">
        <f>IF($CG18="", "", IF($CH18="No", 0,VLOOKUP($CG18,'School Enrollment Data'!$B$3:$P$1818,10,FALSE)))</f>
        <v/>
      </c>
      <c r="CR18" s="222" t="str">
        <f>IF($CG18="", "", IF($CH18="No", 0,VLOOKUP($CG18,'School Enrollment Data'!$B$3:$P$1818,11,FALSE)))</f>
        <v/>
      </c>
      <c r="CS18" s="222" t="str">
        <f>IF($CG18="", "", IF($CH18="No", 0,VLOOKUP($CG18,'School Enrollment Data'!$B$3:$P$1818,12,FALSE)))</f>
        <v/>
      </c>
      <c r="CT18" s="222" t="str">
        <f>IF($CG18="", "", IF($CH18="No", 0,VLOOKUP($CG18,'School Enrollment Data'!$B$3:$P$1818,13,FALSE)))</f>
        <v/>
      </c>
      <c r="CU18" s="222" t="str">
        <f>IF($CG18="", "", IF($CH18="No", 0,VLOOKUP($CG18,'School Enrollment Data'!$B$3:$P$1818,14,FALSE)))</f>
        <v/>
      </c>
      <c r="CV18" s="222" t="str">
        <f>IF($CG18="", "", IF($CH18="No", 0,VLOOKUP($CG18,'School Enrollment Data'!$B$3:$P$1818,15,FALSE)))</f>
        <v/>
      </c>
    </row>
    <row r="19" spans="1:110" s="2" customFormat="1" ht="9" customHeight="1" x14ac:dyDescent="0.25">
      <c r="A19" s="28"/>
      <c r="B19" s="591"/>
      <c r="C19" s="591"/>
      <c r="D19" s="431"/>
      <c r="E19" s="431"/>
      <c r="F19" s="431"/>
      <c r="G19" s="431"/>
      <c r="H19" s="431"/>
      <c r="I19" s="431"/>
      <c r="J19" s="431"/>
      <c r="K19" s="431"/>
      <c r="L19" s="431"/>
      <c r="M19" s="431"/>
      <c r="N19" s="431"/>
      <c r="O19" s="431"/>
      <c r="P19" s="431"/>
      <c r="Q19" s="431"/>
      <c r="R19" s="431"/>
      <c r="S19" s="431"/>
      <c r="T19" s="431"/>
      <c r="U19" s="431"/>
      <c r="V19" s="431"/>
      <c r="W19" s="431"/>
      <c r="X19" s="431"/>
      <c r="Y19" s="431"/>
      <c r="Z19" s="4"/>
      <c r="AA19" s="591"/>
      <c r="AB19" s="591"/>
      <c r="AC19" s="4"/>
      <c r="AD19" s="127"/>
      <c r="AE19" s="127"/>
      <c r="AF19" s="127"/>
      <c r="AG19" s="127"/>
      <c r="AH19" s="127"/>
      <c r="AI19" s="127"/>
      <c r="AJ19" s="127"/>
      <c r="AK19" s="127"/>
      <c r="AL19" s="127"/>
      <c r="AM19" s="127"/>
      <c r="AN19" s="127"/>
      <c r="AO19" s="127"/>
      <c r="AP19" s="127"/>
      <c r="AQ19" s="127"/>
      <c r="AR19" s="127"/>
      <c r="AS19" s="127"/>
      <c r="AT19" s="127"/>
      <c r="AU19" s="127"/>
      <c r="AV19" s="127"/>
      <c r="AW19" s="127"/>
      <c r="AX19" s="127"/>
      <c r="AY19" s="127"/>
      <c r="AZ19" s="591"/>
      <c r="BA19" s="591"/>
      <c r="BB19" s="4"/>
      <c r="BC19" s="127"/>
      <c r="BD19" s="127"/>
      <c r="BE19" s="127"/>
      <c r="BF19" s="127"/>
      <c r="BG19" s="4"/>
      <c r="BH19" s="127"/>
      <c r="BI19" s="127"/>
      <c r="BJ19" s="127"/>
      <c r="BK19" s="127"/>
      <c r="BL19" s="127"/>
      <c r="BM19" s="127"/>
      <c r="BN19" s="127"/>
      <c r="BO19" s="127"/>
      <c r="BP19" s="127"/>
      <c r="BQ19" s="127"/>
      <c r="BR19" s="127"/>
      <c r="BS19" s="127"/>
      <c r="BT19" s="127"/>
      <c r="BU19" s="127"/>
      <c r="BV19" s="34"/>
      <c r="BW19" s="34"/>
      <c r="BX19" s="8"/>
      <c r="BY19" s="8"/>
      <c r="BZ19" s="30"/>
      <c r="CG19" s="124" t="str" cm="1">
        <f t="array" ref="CG19">IFERROR(_xlfn.SINGLE(INDEX('School Enrollment Data'!$B$3:$B$1818, _xlfn.AGGREGATE(15, 3, (('School Enrollment Data'!$A$3:$A$1818=I$4)/('School Enrollment Data'!$A$3:$A$1818=I$4)*ROW('School Enrollment Data'!$A$3:$A$1818)-2),ROWS($DV$12:DV27)))), "")</f>
        <v/>
      </c>
      <c r="CH19" s="222" t="str">
        <f t="shared" si="0"/>
        <v/>
      </c>
      <c r="CI19" s="222" t="str">
        <f>IF($CG19="", "", IF($CH19="No", 0,VLOOKUP($CG19,'School Enrollment Data'!$B$3:$P$1818,2,FALSE)))</f>
        <v/>
      </c>
      <c r="CJ19" s="222" t="str">
        <f>IF($CG19="", "", IF($CH19="No", 0,VLOOKUP($CG19,'School Enrollment Data'!$B$3:$P$1818,3,FALSE)))</f>
        <v/>
      </c>
      <c r="CK19" s="222" t="str">
        <f>IF($CG19="", "", IF($CH19="No", 0,VLOOKUP($CG19,'School Enrollment Data'!$B$3:$P$1818,4,FALSE)))</f>
        <v/>
      </c>
      <c r="CL19" s="222" t="str">
        <f>IF($CG19="", "", IF($CH19="No", 0,VLOOKUP($CG19,'School Enrollment Data'!$B$3:$P$1818,5,FALSE)))</f>
        <v/>
      </c>
      <c r="CM19" s="222" t="str">
        <f>IF($CG19="", "", IF($CH19="No", 0,VLOOKUP($CG19,'School Enrollment Data'!$B$3:$P$1818,6,FALSE)))</f>
        <v/>
      </c>
      <c r="CN19" s="222" t="str">
        <f>IF($CG19="", "", IF($CH19="No", 0,VLOOKUP($CG19,'School Enrollment Data'!$B$3:$P$1818,7,FALSE)))</f>
        <v/>
      </c>
      <c r="CO19" s="222" t="str">
        <f>IF($CG19="", "", IF($CH19="No", 0,VLOOKUP($CG19,'School Enrollment Data'!$B$3:$P$1818,8,FALSE)))</f>
        <v/>
      </c>
      <c r="CP19" s="222" t="str">
        <f>IF($CG19="", "", IF($CH19="No", 0,VLOOKUP($CG19,'School Enrollment Data'!$B$3:$P$1818,9,FALSE)))</f>
        <v/>
      </c>
      <c r="CQ19" s="222" t="str">
        <f>IF($CG19="", "", IF($CH19="No", 0,VLOOKUP($CG19,'School Enrollment Data'!$B$3:$P$1818,10,FALSE)))</f>
        <v/>
      </c>
      <c r="CR19" s="222" t="str">
        <f>IF($CG19="", "", IF($CH19="No", 0,VLOOKUP($CG19,'School Enrollment Data'!$B$3:$P$1818,11,FALSE)))</f>
        <v/>
      </c>
      <c r="CS19" s="222" t="str">
        <f>IF($CG19="", "", IF($CH19="No", 0,VLOOKUP($CG19,'School Enrollment Data'!$B$3:$P$1818,12,FALSE)))</f>
        <v/>
      </c>
      <c r="CT19" s="222" t="str">
        <f>IF($CG19="", "", IF($CH19="No", 0,VLOOKUP($CG19,'School Enrollment Data'!$B$3:$P$1818,13,FALSE)))</f>
        <v/>
      </c>
      <c r="CU19" s="222" t="str">
        <f>IF($CG19="", "", IF($CH19="No", 0,VLOOKUP($CG19,'School Enrollment Data'!$B$3:$P$1818,14,FALSE)))</f>
        <v/>
      </c>
      <c r="CV19" s="222" t="str">
        <f>IF($CG19="", "", IF($CH19="No", 0,VLOOKUP($CG19,'School Enrollment Data'!$B$3:$P$1818,15,FALSE)))</f>
        <v/>
      </c>
    </row>
    <row r="20" spans="1:110" s="2" customFormat="1" ht="15" customHeight="1" x14ac:dyDescent="0.25">
      <c r="A20" s="28"/>
      <c r="B20" s="590"/>
      <c r="C20" s="590"/>
      <c r="D20" s="589" t="str" cm="1">
        <f t="array" ref="D20">IFERROR(_xlfn.SINGLE(INDEX(CG$4:CG$439, _xlfn.AGGREGATE(15, 3, ((CG$4:CG$439&lt;&gt;"")/(CG$4:CG$439&lt;&gt;"")*ROW(CG$4:CG$439)-3),ROWS($DV$12:DV18)))), "")</f>
        <v/>
      </c>
      <c r="E20" s="589"/>
      <c r="F20" s="589"/>
      <c r="G20" s="589"/>
      <c r="H20" s="589"/>
      <c r="I20" s="589"/>
      <c r="J20" s="589"/>
      <c r="K20" s="589"/>
      <c r="L20" s="589"/>
      <c r="M20" s="589"/>
      <c r="N20" s="589"/>
      <c r="O20" s="589"/>
      <c r="P20" s="589"/>
      <c r="Q20" s="589"/>
      <c r="R20" s="589"/>
      <c r="S20" s="589"/>
      <c r="T20" s="589"/>
      <c r="U20" s="589"/>
      <c r="V20" s="589"/>
      <c r="W20" s="589"/>
      <c r="X20" s="589"/>
      <c r="Y20" s="589"/>
      <c r="Z20" s="4"/>
      <c r="AA20" s="590"/>
      <c r="AB20" s="590"/>
      <c r="AC20" s="589" t="str" cm="1">
        <f t="array" ref="AC20">IFERROR(_xlfn.SINGLE(INDEX(CG$4:CG$439, _xlfn.AGGREGATE(15, 3, ((CG$4:CG$439&lt;&gt;"")/(CG$4:CG$439&lt;&gt;"")*ROW(CG$4:CG$439)-3),ROWS($DV$12:DV68)))), "")</f>
        <v/>
      </c>
      <c r="AD20" s="589"/>
      <c r="AE20" s="589"/>
      <c r="AF20" s="589"/>
      <c r="AG20" s="589"/>
      <c r="AH20" s="589"/>
      <c r="AI20" s="589"/>
      <c r="AJ20" s="589"/>
      <c r="AK20" s="589"/>
      <c r="AL20" s="589"/>
      <c r="AM20" s="589"/>
      <c r="AN20" s="589"/>
      <c r="AO20" s="589"/>
      <c r="AP20" s="589"/>
      <c r="AQ20" s="589"/>
      <c r="AR20" s="589"/>
      <c r="AS20" s="589"/>
      <c r="AT20" s="589"/>
      <c r="AU20" s="589"/>
      <c r="AV20" s="589"/>
      <c r="AW20" s="589"/>
      <c r="AX20" s="589"/>
      <c r="AY20" s="4"/>
      <c r="AZ20" s="590"/>
      <c r="BA20" s="590"/>
      <c r="BB20" s="589" t="str" cm="1">
        <f t="array" ref="BB20">IFERROR(_xlfn.SINGLE(INDEX(CG$4:CG$439, _xlfn.AGGREGATE(15, 3, ((CG$4:CG$439&lt;&gt;"")/(CG$4:CG$439&lt;&gt;"")*ROW(CG$4:CG$439)-3),ROWS($DV$12:DV118)))), "")</f>
        <v/>
      </c>
      <c r="BC20" s="589"/>
      <c r="BD20" s="589"/>
      <c r="BE20" s="589"/>
      <c r="BF20" s="589"/>
      <c r="BG20" s="589"/>
      <c r="BH20" s="589"/>
      <c r="BI20" s="589"/>
      <c r="BJ20" s="589"/>
      <c r="BK20" s="589"/>
      <c r="BL20" s="589"/>
      <c r="BM20" s="589"/>
      <c r="BN20" s="589"/>
      <c r="BO20" s="589"/>
      <c r="BP20" s="589"/>
      <c r="BQ20" s="589"/>
      <c r="BR20" s="589"/>
      <c r="BS20" s="589"/>
      <c r="BT20" s="589"/>
      <c r="BU20" s="589"/>
      <c r="BV20" s="589"/>
      <c r="BW20" s="589"/>
      <c r="BX20" s="432"/>
      <c r="BY20" s="432"/>
      <c r="BZ20" s="30"/>
      <c r="CG20" s="124" t="str" cm="1">
        <f t="array" ref="CG20">IFERROR(_xlfn.SINGLE(INDEX('School Enrollment Data'!$B$3:$B$1818, _xlfn.AGGREGATE(15, 3, (('School Enrollment Data'!$A$3:$A$1818=I$4)/('School Enrollment Data'!$A$3:$A$1818=I$4)*ROW('School Enrollment Data'!$A$3:$A$1818)-2),ROWS($DV$12:DV28)))), "")</f>
        <v/>
      </c>
      <c r="CH20" s="222" t="str">
        <f t="shared" si="0"/>
        <v/>
      </c>
      <c r="CI20" s="222" t="str">
        <f>IF($CG20="", "", IF($CH20="No", 0,VLOOKUP($CG20,'School Enrollment Data'!$B$3:$P$1818,2,FALSE)))</f>
        <v/>
      </c>
      <c r="CJ20" s="222" t="str">
        <f>IF($CG20="", "", IF($CH20="No", 0,VLOOKUP($CG20,'School Enrollment Data'!$B$3:$P$1818,3,FALSE)))</f>
        <v/>
      </c>
      <c r="CK20" s="222" t="str">
        <f>IF($CG20="", "", IF($CH20="No", 0,VLOOKUP($CG20,'School Enrollment Data'!$B$3:$P$1818,4,FALSE)))</f>
        <v/>
      </c>
      <c r="CL20" s="222" t="str">
        <f>IF($CG20="", "", IF($CH20="No", 0,VLOOKUP($CG20,'School Enrollment Data'!$B$3:$P$1818,5,FALSE)))</f>
        <v/>
      </c>
      <c r="CM20" s="222" t="str">
        <f>IF($CG20="", "", IF($CH20="No", 0,VLOOKUP($CG20,'School Enrollment Data'!$B$3:$P$1818,6,FALSE)))</f>
        <v/>
      </c>
      <c r="CN20" s="222" t="str">
        <f>IF($CG20="", "", IF($CH20="No", 0,VLOOKUP($CG20,'School Enrollment Data'!$B$3:$P$1818,7,FALSE)))</f>
        <v/>
      </c>
      <c r="CO20" s="222" t="str">
        <f>IF($CG20="", "", IF($CH20="No", 0,VLOOKUP($CG20,'School Enrollment Data'!$B$3:$P$1818,8,FALSE)))</f>
        <v/>
      </c>
      <c r="CP20" s="222" t="str">
        <f>IF($CG20="", "", IF($CH20="No", 0,VLOOKUP($CG20,'School Enrollment Data'!$B$3:$P$1818,9,FALSE)))</f>
        <v/>
      </c>
      <c r="CQ20" s="222" t="str">
        <f>IF($CG20="", "", IF($CH20="No", 0,VLOOKUP($CG20,'School Enrollment Data'!$B$3:$P$1818,10,FALSE)))</f>
        <v/>
      </c>
      <c r="CR20" s="222" t="str">
        <f>IF($CG20="", "", IF($CH20="No", 0,VLOOKUP($CG20,'School Enrollment Data'!$B$3:$P$1818,11,FALSE)))</f>
        <v/>
      </c>
      <c r="CS20" s="222" t="str">
        <f>IF($CG20="", "", IF($CH20="No", 0,VLOOKUP($CG20,'School Enrollment Data'!$B$3:$P$1818,12,FALSE)))</f>
        <v/>
      </c>
      <c r="CT20" s="222" t="str">
        <f>IF($CG20="", "", IF($CH20="No", 0,VLOOKUP($CG20,'School Enrollment Data'!$B$3:$P$1818,13,FALSE)))</f>
        <v/>
      </c>
      <c r="CU20" s="222" t="str">
        <f>IF($CG20="", "", IF($CH20="No", 0,VLOOKUP($CG20,'School Enrollment Data'!$B$3:$P$1818,14,FALSE)))</f>
        <v/>
      </c>
      <c r="CV20" s="222" t="str">
        <f>IF($CG20="", "", IF($CH20="No", 0,VLOOKUP($CG20,'School Enrollment Data'!$B$3:$P$1818,15,FALSE)))</f>
        <v/>
      </c>
    </row>
    <row r="21" spans="1:110" s="2" customFormat="1" ht="9" customHeight="1" x14ac:dyDescent="0.3">
      <c r="A21" s="28"/>
      <c r="B21" s="591"/>
      <c r="C21" s="591"/>
      <c r="D21" s="431"/>
      <c r="E21" s="431"/>
      <c r="F21" s="431"/>
      <c r="G21" s="431"/>
      <c r="H21" s="431"/>
      <c r="I21" s="431"/>
      <c r="J21" s="431"/>
      <c r="K21" s="431"/>
      <c r="L21" s="431"/>
      <c r="M21" s="431"/>
      <c r="N21" s="431"/>
      <c r="O21" s="431"/>
      <c r="P21" s="431"/>
      <c r="Q21" s="431"/>
      <c r="R21" s="431"/>
      <c r="S21" s="431"/>
      <c r="T21" s="431"/>
      <c r="U21" s="431"/>
      <c r="V21" s="431"/>
      <c r="W21" s="431"/>
      <c r="X21" s="431"/>
      <c r="Y21" s="431"/>
      <c r="Z21" s="4"/>
      <c r="AA21" s="591"/>
      <c r="AB21" s="591"/>
      <c r="AC21" s="4"/>
      <c r="AD21" s="127"/>
      <c r="AE21" s="127"/>
      <c r="AF21" s="127"/>
      <c r="AG21" s="127"/>
      <c r="AH21" s="127"/>
      <c r="AI21" s="127"/>
      <c r="AJ21" s="127"/>
      <c r="AK21" s="127"/>
      <c r="AL21" s="127"/>
      <c r="AM21" s="127"/>
      <c r="AN21" s="127"/>
      <c r="AO21" s="127"/>
      <c r="AP21" s="127"/>
      <c r="AQ21" s="127"/>
      <c r="AR21" s="127"/>
      <c r="AS21" s="127"/>
      <c r="AT21" s="127"/>
      <c r="AU21" s="127"/>
      <c r="AV21" s="127"/>
      <c r="AW21" s="127"/>
      <c r="AX21" s="127"/>
      <c r="AY21" s="127"/>
      <c r="AZ21" s="591"/>
      <c r="BA21" s="591"/>
      <c r="BB21" s="4"/>
      <c r="BC21" s="127"/>
      <c r="BD21" s="127"/>
      <c r="BE21" s="127"/>
      <c r="BF21" s="127"/>
      <c r="BG21" s="4"/>
      <c r="BH21" s="127"/>
      <c r="BI21" s="127"/>
      <c r="BJ21" s="127"/>
      <c r="BK21" s="127"/>
      <c r="BL21" s="127"/>
      <c r="BM21" s="127"/>
      <c r="BN21" s="127"/>
      <c r="BO21" s="127"/>
      <c r="BP21" s="127"/>
      <c r="BQ21" s="127"/>
      <c r="BR21" s="127"/>
      <c r="BS21" s="127"/>
      <c r="BT21" s="127"/>
      <c r="BU21" s="127"/>
      <c r="BV21" s="34"/>
      <c r="BW21" s="34"/>
      <c r="BX21" s="129"/>
      <c r="BY21" s="4"/>
      <c r="BZ21" s="30"/>
      <c r="CB21" s="130" t="str">
        <f>IF(BR22&lt;&gt;"", IF('Lookup Key'!#REF!=TRUE, "Email Sheryl.Hedlund@mass.gov for approval prior to submitting application.",""),"")</f>
        <v/>
      </c>
      <c r="CC21" s="130"/>
      <c r="CD21" s="130"/>
      <c r="CE21" s="130"/>
      <c r="CF21" s="130"/>
      <c r="CG21" s="124" t="str" cm="1">
        <f t="array" ref="CG21">IFERROR(_xlfn.SINGLE(INDEX('School Enrollment Data'!$B$3:$B$1818, _xlfn.AGGREGATE(15, 3, (('School Enrollment Data'!$A$3:$A$1818=I$4)/('School Enrollment Data'!$A$3:$A$1818=I$4)*ROW('School Enrollment Data'!$A$3:$A$1818)-2),ROWS($DV$12:DV29)))), "")</f>
        <v/>
      </c>
      <c r="CH21" s="222" t="str">
        <f t="shared" si="0"/>
        <v/>
      </c>
      <c r="CI21" s="222" t="str">
        <f>IF($CG21="", "", IF($CH21="No", 0,VLOOKUP($CG21,'School Enrollment Data'!$B$3:$P$1818,2,FALSE)))</f>
        <v/>
      </c>
      <c r="CJ21" s="222" t="str">
        <f>IF($CG21="", "", IF($CH21="No", 0,VLOOKUP($CG21,'School Enrollment Data'!$B$3:$P$1818,3,FALSE)))</f>
        <v/>
      </c>
      <c r="CK21" s="222" t="str">
        <f>IF($CG21="", "", IF($CH21="No", 0,VLOOKUP($CG21,'School Enrollment Data'!$B$3:$P$1818,4,FALSE)))</f>
        <v/>
      </c>
      <c r="CL21" s="222" t="str">
        <f>IF($CG21="", "", IF($CH21="No", 0,VLOOKUP($CG21,'School Enrollment Data'!$B$3:$P$1818,5,FALSE)))</f>
        <v/>
      </c>
      <c r="CM21" s="222" t="str">
        <f>IF($CG21="", "", IF($CH21="No", 0,VLOOKUP($CG21,'School Enrollment Data'!$B$3:$P$1818,6,FALSE)))</f>
        <v/>
      </c>
      <c r="CN21" s="222" t="str">
        <f>IF($CG21="", "", IF($CH21="No", 0,VLOOKUP($CG21,'School Enrollment Data'!$B$3:$P$1818,7,FALSE)))</f>
        <v/>
      </c>
      <c r="CO21" s="222" t="str">
        <f>IF($CG21="", "", IF($CH21="No", 0,VLOOKUP($CG21,'School Enrollment Data'!$B$3:$P$1818,8,FALSE)))</f>
        <v/>
      </c>
      <c r="CP21" s="222" t="str">
        <f>IF($CG21="", "", IF($CH21="No", 0,VLOOKUP($CG21,'School Enrollment Data'!$B$3:$P$1818,9,FALSE)))</f>
        <v/>
      </c>
      <c r="CQ21" s="222" t="str">
        <f>IF($CG21="", "", IF($CH21="No", 0,VLOOKUP($CG21,'School Enrollment Data'!$B$3:$P$1818,10,FALSE)))</f>
        <v/>
      </c>
      <c r="CR21" s="222" t="str">
        <f>IF($CG21="", "", IF($CH21="No", 0,VLOOKUP($CG21,'School Enrollment Data'!$B$3:$P$1818,11,FALSE)))</f>
        <v/>
      </c>
      <c r="CS21" s="222" t="str">
        <f>IF($CG21="", "", IF($CH21="No", 0,VLOOKUP($CG21,'School Enrollment Data'!$B$3:$P$1818,12,FALSE)))</f>
        <v/>
      </c>
      <c r="CT21" s="222" t="str">
        <f>IF($CG21="", "", IF($CH21="No", 0,VLOOKUP($CG21,'School Enrollment Data'!$B$3:$P$1818,13,FALSE)))</f>
        <v/>
      </c>
      <c r="CU21" s="222" t="str">
        <f>IF($CG21="", "", IF($CH21="No", 0,VLOOKUP($CG21,'School Enrollment Data'!$B$3:$P$1818,14,FALSE)))</f>
        <v/>
      </c>
      <c r="CV21" s="222" t="str">
        <f>IF($CG21="", "", IF($CH21="No", 0,VLOOKUP($CG21,'School Enrollment Data'!$B$3:$P$1818,15,FALSE)))</f>
        <v/>
      </c>
      <c r="CW21" s="130"/>
      <c r="CX21" s="130"/>
      <c r="CY21" s="130"/>
      <c r="CZ21" s="130"/>
      <c r="DA21" s="130"/>
      <c r="DB21" s="130"/>
      <c r="DC21" s="130"/>
      <c r="DD21" s="130"/>
      <c r="DE21" s="130"/>
      <c r="DF21" s="130"/>
    </row>
    <row r="22" spans="1:110" s="2" customFormat="1" ht="15" customHeight="1" x14ac:dyDescent="0.3">
      <c r="A22" s="28"/>
      <c r="B22" s="590"/>
      <c r="C22" s="590"/>
      <c r="D22" s="589" t="str" cm="1">
        <f t="array" ref="D22">IFERROR(_xlfn.SINGLE(INDEX(CG$4:CG$439, _xlfn.AGGREGATE(15, 3, ((CG$4:CG$439&lt;&gt;"")/(CG$4:CG$439&lt;&gt;"")*ROW(CG$4:CG$439)-3),ROWS($DV$12:DV19)))), "")</f>
        <v/>
      </c>
      <c r="E22" s="589"/>
      <c r="F22" s="589"/>
      <c r="G22" s="589"/>
      <c r="H22" s="589"/>
      <c r="I22" s="589"/>
      <c r="J22" s="589"/>
      <c r="K22" s="589"/>
      <c r="L22" s="589"/>
      <c r="M22" s="589"/>
      <c r="N22" s="589"/>
      <c r="O22" s="589"/>
      <c r="P22" s="589"/>
      <c r="Q22" s="589"/>
      <c r="R22" s="589"/>
      <c r="S22" s="589"/>
      <c r="T22" s="589"/>
      <c r="U22" s="589"/>
      <c r="V22" s="589"/>
      <c r="W22" s="589"/>
      <c r="X22" s="589"/>
      <c r="Y22" s="589"/>
      <c r="Z22" s="4"/>
      <c r="AA22" s="590"/>
      <c r="AB22" s="590"/>
      <c r="AC22" s="589" t="str" cm="1">
        <f t="array" ref="AC22">IFERROR(_xlfn.SINGLE(INDEX(CG$4:CG$439, _xlfn.AGGREGATE(15, 3, ((CG$4:CG$439&lt;&gt;"")/(CG$4:CG$439&lt;&gt;"")*ROW(CG$4:CG$439)-3),ROWS($DV$12:DV69)))), "")</f>
        <v/>
      </c>
      <c r="AD22" s="589"/>
      <c r="AE22" s="589"/>
      <c r="AF22" s="589"/>
      <c r="AG22" s="589"/>
      <c r="AH22" s="589"/>
      <c r="AI22" s="589"/>
      <c r="AJ22" s="589"/>
      <c r="AK22" s="589"/>
      <c r="AL22" s="589"/>
      <c r="AM22" s="589"/>
      <c r="AN22" s="589"/>
      <c r="AO22" s="589"/>
      <c r="AP22" s="589"/>
      <c r="AQ22" s="589"/>
      <c r="AR22" s="589"/>
      <c r="AS22" s="589"/>
      <c r="AT22" s="589"/>
      <c r="AU22" s="589"/>
      <c r="AV22" s="589"/>
      <c r="AW22" s="589"/>
      <c r="AX22" s="589"/>
      <c r="AY22" s="4"/>
      <c r="AZ22" s="590"/>
      <c r="BA22" s="590"/>
      <c r="BB22" s="589" t="str" cm="1">
        <f t="array" ref="BB22">IFERROR(_xlfn.SINGLE(INDEX(CG$4:CG$439, _xlfn.AGGREGATE(15, 3, ((CG$4:CG$439&lt;&gt;"")/(CG$4:CG$439&lt;&gt;"")*ROW(CG$4:CG$439)-3),ROWS($DV$12:DV119)))), "")</f>
        <v/>
      </c>
      <c r="BC22" s="589"/>
      <c r="BD22" s="589"/>
      <c r="BE22" s="589"/>
      <c r="BF22" s="589"/>
      <c r="BG22" s="589"/>
      <c r="BH22" s="589"/>
      <c r="BI22" s="589"/>
      <c r="BJ22" s="589"/>
      <c r="BK22" s="589"/>
      <c r="BL22" s="589"/>
      <c r="BM22" s="589"/>
      <c r="BN22" s="589"/>
      <c r="BO22" s="589"/>
      <c r="BP22" s="589"/>
      <c r="BQ22" s="589"/>
      <c r="BR22" s="589"/>
      <c r="BS22" s="589"/>
      <c r="BT22" s="589"/>
      <c r="BU22" s="589"/>
      <c r="BV22" s="589"/>
      <c r="BW22" s="589"/>
      <c r="BX22" s="129"/>
      <c r="BY22" s="4"/>
      <c r="BZ22" s="30"/>
      <c r="CB22" s="130"/>
      <c r="CC22" s="130"/>
      <c r="CD22" s="130"/>
      <c r="CE22" s="130"/>
      <c r="CF22" s="130"/>
      <c r="CG22" s="124" t="str" cm="1">
        <f t="array" ref="CG22">IFERROR(_xlfn.SINGLE(INDEX('School Enrollment Data'!$B$3:$B$1818, _xlfn.AGGREGATE(15, 3, (('School Enrollment Data'!$A$3:$A$1818=I$4)/('School Enrollment Data'!$A$3:$A$1818=I$4)*ROW('School Enrollment Data'!$A$3:$A$1818)-2),ROWS($DV$12:DV30)))), "")</f>
        <v/>
      </c>
      <c r="CH22" s="222" t="str">
        <f t="shared" si="0"/>
        <v/>
      </c>
      <c r="CI22" s="222" t="str">
        <f>IF($CG22="", "", IF($CH22="No", 0,VLOOKUP($CG22,'School Enrollment Data'!$B$3:$P$1818,2,FALSE)))</f>
        <v/>
      </c>
      <c r="CJ22" s="222" t="str">
        <f>IF($CG22="", "", IF($CH22="No", 0,VLOOKUP($CG22,'School Enrollment Data'!$B$3:$P$1818,3,FALSE)))</f>
        <v/>
      </c>
      <c r="CK22" s="222" t="str">
        <f>IF($CG22="", "", IF($CH22="No", 0,VLOOKUP($CG22,'School Enrollment Data'!$B$3:$P$1818,4,FALSE)))</f>
        <v/>
      </c>
      <c r="CL22" s="222" t="str">
        <f>IF($CG22="", "", IF($CH22="No", 0,VLOOKUP($CG22,'School Enrollment Data'!$B$3:$P$1818,5,FALSE)))</f>
        <v/>
      </c>
      <c r="CM22" s="222" t="str">
        <f>IF($CG22="", "", IF($CH22="No", 0,VLOOKUP($CG22,'School Enrollment Data'!$B$3:$P$1818,6,FALSE)))</f>
        <v/>
      </c>
      <c r="CN22" s="222" t="str">
        <f>IF($CG22="", "", IF($CH22="No", 0,VLOOKUP($CG22,'School Enrollment Data'!$B$3:$P$1818,7,FALSE)))</f>
        <v/>
      </c>
      <c r="CO22" s="222" t="str">
        <f>IF($CG22="", "", IF($CH22="No", 0,VLOOKUP($CG22,'School Enrollment Data'!$B$3:$P$1818,8,FALSE)))</f>
        <v/>
      </c>
      <c r="CP22" s="222" t="str">
        <f>IF($CG22="", "", IF($CH22="No", 0,VLOOKUP($CG22,'School Enrollment Data'!$B$3:$P$1818,9,FALSE)))</f>
        <v/>
      </c>
      <c r="CQ22" s="222" t="str">
        <f>IF($CG22="", "", IF($CH22="No", 0,VLOOKUP($CG22,'School Enrollment Data'!$B$3:$P$1818,10,FALSE)))</f>
        <v/>
      </c>
      <c r="CR22" s="222" t="str">
        <f>IF($CG22="", "", IF($CH22="No", 0,VLOOKUP($CG22,'School Enrollment Data'!$B$3:$P$1818,11,FALSE)))</f>
        <v/>
      </c>
      <c r="CS22" s="222" t="str">
        <f>IF($CG22="", "", IF($CH22="No", 0,VLOOKUP($CG22,'School Enrollment Data'!$B$3:$P$1818,12,FALSE)))</f>
        <v/>
      </c>
      <c r="CT22" s="222" t="str">
        <f>IF($CG22="", "", IF($CH22="No", 0,VLOOKUP($CG22,'School Enrollment Data'!$B$3:$P$1818,13,FALSE)))</f>
        <v/>
      </c>
      <c r="CU22" s="222" t="str">
        <f>IF($CG22="", "", IF($CH22="No", 0,VLOOKUP($CG22,'School Enrollment Data'!$B$3:$P$1818,14,FALSE)))</f>
        <v/>
      </c>
      <c r="CV22" s="222" t="str">
        <f>IF($CG22="", "", IF($CH22="No", 0,VLOOKUP($CG22,'School Enrollment Data'!$B$3:$P$1818,15,FALSE)))</f>
        <v/>
      </c>
      <c r="CW22" s="130"/>
      <c r="CX22" s="130"/>
      <c r="CY22" s="130"/>
      <c r="CZ22" s="130"/>
      <c r="DA22" s="130"/>
      <c r="DB22" s="130"/>
      <c r="DC22" s="130"/>
      <c r="DD22" s="130"/>
      <c r="DE22" s="130"/>
      <c r="DF22" s="130"/>
    </row>
    <row r="23" spans="1:110" s="2" customFormat="1" ht="9" customHeight="1" x14ac:dyDescent="0.25">
      <c r="A23" s="28"/>
      <c r="B23" s="591"/>
      <c r="C23" s="591"/>
      <c r="D23" s="431"/>
      <c r="E23" s="431"/>
      <c r="F23" s="431"/>
      <c r="G23" s="431"/>
      <c r="H23" s="431"/>
      <c r="I23" s="431"/>
      <c r="J23" s="431"/>
      <c r="K23" s="431"/>
      <c r="L23" s="431"/>
      <c r="M23" s="431"/>
      <c r="N23" s="431"/>
      <c r="O23" s="431"/>
      <c r="P23" s="431"/>
      <c r="Q23" s="431"/>
      <c r="R23" s="431"/>
      <c r="S23" s="431"/>
      <c r="T23" s="431"/>
      <c r="U23" s="431"/>
      <c r="V23" s="431"/>
      <c r="W23" s="431"/>
      <c r="X23" s="431"/>
      <c r="Y23" s="431"/>
      <c r="Z23" s="4"/>
      <c r="AA23" s="591"/>
      <c r="AB23" s="591"/>
      <c r="AC23" s="4"/>
      <c r="AD23" s="127"/>
      <c r="AE23" s="127"/>
      <c r="AF23" s="127"/>
      <c r="AG23" s="127"/>
      <c r="AH23" s="127"/>
      <c r="AI23" s="127"/>
      <c r="AJ23" s="127"/>
      <c r="AK23" s="127"/>
      <c r="AL23" s="127"/>
      <c r="AM23" s="127"/>
      <c r="AN23" s="127"/>
      <c r="AO23" s="127"/>
      <c r="AP23" s="127"/>
      <c r="AQ23" s="127"/>
      <c r="AR23" s="127"/>
      <c r="AS23" s="127"/>
      <c r="AT23" s="127"/>
      <c r="AU23" s="127"/>
      <c r="AV23" s="127"/>
      <c r="AW23" s="127"/>
      <c r="AX23" s="127"/>
      <c r="AY23" s="127"/>
      <c r="AZ23" s="591"/>
      <c r="BA23" s="591"/>
      <c r="BB23" s="4"/>
      <c r="BC23" s="127"/>
      <c r="BD23" s="127"/>
      <c r="BE23" s="127"/>
      <c r="BF23" s="127"/>
      <c r="BG23" s="4"/>
      <c r="BH23" s="127"/>
      <c r="BI23" s="127"/>
      <c r="BJ23" s="127"/>
      <c r="BK23" s="127"/>
      <c r="BL23" s="127"/>
      <c r="BM23" s="127"/>
      <c r="BN23" s="127"/>
      <c r="BO23" s="127"/>
      <c r="BP23" s="127"/>
      <c r="BQ23" s="127"/>
      <c r="BR23" s="127"/>
      <c r="BS23" s="127"/>
      <c r="BT23" s="127"/>
      <c r="BU23" s="127"/>
      <c r="BV23" s="34"/>
      <c r="BW23" s="34"/>
      <c r="BX23" s="114"/>
      <c r="BY23" s="4"/>
      <c r="BZ23" s="30"/>
      <c r="CB23" s="112" t="str">
        <f>IF(BR23&lt;&gt;"", IF('Lookup Key'!#REF!=TRUE, HYPERLINK('Lookup Key'!AV$4, "Email Sheryl.Hedlund@mass.gov for approval prior to submitting application."),""),"")</f>
        <v/>
      </c>
      <c r="CC23" s="112"/>
      <c r="CD23" s="112"/>
      <c r="CE23" s="112"/>
      <c r="CF23" s="112"/>
      <c r="CG23" s="124" t="str" cm="1">
        <f t="array" ref="CG23">IFERROR(_xlfn.SINGLE(INDEX('School Enrollment Data'!$B$3:$B$1818, _xlfn.AGGREGATE(15, 3, (('School Enrollment Data'!$A$3:$A$1818=I$4)/('School Enrollment Data'!$A$3:$A$1818=I$4)*ROW('School Enrollment Data'!$A$3:$A$1818)-2),ROWS($DV$12:DV31)))), "")</f>
        <v/>
      </c>
      <c r="CH23" s="222" t="str">
        <f t="shared" si="0"/>
        <v/>
      </c>
      <c r="CI23" s="222" t="str">
        <f>IF($CG23="", "", IF($CH23="No", 0,VLOOKUP($CG23,'School Enrollment Data'!$B$3:$P$1818,2,FALSE)))</f>
        <v/>
      </c>
      <c r="CJ23" s="222" t="str">
        <f>IF($CG23="", "", IF($CH23="No", 0,VLOOKUP($CG23,'School Enrollment Data'!$B$3:$P$1818,3,FALSE)))</f>
        <v/>
      </c>
      <c r="CK23" s="222" t="str">
        <f>IF($CG23="", "", IF($CH23="No", 0,VLOOKUP($CG23,'School Enrollment Data'!$B$3:$P$1818,4,FALSE)))</f>
        <v/>
      </c>
      <c r="CL23" s="222" t="str">
        <f>IF($CG23="", "", IF($CH23="No", 0,VLOOKUP($CG23,'School Enrollment Data'!$B$3:$P$1818,5,FALSE)))</f>
        <v/>
      </c>
      <c r="CM23" s="222" t="str">
        <f>IF($CG23="", "", IF($CH23="No", 0,VLOOKUP($CG23,'School Enrollment Data'!$B$3:$P$1818,6,FALSE)))</f>
        <v/>
      </c>
      <c r="CN23" s="222" t="str">
        <f>IF($CG23="", "", IF($CH23="No", 0,VLOOKUP($CG23,'School Enrollment Data'!$B$3:$P$1818,7,FALSE)))</f>
        <v/>
      </c>
      <c r="CO23" s="222" t="str">
        <f>IF($CG23="", "", IF($CH23="No", 0,VLOOKUP($CG23,'School Enrollment Data'!$B$3:$P$1818,8,FALSE)))</f>
        <v/>
      </c>
      <c r="CP23" s="222" t="str">
        <f>IF($CG23="", "", IF($CH23="No", 0,VLOOKUP($CG23,'School Enrollment Data'!$B$3:$P$1818,9,FALSE)))</f>
        <v/>
      </c>
      <c r="CQ23" s="222" t="str">
        <f>IF($CG23="", "", IF($CH23="No", 0,VLOOKUP($CG23,'School Enrollment Data'!$B$3:$P$1818,10,FALSE)))</f>
        <v/>
      </c>
      <c r="CR23" s="222" t="str">
        <f>IF($CG23="", "", IF($CH23="No", 0,VLOOKUP($CG23,'School Enrollment Data'!$B$3:$P$1818,11,FALSE)))</f>
        <v/>
      </c>
      <c r="CS23" s="222" t="str">
        <f>IF($CG23="", "", IF($CH23="No", 0,VLOOKUP($CG23,'School Enrollment Data'!$B$3:$P$1818,12,FALSE)))</f>
        <v/>
      </c>
      <c r="CT23" s="222" t="str">
        <f>IF($CG23="", "", IF($CH23="No", 0,VLOOKUP($CG23,'School Enrollment Data'!$B$3:$P$1818,13,FALSE)))</f>
        <v/>
      </c>
      <c r="CU23" s="222" t="str">
        <f>IF($CG23="", "", IF($CH23="No", 0,VLOOKUP($CG23,'School Enrollment Data'!$B$3:$P$1818,14,FALSE)))</f>
        <v/>
      </c>
      <c r="CV23" s="222" t="str">
        <f>IF($CG23="", "", IF($CH23="No", 0,VLOOKUP($CG23,'School Enrollment Data'!$B$3:$P$1818,15,FALSE)))</f>
        <v/>
      </c>
      <c r="CW23" s="112"/>
      <c r="CX23" s="112"/>
      <c r="CY23" s="112"/>
      <c r="CZ23" s="112"/>
      <c r="DA23" s="112"/>
      <c r="DB23" s="113"/>
    </row>
    <row r="24" spans="1:110" s="2" customFormat="1" ht="15" customHeight="1" x14ac:dyDescent="0.3">
      <c r="A24" s="28"/>
      <c r="B24" s="590"/>
      <c r="C24" s="590"/>
      <c r="D24" s="589" t="str" cm="1">
        <f t="array" ref="D24">IFERROR(_xlfn.SINGLE(INDEX(CG$4:CG$439, _xlfn.AGGREGATE(15, 3, ((CG$4:CG$439&lt;&gt;"")/(CG$4:CG$439&lt;&gt;"")*ROW(CG$4:CG$439)-3),ROWS($DV$12:DV20)))), "")</f>
        <v/>
      </c>
      <c r="E24" s="589"/>
      <c r="F24" s="589"/>
      <c r="G24" s="589"/>
      <c r="H24" s="589"/>
      <c r="I24" s="589"/>
      <c r="J24" s="589"/>
      <c r="K24" s="589"/>
      <c r="L24" s="589"/>
      <c r="M24" s="589"/>
      <c r="N24" s="589"/>
      <c r="O24" s="589"/>
      <c r="P24" s="589"/>
      <c r="Q24" s="589"/>
      <c r="R24" s="589"/>
      <c r="S24" s="589"/>
      <c r="T24" s="589"/>
      <c r="U24" s="589"/>
      <c r="V24" s="589"/>
      <c r="W24" s="589"/>
      <c r="X24" s="589"/>
      <c r="Y24" s="589"/>
      <c r="Z24" s="4"/>
      <c r="AA24" s="590"/>
      <c r="AB24" s="590"/>
      <c r="AC24" s="589" t="str" cm="1">
        <f t="array" ref="AC24">IFERROR(_xlfn.SINGLE(INDEX(CG$4:CG$439, _xlfn.AGGREGATE(15, 3, ((CG$4:CG$439&lt;&gt;"")/(CG$4:CG$439&lt;&gt;"")*ROW(CG$4:CG$439)-3),ROWS($DV$12:DV70)))), "")</f>
        <v/>
      </c>
      <c r="AD24" s="589"/>
      <c r="AE24" s="589"/>
      <c r="AF24" s="589"/>
      <c r="AG24" s="589"/>
      <c r="AH24" s="589"/>
      <c r="AI24" s="589"/>
      <c r="AJ24" s="589"/>
      <c r="AK24" s="589"/>
      <c r="AL24" s="589"/>
      <c r="AM24" s="589"/>
      <c r="AN24" s="589"/>
      <c r="AO24" s="589"/>
      <c r="AP24" s="589"/>
      <c r="AQ24" s="589"/>
      <c r="AR24" s="589"/>
      <c r="AS24" s="589"/>
      <c r="AT24" s="589"/>
      <c r="AU24" s="589"/>
      <c r="AV24" s="589"/>
      <c r="AW24" s="589"/>
      <c r="AX24" s="589"/>
      <c r="AY24" s="4"/>
      <c r="AZ24" s="590"/>
      <c r="BA24" s="590"/>
      <c r="BB24" s="589" t="str" cm="1">
        <f t="array" ref="BB24">IFERROR(_xlfn.SINGLE(INDEX(CG$4:CG$439, _xlfn.AGGREGATE(15, 3, ((CG$4:CG$439&lt;&gt;"")/(CG$4:CG$439&lt;&gt;"")*ROW(CG$4:CG$439)-3),ROWS($DV$12:DV120)))), "")</f>
        <v/>
      </c>
      <c r="BC24" s="589"/>
      <c r="BD24" s="589"/>
      <c r="BE24" s="589"/>
      <c r="BF24" s="589"/>
      <c r="BG24" s="589"/>
      <c r="BH24" s="589"/>
      <c r="BI24" s="589"/>
      <c r="BJ24" s="589"/>
      <c r="BK24" s="589"/>
      <c r="BL24" s="589"/>
      <c r="BM24" s="589"/>
      <c r="BN24" s="589"/>
      <c r="BO24" s="589"/>
      <c r="BP24" s="589"/>
      <c r="BQ24" s="589"/>
      <c r="BR24" s="589"/>
      <c r="BS24" s="589"/>
      <c r="BT24" s="589"/>
      <c r="BU24" s="589"/>
      <c r="BV24" s="589"/>
      <c r="BW24" s="589"/>
      <c r="BX24" s="129"/>
      <c r="BY24" s="4"/>
      <c r="BZ24" s="30"/>
      <c r="CB24" s="130"/>
      <c r="CC24" s="130"/>
      <c r="CD24" s="130"/>
      <c r="CE24" s="130"/>
      <c r="CF24" s="130"/>
      <c r="CG24" s="124" t="str" cm="1">
        <f t="array" ref="CG24">IFERROR(_xlfn.SINGLE(INDEX('School Enrollment Data'!$B$3:$B$1818, _xlfn.AGGREGATE(15, 3, (('School Enrollment Data'!$A$3:$A$1818=I$4)/('School Enrollment Data'!$A$3:$A$1818=I$4)*ROW('School Enrollment Data'!$A$3:$A$1818)-2),ROWS($DV$12:DV32)))), "")</f>
        <v/>
      </c>
      <c r="CH24" s="222" t="str">
        <f t="shared" si="0"/>
        <v/>
      </c>
      <c r="CI24" s="222" t="str">
        <f>IF($CG24="", "", IF($CH24="No", 0,VLOOKUP($CG24,'School Enrollment Data'!$B$3:$P$1818,2,FALSE)))</f>
        <v/>
      </c>
      <c r="CJ24" s="222" t="str">
        <f>IF($CG24="", "", IF($CH24="No", 0,VLOOKUP($CG24,'School Enrollment Data'!$B$3:$P$1818,3,FALSE)))</f>
        <v/>
      </c>
      <c r="CK24" s="222" t="str">
        <f>IF($CG24="", "", IF($CH24="No", 0,VLOOKUP($CG24,'School Enrollment Data'!$B$3:$P$1818,4,FALSE)))</f>
        <v/>
      </c>
      <c r="CL24" s="222" t="str">
        <f>IF($CG24="", "", IF($CH24="No", 0,VLOOKUP($CG24,'School Enrollment Data'!$B$3:$P$1818,5,FALSE)))</f>
        <v/>
      </c>
      <c r="CM24" s="222" t="str">
        <f>IF($CG24="", "", IF($CH24="No", 0,VLOOKUP($CG24,'School Enrollment Data'!$B$3:$P$1818,6,FALSE)))</f>
        <v/>
      </c>
      <c r="CN24" s="222" t="str">
        <f>IF($CG24="", "", IF($CH24="No", 0,VLOOKUP($CG24,'School Enrollment Data'!$B$3:$P$1818,7,FALSE)))</f>
        <v/>
      </c>
      <c r="CO24" s="222" t="str">
        <f>IF($CG24="", "", IF($CH24="No", 0,VLOOKUP($CG24,'School Enrollment Data'!$B$3:$P$1818,8,FALSE)))</f>
        <v/>
      </c>
      <c r="CP24" s="222" t="str">
        <f>IF($CG24="", "", IF($CH24="No", 0,VLOOKUP($CG24,'School Enrollment Data'!$B$3:$P$1818,9,FALSE)))</f>
        <v/>
      </c>
      <c r="CQ24" s="222" t="str">
        <f>IF($CG24="", "", IF($CH24="No", 0,VLOOKUP($CG24,'School Enrollment Data'!$B$3:$P$1818,10,FALSE)))</f>
        <v/>
      </c>
      <c r="CR24" s="222" t="str">
        <f>IF($CG24="", "", IF($CH24="No", 0,VLOOKUP($CG24,'School Enrollment Data'!$B$3:$P$1818,11,FALSE)))</f>
        <v/>
      </c>
      <c r="CS24" s="222" t="str">
        <f>IF($CG24="", "", IF($CH24="No", 0,VLOOKUP($CG24,'School Enrollment Data'!$B$3:$P$1818,12,FALSE)))</f>
        <v/>
      </c>
      <c r="CT24" s="222" t="str">
        <f>IF($CG24="", "", IF($CH24="No", 0,VLOOKUP($CG24,'School Enrollment Data'!$B$3:$P$1818,13,FALSE)))</f>
        <v/>
      </c>
      <c r="CU24" s="222" t="str">
        <f>IF($CG24="", "", IF($CH24="No", 0,VLOOKUP($CG24,'School Enrollment Data'!$B$3:$P$1818,14,FALSE)))</f>
        <v/>
      </c>
      <c r="CV24" s="222" t="str">
        <f>IF($CG24="", "", IF($CH24="No", 0,VLOOKUP($CG24,'School Enrollment Data'!$B$3:$P$1818,15,FALSE)))</f>
        <v/>
      </c>
      <c r="CW24" s="130"/>
      <c r="CX24" s="130"/>
      <c r="CY24" s="130"/>
      <c r="CZ24" s="130"/>
      <c r="DA24" s="130"/>
      <c r="DB24" s="130"/>
      <c r="DC24" s="130"/>
      <c r="DD24" s="130"/>
      <c r="DE24" s="130"/>
      <c r="DF24" s="130"/>
    </row>
    <row r="25" spans="1:110" s="2" customFormat="1" ht="9" customHeight="1" x14ac:dyDescent="0.3">
      <c r="A25" s="28"/>
      <c r="B25" s="591"/>
      <c r="C25" s="591"/>
      <c r="D25" s="431"/>
      <c r="E25" s="431"/>
      <c r="F25" s="431"/>
      <c r="G25" s="431"/>
      <c r="H25" s="431"/>
      <c r="I25" s="431"/>
      <c r="J25" s="431"/>
      <c r="K25" s="431"/>
      <c r="L25" s="431"/>
      <c r="M25" s="431"/>
      <c r="N25" s="431"/>
      <c r="O25" s="431"/>
      <c r="P25" s="431"/>
      <c r="Q25" s="431"/>
      <c r="R25" s="431"/>
      <c r="S25" s="431"/>
      <c r="T25" s="431"/>
      <c r="U25" s="431"/>
      <c r="V25" s="431"/>
      <c r="W25" s="431"/>
      <c r="X25" s="431"/>
      <c r="Y25" s="431"/>
      <c r="Z25" s="4"/>
      <c r="AA25" s="591"/>
      <c r="AB25" s="591"/>
      <c r="AC25" s="4"/>
      <c r="AD25" s="127"/>
      <c r="AE25" s="127"/>
      <c r="AF25" s="127"/>
      <c r="AG25" s="127"/>
      <c r="AH25" s="127"/>
      <c r="AI25" s="127"/>
      <c r="AJ25" s="127"/>
      <c r="AK25" s="127"/>
      <c r="AL25" s="127"/>
      <c r="AM25" s="127"/>
      <c r="AN25" s="127"/>
      <c r="AO25" s="127"/>
      <c r="AP25" s="127"/>
      <c r="AQ25" s="127"/>
      <c r="AR25" s="127"/>
      <c r="AS25" s="127"/>
      <c r="AT25" s="127"/>
      <c r="AU25" s="127"/>
      <c r="AV25" s="127"/>
      <c r="AW25" s="127"/>
      <c r="AX25" s="127"/>
      <c r="AY25" s="127"/>
      <c r="AZ25" s="591"/>
      <c r="BA25" s="591"/>
      <c r="BB25" s="4"/>
      <c r="BC25" s="127"/>
      <c r="BD25" s="127"/>
      <c r="BE25" s="127"/>
      <c r="BF25" s="127"/>
      <c r="BG25" s="4"/>
      <c r="BH25" s="127"/>
      <c r="BI25" s="127"/>
      <c r="BJ25" s="127"/>
      <c r="BK25" s="127"/>
      <c r="BL25" s="127"/>
      <c r="BM25" s="127"/>
      <c r="BN25" s="127"/>
      <c r="BO25" s="127"/>
      <c r="BP25" s="127"/>
      <c r="BQ25" s="127"/>
      <c r="BR25" s="127"/>
      <c r="BS25" s="127"/>
      <c r="BT25" s="127"/>
      <c r="BU25" s="127"/>
      <c r="BV25" s="34"/>
      <c r="BW25" s="34"/>
      <c r="BX25" s="129"/>
      <c r="BY25" s="4"/>
      <c r="BZ25" s="30"/>
      <c r="CB25" s="130"/>
      <c r="CC25" s="130"/>
      <c r="CD25" s="130"/>
      <c r="CE25" s="130"/>
      <c r="CF25" s="130"/>
      <c r="CG25" s="124" t="str" cm="1">
        <f t="array" ref="CG25">IFERROR(_xlfn.SINGLE(INDEX('School Enrollment Data'!$B$3:$B$1818, _xlfn.AGGREGATE(15, 3, (('School Enrollment Data'!$A$3:$A$1818=I$4)/('School Enrollment Data'!$A$3:$A$1818=I$4)*ROW('School Enrollment Data'!$A$3:$A$1818)-2),ROWS($DV$12:DV33)))), "")</f>
        <v/>
      </c>
      <c r="CH25" s="222" t="str">
        <f t="shared" si="0"/>
        <v/>
      </c>
      <c r="CI25" s="222" t="str">
        <f>IF($CG25="", "", IF($CH25="No", 0,VLOOKUP($CG25,'School Enrollment Data'!$B$3:$P$1818,2,FALSE)))</f>
        <v/>
      </c>
      <c r="CJ25" s="222" t="str">
        <f>IF($CG25="", "", IF($CH25="No", 0,VLOOKUP($CG25,'School Enrollment Data'!$B$3:$P$1818,3,FALSE)))</f>
        <v/>
      </c>
      <c r="CK25" s="222" t="str">
        <f>IF($CG25="", "", IF($CH25="No", 0,VLOOKUP($CG25,'School Enrollment Data'!$B$3:$P$1818,4,FALSE)))</f>
        <v/>
      </c>
      <c r="CL25" s="222" t="str">
        <f>IF($CG25="", "", IF($CH25="No", 0,VLOOKUP($CG25,'School Enrollment Data'!$B$3:$P$1818,5,FALSE)))</f>
        <v/>
      </c>
      <c r="CM25" s="222" t="str">
        <f>IF($CG25="", "", IF($CH25="No", 0,VLOOKUP($CG25,'School Enrollment Data'!$B$3:$P$1818,6,FALSE)))</f>
        <v/>
      </c>
      <c r="CN25" s="222" t="str">
        <f>IF($CG25="", "", IF($CH25="No", 0,VLOOKUP($CG25,'School Enrollment Data'!$B$3:$P$1818,7,FALSE)))</f>
        <v/>
      </c>
      <c r="CO25" s="222" t="str">
        <f>IF($CG25="", "", IF($CH25="No", 0,VLOOKUP($CG25,'School Enrollment Data'!$B$3:$P$1818,8,FALSE)))</f>
        <v/>
      </c>
      <c r="CP25" s="222" t="str">
        <f>IF($CG25="", "", IF($CH25="No", 0,VLOOKUP($CG25,'School Enrollment Data'!$B$3:$P$1818,9,FALSE)))</f>
        <v/>
      </c>
      <c r="CQ25" s="222" t="str">
        <f>IF($CG25="", "", IF($CH25="No", 0,VLOOKUP($CG25,'School Enrollment Data'!$B$3:$P$1818,10,FALSE)))</f>
        <v/>
      </c>
      <c r="CR25" s="222" t="str">
        <f>IF($CG25="", "", IF($CH25="No", 0,VLOOKUP($CG25,'School Enrollment Data'!$B$3:$P$1818,11,FALSE)))</f>
        <v/>
      </c>
      <c r="CS25" s="222" t="str">
        <f>IF($CG25="", "", IF($CH25="No", 0,VLOOKUP($CG25,'School Enrollment Data'!$B$3:$P$1818,12,FALSE)))</f>
        <v/>
      </c>
      <c r="CT25" s="222" t="str">
        <f>IF($CG25="", "", IF($CH25="No", 0,VLOOKUP($CG25,'School Enrollment Data'!$B$3:$P$1818,13,FALSE)))</f>
        <v/>
      </c>
      <c r="CU25" s="222" t="str">
        <f>IF($CG25="", "", IF($CH25="No", 0,VLOOKUP($CG25,'School Enrollment Data'!$B$3:$P$1818,14,FALSE)))</f>
        <v/>
      </c>
      <c r="CV25" s="222" t="str">
        <f>IF($CG25="", "", IF($CH25="No", 0,VLOOKUP($CG25,'School Enrollment Data'!$B$3:$P$1818,15,FALSE)))</f>
        <v/>
      </c>
      <c r="CW25" s="130"/>
      <c r="CX25" s="130"/>
      <c r="CY25" s="130"/>
      <c r="CZ25" s="130"/>
      <c r="DA25" s="130"/>
      <c r="DB25" s="130"/>
      <c r="DC25" s="130"/>
      <c r="DD25" s="130"/>
      <c r="DE25" s="130"/>
      <c r="DF25" s="130"/>
    </row>
    <row r="26" spans="1:110" s="2" customFormat="1" ht="15" customHeight="1" x14ac:dyDescent="0.25">
      <c r="A26" s="28"/>
      <c r="B26" s="590"/>
      <c r="C26" s="590"/>
      <c r="D26" s="589" t="str" cm="1">
        <f t="array" ref="D26">IFERROR(_xlfn.SINGLE(INDEX(CG$4:CG$439, _xlfn.AGGREGATE(15, 3, ((CG$4:CG$439&lt;&gt;"")/(CG$4:CG$439&lt;&gt;"")*ROW(CG$4:CG$439)-3),ROWS($DV$12:DV21)))), "")</f>
        <v/>
      </c>
      <c r="E26" s="589"/>
      <c r="F26" s="589"/>
      <c r="G26" s="589"/>
      <c r="H26" s="589"/>
      <c r="I26" s="589"/>
      <c r="J26" s="589"/>
      <c r="K26" s="589"/>
      <c r="L26" s="589"/>
      <c r="M26" s="589"/>
      <c r="N26" s="589"/>
      <c r="O26" s="589"/>
      <c r="P26" s="589"/>
      <c r="Q26" s="589"/>
      <c r="R26" s="589"/>
      <c r="S26" s="589"/>
      <c r="T26" s="589"/>
      <c r="U26" s="589"/>
      <c r="V26" s="589"/>
      <c r="W26" s="589"/>
      <c r="X26" s="589"/>
      <c r="Y26" s="589"/>
      <c r="Z26" s="4"/>
      <c r="AA26" s="590"/>
      <c r="AB26" s="590"/>
      <c r="AC26" s="589" t="str" cm="1">
        <f t="array" ref="AC26">IFERROR(_xlfn.SINGLE(INDEX(CG$4:CG$439, _xlfn.AGGREGATE(15, 3, ((CG$4:CG$439&lt;&gt;"")/(CG$4:CG$439&lt;&gt;"")*ROW(CG$4:CG$439)-3),ROWS($DV$12:DV71)))), "")</f>
        <v/>
      </c>
      <c r="AD26" s="589"/>
      <c r="AE26" s="589"/>
      <c r="AF26" s="589"/>
      <c r="AG26" s="589"/>
      <c r="AH26" s="589"/>
      <c r="AI26" s="589"/>
      <c r="AJ26" s="589"/>
      <c r="AK26" s="589"/>
      <c r="AL26" s="589"/>
      <c r="AM26" s="589"/>
      <c r="AN26" s="589"/>
      <c r="AO26" s="589"/>
      <c r="AP26" s="589"/>
      <c r="AQ26" s="589"/>
      <c r="AR26" s="589"/>
      <c r="AS26" s="589"/>
      <c r="AT26" s="589"/>
      <c r="AU26" s="589"/>
      <c r="AV26" s="589"/>
      <c r="AW26" s="589"/>
      <c r="AX26" s="589"/>
      <c r="AY26" s="4"/>
      <c r="AZ26" s="590"/>
      <c r="BA26" s="590"/>
      <c r="BB26" s="589" t="str" cm="1">
        <f t="array" ref="BB26">IFERROR(_xlfn.SINGLE(INDEX(CG$4:CG$439, _xlfn.AGGREGATE(15, 3, ((CG$4:CG$439&lt;&gt;"")/(CG$4:CG$439&lt;&gt;"")*ROW(CG$4:CG$439)-3),ROWS($DV$12:DV121)))), "")</f>
        <v/>
      </c>
      <c r="BC26" s="589"/>
      <c r="BD26" s="589"/>
      <c r="BE26" s="589"/>
      <c r="BF26" s="589"/>
      <c r="BG26" s="589"/>
      <c r="BH26" s="589"/>
      <c r="BI26" s="589"/>
      <c r="BJ26" s="589"/>
      <c r="BK26" s="589"/>
      <c r="BL26" s="589"/>
      <c r="BM26" s="589"/>
      <c r="BN26" s="589"/>
      <c r="BO26" s="589"/>
      <c r="BP26" s="589"/>
      <c r="BQ26" s="589"/>
      <c r="BR26" s="589"/>
      <c r="BS26" s="589"/>
      <c r="BT26" s="589"/>
      <c r="BU26" s="589"/>
      <c r="BV26" s="589"/>
      <c r="BW26" s="589"/>
      <c r="BX26" s="114"/>
      <c r="BY26" s="4"/>
      <c r="BZ26" s="30"/>
      <c r="CB26" s="112"/>
      <c r="CC26" s="112"/>
      <c r="CD26" s="112"/>
      <c r="CE26" s="112"/>
      <c r="CF26" s="112"/>
      <c r="CG26" s="124" t="str" cm="1">
        <f t="array" ref="CG26">IFERROR(_xlfn.SINGLE(INDEX('School Enrollment Data'!$B$3:$B$1818, _xlfn.AGGREGATE(15, 3, (('School Enrollment Data'!$A$3:$A$1818=I$4)/('School Enrollment Data'!$A$3:$A$1818=I$4)*ROW('School Enrollment Data'!$A$3:$A$1818)-2),ROWS($DV$12:DV34)))), "")</f>
        <v/>
      </c>
      <c r="CH26" s="222" t="str">
        <f t="shared" si="0"/>
        <v/>
      </c>
      <c r="CI26" s="222" t="str">
        <f>IF($CG26="", "", IF($CH26="No", 0,VLOOKUP($CG26,'School Enrollment Data'!$B$3:$P$1818,2,FALSE)))</f>
        <v/>
      </c>
      <c r="CJ26" s="222" t="str">
        <f>IF($CG26="", "", IF($CH26="No", 0,VLOOKUP($CG26,'School Enrollment Data'!$B$3:$P$1818,3,FALSE)))</f>
        <v/>
      </c>
      <c r="CK26" s="222" t="str">
        <f>IF($CG26="", "", IF($CH26="No", 0,VLOOKUP($CG26,'School Enrollment Data'!$B$3:$P$1818,4,FALSE)))</f>
        <v/>
      </c>
      <c r="CL26" s="222" t="str">
        <f>IF($CG26="", "", IF($CH26="No", 0,VLOOKUP($CG26,'School Enrollment Data'!$B$3:$P$1818,5,FALSE)))</f>
        <v/>
      </c>
      <c r="CM26" s="222" t="str">
        <f>IF($CG26="", "", IF($CH26="No", 0,VLOOKUP($CG26,'School Enrollment Data'!$B$3:$P$1818,6,FALSE)))</f>
        <v/>
      </c>
      <c r="CN26" s="222" t="str">
        <f>IF($CG26="", "", IF($CH26="No", 0,VLOOKUP($CG26,'School Enrollment Data'!$B$3:$P$1818,7,FALSE)))</f>
        <v/>
      </c>
      <c r="CO26" s="222" t="str">
        <f>IF($CG26="", "", IF($CH26="No", 0,VLOOKUP($CG26,'School Enrollment Data'!$B$3:$P$1818,8,FALSE)))</f>
        <v/>
      </c>
      <c r="CP26" s="222" t="str">
        <f>IF($CG26="", "", IF($CH26="No", 0,VLOOKUP($CG26,'School Enrollment Data'!$B$3:$P$1818,9,FALSE)))</f>
        <v/>
      </c>
      <c r="CQ26" s="222" t="str">
        <f>IF($CG26="", "", IF($CH26="No", 0,VLOOKUP($CG26,'School Enrollment Data'!$B$3:$P$1818,10,FALSE)))</f>
        <v/>
      </c>
      <c r="CR26" s="222" t="str">
        <f>IF($CG26="", "", IF($CH26="No", 0,VLOOKUP($CG26,'School Enrollment Data'!$B$3:$P$1818,11,FALSE)))</f>
        <v/>
      </c>
      <c r="CS26" s="222" t="str">
        <f>IF($CG26="", "", IF($CH26="No", 0,VLOOKUP($CG26,'School Enrollment Data'!$B$3:$P$1818,12,FALSE)))</f>
        <v/>
      </c>
      <c r="CT26" s="222" t="str">
        <f>IF($CG26="", "", IF($CH26="No", 0,VLOOKUP($CG26,'School Enrollment Data'!$B$3:$P$1818,13,FALSE)))</f>
        <v/>
      </c>
      <c r="CU26" s="222" t="str">
        <f>IF($CG26="", "", IF($CH26="No", 0,VLOOKUP($CG26,'School Enrollment Data'!$B$3:$P$1818,14,FALSE)))</f>
        <v/>
      </c>
      <c r="CV26" s="222" t="str">
        <f>IF($CG26="", "", IF($CH26="No", 0,VLOOKUP($CG26,'School Enrollment Data'!$B$3:$P$1818,15,FALSE)))</f>
        <v/>
      </c>
      <c r="CW26" s="112"/>
      <c r="CX26" s="112"/>
      <c r="CY26" s="112"/>
      <c r="CZ26" s="112"/>
      <c r="DA26" s="112"/>
      <c r="DB26" s="113"/>
    </row>
    <row r="27" spans="1:110" s="2" customFormat="1" ht="9" customHeight="1" x14ac:dyDescent="0.3">
      <c r="A27" s="28"/>
      <c r="B27" s="591"/>
      <c r="C27" s="591"/>
      <c r="D27" s="431"/>
      <c r="E27" s="431"/>
      <c r="F27" s="431"/>
      <c r="G27" s="431"/>
      <c r="H27" s="431"/>
      <c r="I27" s="431"/>
      <c r="J27" s="431"/>
      <c r="K27" s="431"/>
      <c r="L27" s="431"/>
      <c r="M27" s="431"/>
      <c r="N27" s="431"/>
      <c r="O27" s="431"/>
      <c r="P27" s="431"/>
      <c r="Q27" s="431"/>
      <c r="R27" s="431"/>
      <c r="S27" s="431"/>
      <c r="T27" s="431"/>
      <c r="U27" s="431"/>
      <c r="V27" s="431"/>
      <c r="W27" s="431"/>
      <c r="X27" s="431"/>
      <c r="Y27" s="431"/>
      <c r="Z27" s="4"/>
      <c r="AA27" s="591"/>
      <c r="AB27" s="591"/>
      <c r="AC27" s="4"/>
      <c r="AD27" s="127"/>
      <c r="AE27" s="127"/>
      <c r="AF27" s="127"/>
      <c r="AG27" s="127"/>
      <c r="AH27" s="127"/>
      <c r="AI27" s="127"/>
      <c r="AJ27" s="127"/>
      <c r="AK27" s="127"/>
      <c r="AL27" s="127"/>
      <c r="AM27" s="127"/>
      <c r="AN27" s="127"/>
      <c r="AO27" s="127"/>
      <c r="AP27" s="127"/>
      <c r="AQ27" s="127"/>
      <c r="AR27" s="127"/>
      <c r="AS27" s="127"/>
      <c r="AT27" s="127"/>
      <c r="AU27" s="127"/>
      <c r="AV27" s="127"/>
      <c r="AW27" s="127"/>
      <c r="AX27" s="127"/>
      <c r="AY27" s="127"/>
      <c r="AZ27" s="591"/>
      <c r="BA27" s="591"/>
      <c r="BB27" s="4"/>
      <c r="BC27" s="127"/>
      <c r="BD27" s="127"/>
      <c r="BE27" s="127"/>
      <c r="BF27" s="127"/>
      <c r="BG27" s="4"/>
      <c r="BH27" s="127"/>
      <c r="BI27" s="127"/>
      <c r="BJ27" s="127"/>
      <c r="BK27" s="127"/>
      <c r="BL27" s="127"/>
      <c r="BM27" s="127"/>
      <c r="BN27" s="127"/>
      <c r="BO27" s="127"/>
      <c r="BP27" s="127"/>
      <c r="BQ27" s="127"/>
      <c r="BR27" s="127"/>
      <c r="BS27" s="127"/>
      <c r="BT27" s="127"/>
      <c r="BU27" s="127"/>
      <c r="BV27" s="34"/>
      <c r="BW27" s="34"/>
      <c r="BX27" s="129"/>
      <c r="BY27" s="4"/>
      <c r="BZ27" s="30"/>
      <c r="CB27" s="130"/>
      <c r="CC27" s="130"/>
      <c r="CD27" s="130"/>
      <c r="CE27" s="130"/>
      <c r="CF27" s="130"/>
      <c r="CG27" s="124" t="str" cm="1">
        <f t="array" ref="CG27">IFERROR(_xlfn.SINGLE(INDEX('School Enrollment Data'!$B$3:$B$1818, _xlfn.AGGREGATE(15, 3, (('School Enrollment Data'!$A$3:$A$1818=I$4)/('School Enrollment Data'!$A$3:$A$1818=I$4)*ROW('School Enrollment Data'!$A$3:$A$1818)-2),ROWS($DV$12:DV35)))), "")</f>
        <v/>
      </c>
      <c r="CH27" s="222" t="str">
        <f t="shared" si="0"/>
        <v/>
      </c>
      <c r="CI27" s="222" t="str">
        <f>IF($CG27="", "", IF($CH27="No", 0,VLOOKUP($CG27,'School Enrollment Data'!$B$3:$P$1818,2,FALSE)))</f>
        <v/>
      </c>
      <c r="CJ27" s="222" t="str">
        <f>IF($CG27="", "", IF($CH27="No", 0,VLOOKUP($CG27,'School Enrollment Data'!$B$3:$P$1818,3,FALSE)))</f>
        <v/>
      </c>
      <c r="CK27" s="222" t="str">
        <f>IF($CG27="", "", IF($CH27="No", 0,VLOOKUP($CG27,'School Enrollment Data'!$B$3:$P$1818,4,FALSE)))</f>
        <v/>
      </c>
      <c r="CL27" s="222" t="str">
        <f>IF($CG27="", "", IF($CH27="No", 0,VLOOKUP($CG27,'School Enrollment Data'!$B$3:$P$1818,5,FALSE)))</f>
        <v/>
      </c>
      <c r="CM27" s="222" t="str">
        <f>IF($CG27="", "", IF($CH27="No", 0,VLOOKUP($CG27,'School Enrollment Data'!$B$3:$P$1818,6,FALSE)))</f>
        <v/>
      </c>
      <c r="CN27" s="222" t="str">
        <f>IF($CG27="", "", IF($CH27="No", 0,VLOOKUP($CG27,'School Enrollment Data'!$B$3:$P$1818,7,FALSE)))</f>
        <v/>
      </c>
      <c r="CO27" s="222" t="str">
        <f>IF($CG27="", "", IF($CH27="No", 0,VLOOKUP($CG27,'School Enrollment Data'!$B$3:$P$1818,8,FALSE)))</f>
        <v/>
      </c>
      <c r="CP27" s="222" t="str">
        <f>IF($CG27="", "", IF($CH27="No", 0,VLOOKUP($CG27,'School Enrollment Data'!$B$3:$P$1818,9,FALSE)))</f>
        <v/>
      </c>
      <c r="CQ27" s="222" t="str">
        <f>IF($CG27="", "", IF($CH27="No", 0,VLOOKUP($CG27,'School Enrollment Data'!$B$3:$P$1818,10,FALSE)))</f>
        <v/>
      </c>
      <c r="CR27" s="222" t="str">
        <f>IF($CG27="", "", IF($CH27="No", 0,VLOOKUP($CG27,'School Enrollment Data'!$B$3:$P$1818,11,FALSE)))</f>
        <v/>
      </c>
      <c r="CS27" s="222" t="str">
        <f>IF($CG27="", "", IF($CH27="No", 0,VLOOKUP($CG27,'School Enrollment Data'!$B$3:$P$1818,12,FALSE)))</f>
        <v/>
      </c>
      <c r="CT27" s="222" t="str">
        <f>IF($CG27="", "", IF($CH27="No", 0,VLOOKUP($CG27,'School Enrollment Data'!$B$3:$P$1818,13,FALSE)))</f>
        <v/>
      </c>
      <c r="CU27" s="222" t="str">
        <f>IF($CG27="", "", IF($CH27="No", 0,VLOOKUP($CG27,'School Enrollment Data'!$B$3:$P$1818,14,FALSE)))</f>
        <v/>
      </c>
      <c r="CV27" s="222" t="str">
        <f>IF($CG27="", "", IF($CH27="No", 0,VLOOKUP($CG27,'School Enrollment Data'!$B$3:$P$1818,15,FALSE)))</f>
        <v/>
      </c>
      <c r="CW27" s="130"/>
      <c r="CX27" s="130"/>
      <c r="CY27" s="130"/>
      <c r="CZ27" s="130"/>
      <c r="DA27" s="130"/>
      <c r="DB27" s="130"/>
      <c r="DC27" s="130"/>
      <c r="DD27" s="130"/>
      <c r="DE27" s="130"/>
      <c r="DF27" s="130"/>
    </row>
    <row r="28" spans="1:110" s="2" customFormat="1" ht="15" customHeight="1" x14ac:dyDescent="0.3">
      <c r="A28" s="28"/>
      <c r="B28" s="590"/>
      <c r="C28" s="590"/>
      <c r="D28" s="589" t="str" cm="1">
        <f t="array" ref="D28">IFERROR(_xlfn.SINGLE(INDEX(CG$4:CG$439, _xlfn.AGGREGATE(15, 3, ((CG$4:CG$439&lt;&gt;"")/(CG$4:CG$439&lt;&gt;"")*ROW(CG$4:CG$439)-3),ROWS($DV$12:DV22)))), "")</f>
        <v/>
      </c>
      <c r="E28" s="589"/>
      <c r="F28" s="589"/>
      <c r="G28" s="589"/>
      <c r="H28" s="589"/>
      <c r="I28" s="589"/>
      <c r="J28" s="589"/>
      <c r="K28" s="589"/>
      <c r="L28" s="589"/>
      <c r="M28" s="589"/>
      <c r="N28" s="589"/>
      <c r="O28" s="589"/>
      <c r="P28" s="589"/>
      <c r="Q28" s="589"/>
      <c r="R28" s="589"/>
      <c r="S28" s="589"/>
      <c r="T28" s="589"/>
      <c r="U28" s="589"/>
      <c r="V28" s="589"/>
      <c r="W28" s="589"/>
      <c r="X28" s="589"/>
      <c r="Y28" s="589"/>
      <c r="Z28" s="4"/>
      <c r="AA28" s="590"/>
      <c r="AB28" s="590"/>
      <c r="AC28" s="589" t="str" cm="1">
        <f t="array" ref="AC28">IFERROR(_xlfn.SINGLE(INDEX(CG$4:CG$439, _xlfn.AGGREGATE(15, 3, ((CG$4:CG$439&lt;&gt;"")/(CG$4:CG$439&lt;&gt;"")*ROW(CG$4:CG$439)-3),ROWS($DV$12:DV72)))), "")</f>
        <v/>
      </c>
      <c r="AD28" s="589"/>
      <c r="AE28" s="589"/>
      <c r="AF28" s="589"/>
      <c r="AG28" s="589"/>
      <c r="AH28" s="589"/>
      <c r="AI28" s="589"/>
      <c r="AJ28" s="589"/>
      <c r="AK28" s="589"/>
      <c r="AL28" s="589"/>
      <c r="AM28" s="589"/>
      <c r="AN28" s="589"/>
      <c r="AO28" s="589"/>
      <c r="AP28" s="589"/>
      <c r="AQ28" s="589"/>
      <c r="AR28" s="589"/>
      <c r="AS28" s="589"/>
      <c r="AT28" s="589"/>
      <c r="AU28" s="589"/>
      <c r="AV28" s="589"/>
      <c r="AW28" s="589"/>
      <c r="AX28" s="589"/>
      <c r="AY28" s="4"/>
      <c r="AZ28" s="590"/>
      <c r="BA28" s="590"/>
      <c r="BB28" s="589" t="str" cm="1">
        <f t="array" ref="BB28">IFERROR(_xlfn.SINGLE(INDEX(CG$4:CG$439, _xlfn.AGGREGATE(15, 3, ((CG$4:CG$439&lt;&gt;"")/(CG$4:CG$439&lt;&gt;"")*ROW(CG$4:CG$439)-3),ROWS($DV$12:DV122)))), "")</f>
        <v/>
      </c>
      <c r="BC28" s="589"/>
      <c r="BD28" s="589"/>
      <c r="BE28" s="589"/>
      <c r="BF28" s="589"/>
      <c r="BG28" s="589"/>
      <c r="BH28" s="589"/>
      <c r="BI28" s="589"/>
      <c r="BJ28" s="589"/>
      <c r="BK28" s="589"/>
      <c r="BL28" s="589"/>
      <c r="BM28" s="589"/>
      <c r="BN28" s="589"/>
      <c r="BO28" s="589"/>
      <c r="BP28" s="589"/>
      <c r="BQ28" s="589"/>
      <c r="BR28" s="589"/>
      <c r="BS28" s="589"/>
      <c r="BT28" s="589"/>
      <c r="BU28" s="589"/>
      <c r="BV28" s="589"/>
      <c r="BW28" s="589"/>
      <c r="BX28" s="129"/>
      <c r="BY28" s="4"/>
      <c r="BZ28" s="30"/>
      <c r="CB28" s="130"/>
      <c r="CC28" s="130"/>
      <c r="CD28" s="130"/>
      <c r="CE28" s="130"/>
      <c r="CF28" s="130"/>
      <c r="CG28" s="124" t="str" cm="1">
        <f t="array" ref="CG28">IFERROR(_xlfn.SINGLE(INDEX('School Enrollment Data'!$B$3:$B$1818, _xlfn.AGGREGATE(15, 3, (('School Enrollment Data'!$A$3:$A$1818=I$4)/('School Enrollment Data'!$A$3:$A$1818=I$4)*ROW('School Enrollment Data'!$A$3:$A$1818)-2),ROWS($DV$12:DV36)))), "")</f>
        <v/>
      </c>
      <c r="CH28" s="222" t="str">
        <f t="shared" si="0"/>
        <v/>
      </c>
      <c r="CI28" s="222" t="str">
        <f>IF($CG28="", "", IF($CH28="No", 0,VLOOKUP($CG28,'School Enrollment Data'!$B$3:$P$1818,2,FALSE)))</f>
        <v/>
      </c>
      <c r="CJ28" s="222" t="str">
        <f>IF($CG28="", "", IF($CH28="No", 0,VLOOKUP($CG28,'School Enrollment Data'!$B$3:$P$1818,3,FALSE)))</f>
        <v/>
      </c>
      <c r="CK28" s="222" t="str">
        <f>IF($CG28="", "", IF($CH28="No", 0,VLOOKUP($CG28,'School Enrollment Data'!$B$3:$P$1818,4,FALSE)))</f>
        <v/>
      </c>
      <c r="CL28" s="222" t="str">
        <f>IF($CG28="", "", IF($CH28="No", 0,VLOOKUP($CG28,'School Enrollment Data'!$B$3:$P$1818,5,FALSE)))</f>
        <v/>
      </c>
      <c r="CM28" s="222" t="str">
        <f>IF($CG28="", "", IF($CH28="No", 0,VLOOKUP($CG28,'School Enrollment Data'!$B$3:$P$1818,6,FALSE)))</f>
        <v/>
      </c>
      <c r="CN28" s="222" t="str">
        <f>IF($CG28="", "", IF($CH28="No", 0,VLOOKUP($CG28,'School Enrollment Data'!$B$3:$P$1818,7,FALSE)))</f>
        <v/>
      </c>
      <c r="CO28" s="222" t="str">
        <f>IF($CG28="", "", IF($CH28="No", 0,VLOOKUP($CG28,'School Enrollment Data'!$B$3:$P$1818,8,FALSE)))</f>
        <v/>
      </c>
      <c r="CP28" s="222" t="str">
        <f>IF($CG28="", "", IF($CH28="No", 0,VLOOKUP($CG28,'School Enrollment Data'!$B$3:$P$1818,9,FALSE)))</f>
        <v/>
      </c>
      <c r="CQ28" s="222" t="str">
        <f>IF($CG28="", "", IF($CH28="No", 0,VLOOKUP($CG28,'School Enrollment Data'!$B$3:$P$1818,10,FALSE)))</f>
        <v/>
      </c>
      <c r="CR28" s="222" t="str">
        <f>IF($CG28="", "", IF($CH28="No", 0,VLOOKUP($CG28,'School Enrollment Data'!$B$3:$P$1818,11,FALSE)))</f>
        <v/>
      </c>
      <c r="CS28" s="222" t="str">
        <f>IF($CG28="", "", IF($CH28="No", 0,VLOOKUP($CG28,'School Enrollment Data'!$B$3:$P$1818,12,FALSE)))</f>
        <v/>
      </c>
      <c r="CT28" s="222" t="str">
        <f>IF($CG28="", "", IF($CH28="No", 0,VLOOKUP($CG28,'School Enrollment Data'!$B$3:$P$1818,13,FALSE)))</f>
        <v/>
      </c>
      <c r="CU28" s="222" t="str">
        <f>IF($CG28="", "", IF($CH28="No", 0,VLOOKUP($CG28,'School Enrollment Data'!$B$3:$P$1818,14,FALSE)))</f>
        <v/>
      </c>
      <c r="CV28" s="222" t="str">
        <f>IF($CG28="", "", IF($CH28="No", 0,VLOOKUP($CG28,'School Enrollment Data'!$B$3:$P$1818,15,FALSE)))</f>
        <v/>
      </c>
      <c r="CW28" s="130"/>
      <c r="CX28" s="130"/>
      <c r="CY28" s="130"/>
      <c r="CZ28" s="130"/>
      <c r="DA28" s="130"/>
      <c r="DB28" s="130"/>
      <c r="DC28" s="130"/>
      <c r="DD28" s="130"/>
      <c r="DE28" s="130"/>
      <c r="DF28" s="130"/>
    </row>
    <row r="29" spans="1:110" s="2" customFormat="1" ht="9" customHeight="1" x14ac:dyDescent="0.25">
      <c r="A29" s="28"/>
      <c r="B29" s="591"/>
      <c r="C29" s="591"/>
      <c r="D29" s="431"/>
      <c r="E29" s="431"/>
      <c r="F29" s="431"/>
      <c r="G29" s="431"/>
      <c r="H29" s="431"/>
      <c r="I29" s="431"/>
      <c r="J29" s="431"/>
      <c r="K29" s="431"/>
      <c r="L29" s="431"/>
      <c r="M29" s="431"/>
      <c r="N29" s="431"/>
      <c r="O29" s="431"/>
      <c r="P29" s="431"/>
      <c r="Q29" s="431"/>
      <c r="R29" s="431"/>
      <c r="S29" s="431"/>
      <c r="T29" s="431"/>
      <c r="U29" s="431"/>
      <c r="V29" s="431"/>
      <c r="W29" s="431"/>
      <c r="X29" s="431"/>
      <c r="Y29" s="431"/>
      <c r="Z29" s="4"/>
      <c r="AA29" s="591"/>
      <c r="AB29" s="591"/>
      <c r="AC29" s="4"/>
      <c r="AD29" s="127"/>
      <c r="AE29" s="127"/>
      <c r="AF29" s="127"/>
      <c r="AG29" s="127"/>
      <c r="AH29" s="127"/>
      <c r="AI29" s="127"/>
      <c r="AJ29" s="127"/>
      <c r="AK29" s="127"/>
      <c r="AL29" s="127"/>
      <c r="AM29" s="127"/>
      <c r="AN29" s="127"/>
      <c r="AO29" s="127"/>
      <c r="AP29" s="127"/>
      <c r="AQ29" s="127"/>
      <c r="AR29" s="127"/>
      <c r="AS29" s="127"/>
      <c r="AT29" s="127"/>
      <c r="AU29" s="127"/>
      <c r="AV29" s="127"/>
      <c r="AW29" s="127"/>
      <c r="AX29" s="127"/>
      <c r="AY29" s="127"/>
      <c r="AZ29" s="591"/>
      <c r="BA29" s="591"/>
      <c r="BB29" s="4"/>
      <c r="BC29" s="127"/>
      <c r="BD29" s="127"/>
      <c r="BE29" s="127"/>
      <c r="BF29" s="127"/>
      <c r="BG29" s="4"/>
      <c r="BH29" s="127"/>
      <c r="BI29" s="127"/>
      <c r="BJ29" s="127"/>
      <c r="BK29" s="127"/>
      <c r="BL29" s="127"/>
      <c r="BM29" s="127"/>
      <c r="BN29" s="127"/>
      <c r="BO29" s="127"/>
      <c r="BP29" s="127"/>
      <c r="BQ29" s="127"/>
      <c r="BR29" s="127"/>
      <c r="BS29" s="127"/>
      <c r="BT29" s="127"/>
      <c r="BU29" s="127"/>
      <c r="BV29" s="34"/>
      <c r="BW29" s="34"/>
      <c r="BX29" s="114"/>
      <c r="BY29" s="4"/>
      <c r="BZ29" s="30"/>
      <c r="CB29" s="112"/>
      <c r="CC29" s="112"/>
      <c r="CD29" s="112"/>
      <c r="CE29" s="112"/>
      <c r="CF29" s="112"/>
      <c r="CG29" s="124" t="str" cm="1">
        <f t="array" ref="CG29">IFERROR(_xlfn.SINGLE(INDEX('School Enrollment Data'!$B$3:$B$1818, _xlfn.AGGREGATE(15, 3, (('School Enrollment Data'!$A$3:$A$1818=I$4)/('School Enrollment Data'!$A$3:$A$1818=I$4)*ROW('School Enrollment Data'!$A$3:$A$1818)-2),ROWS($DV$12:DV37)))), "")</f>
        <v/>
      </c>
      <c r="CH29" s="222" t="str">
        <f t="shared" si="0"/>
        <v/>
      </c>
      <c r="CI29" s="222" t="str">
        <f>IF($CG29="", "", IF($CH29="No", 0,VLOOKUP($CG29,'School Enrollment Data'!$B$3:$P$1818,2,FALSE)))</f>
        <v/>
      </c>
      <c r="CJ29" s="222" t="str">
        <f>IF($CG29="", "", IF($CH29="No", 0,VLOOKUP($CG29,'School Enrollment Data'!$B$3:$P$1818,3,FALSE)))</f>
        <v/>
      </c>
      <c r="CK29" s="222" t="str">
        <f>IF($CG29="", "", IF($CH29="No", 0,VLOOKUP($CG29,'School Enrollment Data'!$B$3:$P$1818,4,FALSE)))</f>
        <v/>
      </c>
      <c r="CL29" s="222" t="str">
        <f>IF($CG29="", "", IF($CH29="No", 0,VLOOKUP($CG29,'School Enrollment Data'!$B$3:$P$1818,5,FALSE)))</f>
        <v/>
      </c>
      <c r="CM29" s="222" t="str">
        <f>IF($CG29="", "", IF($CH29="No", 0,VLOOKUP($CG29,'School Enrollment Data'!$B$3:$P$1818,6,FALSE)))</f>
        <v/>
      </c>
      <c r="CN29" s="222" t="str">
        <f>IF($CG29="", "", IF($CH29="No", 0,VLOOKUP($CG29,'School Enrollment Data'!$B$3:$P$1818,7,FALSE)))</f>
        <v/>
      </c>
      <c r="CO29" s="222" t="str">
        <f>IF($CG29="", "", IF($CH29="No", 0,VLOOKUP($CG29,'School Enrollment Data'!$B$3:$P$1818,8,FALSE)))</f>
        <v/>
      </c>
      <c r="CP29" s="222" t="str">
        <f>IF($CG29="", "", IF($CH29="No", 0,VLOOKUP($CG29,'School Enrollment Data'!$B$3:$P$1818,9,FALSE)))</f>
        <v/>
      </c>
      <c r="CQ29" s="222" t="str">
        <f>IF($CG29="", "", IF($CH29="No", 0,VLOOKUP($CG29,'School Enrollment Data'!$B$3:$P$1818,10,FALSE)))</f>
        <v/>
      </c>
      <c r="CR29" s="222" t="str">
        <f>IF($CG29="", "", IF($CH29="No", 0,VLOOKUP($CG29,'School Enrollment Data'!$B$3:$P$1818,11,FALSE)))</f>
        <v/>
      </c>
      <c r="CS29" s="222" t="str">
        <f>IF($CG29="", "", IF($CH29="No", 0,VLOOKUP($CG29,'School Enrollment Data'!$B$3:$P$1818,12,FALSE)))</f>
        <v/>
      </c>
      <c r="CT29" s="222" t="str">
        <f>IF($CG29="", "", IF($CH29="No", 0,VLOOKUP($CG29,'School Enrollment Data'!$B$3:$P$1818,13,FALSE)))</f>
        <v/>
      </c>
      <c r="CU29" s="222" t="str">
        <f>IF($CG29="", "", IF($CH29="No", 0,VLOOKUP($CG29,'School Enrollment Data'!$B$3:$P$1818,14,FALSE)))</f>
        <v/>
      </c>
      <c r="CV29" s="222" t="str">
        <f>IF($CG29="", "", IF($CH29="No", 0,VLOOKUP($CG29,'School Enrollment Data'!$B$3:$P$1818,15,FALSE)))</f>
        <v/>
      </c>
      <c r="CW29" s="112"/>
      <c r="CX29" s="112"/>
      <c r="CY29" s="112"/>
      <c r="CZ29" s="112"/>
      <c r="DA29" s="112"/>
      <c r="DB29" s="113"/>
    </row>
    <row r="30" spans="1:110" s="2" customFormat="1" ht="15" customHeight="1" x14ac:dyDescent="0.3">
      <c r="A30" s="28"/>
      <c r="B30" s="590"/>
      <c r="C30" s="590"/>
      <c r="D30" s="589" t="str" cm="1">
        <f t="array" ref="D30">IFERROR(_xlfn.SINGLE(INDEX(CG$4:CG$439, _xlfn.AGGREGATE(15, 3, ((CG$4:CG$439&lt;&gt;"")/(CG$4:CG$439&lt;&gt;"")*ROW(CG$4:CG$439)-3),ROWS($DV$12:DV23)))), "")</f>
        <v/>
      </c>
      <c r="E30" s="589"/>
      <c r="F30" s="589"/>
      <c r="G30" s="589"/>
      <c r="H30" s="589"/>
      <c r="I30" s="589"/>
      <c r="J30" s="589"/>
      <c r="K30" s="589"/>
      <c r="L30" s="589"/>
      <c r="M30" s="589"/>
      <c r="N30" s="589"/>
      <c r="O30" s="589"/>
      <c r="P30" s="589"/>
      <c r="Q30" s="589"/>
      <c r="R30" s="589"/>
      <c r="S30" s="589"/>
      <c r="T30" s="589"/>
      <c r="U30" s="589"/>
      <c r="V30" s="589"/>
      <c r="W30" s="589"/>
      <c r="X30" s="589"/>
      <c r="Y30" s="589"/>
      <c r="Z30" s="4"/>
      <c r="AA30" s="590"/>
      <c r="AB30" s="590"/>
      <c r="AC30" s="589" t="str" cm="1">
        <f t="array" ref="AC30">IFERROR(_xlfn.SINGLE(INDEX(CG$4:CG$439, _xlfn.AGGREGATE(15, 3, ((CG$4:CG$439&lt;&gt;"")/(CG$4:CG$439&lt;&gt;"")*ROW(CG$4:CG$439)-3),ROWS($DV$12:DV73)))), "")</f>
        <v/>
      </c>
      <c r="AD30" s="589"/>
      <c r="AE30" s="589"/>
      <c r="AF30" s="589"/>
      <c r="AG30" s="589"/>
      <c r="AH30" s="589"/>
      <c r="AI30" s="589"/>
      <c r="AJ30" s="589"/>
      <c r="AK30" s="589"/>
      <c r="AL30" s="589"/>
      <c r="AM30" s="589"/>
      <c r="AN30" s="589"/>
      <c r="AO30" s="589"/>
      <c r="AP30" s="589"/>
      <c r="AQ30" s="589"/>
      <c r="AR30" s="589"/>
      <c r="AS30" s="589"/>
      <c r="AT30" s="589"/>
      <c r="AU30" s="589"/>
      <c r="AV30" s="589"/>
      <c r="AW30" s="589"/>
      <c r="AX30" s="589"/>
      <c r="AY30" s="4"/>
      <c r="AZ30" s="590"/>
      <c r="BA30" s="590"/>
      <c r="BB30" s="589" t="str" cm="1">
        <f t="array" ref="BB30">IFERROR(_xlfn.SINGLE(INDEX(CG$4:CG$439, _xlfn.AGGREGATE(15, 3, ((CG$4:CG$439&lt;&gt;"")/(CG$4:CG$439&lt;&gt;"")*ROW(CG$4:CG$439)-3),ROWS($DV$12:DV123)))), "")</f>
        <v/>
      </c>
      <c r="BC30" s="589"/>
      <c r="BD30" s="589"/>
      <c r="BE30" s="589"/>
      <c r="BF30" s="589"/>
      <c r="BG30" s="589"/>
      <c r="BH30" s="589"/>
      <c r="BI30" s="589"/>
      <c r="BJ30" s="589"/>
      <c r="BK30" s="589"/>
      <c r="BL30" s="589"/>
      <c r="BM30" s="589"/>
      <c r="BN30" s="589"/>
      <c r="BO30" s="589"/>
      <c r="BP30" s="589"/>
      <c r="BQ30" s="589"/>
      <c r="BR30" s="589"/>
      <c r="BS30" s="589"/>
      <c r="BT30" s="589"/>
      <c r="BU30" s="589"/>
      <c r="BV30" s="589"/>
      <c r="BW30" s="589"/>
      <c r="BX30" s="129"/>
      <c r="BY30" s="4"/>
      <c r="BZ30" s="30"/>
      <c r="CA30" s="67"/>
      <c r="CB30" s="130"/>
      <c r="CC30" s="130"/>
      <c r="CD30" s="130"/>
      <c r="CE30" s="130"/>
      <c r="CF30" s="130"/>
      <c r="CG30" s="124" t="str" cm="1">
        <f t="array" ref="CG30">IFERROR(_xlfn.SINGLE(INDEX('School Enrollment Data'!$B$3:$B$1818, _xlfn.AGGREGATE(15, 3, (('School Enrollment Data'!$A$3:$A$1818=I$4)/('School Enrollment Data'!$A$3:$A$1818=I$4)*ROW('School Enrollment Data'!$A$3:$A$1818)-2),ROWS($DV$12:DV38)))), "")</f>
        <v/>
      </c>
      <c r="CH30" s="222" t="str">
        <f t="shared" si="0"/>
        <v/>
      </c>
      <c r="CI30" s="222" t="str">
        <f>IF($CG30="", "", IF($CH30="No", 0,VLOOKUP($CG30,'School Enrollment Data'!$B$3:$P$1818,2,FALSE)))</f>
        <v/>
      </c>
      <c r="CJ30" s="222" t="str">
        <f>IF($CG30="", "", IF($CH30="No", 0,VLOOKUP($CG30,'School Enrollment Data'!$B$3:$P$1818,3,FALSE)))</f>
        <v/>
      </c>
      <c r="CK30" s="222" t="str">
        <f>IF($CG30="", "", IF($CH30="No", 0,VLOOKUP($CG30,'School Enrollment Data'!$B$3:$P$1818,4,FALSE)))</f>
        <v/>
      </c>
      <c r="CL30" s="222" t="str">
        <f>IF($CG30="", "", IF($CH30="No", 0,VLOOKUP($CG30,'School Enrollment Data'!$B$3:$P$1818,5,FALSE)))</f>
        <v/>
      </c>
      <c r="CM30" s="222" t="str">
        <f>IF($CG30="", "", IF($CH30="No", 0,VLOOKUP($CG30,'School Enrollment Data'!$B$3:$P$1818,6,FALSE)))</f>
        <v/>
      </c>
      <c r="CN30" s="222" t="str">
        <f>IF($CG30="", "", IF($CH30="No", 0,VLOOKUP($CG30,'School Enrollment Data'!$B$3:$P$1818,7,FALSE)))</f>
        <v/>
      </c>
      <c r="CO30" s="222" t="str">
        <f>IF($CG30="", "", IF($CH30="No", 0,VLOOKUP($CG30,'School Enrollment Data'!$B$3:$P$1818,8,FALSE)))</f>
        <v/>
      </c>
      <c r="CP30" s="222" t="str">
        <f>IF($CG30="", "", IF($CH30="No", 0,VLOOKUP($CG30,'School Enrollment Data'!$B$3:$P$1818,9,FALSE)))</f>
        <v/>
      </c>
      <c r="CQ30" s="222" t="str">
        <f>IF($CG30="", "", IF($CH30="No", 0,VLOOKUP($CG30,'School Enrollment Data'!$B$3:$P$1818,10,FALSE)))</f>
        <v/>
      </c>
      <c r="CR30" s="222" t="str">
        <f>IF($CG30="", "", IF($CH30="No", 0,VLOOKUP($CG30,'School Enrollment Data'!$B$3:$P$1818,11,FALSE)))</f>
        <v/>
      </c>
      <c r="CS30" s="222" t="str">
        <f>IF($CG30="", "", IF($CH30="No", 0,VLOOKUP($CG30,'School Enrollment Data'!$B$3:$P$1818,12,FALSE)))</f>
        <v/>
      </c>
      <c r="CT30" s="222" t="str">
        <f>IF($CG30="", "", IF($CH30="No", 0,VLOOKUP($CG30,'School Enrollment Data'!$B$3:$P$1818,13,FALSE)))</f>
        <v/>
      </c>
      <c r="CU30" s="222" t="str">
        <f>IF($CG30="", "", IF($CH30="No", 0,VLOOKUP($CG30,'School Enrollment Data'!$B$3:$P$1818,14,FALSE)))</f>
        <v/>
      </c>
      <c r="CV30" s="222" t="str">
        <f>IF($CG30="", "", IF($CH30="No", 0,VLOOKUP($CG30,'School Enrollment Data'!$B$3:$P$1818,15,FALSE)))</f>
        <v/>
      </c>
      <c r="CW30" s="130"/>
      <c r="CX30" s="130"/>
      <c r="CY30" s="130"/>
      <c r="CZ30" s="130"/>
      <c r="DA30" s="130"/>
      <c r="DB30" s="130"/>
      <c r="DC30" s="130"/>
      <c r="DD30" s="130"/>
      <c r="DE30" s="130"/>
      <c r="DF30" s="130"/>
    </row>
    <row r="31" spans="1:110" s="2" customFormat="1" ht="9" customHeight="1" x14ac:dyDescent="0.3">
      <c r="A31" s="28"/>
      <c r="B31" s="591"/>
      <c r="C31" s="591"/>
      <c r="D31" s="431"/>
      <c r="E31" s="431"/>
      <c r="F31" s="431"/>
      <c r="G31" s="431"/>
      <c r="H31" s="431"/>
      <c r="I31" s="431"/>
      <c r="J31" s="431"/>
      <c r="K31" s="431"/>
      <c r="L31" s="431"/>
      <c r="M31" s="431"/>
      <c r="N31" s="431"/>
      <c r="O31" s="431"/>
      <c r="P31" s="431"/>
      <c r="Q31" s="431"/>
      <c r="R31" s="431"/>
      <c r="S31" s="431"/>
      <c r="T31" s="431"/>
      <c r="U31" s="431"/>
      <c r="V31" s="431"/>
      <c r="W31" s="431"/>
      <c r="X31" s="431"/>
      <c r="Y31" s="431"/>
      <c r="Z31" s="4"/>
      <c r="AA31" s="591"/>
      <c r="AB31" s="591"/>
      <c r="AC31" s="4"/>
      <c r="AD31" s="127"/>
      <c r="AE31" s="127"/>
      <c r="AF31" s="127"/>
      <c r="AG31" s="127"/>
      <c r="AH31" s="127"/>
      <c r="AI31" s="127"/>
      <c r="AJ31" s="127"/>
      <c r="AK31" s="127"/>
      <c r="AL31" s="127"/>
      <c r="AM31" s="127"/>
      <c r="AN31" s="127"/>
      <c r="AO31" s="127"/>
      <c r="AP31" s="127"/>
      <c r="AQ31" s="127"/>
      <c r="AR31" s="127"/>
      <c r="AS31" s="127"/>
      <c r="AT31" s="127"/>
      <c r="AU31" s="127"/>
      <c r="AV31" s="127"/>
      <c r="AW31" s="127"/>
      <c r="AX31" s="127"/>
      <c r="AY31" s="127"/>
      <c r="AZ31" s="591"/>
      <c r="BA31" s="591"/>
      <c r="BB31" s="4"/>
      <c r="BC31" s="127"/>
      <c r="BD31" s="127"/>
      <c r="BE31" s="127"/>
      <c r="BF31" s="127"/>
      <c r="BG31" s="4"/>
      <c r="BH31" s="127"/>
      <c r="BI31" s="127"/>
      <c r="BJ31" s="127"/>
      <c r="BK31" s="127"/>
      <c r="BL31" s="127"/>
      <c r="BM31" s="127"/>
      <c r="BN31" s="127"/>
      <c r="BO31" s="127"/>
      <c r="BP31" s="127"/>
      <c r="BQ31" s="127"/>
      <c r="BR31" s="127"/>
      <c r="BS31" s="127"/>
      <c r="BT31" s="127"/>
      <c r="BU31" s="127"/>
      <c r="BV31" s="34"/>
      <c r="BW31" s="34"/>
      <c r="BX31" s="129"/>
      <c r="BY31" s="4"/>
      <c r="BZ31" s="30"/>
      <c r="CA31" s="67"/>
      <c r="CB31" s="130"/>
      <c r="CC31" s="130"/>
      <c r="CD31" s="130"/>
      <c r="CE31" s="130"/>
      <c r="CF31" s="130"/>
      <c r="CG31" s="124" t="str" cm="1">
        <f t="array" ref="CG31">IFERROR(_xlfn.SINGLE(INDEX('School Enrollment Data'!$B$3:$B$1818, _xlfn.AGGREGATE(15, 3, (('School Enrollment Data'!$A$3:$A$1818=I$4)/('School Enrollment Data'!$A$3:$A$1818=I$4)*ROW('School Enrollment Data'!$A$3:$A$1818)-2),ROWS($DV$12:DV39)))), "")</f>
        <v/>
      </c>
      <c r="CH31" s="222" t="str">
        <f t="shared" si="0"/>
        <v/>
      </c>
      <c r="CI31" s="222" t="str">
        <f>IF($CG31="", "", IF($CH31="No", 0,VLOOKUP($CG31,'School Enrollment Data'!$B$3:$P$1818,2,FALSE)))</f>
        <v/>
      </c>
      <c r="CJ31" s="222" t="str">
        <f>IF($CG31="", "", IF($CH31="No", 0,VLOOKUP($CG31,'School Enrollment Data'!$B$3:$P$1818,3,FALSE)))</f>
        <v/>
      </c>
      <c r="CK31" s="222" t="str">
        <f>IF($CG31="", "", IF($CH31="No", 0,VLOOKUP($CG31,'School Enrollment Data'!$B$3:$P$1818,4,FALSE)))</f>
        <v/>
      </c>
      <c r="CL31" s="222" t="str">
        <f>IF($CG31="", "", IF($CH31="No", 0,VLOOKUP($CG31,'School Enrollment Data'!$B$3:$P$1818,5,FALSE)))</f>
        <v/>
      </c>
      <c r="CM31" s="222" t="str">
        <f>IF($CG31="", "", IF($CH31="No", 0,VLOOKUP($CG31,'School Enrollment Data'!$B$3:$P$1818,6,FALSE)))</f>
        <v/>
      </c>
      <c r="CN31" s="222" t="str">
        <f>IF($CG31="", "", IF($CH31="No", 0,VLOOKUP($CG31,'School Enrollment Data'!$B$3:$P$1818,7,FALSE)))</f>
        <v/>
      </c>
      <c r="CO31" s="222" t="str">
        <f>IF($CG31="", "", IF($CH31="No", 0,VLOOKUP($CG31,'School Enrollment Data'!$B$3:$P$1818,8,FALSE)))</f>
        <v/>
      </c>
      <c r="CP31" s="222" t="str">
        <f>IF($CG31="", "", IF($CH31="No", 0,VLOOKUP($CG31,'School Enrollment Data'!$B$3:$P$1818,9,FALSE)))</f>
        <v/>
      </c>
      <c r="CQ31" s="222" t="str">
        <f>IF($CG31="", "", IF($CH31="No", 0,VLOOKUP($CG31,'School Enrollment Data'!$B$3:$P$1818,10,FALSE)))</f>
        <v/>
      </c>
      <c r="CR31" s="222" t="str">
        <f>IF($CG31="", "", IF($CH31="No", 0,VLOOKUP($CG31,'School Enrollment Data'!$B$3:$P$1818,11,FALSE)))</f>
        <v/>
      </c>
      <c r="CS31" s="222" t="str">
        <f>IF($CG31="", "", IF($CH31="No", 0,VLOOKUP($CG31,'School Enrollment Data'!$B$3:$P$1818,12,FALSE)))</f>
        <v/>
      </c>
      <c r="CT31" s="222" t="str">
        <f>IF($CG31="", "", IF($CH31="No", 0,VLOOKUP($CG31,'School Enrollment Data'!$B$3:$P$1818,13,FALSE)))</f>
        <v/>
      </c>
      <c r="CU31" s="222" t="str">
        <f>IF($CG31="", "", IF($CH31="No", 0,VLOOKUP($CG31,'School Enrollment Data'!$B$3:$P$1818,14,FALSE)))</f>
        <v/>
      </c>
      <c r="CV31" s="222" t="str">
        <f>IF($CG31="", "", IF($CH31="No", 0,VLOOKUP($CG31,'School Enrollment Data'!$B$3:$P$1818,15,FALSE)))</f>
        <v/>
      </c>
      <c r="CW31" s="130"/>
      <c r="CX31" s="130"/>
      <c r="CY31" s="130"/>
      <c r="CZ31" s="130"/>
      <c r="DA31" s="130"/>
      <c r="DB31" s="130"/>
      <c r="DC31" s="130"/>
      <c r="DD31" s="130"/>
      <c r="DE31" s="130"/>
      <c r="DF31" s="130"/>
    </row>
    <row r="32" spans="1:110" s="2" customFormat="1" ht="15" customHeight="1" x14ac:dyDescent="0.25">
      <c r="A32" s="28"/>
      <c r="B32" s="590"/>
      <c r="C32" s="590"/>
      <c r="D32" s="589" t="str" cm="1">
        <f t="array" ref="D32">IFERROR(_xlfn.SINGLE(INDEX(CG$4:CG$439, _xlfn.AGGREGATE(15, 3, ((CG$4:CG$439&lt;&gt;"")/(CG$4:CG$439&lt;&gt;"")*ROW(CG$4:CG$439)-3),ROWS($DV$12:DV24)))), "")</f>
        <v/>
      </c>
      <c r="E32" s="589"/>
      <c r="F32" s="589"/>
      <c r="G32" s="589"/>
      <c r="H32" s="589"/>
      <c r="I32" s="589"/>
      <c r="J32" s="589"/>
      <c r="K32" s="589"/>
      <c r="L32" s="589"/>
      <c r="M32" s="589"/>
      <c r="N32" s="589"/>
      <c r="O32" s="589"/>
      <c r="P32" s="589"/>
      <c r="Q32" s="589"/>
      <c r="R32" s="589"/>
      <c r="S32" s="589"/>
      <c r="T32" s="589"/>
      <c r="U32" s="589"/>
      <c r="V32" s="589"/>
      <c r="W32" s="589"/>
      <c r="X32" s="589"/>
      <c r="Y32" s="589"/>
      <c r="Z32" s="4"/>
      <c r="AA32" s="590"/>
      <c r="AB32" s="590"/>
      <c r="AC32" s="589" t="str" cm="1">
        <f t="array" ref="AC32">IFERROR(_xlfn.SINGLE(INDEX(CG$4:CG$439, _xlfn.AGGREGATE(15, 3, ((CG$4:CG$439&lt;&gt;"")/(CG$4:CG$439&lt;&gt;"")*ROW(CG$4:CG$439)-3),ROWS($DV$12:DV74)))), "")</f>
        <v/>
      </c>
      <c r="AD32" s="589"/>
      <c r="AE32" s="589"/>
      <c r="AF32" s="589"/>
      <c r="AG32" s="589"/>
      <c r="AH32" s="589"/>
      <c r="AI32" s="589"/>
      <c r="AJ32" s="589"/>
      <c r="AK32" s="589"/>
      <c r="AL32" s="589"/>
      <c r="AM32" s="589"/>
      <c r="AN32" s="589"/>
      <c r="AO32" s="589"/>
      <c r="AP32" s="589"/>
      <c r="AQ32" s="589"/>
      <c r="AR32" s="589"/>
      <c r="AS32" s="589"/>
      <c r="AT32" s="589"/>
      <c r="AU32" s="589"/>
      <c r="AV32" s="589"/>
      <c r="AW32" s="589"/>
      <c r="AX32" s="589"/>
      <c r="AY32" s="4"/>
      <c r="AZ32" s="590"/>
      <c r="BA32" s="590"/>
      <c r="BB32" s="589" t="str" cm="1">
        <f t="array" ref="BB32">IFERROR(_xlfn.SINGLE(INDEX(CG$4:CG$439, _xlfn.AGGREGATE(15, 3, ((CG$4:CG$439&lt;&gt;"")/(CG$4:CG$439&lt;&gt;"")*ROW(CG$4:CG$439)-3),ROWS($DV$12:DV124)))), "")</f>
        <v/>
      </c>
      <c r="BC32" s="589"/>
      <c r="BD32" s="589"/>
      <c r="BE32" s="589"/>
      <c r="BF32" s="589"/>
      <c r="BG32" s="589"/>
      <c r="BH32" s="589"/>
      <c r="BI32" s="589"/>
      <c r="BJ32" s="589"/>
      <c r="BK32" s="589"/>
      <c r="BL32" s="589"/>
      <c r="BM32" s="589"/>
      <c r="BN32" s="589"/>
      <c r="BO32" s="589"/>
      <c r="BP32" s="589"/>
      <c r="BQ32" s="589"/>
      <c r="BR32" s="589"/>
      <c r="BS32" s="589"/>
      <c r="BT32" s="589"/>
      <c r="BU32" s="589"/>
      <c r="BV32" s="589"/>
      <c r="BW32" s="589"/>
      <c r="BX32" s="114"/>
      <c r="BY32" s="4"/>
      <c r="BZ32" s="30"/>
      <c r="CA32" s="67"/>
      <c r="CB32" s="112"/>
      <c r="CC32" s="112"/>
      <c r="CD32" s="112"/>
      <c r="CE32" s="112"/>
      <c r="CF32" s="112"/>
      <c r="CG32" s="124" t="str" cm="1">
        <f t="array" ref="CG32">IFERROR(_xlfn.SINGLE(INDEX('School Enrollment Data'!$B$3:$B$1818, _xlfn.AGGREGATE(15, 3, (('School Enrollment Data'!$A$3:$A$1818=I$4)/('School Enrollment Data'!$A$3:$A$1818=I$4)*ROW('School Enrollment Data'!$A$3:$A$1818)-2),ROWS($DV$12:DV40)))), "")</f>
        <v/>
      </c>
      <c r="CH32" s="222" t="str">
        <f t="shared" si="0"/>
        <v/>
      </c>
      <c r="CI32" s="222" t="str">
        <f>IF($CG32="", "", IF($CH32="No", 0,VLOOKUP($CG32,'School Enrollment Data'!$B$3:$P$1818,2,FALSE)))</f>
        <v/>
      </c>
      <c r="CJ32" s="222" t="str">
        <f>IF($CG32="", "", IF($CH32="No", 0,VLOOKUP($CG32,'School Enrollment Data'!$B$3:$P$1818,3,FALSE)))</f>
        <v/>
      </c>
      <c r="CK32" s="222" t="str">
        <f>IF($CG32="", "", IF($CH32="No", 0,VLOOKUP($CG32,'School Enrollment Data'!$B$3:$P$1818,4,FALSE)))</f>
        <v/>
      </c>
      <c r="CL32" s="222" t="str">
        <f>IF($CG32="", "", IF($CH32="No", 0,VLOOKUP($CG32,'School Enrollment Data'!$B$3:$P$1818,5,FALSE)))</f>
        <v/>
      </c>
      <c r="CM32" s="222" t="str">
        <f>IF($CG32="", "", IF($CH32="No", 0,VLOOKUP($CG32,'School Enrollment Data'!$B$3:$P$1818,6,FALSE)))</f>
        <v/>
      </c>
      <c r="CN32" s="222" t="str">
        <f>IF($CG32="", "", IF($CH32="No", 0,VLOOKUP($CG32,'School Enrollment Data'!$B$3:$P$1818,7,FALSE)))</f>
        <v/>
      </c>
      <c r="CO32" s="222" t="str">
        <f>IF($CG32="", "", IF($CH32="No", 0,VLOOKUP($CG32,'School Enrollment Data'!$B$3:$P$1818,8,FALSE)))</f>
        <v/>
      </c>
      <c r="CP32" s="222" t="str">
        <f>IF($CG32="", "", IF($CH32="No", 0,VLOOKUP($CG32,'School Enrollment Data'!$B$3:$P$1818,9,FALSE)))</f>
        <v/>
      </c>
      <c r="CQ32" s="222" t="str">
        <f>IF($CG32="", "", IF($CH32="No", 0,VLOOKUP($CG32,'School Enrollment Data'!$B$3:$P$1818,10,FALSE)))</f>
        <v/>
      </c>
      <c r="CR32" s="222" t="str">
        <f>IF($CG32="", "", IF($CH32="No", 0,VLOOKUP($CG32,'School Enrollment Data'!$B$3:$P$1818,11,FALSE)))</f>
        <v/>
      </c>
      <c r="CS32" s="222" t="str">
        <f>IF($CG32="", "", IF($CH32="No", 0,VLOOKUP($CG32,'School Enrollment Data'!$B$3:$P$1818,12,FALSE)))</f>
        <v/>
      </c>
      <c r="CT32" s="222" t="str">
        <f>IF($CG32="", "", IF($CH32="No", 0,VLOOKUP($CG32,'School Enrollment Data'!$B$3:$P$1818,13,FALSE)))</f>
        <v/>
      </c>
      <c r="CU32" s="222" t="str">
        <f>IF($CG32="", "", IF($CH32="No", 0,VLOOKUP($CG32,'School Enrollment Data'!$B$3:$P$1818,14,FALSE)))</f>
        <v/>
      </c>
      <c r="CV32" s="222" t="str">
        <f>IF($CG32="", "", IF($CH32="No", 0,VLOOKUP($CG32,'School Enrollment Data'!$B$3:$P$1818,15,FALSE)))</f>
        <v/>
      </c>
      <c r="CW32" s="112"/>
      <c r="CX32" s="112"/>
      <c r="CY32" s="112"/>
      <c r="CZ32" s="112"/>
      <c r="DA32" s="112"/>
      <c r="DB32" s="113"/>
    </row>
    <row r="33" spans="1:110" s="2" customFormat="1" ht="9" customHeight="1" x14ac:dyDescent="0.3">
      <c r="A33" s="28"/>
      <c r="B33" s="591"/>
      <c r="C33" s="591"/>
      <c r="D33" s="431"/>
      <c r="E33" s="431"/>
      <c r="F33" s="431"/>
      <c r="G33" s="431"/>
      <c r="H33" s="431"/>
      <c r="I33" s="431"/>
      <c r="J33" s="431"/>
      <c r="K33" s="431"/>
      <c r="L33" s="431"/>
      <c r="M33" s="431"/>
      <c r="N33" s="431"/>
      <c r="O33" s="431"/>
      <c r="P33" s="431"/>
      <c r="Q33" s="431"/>
      <c r="R33" s="431"/>
      <c r="S33" s="431"/>
      <c r="T33" s="431"/>
      <c r="U33" s="431"/>
      <c r="V33" s="431"/>
      <c r="W33" s="431"/>
      <c r="X33" s="431"/>
      <c r="Y33" s="431"/>
      <c r="Z33" s="4"/>
      <c r="AA33" s="591"/>
      <c r="AB33" s="591"/>
      <c r="AC33" s="4"/>
      <c r="AD33" s="127"/>
      <c r="AE33" s="127"/>
      <c r="AF33" s="127"/>
      <c r="AG33" s="127"/>
      <c r="AH33" s="127"/>
      <c r="AI33" s="127"/>
      <c r="AJ33" s="127"/>
      <c r="AK33" s="127"/>
      <c r="AL33" s="127"/>
      <c r="AM33" s="127"/>
      <c r="AN33" s="127"/>
      <c r="AO33" s="127"/>
      <c r="AP33" s="127"/>
      <c r="AQ33" s="127"/>
      <c r="AR33" s="127"/>
      <c r="AS33" s="127"/>
      <c r="AT33" s="127"/>
      <c r="AU33" s="127"/>
      <c r="AV33" s="127"/>
      <c r="AW33" s="127"/>
      <c r="AX33" s="127"/>
      <c r="AY33" s="127"/>
      <c r="AZ33" s="591"/>
      <c r="BA33" s="591"/>
      <c r="BB33" s="4"/>
      <c r="BC33" s="127"/>
      <c r="BD33" s="127"/>
      <c r="BE33" s="127"/>
      <c r="BF33" s="127"/>
      <c r="BG33" s="4"/>
      <c r="BH33" s="127"/>
      <c r="BI33" s="127"/>
      <c r="BJ33" s="127"/>
      <c r="BK33" s="127"/>
      <c r="BL33" s="127"/>
      <c r="BM33" s="127"/>
      <c r="BN33" s="127"/>
      <c r="BO33" s="127"/>
      <c r="BP33" s="127"/>
      <c r="BQ33" s="127"/>
      <c r="BR33" s="127"/>
      <c r="BS33" s="127"/>
      <c r="BT33" s="127"/>
      <c r="BU33" s="127"/>
      <c r="BV33" s="34"/>
      <c r="BW33" s="34"/>
      <c r="BX33" s="129"/>
      <c r="BY33" s="4"/>
      <c r="BZ33" s="30"/>
      <c r="CA33" s="67"/>
      <c r="CB33" s="130"/>
      <c r="CC33" s="130"/>
      <c r="CD33" s="130"/>
      <c r="CE33" s="130"/>
      <c r="CF33" s="130"/>
      <c r="CG33" s="124" t="str" cm="1">
        <f t="array" ref="CG33">IFERROR(_xlfn.SINGLE(INDEX('School Enrollment Data'!$B$3:$B$1818, _xlfn.AGGREGATE(15, 3, (('School Enrollment Data'!$A$3:$A$1818=I$4)/('School Enrollment Data'!$A$3:$A$1818=I$4)*ROW('School Enrollment Data'!$A$3:$A$1818)-2),ROWS($DV$12:DV41)))), "")</f>
        <v/>
      </c>
      <c r="CH33" s="222" t="str">
        <f t="shared" si="0"/>
        <v/>
      </c>
      <c r="CI33" s="222" t="str">
        <f>IF($CG33="", "", IF($CH33="No", 0,VLOOKUP($CG33,'School Enrollment Data'!$B$3:$P$1818,2,FALSE)))</f>
        <v/>
      </c>
      <c r="CJ33" s="222" t="str">
        <f>IF($CG33="", "", IF($CH33="No", 0,VLOOKUP($CG33,'School Enrollment Data'!$B$3:$P$1818,3,FALSE)))</f>
        <v/>
      </c>
      <c r="CK33" s="222" t="str">
        <f>IF($CG33="", "", IF($CH33="No", 0,VLOOKUP($CG33,'School Enrollment Data'!$B$3:$P$1818,4,FALSE)))</f>
        <v/>
      </c>
      <c r="CL33" s="222" t="str">
        <f>IF($CG33="", "", IF($CH33="No", 0,VLOOKUP($CG33,'School Enrollment Data'!$B$3:$P$1818,5,FALSE)))</f>
        <v/>
      </c>
      <c r="CM33" s="222" t="str">
        <f>IF($CG33="", "", IF($CH33="No", 0,VLOOKUP($CG33,'School Enrollment Data'!$B$3:$P$1818,6,FALSE)))</f>
        <v/>
      </c>
      <c r="CN33" s="222" t="str">
        <f>IF($CG33="", "", IF($CH33="No", 0,VLOOKUP($CG33,'School Enrollment Data'!$B$3:$P$1818,7,FALSE)))</f>
        <v/>
      </c>
      <c r="CO33" s="222" t="str">
        <f>IF($CG33="", "", IF($CH33="No", 0,VLOOKUP($CG33,'School Enrollment Data'!$B$3:$P$1818,8,FALSE)))</f>
        <v/>
      </c>
      <c r="CP33" s="222" t="str">
        <f>IF($CG33="", "", IF($CH33="No", 0,VLOOKUP($CG33,'School Enrollment Data'!$B$3:$P$1818,9,FALSE)))</f>
        <v/>
      </c>
      <c r="CQ33" s="222" t="str">
        <f>IF($CG33="", "", IF($CH33="No", 0,VLOOKUP($CG33,'School Enrollment Data'!$B$3:$P$1818,10,FALSE)))</f>
        <v/>
      </c>
      <c r="CR33" s="222" t="str">
        <f>IF($CG33="", "", IF($CH33="No", 0,VLOOKUP($CG33,'School Enrollment Data'!$B$3:$P$1818,11,FALSE)))</f>
        <v/>
      </c>
      <c r="CS33" s="222" t="str">
        <f>IF($CG33="", "", IF($CH33="No", 0,VLOOKUP($CG33,'School Enrollment Data'!$B$3:$P$1818,12,FALSE)))</f>
        <v/>
      </c>
      <c r="CT33" s="222" t="str">
        <f>IF($CG33="", "", IF($CH33="No", 0,VLOOKUP($CG33,'School Enrollment Data'!$B$3:$P$1818,13,FALSE)))</f>
        <v/>
      </c>
      <c r="CU33" s="222" t="str">
        <f>IF($CG33="", "", IF($CH33="No", 0,VLOOKUP($CG33,'School Enrollment Data'!$B$3:$P$1818,14,FALSE)))</f>
        <v/>
      </c>
      <c r="CV33" s="222" t="str">
        <f>IF($CG33="", "", IF($CH33="No", 0,VLOOKUP($CG33,'School Enrollment Data'!$B$3:$P$1818,15,FALSE)))</f>
        <v/>
      </c>
      <c r="CW33" s="130"/>
      <c r="CX33" s="130"/>
      <c r="CY33" s="130"/>
      <c r="CZ33" s="130"/>
      <c r="DA33" s="130"/>
      <c r="DB33" s="130"/>
      <c r="DC33" s="130"/>
      <c r="DD33" s="130"/>
      <c r="DE33" s="130"/>
      <c r="DF33" s="130"/>
    </row>
    <row r="34" spans="1:110" s="2" customFormat="1" ht="15" customHeight="1" x14ac:dyDescent="0.3">
      <c r="A34" s="28"/>
      <c r="B34" s="590"/>
      <c r="C34" s="590"/>
      <c r="D34" s="589" t="str" cm="1">
        <f t="array" ref="D34">IFERROR(_xlfn.SINGLE(INDEX(CG$4:CG$439, _xlfn.AGGREGATE(15, 3, ((CG$4:CG$439&lt;&gt;"")/(CG$4:CG$439&lt;&gt;"")*ROW(CG$4:CG$439)-3),ROWS($DV$12:DV25)))), "")</f>
        <v/>
      </c>
      <c r="E34" s="589"/>
      <c r="F34" s="589"/>
      <c r="G34" s="589"/>
      <c r="H34" s="589"/>
      <c r="I34" s="589"/>
      <c r="J34" s="589"/>
      <c r="K34" s="589"/>
      <c r="L34" s="589"/>
      <c r="M34" s="589"/>
      <c r="N34" s="589"/>
      <c r="O34" s="589"/>
      <c r="P34" s="589"/>
      <c r="Q34" s="589"/>
      <c r="R34" s="589"/>
      <c r="S34" s="589"/>
      <c r="T34" s="589"/>
      <c r="U34" s="589"/>
      <c r="V34" s="589"/>
      <c r="W34" s="589"/>
      <c r="X34" s="589"/>
      <c r="Y34" s="589"/>
      <c r="Z34" s="4"/>
      <c r="AA34" s="590"/>
      <c r="AB34" s="590"/>
      <c r="AC34" s="589" t="str" cm="1">
        <f t="array" ref="AC34">IFERROR(_xlfn.SINGLE(INDEX(CG$4:CG$439, _xlfn.AGGREGATE(15, 3, ((CG$4:CG$439&lt;&gt;"")/(CG$4:CG$439&lt;&gt;"")*ROW(CG$4:CG$439)-3),ROWS($DV$12:DV75)))), "")</f>
        <v/>
      </c>
      <c r="AD34" s="589"/>
      <c r="AE34" s="589"/>
      <c r="AF34" s="589"/>
      <c r="AG34" s="589"/>
      <c r="AH34" s="589"/>
      <c r="AI34" s="589"/>
      <c r="AJ34" s="589"/>
      <c r="AK34" s="589"/>
      <c r="AL34" s="589"/>
      <c r="AM34" s="589"/>
      <c r="AN34" s="589"/>
      <c r="AO34" s="589"/>
      <c r="AP34" s="589"/>
      <c r="AQ34" s="589"/>
      <c r="AR34" s="589"/>
      <c r="AS34" s="589"/>
      <c r="AT34" s="589"/>
      <c r="AU34" s="589"/>
      <c r="AV34" s="589"/>
      <c r="AW34" s="589"/>
      <c r="AX34" s="589"/>
      <c r="AY34" s="4"/>
      <c r="AZ34" s="590"/>
      <c r="BA34" s="590"/>
      <c r="BB34" s="589" t="str" cm="1">
        <f t="array" ref="BB34">IFERROR(_xlfn.SINGLE(INDEX(CG$4:CG$439, _xlfn.AGGREGATE(15, 3, ((CG$4:CG$439&lt;&gt;"")/(CG$4:CG$439&lt;&gt;"")*ROW(CG$4:CG$439)-3),ROWS($DV$12:DV125)))), "")</f>
        <v/>
      </c>
      <c r="BC34" s="589"/>
      <c r="BD34" s="589"/>
      <c r="BE34" s="589"/>
      <c r="BF34" s="589"/>
      <c r="BG34" s="589"/>
      <c r="BH34" s="589"/>
      <c r="BI34" s="589"/>
      <c r="BJ34" s="589"/>
      <c r="BK34" s="589"/>
      <c r="BL34" s="589"/>
      <c r="BM34" s="589"/>
      <c r="BN34" s="589"/>
      <c r="BO34" s="589"/>
      <c r="BP34" s="589"/>
      <c r="BQ34" s="589"/>
      <c r="BR34" s="589"/>
      <c r="BS34" s="589"/>
      <c r="BT34" s="589"/>
      <c r="BU34" s="589"/>
      <c r="BV34" s="589"/>
      <c r="BW34" s="589"/>
      <c r="BX34" s="129"/>
      <c r="BY34" s="4"/>
      <c r="BZ34" s="30"/>
      <c r="CA34" s="67"/>
      <c r="CB34" s="130" t="str">
        <f>IF(BR34&lt;&gt;"", IF('Lookup Key'!#REF!=TRUE, HYPERLINK('Lookup Key'!AV$4, "Email Sheryl.Hedlund@mass.gov for approval prior to submitting application."),""),"")</f>
        <v/>
      </c>
      <c r="CC34" s="130"/>
      <c r="CD34" s="130"/>
      <c r="CE34" s="130"/>
      <c r="CF34" s="130"/>
      <c r="CG34" s="124" t="str" cm="1">
        <f t="array" ref="CG34">IFERROR(_xlfn.SINGLE(INDEX('School Enrollment Data'!$B$3:$B$1818, _xlfn.AGGREGATE(15, 3, (('School Enrollment Data'!$A$3:$A$1818=I$4)/('School Enrollment Data'!$A$3:$A$1818=I$4)*ROW('School Enrollment Data'!$A$3:$A$1818)-2),ROWS($DV$12:DV42)))), "")</f>
        <v/>
      </c>
      <c r="CH34" s="222" t="str">
        <f t="shared" si="0"/>
        <v/>
      </c>
      <c r="CI34" s="222" t="str">
        <f>IF($CG34="", "", IF($CH34="No", 0,VLOOKUP($CG34,'School Enrollment Data'!$B$3:$P$1818,2,FALSE)))</f>
        <v/>
      </c>
      <c r="CJ34" s="222" t="str">
        <f>IF($CG34="", "", IF($CH34="No", 0,VLOOKUP($CG34,'School Enrollment Data'!$B$3:$P$1818,3,FALSE)))</f>
        <v/>
      </c>
      <c r="CK34" s="222" t="str">
        <f>IF($CG34="", "", IF($CH34="No", 0,VLOOKUP($CG34,'School Enrollment Data'!$B$3:$P$1818,4,FALSE)))</f>
        <v/>
      </c>
      <c r="CL34" s="222" t="str">
        <f>IF($CG34="", "", IF($CH34="No", 0,VLOOKUP($CG34,'School Enrollment Data'!$B$3:$P$1818,5,FALSE)))</f>
        <v/>
      </c>
      <c r="CM34" s="222" t="str">
        <f>IF($CG34="", "", IF($CH34="No", 0,VLOOKUP($CG34,'School Enrollment Data'!$B$3:$P$1818,6,FALSE)))</f>
        <v/>
      </c>
      <c r="CN34" s="222" t="str">
        <f>IF($CG34="", "", IF($CH34="No", 0,VLOOKUP($CG34,'School Enrollment Data'!$B$3:$P$1818,7,FALSE)))</f>
        <v/>
      </c>
      <c r="CO34" s="222" t="str">
        <f>IF($CG34="", "", IF($CH34="No", 0,VLOOKUP($CG34,'School Enrollment Data'!$B$3:$P$1818,8,FALSE)))</f>
        <v/>
      </c>
      <c r="CP34" s="222" t="str">
        <f>IF($CG34="", "", IF($CH34="No", 0,VLOOKUP($CG34,'School Enrollment Data'!$B$3:$P$1818,9,FALSE)))</f>
        <v/>
      </c>
      <c r="CQ34" s="222" t="str">
        <f>IF($CG34="", "", IF($CH34="No", 0,VLOOKUP($CG34,'School Enrollment Data'!$B$3:$P$1818,10,FALSE)))</f>
        <v/>
      </c>
      <c r="CR34" s="222" t="str">
        <f>IF($CG34="", "", IF($CH34="No", 0,VLOOKUP($CG34,'School Enrollment Data'!$B$3:$P$1818,11,FALSE)))</f>
        <v/>
      </c>
      <c r="CS34" s="222" t="str">
        <f>IF($CG34="", "", IF($CH34="No", 0,VLOOKUP($CG34,'School Enrollment Data'!$B$3:$P$1818,12,FALSE)))</f>
        <v/>
      </c>
      <c r="CT34" s="222" t="str">
        <f>IF($CG34="", "", IF($CH34="No", 0,VLOOKUP($CG34,'School Enrollment Data'!$B$3:$P$1818,13,FALSE)))</f>
        <v/>
      </c>
      <c r="CU34" s="222" t="str">
        <f>IF($CG34="", "", IF($CH34="No", 0,VLOOKUP($CG34,'School Enrollment Data'!$B$3:$P$1818,14,FALSE)))</f>
        <v/>
      </c>
      <c r="CV34" s="222" t="str">
        <f>IF($CG34="", "", IF($CH34="No", 0,VLOOKUP($CG34,'School Enrollment Data'!$B$3:$P$1818,15,FALSE)))</f>
        <v/>
      </c>
      <c r="CW34" s="130"/>
      <c r="CX34" s="130"/>
      <c r="CY34" s="130"/>
      <c r="CZ34" s="130"/>
      <c r="DA34" s="130"/>
      <c r="DB34" s="130"/>
      <c r="DC34" s="130"/>
      <c r="DD34" s="130"/>
      <c r="DE34" s="130"/>
      <c r="DF34" s="130"/>
    </row>
    <row r="35" spans="1:110" s="2" customFormat="1" ht="9" customHeight="1" x14ac:dyDescent="0.25">
      <c r="A35" s="28"/>
      <c r="B35" s="591"/>
      <c r="C35" s="591"/>
      <c r="D35" s="431"/>
      <c r="E35" s="431"/>
      <c r="F35" s="431"/>
      <c r="G35" s="431"/>
      <c r="H35" s="431"/>
      <c r="I35" s="431"/>
      <c r="J35" s="431"/>
      <c r="K35" s="431"/>
      <c r="L35" s="431"/>
      <c r="M35" s="431"/>
      <c r="N35" s="431"/>
      <c r="O35" s="431"/>
      <c r="P35" s="431"/>
      <c r="Q35" s="431"/>
      <c r="R35" s="431"/>
      <c r="S35" s="431"/>
      <c r="T35" s="431"/>
      <c r="U35" s="431"/>
      <c r="V35" s="431"/>
      <c r="W35" s="431"/>
      <c r="X35" s="431"/>
      <c r="Y35" s="431"/>
      <c r="Z35" s="4"/>
      <c r="AA35" s="591"/>
      <c r="AB35" s="591"/>
      <c r="AC35" s="4"/>
      <c r="AD35" s="127"/>
      <c r="AE35" s="127"/>
      <c r="AF35" s="127"/>
      <c r="AG35" s="127"/>
      <c r="AH35" s="127"/>
      <c r="AI35" s="127"/>
      <c r="AJ35" s="127"/>
      <c r="AK35" s="127"/>
      <c r="AL35" s="127"/>
      <c r="AM35" s="127"/>
      <c r="AN35" s="127"/>
      <c r="AO35" s="127"/>
      <c r="AP35" s="127"/>
      <c r="AQ35" s="127"/>
      <c r="AR35" s="127"/>
      <c r="AS35" s="127"/>
      <c r="AT35" s="127"/>
      <c r="AU35" s="127"/>
      <c r="AV35" s="127"/>
      <c r="AW35" s="127"/>
      <c r="AX35" s="127"/>
      <c r="AY35" s="127"/>
      <c r="AZ35" s="591"/>
      <c r="BA35" s="591"/>
      <c r="BB35" s="4"/>
      <c r="BC35" s="127"/>
      <c r="BD35" s="127"/>
      <c r="BE35" s="127"/>
      <c r="BF35" s="127"/>
      <c r="BG35" s="4"/>
      <c r="BH35" s="127"/>
      <c r="BI35" s="127"/>
      <c r="BJ35" s="127"/>
      <c r="BK35" s="127"/>
      <c r="BL35" s="127"/>
      <c r="BM35" s="127"/>
      <c r="BN35" s="127"/>
      <c r="BO35" s="127"/>
      <c r="BP35" s="127"/>
      <c r="BQ35" s="127"/>
      <c r="BR35" s="127"/>
      <c r="BS35" s="127"/>
      <c r="BT35" s="127"/>
      <c r="BU35" s="127"/>
      <c r="BV35" s="34"/>
      <c r="BW35" s="34"/>
      <c r="BX35" s="4"/>
      <c r="BY35" s="4"/>
      <c r="BZ35" s="30"/>
      <c r="CA35" s="67"/>
      <c r="CB35" s="111"/>
      <c r="CC35" s="111"/>
      <c r="CD35" s="111"/>
      <c r="CE35" s="111"/>
      <c r="CF35" s="111"/>
      <c r="CG35" s="124" t="str" cm="1">
        <f t="array" ref="CG35">IFERROR(_xlfn.SINGLE(INDEX('School Enrollment Data'!$B$3:$B$1818, _xlfn.AGGREGATE(15, 3, (('School Enrollment Data'!$A$3:$A$1818=I$4)/('School Enrollment Data'!$A$3:$A$1818=I$4)*ROW('School Enrollment Data'!$A$3:$A$1818)-2),ROWS($DV$12:DV43)))), "")</f>
        <v/>
      </c>
      <c r="CH35" s="222" t="str">
        <f t="shared" si="0"/>
        <v/>
      </c>
      <c r="CI35" s="222" t="str">
        <f>IF($CG35="", "", IF($CH35="No", 0,VLOOKUP($CG35,'School Enrollment Data'!$B$3:$P$1818,2,FALSE)))</f>
        <v/>
      </c>
      <c r="CJ35" s="222" t="str">
        <f>IF($CG35="", "", IF($CH35="No", 0,VLOOKUP($CG35,'School Enrollment Data'!$B$3:$P$1818,3,FALSE)))</f>
        <v/>
      </c>
      <c r="CK35" s="222" t="str">
        <f>IF($CG35="", "", IF($CH35="No", 0,VLOOKUP($CG35,'School Enrollment Data'!$B$3:$P$1818,4,FALSE)))</f>
        <v/>
      </c>
      <c r="CL35" s="222" t="str">
        <f>IF($CG35="", "", IF($CH35="No", 0,VLOOKUP($CG35,'School Enrollment Data'!$B$3:$P$1818,5,FALSE)))</f>
        <v/>
      </c>
      <c r="CM35" s="222" t="str">
        <f>IF($CG35="", "", IF($CH35="No", 0,VLOOKUP($CG35,'School Enrollment Data'!$B$3:$P$1818,6,FALSE)))</f>
        <v/>
      </c>
      <c r="CN35" s="222" t="str">
        <f>IF($CG35="", "", IF($CH35="No", 0,VLOOKUP($CG35,'School Enrollment Data'!$B$3:$P$1818,7,FALSE)))</f>
        <v/>
      </c>
      <c r="CO35" s="222" t="str">
        <f>IF($CG35="", "", IF($CH35="No", 0,VLOOKUP($CG35,'School Enrollment Data'!$B$3:$P$1818,8,FALSE)))</f>
        <v/>
      </c>
      <c r="CP35" s="222" t="str">
        <f>IF($CG35="", "", IF($CH35="No", 0,VLOOKUP($CG35,'School Enrollment Data'!$B$3:$P$1818,9,FALSE)))</f>
        <v/>
      </c>
      <c r="CQ35" s="222" t="str">
        <f>IF($CG35="", "", IF($CH35="No", 0,VLOOKUP($CG35,'School Enrollment Data'!$B$3:$P$1818,10,FALSE)))</f>
        <v/>
      </c>
      <c r="CR35" s="222" t="str">
        <f>IF($CG35="", "", IF($CH35="No", 0,VLOOKUP($CG35,'School Enrollment Data'!$B$3:$P$1818,11,FALSE)))</f>
        <v/>
      </c>
      <c r="CS35" s="222" t="str">
        <f>IF($CG35="", "", IF($CH35="No", 0,VLOOKUP($CG35,'School Enrollment Data'!$B$3:$P$1818,12,FALSE)))</f>
        <v/>
      </c>
      <c r="CT35" s="222" t="str">
        <f>IF($CG35="", "", IF($CH35="No", 0,VLOOKUP($CG35,'School Enrollment Data'!$B$3:$P$1818,13,FALSE)))</f>
        <v/>
      </c>
      <c r="CU35" s="222" t="str">
        <f>IF($CG35="", "", IF($CH35="No", 0,VLOOKUP($CG35,'School Enrollment Data'!$B$3:$P$1818,14,FALSE)))</f>
        <v/>
      </c>
      <c r="CV35" s="222" t="str">
        <f>IF($CG35="", "", IF($CH35="No", 0,VLOOKUP($CG35,'School Enrollment Data'!$B$3:$P$1818,15,FALSE)))</f>
        <v/>
      </c>
      <c r="CW35" s="111"/>
      <c r="CX35" s="111"/>
      <c r="CY35" s="111"/>
      <c r="CZ35" s="111"/>
      <c r="DA35" s="111"/>
      <c r="DB35" s="78"/>
    </row>
    <row r="36" spans="1:110" s="2" customFormat="1" ht="15" customHeight="1" x14ac:dyDescent="0.25">
      <c r="A36" s="20"/>
      <c r="B36" s="590"/>
      <c r="C36" s="590"/>
      <c r="D36" s="589" t="str" cm="1">
        <f t="array" ref="D36">IFERROR(_xlfn.SINGLE(INDEX(CG$4:CG$439, _xlfn.AGGREGATE(15, 3, ((CG$4:CG$439&lt;&gt;"")/(CG$4:CG$439&lt;&gt;"")*ROW(CG$4:CG$439)-3),ROWS($DV$12:DV26)))), "")</f>
        <v/>
      </c>
      <c r="E36" s="589"/>
      <c r="F36" s="589"/>
      <c r="G36" s="589"/>
      <c r="H36" s="589"/>
      <c r="I36" s="589"/>
      <c r="J36" s="589"/>
      <c r="K36" s="589"/>
      <c r="L36" s="589"/>
      <c r="M36" s="589"/>
      <c r="N36" s="589"/>
      <c r="O36" s="589"/>
      <c r="P36" s="589"/>
      <c r="Q36" s="589"/>
      <c r="R36" s="589"/>
      <c r="S36" s="589"/>
      <c r="T36" s="589"/>
      <c r="U36" s="589"/>
      <c r="V36" s="589"/>
      <c r="W36" s="589"/>
      <c r="X36" s="589"/>
      <c r="Y36" s="589"/>
      <c r="Z36" s="4"/>
      <c r="AA36" s="590"/>
      <c r="AB36" s="590"/>
      <c r="AC36" s="589" t="str" cm="1">
        <f t="array" ref="AC36">IFERROR(_xlfn.SINGLE(INDEX(CG$4:CG$439, _xlfn.AGGREGATE(15, 3, ((CG$4:CG$439&lt;&gt;"")/(CG$4:CG$439&lt;&gt;"")*ROW(CG$4:CG$439)-3),ROWS($DV$12:DV76)))), "")</f>
        <v/>
      </c>
      <c r="AD36" s="589"/>
      <c r="AE36" s="589"/>
      <c r="AF36" s="589"/>
      <c r="AG36" s="589"/>
      <c r="AH36" s="589"/>
      <c r="AI36" s="589"/>
      <c r="AJ36" s="589"/>
      <c r="AK36" s="589"/>
      <c r="AL36" s="589"/>
      <c r="AM36" s="589"/>
      <c r="AN36" s="589"/>
      <c r="AO36" s="589"/>
      <c r="AP36" s="589"/>
      <c r="AQ36" s="589"/>
      <c r="AR36" s="589"/>
      <c r="AS36" s="589"/>
      <c r="AT36" s="589"/>
      <c r="AU36" s="589"/>
      <c r="AV36" s="589"/>
      <c r="AW36" s="589"/>
      <c r="AX36" s="589"/>
      <c r="AY36" s="4"/>
      <c r="AZ36" s="590"/>
      <c r="BA36" s="590"/>
      <c r="BB36" s="589" t="str" cm="1">
        <f t="array" ref="BB36">IFERROR(_xlfn.SINGLE(INDEX(CG$4:CG$439, _xlfn.AGGREGATE(15, 3, ((CG$4:CG$439&lt;&gt;"")/(CG$4:CG$439&lt;&gt;"")*ROW(CG$4:CG$439)-3),ROWS($DV$12:DV126)))), "")</f>
        <v/>
      </c>
      <c r="BC36" s="589"/>
      <c r="BD36" s="589"/>
      <c r="BE36" s="589"/>
      <c r="BF36" s="589"/>
      <c r="BG36" s="589"/>
      <c r="BH36" s="589"/>
      <c r="BI36" s="589"/>
      <c r="BJ36" s="589"/>
      <c r="BK36" s="589"/>
      <c r="BL36" s="589"/>
      <c r="BM36" s="589"/>
      <c r="BN36" s="589"/>
      <c r="BO36" s="589"/>
      <c r="BP36" s="589"/>
      <c r="BQ36" s="589"/>
      <c r="BR36" s="589"/>
      <c r="BS36" s="589"/>
      <c r="BT36" s="589"/>
      <c r="BU36" s="589"/>
      <c r="BV36" s="589"/>
      <c r="BW36" s="589"/>
      <c r="BX36" s="29"/>
      <c r="BY36" s="29"/>
      <c r="BZ36" s="30"/>
      <c r="CF36" s="1"/>
      <c r="CG36" s="124" t="str" cm="1">
        <f t="array" ref="CG36">IFERROR(_xlfn.SINGLE(INDEX('School Enrollment Data'!$B$3:$B$1818, _xlfn.AGGREGATE(15, 3, (('School Enrollment Data'!$A$3:$A$1818=I$4)/('School Enrollment Data'!$A$3:$A$1818=I$4)*ROW('School Enrollment Data'!$A$3:$A$1818)-2),ROWS($DV$12:DV44)))), "")</f>
        <v/>
      </c>
      <c r="CH36" s="222" t="str">
        <f t="shared" si="0"/>
        <v/>
      </c>
      <c r="CI36" s="222" t="str">
        <f>IF($CG36="", "", IF($CH36="No", 0,VLOOKUP($CG36,'School Enrollment Data'!$B$3:$P$1818,2,FALSE)))</f>
        <v/>
      </c>
      <c r="CJ36" s="222" t="str">
        <f>IF($CG36="", "", IF($CH36="No", 0,VLOOKUP($CG36,'School Enrollment Data'!$B$3:$P$1818,3,FALSE)))</f>
        <v/>
      </c>
      <c r="CK36" s="222" t="str">
        <f>IF($CG36="", "", IF($CH36="No", 0,VLOOKUP($CG36,'School Enrollment Data'!$B$3:$P$1818,4,FALSE)))</f>
        <v/>
      </c>
      <c r="CL36" s="222" t="str">
        <f>IF($CG36="", "", IF($CH36="No", 0,VLOOKUP($CG36,'School Enrollment Data'!$B$3:$P$1818,5,FALSE)))</f>
        <v/>
      </c>
      <c r="CM36" s="222" t="str">
        <f>IF($CG36="", "", IF($CH36="No", 0,VLOOKUP($CG36,'School Enrollment Data'!$B$3:$P$1818,6,FALSE)))</f>
        <v/>
      </c>
      <c r="CN36" s="222" t="str">
        <f>IF($CG36="", "", IF($CH36="No", 0,VLOOKUP($CG36,'School Enrollment Data'!$B$3:$P$1818,7,FALSE)))</f>
        <v/>
      </c>
      <c r="CO36" s="222" t="str">
        <f>IF($CG36="", "", IF($CH36="No", 0,VLOOKUP($CG36,'School Enrollment Data'!$B$3:$P$1818,8,FALSE)))</f>
        <v/>
      </c>
      <c r="CP36" s="222" t="str">
        <f>IF($CG36="", "", IF($CH36="No", 0,VLOOKUP($CG36,'School Enrollment Data'!$B$3:$P$1818,9,FALSE)))</f>
        <v/>
      </c>
      <c r="CQ36" s="222" t="str">
        <f>IF($CG36="", "", IF($CH36="No", 0,VLOOKUP($CG36,'School Enrollment Data'!$B$3:$P$1818,10,FALSE)))</f>
        <v/>
      </c>
      <c r="CR36" s="222" t="str">
        <f>IF($CG36="", "", IF($CH36="No", 0,VLOOKUP($CG36,'School Enrollment Data'!$B$3:$P$1818,11,FALSE)))</f>
        <v/>
      </c>
      <c r="CS36" s="222" t="str">
        <f>IF($CG36="", "", IF($CH36="No", 0,VLOOKUP($CG36,'School Enrollment Data'!$B$3:$P$1818,12,FALSE)))</f>
        <v/>
      </c>
      <c r="CT36" s="222" t="str">
        <f>IF($CG36="", "", IF($CH36="No", 0,VLOOKUP($CG36,'School Enrollment Data'!$B$3:$P$1818,13,FALSE)))</f>
        <v/>
      </c>
      <c r="CU36" s="222" t="str">
        <f>IF($CG36="", "", IF($CH36="No", 0,VLOOKUP($CG36,'School Enrollment Data'!$B$3:$P$1818,14,FALSE)))</f>
        <v/>
      </c>
      <c r="CV36" s="222" t="str">
        <f>IF($CG36="", "", IF($CH36="No", 0,VLOOKUP($CG36,'School Enrollment Data'!$B$3:$P$1818,15,FALSE)))</f>
        <v/>
      </c>
    </row>
    <row r="37" spans="1:110" ht="9" customHeight="1" x14ac:dyDescent="0.25">
      <c r="A37" s="20"/>
      <c r="B37" s="591"/>
      <c r="C37" s="591"/>
      <c r="D37" s="431"/>
      <c r="E37" s="431"/>
      <c r="F37" s="431"/>
      <c r="G37" s="431"/>
      <c r="H37" s="431"/>
      <c r="I37" s="431"/>
      <c r="J37" s="431"/>
      <c r="K37" s="431"/>
      <c r="L37" s="431"/>
      <c r="M37" s="431"/>
      <c r="N37" s="431"/>
      <c r="O37" s="431"/>
      <c r="P37" s="431"/>
      <c r="Q37" s="431"/>
      <c r="R37" s="431"/>
      <c r="S37" s="431"/>
      <c r="T37" s="431"/>
      <c r="U37" s="431"/>
      <c r="V37" s="431"/>
      <c r="W37" s="431"/>
      <c r="X37" s="431"/>
      <c r="Y37" s="431"/>
      <c r="Z37" s="4"/>
      <c r="AA37" s="591"/>
      <c r="AB37" s="591"/>
      <c r="AC37" s="4"/>
      <c r="AD37" s="127"/>
      <c r="AE37" s="127"/>
      <c r="AF37" s="127"/>
      <c r="AG37" s="127"/>
      <c r="AH37" s="127"/>
      <c r="AI37" s="127"/>
      <c r="AJ37" s="127"/>
      <c r="AK37" s="127"/>
      <c r="AL37" s="127"/>
      <c r="AM37" s="127"/>
      <c r="AN37" s="127"/>
      <c r="AO37" s="127"/>
      <c r="AP37" s="127"/>
      <c r="AQ37" s="127"/>
      <c r="AR37" s="127"/>
      <c r="AS37" s="127"/>
      <c r="AT37" s="127"/>
      <c r="AU37" s="127"/>
      <c r="AV37" s="127"/>
      <c r="AW37" s="127"/>
      <c r="AX37" s="127"/>
      <c r="AY37" s="127"/>
      <c r="AZ37" s="591"/>
      <c r="BA37" s="591"/>
      <c r="BB37" s="4"/>
      <c r="BC37" s="127"/>
      <c r="BD37" s="127"/>
      <c r="BE37" s="127"/>
      <c r="BF37" s="127"/>
      <c r="BG37" s="4"/>
      <c r="BH37" s="127"/>
      <c r="BI37" s="127"/>
      <c r="BJ37" s="127"/>
      <c r="BK37" s="127"/>
      <c r="BL37" s="127"/>
      <c r="BM37" s="127"/>
      <c r="BN37" s="127"/>
      <c r="BO37" s="127"/>
      <c r="BP37" s="127"/>
      <c r="BQ37" s="127"/>
      <c r="BR37" s="127"/>
      <c r="BS37" s="127"/>
      <c r="BT37" s="127"/>
      <c r="BU37" s="127"/>
      <c r="BV37" s="34"/>
      <c r="BW37" s="34"/>
      <c r="BX37" s="126"/>
      <c r="BY37" s="126"/>
      <c r="BZ37" s="25"/>
      <c r="CG37" s="124" t="str" cm="1">
        <f t="array" ref="CG37">IFERROR(_xlfn.SINGLE(INDEX('School Enrollment Data'!$B$3:$B$1818, _xlfn.AGGREGATE(15, 3, (('School Enrollment Data'!$A$3:$A$1818=I$4)/('School Enrollment Data'!$A$3:$A$1818=I$4)*ROW('School Enrollment Data'!$A$3:$A$1818)-2),ROWS($DV$12:DV45)))), "")</f>
        <v/>
      </c>
      <c r="CH37" s="222" t="str">
        <f t="shared" si="0"/>
        <v/>
      </c>
      <c r="CI37" s="222" t="str">
        <f>IF($CG37="", "", IF($CH37="No", 0,VLOOKUP($CG37,'School Enrollment Data'!$B$3:$P$1818,2,FALSE)))</f>
        <v/>
      </c>
      <c r="CJ37" s="222" t="str">
        <f>IF($CG37="", "", IF($CH37="No", 0,VLOOKUP($CG37,'School Enrollment Data'!$B$3:$P$1818,3,FALSE)))</f>
        <v/>
      </c>
      <c r="CK37" s="222" t="str">
        <f>IF($CG37="", "", IF($CH37="No", 0,VLOOKUP($CG37,'School Enrollment Data'!$B$3:$P$1818,4,FALSE)))</f>
        <v/>
      </c>
      <c r="CL37" s="222" t="str">
        <f>IF($CG37="", "", IF($CH37="No", 0,VLOOKUP($CG37,'School Enrollment Data'!$B$3:$P$1818,5,FALSE)))</f>
        <v/>
      </c>
      <c r="CM37" s="222" t="str">
        <f>IF($CG37="", "", IF($CH37="No", 0,VLOOKUP($CG37,'School Enrollment Data'!$B$3:$P$1818,6,FALSE)))</f>
        <v/>
      </c>
      <c r="CN37" s="222" t="str">
        <f>IF($CG37="", "", IF($CH37="No", 0,VLOOKUP($CG37,'School Enrollment Data'!$B$3:$P$1818,7,FALSE)))</f>
        <v/>
      </c>
      <c r="CO37" s="222" t="str">
        <f>IF($CG37="", "", IF($CH37="No", 0,VLOOKUP($CG37,'School Enrollment Data'!$B$3:$P$1818,8,FALSE)))</f>
        <v/>
      </c>
      <c r="CP37" s="222" t="str">
        <f>IF($CG37="", "", IF($CH37="No", 0,VLOOKUP($CG37,'School Enrollment Data'!$B$3:$P$1818,9,FALSE)))</f>
        <v/>
      </c>
      <c r="CQ37" s="222" t="str">
        <f>IF($CG37="", "", IF($CH37="No", 0,VLOOKUP($CG37,'School Enrollment Data'!$B$3:$P$1818,10,FALSE)))</f>
        <v/>
      </c>
      <c r="CR37" s="222" t="str">
        <f>IF($CG37="", "", IF($CH37="No", 0,VLOOKUP($CG37,'School Enrollment Data'!$B$3:$P$1818,11,FALSE)))</f>
        <v/>
      </c>
      <c r="CS37" s="222" t="str">
        <f>IF($CG37="", "", IF($CH37="No", 0,VLOOKUP($CG37,'School Enrollment Data'!$B$3:$P$1818,12,FALSE)))</f>
        <v/>
      </c>
      <c r="CT37" s="222" t="str">
        <f>IF($CG37="", "", IF($CH37="No", 0,VLOOKUP($CG37,'School Enrollment Data'!$B$3:$P$1818,13,FALSE)))</f>
        <v/>
      </c>
      <c r="CU37" s="222" t="str">
        <f>IF($CG37="", "", IF($CH37="No", 0,VLOOKUP($CG37,'School Enrollment Data'!$B$3:$P$1818,14,FALSE)))</f>
        <v/>
      </c>
      <c r="CV37" s="222" t="str">
        <f>IF($CG37="", "", IF($CH37="No", 0,VLOOKUP($CG37,'School Enrollment Data'!$B$3:$P$1818,15,FALSE)))</f>
        <v/>
      </c>
    </row>
    <row r="38" spans="1:110" ht="15" customHeight="1" x14ac:dyDescent="0.25">
      <c r="A38" s="20"/>
      <c r="B38" s="590"/>
      <c r="C38" s="590"/>
      <c r="D38" s="589" t="str" cm="1">
        <f t="array" ref="D38">IFERROR(_xlfn.SINGLE(INDEX(CG$4:CG$439, _xlfn.AGGREGATE(15, 3, ((CG$4:CG$439&lt;&gt;"")/(CG$4:CG$439&lt;&gt;"")*ROW(CG$4:CG$439)-3),ROWS($DV$12:DV27)))), "")</f>
        <v/>
      </c>
      <c r="E38" s="589"/>
      <c r="F38" s="589"/>
      <c r="G38" s="589"/>
      <c r="H38" s="589"/>
      <c r="I38" s="589"/>
      <c r="J38" s="589"/>
      <c r="K38" s="589"/>
      <c r="L38" s="589"/>
      <c r="M38" s="589"/>
      <c r="N38" s="589"/>
      <c r="O38" s="589"/>
      <c r="P38" s="589"/>
      <c r="Q38" s="589"/>
      <c r="R38" s="589"/>
      <c r="S38" s="589"/>
      <c r="T38" s="589"/>
      <c r="U38" s="589"/>
      <c r="V38" s="589"/>
      <c r="W38" s="589"/>
      <c r="X38" s="589"/>
      <c r="Y38" s="589"/>
      <c r="Z38" s="4"/>
      <c r="AA38" s="590"/>
      <c r="AB38" s="590"/>
      <c r="AC38" s="589" t="str" cm="1">
        <f t="array" ref="AC38">IFERROR(_xlfn.SINGLE(INDEX(CG$4:CG$439, _xlfn.AGGREGATE(15, 3, ((CG$4:CG$439&lt;&gt;"")/(CG$4:CG$439&lt;&gt;"")*ROW(CG$4:CG$439)-3),ROWS($DV$12:DV77)))), "")</f>
        <v/>
      </c>
      <c r="AD38" s="589"/>
      <c r="AE38" s="589"/>
      <c r="AF38" s="589"/>
      <c r="AG38" s="589"/>
      <c r="AH38" s="589"/>
      <c r="AI38" s="589"/>
      <c r="AJ38" s="589"/>
      <c r="AK38" s="589"/>
      <c r="AL38" s="589"/>
      <c r="AM38" s="589"/>
      <c r="AN38" s="589"/>
      <c r="AO38" s="589"/>
      <c r="AP38" s="589"/>
      <c r="AQ38" s="589"/>
      <c r="AR38" s="589"/>
      <c r="AS38" s="589"/>
      <c r="AT38" s="589"/>
      <c r="AU38" s="589"/>
      <c r="AV38" s="589"/>
      <c r="AW38" s="589"/>
      <c r="AX38" s="589"/>
      <c r="AY38" s="4"/>
      <c r="AZ38" s="590"/>
      <c r="BA38" s="590"/>
      <c r="BB38" s="589" t="str" cm="1">
        <f t="array" ref="BB38">IFERROR(_xlfn.SINGLE(INDEX(CG$4:CG$439, _xlfn.AGGREGATE(15, 3, ((CG$4:CG$439&lt;&gt;"")/(CG$4:CG$439&lt;&gt;"")*ROW(CG$4:CG$439)-3),ROWS($DV$12:DV127)))), "")</f>
        <v/>
      </c>
      <c r="BC38" s="589"/>
      <c r="BD38" s="589"/>
      <c r="BE38" s="589"/>
      <c r="BF38" s="589"/>
      <c r="BG38" s="589"/>
      <c r="BH38" s="589"/>
      <c r="BI38" s="589"/>
      <c r="BJ38" s="589"/>
      <c r="BK38" s="589"/>
      <c r="BL38" s="589"/>
      <c r="BM38" s="589"/>
      <c r="BN38" s="589"/>
      <c r="BO38" s="589"/>
      <c r="BP38" s="589"/>
      <c r="BQ38" s="589"/>
      <c r="BR38" s="589"/>
      <c r="BS38" s="589"/>
      <c r="BT38" s="589"/>
      <c r="BU38" s="589"/>
      <c r="BV38" s="589"/>
      <c r="BW38" s="589"/>
      <c r="BX38" s="127"/>
      <c r="BY38" s="127"/>
      <c r="BZ38" s="25"/>
      <c r="CG38" s="124" t="str" cm="1">
        <f t="array" ref="CG38">IFERROR(_xlfn.SINGLE(INDEX('School Enrollment Data'!$B$3:$B$1818, _xlfn.AGGREGATE(15, 3, (('School Enrollment Data'!$A$3:$A$1818=I$4)/('School Enrollment Data'!$A$3:$A$1818=I$4)*ROW('School Enrollment Data'!$A$3:$A$1818)-2),ROWS($DV$12:DV46)))), "")</f>
        <v/>
      </c>
      <c r="CH38" s="222" t="str">
        <f t="shared" si="0"/>
        <v/>
      </c>
      <c r="CI38" s="222" t="str">
        <f>IF($CG38="", "", IF($CH38="No", 0,VLOOKUP($CG38,'School Enrollment Data'!$B$3:$P$1818,2,FALSE)))</f>
        <v/>
      </c>
      <c r="CJ38" s="222" t="str">
        <f>IF($CG38="", "", IF($CH38="No", 0,VLOOKUP($CG38,'School Enrollment Data'!$B$3:$P$1818,3,FALSE)))</f>
        <v/>
      </c>
      <c r="CK38" s="222" t="str">
        <f>IF($CG38="", "", IF($CH38="No", 0,VLOOKUP($CG38,'School Enrollment Data'!$B$3:$P$1818,4,FALSE)))</f>
        <v/>
      </c>
      <c r="CL38" s="222" t="str">
        <f>IF($CG38="", "", IF($CH38="No", 0,VLOOKUP($CG38,'School Enrollment Data'!$B$3:$P$1818,5,FALSE)))</f>
        <v/>
      </c>
      <c r="CM38" s="222" t="str">
        <f>IF($CG38="", "", IF($CH38="No", 0,VLOOKUP($CG38,'School Enrollment Data'!$B$3:$P$1818,6,FALSE)))</f>
        <v/>
      </c>
      <c r="CN38" s="222" t="str">
        <f>IF($CG38="", "", IF($CH38="No", 0,VLOOKUP($CG38,'School Enrollment Data'!$B$3:$P$1818,7,FALSE)))</f>
        <v/>
      </c>
      <c r="CO38" s="222" t="str">
        <f>IF($CG38="", "", IF($CH38="No", 0,VLOOKUP($CG38,'School Enrollment Data'!$B$3:$P$1818,8,FALSE)))</f>
        <v/>
      </c>
      <c r="CP38" s="222" t="str">
        <f>IF($CG38="", "", IF($CH38="No", 0,VLOOKUP($CG38,'School Enrollment Data'!$B$3:$P$1818,9,FALSE)))</f>
        <v/>
      </c>
      <c r="CQ38" s="222" t="str">
        <f>IF($CG38="", "", IF($CH38="No", 0,VLOOKUP($CG38,'School Enrollment Data'!$B$3:$P$1818,10,FALSE)))</f>
        <v/>
      </c>
      <c r="CR38" s="222" t="str">
        <f>IF($CG38="", "", IF($CH38="No", 0,VLOOKUP($CG38,'School Enrollment Data'!$B$3:$P$1818,11,FALSE)))</f>
        <v/>
      </c>
      <c r="CS38" s="222" t="str">
        <f>IF($CG38="", "", IF($CH38="No", 0,VLOOKUP($CG38,'School Enrollment Data'!$B$3:$P$1818,12,FALSE)))</f>
        <v/>
      </c>
      <c r="CT38" s="222" t="str">
        <f>IF($CG38="", "", IF($CH38="No", 0,VLOOKUP($CG38,'School Enrollment Data'!$B$3:$P$1818,13,FALSE)))</f>
        <v/>
      </c>
      <c r="CU38" s="222" t="str">
        <f>IF($CG38="", "", IF($CH38="No", 0,VLOOKUP($CG38,'School Enrollment Data'!$B$3:$P$1818,14,FALSE)))</f>
        <v/>
      </c>
      <c r="CV38" s="222" t="str">
        <f>IF($CG38="", "", IF($CH38="No", 0,VLOOKUP($CG38,'School Enrollment Data'!$B$3:$P$1818,15,FALSE)))</f>
        <v/>
      </c>
    </row>
    <row r="39" spans="1:110" ht="9" customHeight="1" x14ac:dyDescent="0.25">
      <c r="A39" s="20"/>
      <c r="B39" s="591"/>
      <c r="C39" s="591"/>
      <c r="D39" s="431"/>
      <c r="E39" s="431"/>
      <c r="F39" s="431"/>
      <c r="G39" s="431"/>
      <c r="H39" s="431"/>
      <c r="I39" s="431"/>
      <c r="J39" s="431"/>
      <c r="K39" s="431"/>
      <c r="L39" s="431"/>
      <c r="M39" s="431"/>
      <c r="N39" s="431"/>
      <c r="O39" s="431"/>
      <c r="P39" s="431"/>
      <c r="Q39" s="431"/>
      <c r="R39" s="431"/>
      <c r="S39" s="431"/>
      <c r="T39" s="431"/>
      <c r="U39" s="431"/>
      <c r="V39" s="431"/>
      <c r="W39" s="431"/>
      <c r="X39" s="431"/>
      <c r="Y39" s="431"/>
      <c r="Z39" s="4"/>
      <c r="AA39" s="591"/>
      <c r="AB39" s="591"/>
      <c r="AC39" s="4"/>
      <c r="AD39" s="127"/>
      <c r="AE39" s="127"/>
      <c r="AF39" s="127"/>
      <c r="AG39" s="127"/>
      <c r="AH39" s="127"/>
      <c r="AI39" s="127"/>
      <c r="AJ39" s="127"/>
      <c r="AK39" s="127"/>
      <c r="AL39" s="127"/>
      <c r="AM39" s="127"/>
      <c r="AN39" s="127"/>
      <c r="AO39" s="127"/>
      <c r="AP39" s="127"/>
      <c r="AQ39" s="127"/>
      <c r="AR39" s="127"/>
      <c r="AS39" s="127"/>
      <c r="AT39" s="127"/>
      <c r="AU39" s="127"/>
      <c r="AV39" s="127"/>
      <c r="AW39" s="127"/>
      <c r="AX39" s="127"/>
      <c r="AY39" s="127"/>
      <c r="AZ39" s="591"/>
      <c r="BA39" s="591"/>
      <c r="BB39" s="4"/>
      <c r="BC39" s="127"/>
      <c r="BD39" s="127"/>
      <c r="BE39" s="127"/>
      <c r="BF39" s="127"/>
      <c r="BG39" s="4"/>
      <c r="BH39" s="127"/>
      <c r="BI39" s="127"/>
      <c r="BJ39" s="127"/>
      <c r="BK39" s="127"/>
      <c r="BL39" s="127"/>
      <c r="BM39" s="127"/>
      <c r="BN39" s="127"/>
      <c r="BO39" s="127"/>
      <c r="BP39" s="127"/>
      <c r="BQ39" s="127"/>
      <c r="BR39" s="127"/>
      <c r="BS39" s="127"/>
      <c r="BT39" s="127"/>
      <c r="BU39" s="127"/>
      <c r="BV39" s="34"/>
      <c r="BW39" s="34"/>
      <c r="BX39" s="131"/>
      <c r="BY39" s="131"/>
      <c r="BZ39" s="25"/>
      <c r="CG39" s="124" t="str" cm="1">
        <f t="array" ref="CG39">IFERROR(_xlfn.SINGLE(INDEX('School Enrollment Data'!$B$3:$B$1818, _xlfn.AGGREGATE(15, 3, (('School Enrollment Data'!$A$3:$A$1818=I$4)/('School Enrollment Data'!$A$3:$A$1818=I$4)*ROW('School Enrollment Data'!$A$3:$A$1818)-2),ROWS($DV$12:DV47)))), "")</f>
        <v/>
      </c>
      <c r="CH39" s="222" t="str">
        <f t="shared" si="0"/>
        <v/>
      </c>
      <c r="CI39" s="222" t="str">
        <f>IF($CG39="", "", IF($CH39="No", 0,VLOOKUP($CG39,'School Enrollment Data'!$B$3:$P$1818,2,FALSE)))</f>
        <v/>
      </c>
      <c r="CJ39" s="222" t="str">
        <f>IF($CG39="", "", IF($CH39="No", 0,VLOOKUP($CG39,'School Enrollment Data'!$B$3:$P$1818,3,FALSE)))</f>
        <v/>
      </c>
      <c r="CK39" s="222" t="str">
        <f>IF($CG39="", "", IF($CH39="No", 0,VLOOKUP($CG39,'School Enrollment Data'!$B$3:$P$1818,4,FALSE)))</f>
        <v/>
      </c>
      <c r="CL39" s="222" t="str">
        <f>IF($CG39="", "", IF($CH39="No", 0,VLOOKUP($CG39,'School Enrollment Data'!$B$3:$P$1818,5,FALSE)))</f>
        <v/>
      </c>
      <c r="CM39" s="222" t="str">
        <f>IF($CG39="", "", IF($CH39="No", 0,VLOOKUP($CG39,'School Enrollment Data'!$B$3:$P$1818,6,FALSE)))</f>
        <v/>
      </c>
      <c r="CN39" s="222" t="str">
        <f>IF($CG39="", "", IF($CH39="No", 0,VLOOKUP($CG39,'School Enrollment Data'!$B$3:$P$1818,7,FALSE)))</f>
        <v/>
      </c>
      <c r="CO39" s="222" t="str">
        <f>IF($CG39="", "", IF($CH39="No", 0,VLOOKUP($CG39,'School Enrollment Data'!$B$3:$P$1818,8,FALSE)))</f>
        <v/>
      </c>
      <c r="CP39" s="222" t="str">
        <f>IF($CG39="", "", IF($CH39="No", 0,VLOOKUP($CG39,'School Enrollment Data'!$B$3:$P$1818,9,FALSE)))</f>
        <v/>
      </c>
      <c r="CQ39" s="222" t="str">
        <f>IF($CG39="", "", IF($CH39="No", 0,VLOOKUP($CG39,'School Enrollment Data'!$B$3:$P$1818,10,FALSE)))</f>
        <v/>
      </c>
      <c r="CR39" s="222" t="str">
        <f>IF($CG39="", "", IF($CH39="No", 0,VLOOKUP($CG39,'School Enrollment Data'!$B$3:$P$1818,11,FALSE)))</f>
        <v/>
      </c>
      <c r="CS39" s="222" t="str">
        <f>IF($CG39="", "", IF($CH39="No", 0,VLOOKUP($CG39,'School Enrollment Data'!$B$3:$P$1818,12,FALSE)))</f>
        <v/>
      </c>
      <c r="CT39" s="222" t="str">
        <f>IF($CG39="", "", IF($CH39="No", 0,VLOOKUP($CG39,'School Enrollment Data'!$B$3:$P$1818,13,FALSE)))</f>
        <v/>
      </c>
      <c r="CU39" s="222" t="str">
        <f>IF($CG39="", "", IF($CH39="No", 0,VLOOKUP($CG39,'School Enrollment Data'!$B$3:$P$1818,14,FALSE)))</f>
        <v/>
      </c>
      <c r="CV39" s="222" t="str">
        <f>IF($CG39="", "", IF($CH39="No", 0,VLOOKUP($CG39,'School Enrollment Data'!$B$3:$P$1818,15,FALSE)))</f>
        <v/>
      </c>
    </row>
    <row r="40" spans="1:110" ht="15" customHeight="1" x14ac:dyDescent="0.25">
      <c r="A40" s="20"/>
      <c r="B40" s="590"/>
      <c r="C40" s="590"/>
      <c r="D40" s="589" t="str" cm="1">
        <f t="array" ref="D40">IFERROR(_xlfn.SINGLE(INDEX(CG$4:CG$439, _xlfn.AGGREGATE(15, 3, ((CG$4:CG$439&lt;&gt;"")/(CG$4:CG$439&lt;&gt;"")*ROW(CG$4:CG$439)-3),ROWS($DV$12:DV28)))), "")</f>
        <v/>
      </c>
      <c r="E40" s="589"/>
      <c r="F40" s="589"/>
      <c r="G40" s="589"/>
      <c r="H40" s="589"/>
      <c r="I40" s="589"/>
      <c r="J40" s="589"/>
      <c r="K40" s="589"/>
      <c r="L40" s="589"/>
      <c r="M40" s="589"/>
      <c r="N40" s="589"/>
      <c r="O40" s="589"/>
      <c r="P40" s="589"/>
      <c r="Q40" s="589"/>
      <c r="R40" s="589"/>
      <c r="S40" s="589"/>
      <c r="T40" s="589"/>
      <c r="U40" s="589"/>
      <c r="V40" s="589"/>
      <c r="W40" s="589"/>
      <c r="X40" s="589"/>
      <c r="Y40" s="589"/>
      <c r="Z40" s="4"/>
      <c r="AA40" s="590"/>
      <c r="AB40" s="590"/>
      <c r="AC40" s="589" t="str" cm="1">
        <f t="array" ref="AC40">IFERROR(_xlfn.SINGLE(INDEX(CG$4:CG$439, _xlfn.AGGREGATE(15, 3, ((CG$4:CG$439&lt;&gt;"")/(CG$4:CG$439&lt;&gt;"")*ROW(CG$4:CG$439)-3),ROWS($DV$12:DV78)))), "")</f>
        <v/>
      </c>
      <c r="AD40" s="589"/>
      <c r="AE40" s="589"/>
      <c r="AF40" s="589"/>
      <c r="AG40" s="589"/>
      <c r="AH40" s="589"/>
      <c r="AI40" s="589"/>
      <c r="AJ40" s="589"/>
      <c r="AK40" s="589"/>
      <c r="AL40" s="589"/>
      <c r="AM40" s="589"/>
      <c r="AN40" s="589"/>
      <c r="AO40" s="589"/>
      <c r="AP40" s="589"/>
      <c r="AQ40" s="589"/>
      <c r="AR40" s="589"/>
      <c r="AS40" s="589"/>
      <c r="AT40" s="589"/>
      <c r="AU40" s="589"/>
      <c r="AV40" s="589"/>
      <c r="AW40" s="589"/>
      <c r="AX40" s="589"/>
      <c r="AY40" s="4"/>
      <c r="AZ40" s="590"/>
      <c r="BA40" s="590"/>
      <c r="BB40" s="589" t="str" cm="1">
        <f t="array" ref="BB40">IFERROR(_xlfn.SINGLE(INDEX(CG$4:CG$439, _xlfn.AGGREGATE(15, 3, ((CG$4:CG$439&lt;&gt;"")/(CG$4:CG$439&lt;&gt;"")*ROW(CG$4:CG$439)-3),ROWS($DV$12:DV128)))), "")</f>
        <v/>
      </c>
      <c r="BC40" s="589"/>
      <c r="BD40" s="589"/>
      <c r="BE40" s="589"/>
      <c r="BF40" s="589"/>
      <c r="BG40" s="589"/>
      <c r="BH40" s="589"/>
      <c r="BI40" s="589"/>
      <c r="BJ40" s="589"/>
      <c r="BK40" s="589"/>
      <c r="BL40" s="589"/>
      <c r="BM40" s="589"/>
      <c r="BN40" s="589"/>
      <c r="BO40" s="589"/>
      <c r="BP40" s="589"/>
      <c r="BQ40" s="589"/>
      <c r="BR40" s="589"/>
      <c r="BS40" s="589"/>
      <c r="BT40" s="589"/>
      <c r="BU40" s="589"/>
      <c r="BV40" s="589"/>
      <c r="BW40" s="589"/>
      <c r="BX40" s="7"/>
      <c r="BY40" s="7"/>
      <c r="BZ40" s="25"/>
      <c r="CG40" s="124" t="str" cm="1">
        <f t="array" ref="CG40">IFERROR(_xlfn.SINGLE(INDEX('School Enrollment Data'!$B$3:$B$1818, _xlfn.AGGREGATE(15, 3, (('School Enrollment Data'!$A$3:$A$1818=I$4)/('School Enrollment Data'!$A$3:$A$1818=I$4)*ROW('School Enrollment Data'!$A$3:$A$1818)-2),ROWS($DV$12:DV48)))), "")</f>
        <v/>
      </c>
      <c r="CH40" s="222" t="str">
        <f t="shared" si="0"/>
        <v/>
      </c>
      <c r="CI40" s="222" t="str">
        <f>IF($CG40="", "", IF($CH40="No", 0,VLOOKUP($CG40,'School Enrollment Data'!$B$3:$P$1818,2,FALSE)))</f>
        <v/>
      </c>
      <c r="CJ40" s="222" t="str">
        <f>IF($CG40="", "", IF($CH40="No", 0,VLOOKUP($CG40,'School Enrollment Data'!$B$3:$P$1818,3,FALSE)))</f>
        <v/>
      </c>
      <c r="CK40" s="222" t="str">
        <f>IF($CG40="", "", IF($CH40="No", 0,VLOOKUP($CG40,'School Enrollment Data'!$B$3:$P$1818,4,FALSE)))</f>
        <v/>
      </c>
      <c r="CL40" s="222" t="str">
        <f>IF($CG40="", "", IF($CH40="No", 0,VLOOKUP($CG40,'School Enrollment Data'!$B$3:$P$1818,5,FALSE)))</f>
        <v/>
      </c>
      <c r="CM40" s="222" t="str">
        <f>IF($CG40="", "", IF($CH40="No", 0,VLOOKUP($CG40,'School Enrollment Data'!$B$3:$P$1818,6,FALSE)))</f>
        <v/>
      </c>
      <c r="CN40" s="222" t="str">
        <f>IF($CG40="", "", IF($CH40="No", 0,VLOOKUP($CG40,'School Enrollment Data'!$B$3:$P$1818,7,FALSE)))</f>
        <v/>
      </c>
      <c r="CO40" s="222" t="str">
        <f>IF($CG40="", "", IF($CH40="No", 0,VLOOKUP($CG40,'School Enrollment Data'!$B$3:$P$1818,8,FALSE)))</f>
        <v/>
      </c>
      <c r="CP40" s="222" t="str">
        <f>IF($CG40="", "", IF($CH40="No", 0,VLOOKUP($CG40,'School Enrollment Data'!$B$3:$P$1818,9,FALSE)))</f>
        <v/>
      </c>
      <c r="CQ40" s="222" t="str">
        <f>IF($CG40="", "", IF($CH40="No", 0,VLOOKUP($CG40,'School Enrollment Data'!$B$3:$P$1818,10,FALSE)))</f>
        <v/>
      </c>
      <c r="CR40" s="222" t="str">
        <f>IF($CG40="", "", IF($CH40="No", 0,VLOOKUP($CG40,'School Enrollment Data'!$B$3:$P$1818,11,FALSE)))</f>
        <v/>
      </c>
      <c r="CS40" s="222" t="str">
        <f>IF($CG40="", "", IF($CH40="No", 0,VLOOKUP($CG40,'School Enrollment Data'!$B$3:$P$1818,12,FALSE)))</f>
        <v/>
      </c>
      <c r="CT40" s="222" t="str">
        <f>IF($CG40="", "", IF($CH40="No", 0,VLOOKUP($CG40,'School Enrollment Data'!$B$3:$P$1818,13,FALSE)))</f>
        <v/>
      </c>
      <c r="CU40" s="222" t="str">
        <f>IF($CG40="", "", IF($CH40="No", 0,VLOOKUP($CG40,'School Enrollment Data'!$B$3:$P$1818,14,FALSE)))</f>
        <v/>
      </c>
      <c r="CV40" s="222" t="str">
        <f>IF($CG40="", "", IF($CH40="No", 0,VLOOKUP($CG40,'School Enrollment Data'!$B$3:$P$1818,15,FALSE)))</f>
        <v/>
      </c>
    </row>
    <row r="41" spans="1:110" ht="9" customHeight="1" x14ac:dyDescent="0.25">
      <c r="A41" s="20"/>
      <c r="B41" s="591"/>
      <c r="C41" s="591"/>
      <c r="D41" s="431"/>
      <c r="E41" s="431"/>
      <c r="F41" s="431"/>
      <c r="G41" s="431"/>
      <c r="H41" s="431"/>
      <c r="I41" s="431"/>
      <c r="J41" s="431"/>
      <c r="K41" s="431"/>
      <c r="L41" s="431"/>
      <c r="M41" s="431"/>
      <c r="N41" s="431"/>
      <c r="O41" s="431"/>
      <c r="P41" s="431"/>
      <c r="Q41" s="431"/>
      <c r="R41" s="431"/>
      <c r="S41" s="431"/>
      <c r="T41" s="431"/>
      <c r="U41" s="431"/>
      <c r="V41" s="431"/>
      <c r="W41" s="431"/>
      <c r="X41" s="431"/>
      <c r="Y41" s="431"/>
      <c r="Z41" s="4"/>
      <c r="AA41" s="591"/>
      <c r="AB41" s="591"/>
      <c r="AC41" s="4"/>
      <c r="AD41" s="127"/>
      <c r="AE41" s="127"/>
      <c r="AF41" s="127"/>
      <c r="AG41" s="127"/>
      <c r="AH41" s="127"/>
      <c r="AI41" s="127"/>
      <c r="AJ41" s="127"/>
      <c r="AK41" s="127"/>
      <c r="AL41" s="127"/>
      <c r="AM41" s="127"/>
      <c r="AN41" s="127"/>
      <c r="AO41" s="127"/>
      <c r="AP41" s="127"/>
      <c r="AQ41" s="127"/>
      <c r="AR41" s="127"/>
      <c r="AS41" s="127"/>
      <c r="AT41" s="127"/>
      <c r="AU41" s="127"/>
      <c r="AV41" s="127"/>
      <c r="AW41" s="127"/>
      <c r="AX41" s="127"/>
      <c r="AY41" s="127"/>
      <c r="AZ41" s="591"/>
      <c r="BA41" s="591"/>
      <c r="BB41" s="4"/>
      <c r="BC41" s="127"/>
      <c r="BD41" s="127"/>
      <c r="BE41" s="127"/>
      <c r="BF41" s="127"/>
      <c r="BG41" s="4"/>
      <c r="BH41" s="127"/>
      <c r="BI41" s="127"/>
      <c r="BJ41" s="127"/>
      <c r="BK41" s="127"/>
      <c r="BL41" s="127"/>
      <c r="BM41" s="127"/>
      <c r="BN41" s="127"/>
      <c r="BO41" s="127"/>
      <c r="BP41" s="127"/>
      <c r="BQ41" s="127"/>
      <c r="BR41" s="127"/>
      <c r="BS41" s="127"/>
      <c r="BT41" s="127"/>
      <c r="BU41" s="127"/>
      <c r="BV41" s="34"/>
      <c r="BW41" s="34"/>
      <c r="BX41" s="7"/>
      <c r="BY41" s="7"/>
      <c r="BZ41" s="25"/>
      <c r="CB41" s="2"/>
      <c r="CC41" s="2"/>
      <c r="CD41" s="2"/>
      <c r="CE41" s="2"/>
      <c r="CG41" s="124" t="str" cm="1">
        <f t="array" ref="CG41">IFERROR(_xlfn.SINGLE(INDEX('School Enrollment Data'!$B$3:$B$1818, _xlfn.AGGREGATE(15, 3, (('School Enrollment Data'!$A$3:$A$1818=I$4)/('School Enrollment Data'!$A$3:$A$1818=I$4)*ROW('School Enrollment Data'!$A$3:$A$1818)-2),ROWS($DV$12:DV49)))), "")</f>
        <v/>
      </c>
      <c r="CH41" s="222" t="str">
        <f t="shared" si="0"/>
        <v/>
      </c>
      <c r="CI41" s="222" t="str">
        <f>IF($CG41="", "", IF($CH41="No", 0,VLOOKUP($CG41,'School Enrollment Data'!$B$3:$P$1818,2,FALSE)))</f>
        <v/>
      </c>
      <c r="CJ41" s="222" t="str">
        <f>IF($CG41="", "", IF($CH41="No", 0,VLOOKUP($CG41,'School Enrollment Data'!$B$3:$P$1818,3,FALSE)))</f>
        <v/>
      </c>
      <c r="CK41" s="222" t="str">
        <f>IF($CG41="", "", IF($CH41="No", 0,VLOOKUP($CG41,'School Enrollment Data'!$B$3:$P$1818,4,FALSE)))</f>
        <v/>
      </c>
      <c r="CL41" s="222" t="str">
        <f>IF($CG41="", "", IF($CH41="No", 0,VLOOKUP($CG41,'School Enrollment Data'!$B$3:$P$1818,5,FALSE)))</f>
        <v/>
      </c>
      <c r="CM41" s="222" t="str">
        <f>IF($CG41="", "", IF($CH41="No", 0,VLOOKUP($CG41,'School Enrollment Data'!$B$3:$P$1818,6,FALSE)))</f>
        <v/>
      </c>
      <c r="CN41" s="222" t="str">
        <f>IF($CG41="", "", IF($CH41="No", 0,VLOOKUP($CG41,'School Enrollment Data'!$B$3:$P$1818,7,FALSE)))</f>
        <v/>
      </c>
      <c r="CO41" s="222" t="str">
        <f>IF($CG41="", "", IF($CH41="No", 0,VLOOKUP($CG41,'School Enrollment Data'!$B$3:$P$1818,8,FALSE)))</f>
        <v/>
      </c>
      <c r="CP41" s="222" t="str">
        <f>IF($CG41="", "", IF($CH41="No", 0,VLOOKUP($CG41,'School Enrollment Data'!$B$3:$P$1818,9,FALSE)))</f>
        <v/>
      </c>
      <c r="CQ41" s="222" t="str">
        <f>IF($CG41="", "", IF($CH41="No", 0,VLOOKUP($CG41,'School Enrollment Data'!$B$3:$P$1818,10,FALSE)))</f>
        <v/>
      </c>
      <c r="CR41" s="222" t="str">
        <f>IF($CG41="", "", IF($CH41="No", 0,VLOOKUP($CG41,'School Enrollment Data'!$B$3:$P$1818,11,FALSE)))</f>
        <v/>
      </c>
      <c r="CS41" s="222" t="str">
        <f>IF($CG41="", "", IF($CH41="No", 0,VLOOKUP($CG41,'School Enrollment Data'!$B$3:$P$1818,12,FALSE)))</f>
        <v/>
      </c>
      <c r="CT41" s="222" t="str">
        <f>IF($CG41="", "", IF($CH41="No", 0,VLOOKUP($CG41,'School Enrollment Data'!$B$3:$P$1818,13,FALSE)))</f>
        <v/>
      </c>
      <c r="CU41" s="222" t="str">
        <f>IF($CG41="", "", IF($CH41="No", 0,VLOOKUP($CG41,'School Enrollment Data'!$B$3:$P$1818,14,FALSE)))</f>
        <v/>
      </c>
      <c r="CV41" s="222" t="str">
        <f>IF($CG41="", "", IF($CH41="No", 0,VLOOKUP($CG41,'School Enrollment Data'!$B$3:$P$1818,15,FALSE)))</f>
        <v/>
      </c>
    </row>
    <row r="42" spans="1:110" ht="15" customHeight="1" x14ac:dyDescent="0.25">
      <c r="A42" s="20"/>
      <c r="B42" s="590"/>
      <c r="C42" s="590"/>
      <c r="D42" s="589" t="str" cm="1">
        <f t="array" ref="D42">IFERROR(_xlfn.SINGLE(INDEX(CG$4:CG$439, _xlfn.AGGREGATE(15, 3, ((CG$4:CG$439&lt;&gt;"")/(CG$4:CG$439&lt;&gt;"")*ROW(CG$4:CG$439)-3),ROWS($DV$12:DV29)))), "")</f>
        <v/>
      </c>
      <c r="E42" s="589"/>
      <c r="F42" s="589"/>
      <c r="G42" s="589"/>
      <c r="H42" s="589"/>
      <c r="I42" s="589"/>
      <c r="J42" s="589"/>
      <c r="K42" s="589"/>
      <c r="L42" s="589"/>
      <c r="M42" s="589"/>
      <c r="N42" s="589"/>
      <c r="O42" s="589"/>
      <c r="P42" s="589"/>
      <c r="Q42" s="589"/>
      <c r="R42" s="589"/>
      <c r="S42" s="589"/>
      <c r="T42" s="589"/>
      <c r="U42" s="589"/>
      <c r="V42" s="589"/>
      <c r="W42" s="589"/>
      <c r="X42" s="589"/>
      <c r="Y42" s="589"/>
      <c r="Z42" s="4"/>
      <c r="AA42" s="590"/>
      <c r="AB42" s="590"/>
      <c r="AC42" s="589" t="str" cm="1">
        <f t="array" ref="AC42">IFERROR(_xlfn.SINGLE(INDEX(CG$4:CG$439, _xlfn.AGGREGATE(15, 3, ((CG$4:CG$439&lt;&gt;"")/(CG$4:CG$439&lt;&gt;"")*ROW(CG$4:CG$439)-3),ROWS($DV$12:DV79)))), "")</f>
        <v/>
      </c>
      <c r="AD42" s="589"/>
      <c r="AE42" s="589"/>
      <c r="AF42" s="589"/>
      <c r="AG42" s="589"/>
      <c r="AH42" s="589"/>
      <c r="AI42" s="589"/>
      <c r="AJ42" s="589"/>
      <c r="AK42" s="589"/>
      <c r="AL42" s="589"/>
      <c r="AM42" s="589"/>
      <c r="AN42" s="589"/>
      <c r="AO42" s="589"/>
      <c r="AP42" s="589"/>
      <c r="AQ42" s="589"/>
      <c r="AR42" s="589"/>
      <c r="AS42" s="589"/>
      <c r="AT42" s="589"/>
      <c r="AU42" s="589"/>
      <c r="AV42" s="589"/>
      <c r="AW42" s="589"/>
      <c r="AX42" s="589"/>
      <c r="AY42" s="4"/>
      <c r="AZ42" s="590"/>
      <c r="BA42" s="590"/>
      <c r="BB42" s="589" t="str" cm="1">
        <f t="array" ref="BB42">IFERROR(_xlfn.SINGLE(INDEX(CG$4:CG$439, _xlfn.AGGREGATE(15, 3, ((CG$4:CG$439&lt;&gt;"")/(CG$4:CG$439&lt;&gt;"")*ROW(CG$4:CG$439)-3),ROWS($DV$12:DV129)))), "")</f>
        <v/>
      </c>
      <c r="BC42" s="589"/>
      <c r="BD42" s="589"/>
      <c r="BE42" s="589"/>
      <c r="BF42" s="589"/>
      <c r="BG42" s="589"/>
      <c r="BH42" s="589"/>
      <c r="BI42" s="589"/>
      <c r="BJ42" s="589"/>
      <c r="BK42" s="589"/>
      <c r="BL42" s="589"/>
      <c r="BM42" s="589"/>
      <c r="BN42" s="589"/>
      <c r="BO42" s="589"/>
      <c r="BP42" s="589"/>
      <c r="BQ42" s="589"/>
      <c r="BR42" s="589"/>
      <c r="BS42" s="589"/>
      <c r="BT42" s="589"/>
      <c r="BU42" s="589"/>
      <c r="BV42" s="589"/>
      <c r="BW42" s="589"/>
      <c r="BX42" s="7"/>
      <c r="BY42" s="7"/>
      <c r="BZ42" s="25"/>
      <c r="CB42" s="2"/>
      <c r="CC42" s="2"/>
      <c r="CD42" s="2"/>
      <c r="CE42" s="2"/>
      <c r="CG42" s="124" t="str" cm="1">
        <f t="array" ref="CG42">IFERROR(_xlfn.SINGLE(INDEX('School Enrollment Data'!$B$3:$B$1818, _xlfn.AGGREGATE(15, 3, (('School Enrollment Data'!$A$3:$A$1818=I$4)/('School Enrollment Data'!$A$3:$A$1818=I$4)*ROW('School Enrollment Data'!$A$3:$A$1818)-2),ROWS($DV$12:DV50)))), "")</f>
        <v/>
      </c>
      <c r="CH42" s="222" t="str">
        <f t="shared" si="0"/>
        <v/>
      </c>
      <c r="CI42" s="222" t="str">
        <f>IF($CG42="", "", IF($CH42="No", 0,VLOOKUP($CG42,'School Enrollment Data'!$B$3:$P$1818,2,FALSE)))</f>
        <v/>
      </c>
      <c r="CJ42" s="222" t="str">
        <f>IF($CG42="", "", IF($CH42="No", 0,VLOOKUP($CG42,'School Enrollment Data'!$B$3:$P$1818,3,FALSE)))</f>
        <v/>
      </c>
      <c r="CK42" s="222" t="str">
        <f>IF($CG42="", "", IF($CH42="No", 0,VLOOKUP($CG42,'School Enrollment Data'!$B$3:$P$1818,4,FALSE)))</f>
        <v/>
      </c>
      <c r="CL42" s="222" t="str">
        <f>IF($CG42="", "", IF($CH42="No", 0,VLOOKUP($CG42,'School Enrollment Data'!$B$3:$P$1818,5,FALSE)))</f>
        <v/>
      </c>
      <c r="CM42" s="222" t="str">
        <f>IF($CG42="", "", IF($CH42="No", 0,VLOOKUP($CG42,'School Enrollment Data'!$B$3:$P$1818,6,FALSE)))</f>
        <v/>
      </c>
      <c r="CN42" s="222" t="str">
        <f>IF($CG42="", "", IF($CH42="No", 0,VLOOKUP($CG42,'School Enrollment Data'!$B$3:$P$1818,7,FALSE)))</f>
        <v/>
      </c>
      <c r="CO42" s="222" t="str">
        <f>IF($CG42="", "", IF($CH42="No", 0,VLOOKUP($CG42,'School Enrollment Data'!$B$3:$P$1818,8,FALSE)))</f>
        <v/>
      </c>
      <c r="CP42" s="222" t="str">
        <f>IF($CG42="", "", IF($CH42="No", 0,VLOOKUP($CG42,'School Enrollment Data'!$B$3:$P$1818,9,FALSE)))</f>
        <v/>
      </c>
      <c r="CQ42" s="222" t="str">
        <f>IF($CG42="", "", IF($CH42="No", 0,VLOOKUP($CG42,'School Enrollment Data'!$B$3:$P$1818,10,FALSE)))</f>
        <v/>
      </c>
      <c r="CR42" s="222" t="str">
        <f>IF($CG42="", "", IF($CH42="No", 0,VLOOKUP($CG42,'School Enrollment Data'!$B$3:$P$1818,11,FALSE)))</f>
        <v/>
      </c>
      <c r="CS42" s="222" t="str">
        <f>IF($CG42="", "", IF($CH42="No", 0,VLOOKUP($CG42,'School Enrollment Data'!$B$3:$P$1818,12,FALSE)))</f>
        <v/>
      </c>
      <c r="CT42" s="222" t="str">
        <f>IF($CG42="", "", IF($CH42="No", 0,VLOOKUP($CG42,'School Enrollment Data'!$B$3:$P$1818,13,FALSE)))</f>
        <v/>
      </c>
      <c r="CU42" s="222" t="str">
        <f>IF($CG42="", "", IF($CH42="No", 0,VLOOKUP($CG42,'School Enrollment Data'!$B$3:$P$1818,14,FALSE)))</f>
        <v/>
      </c>
      <c r="CV42" s="222" t="str">
        <f>IF($CG42="", "", IF($CH42="No", 0,VLOOKUP($CG42,'School Enrollment Data'!$B$3:$P$1818,15,FALSE)))</f>
        <v/>
      </c>
    </row>
    <row r="43" spans="1:110" ht="9" customHeight="1" x14ac:dyDescent="0.25">
      <c r="A43" s="20"/>
      <c r="B43" s="591"/>
      <c r="C43" s="591"/>
      <c r="D43" s="431"/>
      <c r="E43" s="431"/>
      <c r="F43" s="431"/>
      <c r="G43" s="431"/>
      <c r="H43" s="431"/>
      <c r="I43" s="431"/>
      <c r="J43" s="431"/>
      <c r="K43" s="431"/>
      <c r="L43" s="431"/>
      <c r="M43" s="431"/>
      <c r="N43" s="431"/>
      <c r="O43" s="431"/>
      <c r="P43" s="431"/>
      <c r="Q43" s="431"/>
      <c r="R43" s="431"/>
      <c r="S43" s="431"/>
      <c r="T43" s="431"/>
      <c r="U43" s="431"/>
      <c r="V43" s="431"/>
      <c r="W43" s="431"/>
      <c r="X43" s="431"/>
      <c r="Y43" s="431"/>
      <c r="Z43" s="4"/>
      <c r="AA43" s="591"/>
      <c r="AB43" s="591"/>
      <c r="AC43" s="4"/>
      <c r="AD43" s="127"/>
      <c r="AE43" s="127"/>
      <c r="AF43" s="127"/>
      <c r="AG43" s="127"/>
      <c r="AH43" s="127"/>
      <c r="AI43" s="127"/>
      <c r="AJ43" s="127"/>
      <c r="AK43" s="127"/>
      <c r="AL43" s="127"/>
      <c r="AM43" s="127"/>
      <c r="AN43" s="127"/>
      <c r="AO43" s="127"/>
      <c r="AP43" s="127"/>
      <c r="AQ43" s="127"/>
      <c r="AR43" s="127"/>
      <c r="AS43" s="127"/>
      <c r="AT43" s="127"/>
      <c r="AU43" s="127"/>
      <c r="AV43" s="127"/>
      <c r="AW43" s="127"/>
      <c r="AX43" s="127"/>
      <c r="AY43" s="127"/>
      <c r="AZ43" s="591"/>
      <c r="BA43" s="591"/>
      <c r="BB43" s="4"/>
      <c r="BC43" s="127"/>
      <c r="BD43" s="127"/>
      <c r="BE43" s="127"/>
      <c r="BF43" s="127"/>
      <c r="BG43" s="4"/>
      <c r="BH43" s="127"/>
      <c r="BI43" s="127"/>
      <c r="BJ43" s="127"/>
      <c r="BK43" s="127"/>
      <c r="BL43" s="127"/>
      <c r="BM43" s="127"/>
      <c r="BN43" s="127"/>
      <c r="BO43" s="127"/>
      <c r="BP43" s="127"/>
      <c r="BQ43" s="127"/>
      <c r="BR43" s="127"/>
      <c r="BS43" s="127"/>
      <c r="BT43" s="127"/>
      <c r="BU43" s="127"/>
      <c r="BV43" s="34"/>
      <c r="BW43" s="34"/>
      <c r="BX43" s="7"/>
      <c r="BY43" s="7"/>
      <c r="BZ43" s="25"/>
      <c r="CB43" s="2"/>
      <c r="CC43" s="2"/>
      <c r="CD43" s="2"/>
      <c r="CE43" s="2"/>
      <c r="CG43" s="124" t="str" cm="1">
        <f t="array" ref="CG43">IFERROR(_xlfn.SINGLE(INDEX('School Enrollment Data'!$B$3:$B$1818, _xlfn.AGGREGATE(15, 3, (('School Enrollment Data'!$A$3:$A$1818=I$4)/('School Enrollment Data'!$A$3:$A$1818=I$4)*ROW('School Enrollment Data'!$A$3:$A$1818)-2),ROWS($DV$12:DV51)))), "")</f>
        <v/>
      </c>
      <c r="CH43" s="222" t="str">
        <f t="shared" si="0"/>
        <v/>
      </c>
      <c r="CI43" s="222" t="str">
        <f>IF($CG43="", "", IF($CH43="No", 0,VLOOKUP($CG43,'School Enrollment Data'!$B$3:$P$1818,2,FALSE)))</f>
        <v/>
      </c>
      <c r="CJ43" s="222" t="str">
        <f>IF($CG43="", "", IF($CH43="No", 0,VLOOKUP($CG43,'School Enrollment Data'!$B$3:$P$1818,3,FALSE)))</f>
        <v/>
      </c>
      <c r="CK43" s="222" t="str">
        <f>IF($CG43="", "", IF($CH43="No", 0,VLOOKUP($CG43,'School Enrollment Data'!$B$3:$P$1818,4,FALSE)))</f>
        <v/>
      </c>
      <c r="CL43" s="222" t="str">
        <f>IF($CG43="", "", IF($CH43="No", 0,VLOOKUP($CG43,'School Enrollment Data'!$B$3:$P$1818,5,FALSE)))</f>
        <v/>
      </c>
      <c r="CM43" s="222" t="str">
        <f>IF($CG43="", "", IF($CH43="No", 0,VLOOKUP($CG43,'School Enrollment Data'!$B$3:$P$1818,6,FALSE)))</f>
        <v/>
      </c>
      <c r="CN43" s="222" t="str">
        <f>IF($CG43="", "", IF($CH43="No", 0,VLOOKUP($CG43,'School Enrollment Data'!$B$3:$P$1818,7,FALSE)))</f>
        <v/>
      </c>
      <c r="CO43" s="222" t="str">
        <f>IF($CG43="", "", IF($CH43="No", 0,VLOOKUP($CG43,'School Enrollment Data'!$B$3:$P$1818,8,FALSE)))</f>
        <v/>
      </c>
      <c r="CP43" s="222" t="str">
        <f>IF($CG43="", "", IF($CH43="No", 0,VLOOKUP($CG43,'School Enrollment Data'!$B$3:$P$1818,9,FALSE)))</f>
        <v/>
      </c>
      <c r="CQ43" s="222" t="str">
        <f>IF($CG43="", "", IF($CH43="No", 0,VLOOKUP($CG43,'School Enrollment Data'!$B$3:$P$1818,10,FALSE)))</f>
        <v/>
      </c>
      <c r="CR43" s="222" t="str">
        <f>IF($CG43="", "", IF($CH43="No", 0,VLOOKUP($CG43,'School Enrollment Data'!$B$3:$P$1818,11,FALSE)))</f>
        <v/>
      </c>
      <c r="CS43" s="222" t="str">
        <f>IF($CG43="", "", IF($CH43="No", 0,VLOOKUP($CG43,'School Enrollment Data'!$B$3:$P$1818,12,FALSE)))</f>
        <v/>
      </c>
      <c r="CT43" s="222" t="str">
        <f>IF($CG43="", "", IF($CH43="No", 0,VLOOKUP($CG43,'School Enrollment Data'!$B$3:$P$1818,13,FALSE)))</f>
        <v/>
      </c>
      <c r="CU43" s="222" t="str">
        <f>IF($CG43="", "", IF($CH43="No", 0,VLOOKUP($CG43,'School Enrollment Data'!$B$3:$P$1818,14,FALSE)))</f>
        <v/>
      </c>
      <c r="CV43" s="222" t="str">
        <f>IF($CG43="", "", IF($CH43="No", 0,VLOOKUP($CG43,'School Enrollment Data'!$B$3:$P$1818,15,FALSE)))</f>
        <v/>
      </c>
    </row>
    <row r="44" spans="1:110" ht="15" customHeight="1" x14ac:dyDescent="0.25">
      <c r="A44" s="20"/>
      <c r="B44" s="590"/>
      <c r="C44" s="590"/>
      <c r="D44" s="589" t="str" cm="1">
        <f t="array" ref="D44">IFERROR(_xlfn.SINGLE(INDEX(CG$4:CG$439, _xlfn.AGGREGATE(15, 3, ((CG$4:CG$439&lt;&gt;"")/(CG$4:CG$439&lt;&gt;"")*ROW(CG$4:CG$439)-3),ROWS($DV$12:DV30)))), "")</f>
        <v/>
      </c>
      <c r="E44" s="589"/>
      <c r="F44" s="589"/>
      <c r="G44" s="589"/>
      <c r="H44" s="589"/>
      <c r="I44" s="589"/>
      <c r="J44" s="589"/>
      <c r="K44" s="589"/>
      <c r="L44" s="589"/>
      <c r="M44" s="589"/>
      <c r="N44" s="589"/>
      <c r="O44" s="589"/>
      <c r="P44" s="589"/>
      <c r="Q44" s="589"/>
      <c r="R44" s="589"/>
      <c r="S44" s="589"/>
      <c r="T44" s="589"/>
      <c r="U44" s="589"/>
      <c r="V44" s="589"/>
      <c r="W44" s="589"/>
      <c r="X44" s="589"/>
      <c r="Y44" s="589"/>
      <c r="Z44" s="4"/>
      <c r="AA44" s="590"/>
      <c r="AB44" s="590"/>
      <c r="AC44" s="589" t="str" cm="1">
        <f t="array" ref="AC44">IFERROR(_xlfn.SINGLE(INDEX(CG$4:CG$439, _xlfn.AGGREGATE(15, 3, ((CG$4:CG$439&lt;&gt;"")/(CG$4:CG$439&lt;&gt;"")*ROW(CG$4:CG$439)-3),ROWS($DV$12:DV80)))), "")</f>
        <v/>
      </c>
      <c r="AD44" s="589"/>
      <c r="AE44" s="589"/>
      <c r="AF44" s="589"/>
      <c r="AG44" s="589"/>
      <c r="AH44" s="589"/>
      <c r="AI44" s="589"/>
      <c r="AJ44" s="589"/>
      <c r="AK44" s="589"/>
      <c r="AL44" s="589"/>
      <c r="AM44" s="589"/>
      <c r="AN44" s="589"/>
      <c r="AO44" s="589"/>
      <c r="AP44" s="589"/>
      <c r="AQ44" s="589"/>
      <c r="AR44" s="589"/>
      <c r="AS44" s="589"/>
      <c r="AT44" s="589"/>
      <c r="AU44" s="589"/>
      <c r="AV44" s="589"/>
      <c r="AW44" s="589"/>
      <c r="AX44" s="589"/>
      <c r="AY44" s="4"/>
      <c r="AZ44" s="590"/>
      <c r="BA44" s="590"/>
      <c r="BB44" s="589" t="str" cm="1">
        <f t="array" ref="BB44">IFERROR(_xlfn.SINGLE(INDEX(CG$4:CG$439, _xlfn.AGGREGATE(15, 3, ((CG$4:CG$439&lt;&gt;"")/(CG$4:CG$439&lt;&gt;"")*ROW(CG$4:CG$439)-3),ROWS($DV$12:DV130)))), "")</f>
        <v/>
      </c>
      <c r="BC44" s="589"/>
      <c r="BD44" s="589"/>
      <c r="BE44" s="589"/>
      <c r="BF44" s="589"/>
      <c r="BG44" s="589"/>
      <c r="BH44" s="589"/>
      <c r="BI44" s="589"/>
      <c r="BJ44" s="589"/>
      <c r="BK44" s="589"/>
      <c r="BL44" s="589"/>
      <c r="BM44" s="589"/>
      <c r="BN44" s="589"/>
      <c r="BO44" s="589"/>
      <c r="BP44" s="589"/>
      <c r="BQ44" s="589"/>
      <c r="BR44" s="589"/>
      <c r="BS44" s="589"/>
      <c r="BT44" s="589"/>
      <c r="BU44" s="589"/>
      <c r="BV44" s="589"/>
      <c r="BW44" s="589"/>
      <c r="BX44" s="7"/>
      <c r="BY44" s="7"/>
      <c r="BZ44" s="25"/>
      <c r="CB44" s="2"/>
      <c r="CC44" s="2"/>
      <c r="CD44" s="2"/>
      <c r="CE44" s="2"/>
      <c r="CG44" s="124" t="str" cm="1">
        <f t="array" ref="CG44">IFERROR(_xlfn.SINGLE(INDEX('School Enrollment Data'!$B$3:$B$1818, _xlfn.AGGREGATE(15, 3, (('School Enrollment Data'!$A$3:$A$1818=I$4)/('School Enrollment Data'!$A$3:$A$1818=I$4)*ROW('School Enrollment Data'!$A$3:$A$1818)-2),ROWS($DV$12:DV52)))), "")</f>
        <v/>
      </c>
      <c r="CH44" s="222" t="str">
        <f t="shared" si="0"/>
        <v/>
      </c>
      <c r="CI44" s="222" t="str">
        <f>IF($CG44="", "", IF($CH44="No", 0,VLOOKUP($CG44,'School Enrollment Data'!$B$3:$P$1818,2,FALSE)))</f>
        <v/>
      </c>
      <c r="CJ44" s="222" t="str">
        <f>IF($CG44="", "", IF($CH44="No", 0,VLOOKUP($CG44,'School Enrollment Data'!$B$3:$P$1818,3,FALSE)))</f>
        <v/>
      </c>
      <c r="CK44" s="222" t="str">
        <f>IF($CG44="", "", IF($CH44="No", 0,VLOOKUP($CG44,'School Enrollment Data'!$B$3:$P$1818,4,FALSE)))</f>
        <v/>
      </c>
      <c r="CL44" s="222" t="str">
        <f>IF($CG44="", "", IF($CH44="No", 0,VLOOKUP($CG44,'School Enrollment Data'!$B$3:$P$1818,5,FALSE)))</f>
        <v/>
      </c>
      <c r="CM44" s="222" t="str">
        <f>IF($CG44="", "", IF($CH44="No", 0,VLOOKUP($CG44,'School Enrollment Data'!$B$3:$P$1818,6,FALSE)))</f>
        <v/>
      </c>
      <c r="CN44" s="222" t="str">
        <f>IF($CG44="", "", IF($CH44="No", 0,VLOOKUP($CG44,'School Enrollment Data'!$B$3:$P$1818,7,FALSE)))</f>
        <v/>
      </c>
      <c r="CO44" s="222" t="str">
        <f>IF($CG44="", "", IF($CH44="No", 0,VLOOKUP($CG44,'School Enrollment Data'!$B$3:$P$1818,8,FALSE)))</f>
        <v/>
      </c>
      <c r="CP44" s="222" t="str">
        <f>IF($CG44="", "", IF($CH44="No", 0,VLOOKUP($CG44,'School Enrollment Data'!$B$3:$P$1818,9,FALSE)))</f>
        <v/>
      </c>
      <c r="CQ44" s="222" t="str">
        <f>IF($CG44="", "", IF($CH44="No", 0,VLOOKUP($CG44,'School Enrollment Data'!$B$3:$P$1818,10,FALSE)))</f>
        <v/>
      </c>
      <c r="CR44" s="222" t="str">
        <f>IF($CG44="", "", IF($CH44="No", 0,VLOOKUP($CG44,'School Enrollment Data'!$B$3:$P$1818,11,FALSE)))</f>
        <v/>
      </c>
      <c r="CS44" s="222" t="str">
        <f>IF($CG44="", "", IF($CH44="No", 0,VLOOKUP($CG44,'School Enrollment Data'!$B$3:$P$1818,12,FALSE)))</f>
        <v/>
      </c>
      <c r="CT44" s="222" t="str">
        <f>IF($CG44="", "", IF($CH44="No", 0,VLOOKUP($CG44,'School Enrollment Data'!$B$3:$P$1818,13,FALSE)))</f>
        <v/>
      </c>
      <c r="CU44" s="222" t="str">
        <f>IF($CG44="", "", IF($CH44="No", 0,VLOOKUP($CG44,'School Enrollment Data'!$B$3:$P$1818,14,FALSE)))</f>
        <v/>
      </c>
      <c r="CV44" s="222" t="str">
        <f>IF($CG44="", "", IF($CH44="No", 0,VLOOKUP($CG44,'School Enrollment Data'!$B$3:$P$1818,15,FALSE)))</f>
        <v/>
      </c>
    </row>
    <row r="45" spans="1:110" ht="9" customHeight="1" x14ac:dyDescent="0.25">
      <c r="A45" s="20"/>
      <c r="B45" s="591"/>
      <c r="C45" s="591"/>
      <c r="D45" s="431"/>
      <c r="E45" s="431"/>
      <c r="F45" s="431"/>
      <c r="G45" s="431"/>
      <c r="H45" s="431"/>
      <c r="I45" s="431"/>
      <c r="J45" s="431"/>
      <c r="K45" s="431"/>
      <c r="L45" s="431"/>
      <c r="M45" s="431"/>
      <c r="N45" s="431"/>
      <c r="O45" s="431"/>
      <c r="P45" s="431"/>
      <c r="Q45" s="431"/>
      <c r="R45" s="431"/>
      <c r="S45" s="431"/>
      <c r="T45" s="431"/>
      <c r="U45" s="431"/>
      <c r="V45" s="431"/>
      <c r="W45" s="431"/>
      <c r="X45" s="431"/>
      <c r="Y45" s="431"/>
      <c r="Z45" s="4"/>
      <c r="AA45" s="591"/>
      <c r="AB45" s="591"/>
      <c r="AC45" s="4"/>
      <c r="AD45" s="127"/>
      <c r="AE45" s="127"/>
      <c r="AF45" s="127"/>
      <c r="AG45" s="127"/>
      <c r="AH45" s="127"/>
      <c r="AI45" s="127"/>
      <c r="AJ45" s="127"/>
      <c r="AK45" s="127"/>
      <c r="AL45" s="127"/>
      <c r="AM45" s="127"/>
      <c r="AN45" s="127"/>
      <c r="AO45" s="127"/>
      <c r="AP45" s="127"/>
      <c r="AQ45" s="127"/>
      <c r="AR45" s="127"/>
      <c r="AS45" s="127"/>
      <c r="AT45" s="127"/>
      <c r="AU45" s="127"/>
      <c r="AV45" s="127"/>
      <c r="AW45" s="127"/>
      <c r="AX45" s="127"/>
      <c r="AY45" s="127"/>
      <c r="AZ45" s="591"/>
      <c r="BA45" s="591"/>
      <c r="BB45" s="4"/>
      <c r="BC45" s="127"/>
      <c r="BD45" s="127"/>
      <c r="BE45" s="127"/>
      <c r="BF45" s="127"/>
      <c r="BG45" s="4"/>
      <c r="BH45" s="127"/>
      <c r="BI45" s="127"/>
      <c r="BJ45" s="127"/>
      <c r="BK45" s="127"/>
      <c r="BL45" s="127"/>
      <c r="BM45" s="127"/>
      <c r="BN45" s="127"/>
      <c r="BO45" s="127"/>
      <c r="BP45" s="127"/>
      <c r="BQ45" s="127"/>
      <c r="BR45" s="127"/>
      <c r="BS45" s="127"/>
      <c r="BT45" s="127"/>
      <c r="BU45" s="127"/>
      <c r="BV45" s="34"/>
      <c r="BW45" s="34"/>
      <c r="BX45" s="7"/>
      <c r="BY45" s="7"/>
      <c r="BZ45" s="25"/>
      <c r="CB45" s="2"/>
      <c r="CC45" s="2"/>
      <c r="CD45" s="2"/>
      <c r="CE45" s="2"/>
      <c r="CG45" s="124" t="str" cm="1">
        <f t="array" ref="CG45">IFERROR(_xlfn.SINGLE(INDEX('School Enrollment Data'!$B$3:$B$1818, _xlfn.AGGREGATE(15, 3, (('School Enrollment Data'!$A$3:$A$1818=I$4)/('School Enrollment Data'!$A$3:$A$1818=I$4)*ROW('School Enrollment Data'!$A$3:$A$1818)-2),ROWS($DV$12:DV53)))), "")</f>
        <v/>
      </c>
      <c r="CH45" s="222" t="str">
        <f t="shared" si="0"/>
        <v/>
      </c>
      <c r="CI45" s="222" t="str">
        <f>IF($CG45="", "", IF($CH45="No", 0,VLOOKUP($CG45,'School Enrollment Data'!$B$3:$P$1818,2,FALSE)))</f>
        <v/>
      </c>
      <c r="CJ45" s="222" t="str">
        <f>IF($CG45="", "", IF($CH45="No", 0,VLOOKUP($CG45,'School Enrollment Data'!$B$3:$P$1818,3,FALSE)))</f>
        <v/>
      </c>
      <c r="CK45" s="222" t="str">
        <f>IF($CG45="", "", IF($CH45="No", 0,VLOOKUP($CG45,'School Enrollment Data'!$B$3:$P$1818,4,FALSE)))</f>
        <v/>
      </c>
      <c r="CL45" s="222" t="str">
        <f>IF($CG45="", "", IF($CH45="No", 0,VLOOKUP($CG45,'School Enrollment Data'!$B$3:$P$1818,5,FALSE)))</f>
        <v/>
      </c>
      <c r="CM45" s="222" t="str">
        <f>IF($CG45="", "", IF($CH45="No", 0,VLOOKUP($CG45,'School Enrollment Data'!$B$3:$P$1818,6,FALSE)))</f>
        <v/>
      </c>
      <c r="CN45" s="222" t="str">
        <f>IF($CG45="", "", IF($CH45="No", 0,VLOOKUP($CG45,'School Enrollment Data'!$B$3:$P$1818,7,FALSE)))</f>
        <v/>
      </c>
      <c r="CO45" s="222" t="str">
        <f>IF($CG45="", "", IF($CH45="No", 0,VLOOKUP($CG45,'School Enrollment Data'!$B$3:$P$1818,8,FALSE)))</f>
        <v/>
      </c>
      <c r="CP45" s="222" t="str">
        <f>IF($CG45="", "", IF($CH45="No", 0,VLOOKUP($CG45,'School Enrollment Data'!$B$3:$P$1818,9,FALSE)))</f>
        <v/>
      </c>
      <c r="CQ45" s="222" t="str">
        <f>IF($CG45="", "", IF($CH45="No", 0,VLOOKUP($CG45,'School Enrollment Data'!$B$3:$P$1818,10,FALSE)))</f>
        <v/>
      </c>
      <c r="CR45" s="222" t="str">
        <f>IF($CG45="", "", IF($CH45="No", 0,VLOOKUP($CG45,'School Enrollment Data'!$B$3:$P$1818,11,FALSE)))</f>
        <v/>
      </c>
      <c r="CS45" s="222" t="str">
        <f>IF($CG45="", "", IF($CH45="No", 0,VLOOKUP($CG45,'School Enrollment Data'!$B$3:$P$1818,12,FALSE)))</f>
        <v/>
      </c>
      <c r="CT45" s="222" t="str">
        <f>IF($CG45="", "", IF($CH45="No", 0,VLOOKUP($CG45,'School Enrollment Data'!$B$3:$P$1818,13,FALSE)))</f>
        <v/>
      </c>
      <c r="CU45" s="222" t="str">
        <f>IF($CG45="", "", IF($CH45="No", 0,VLOOKUP($CG45,'School Enrollment Data'!$B$3:$P$1818,14,FALSE)))</f>
        <v/>
      </c>
      <c r="CV45" s="222" t="str">
        <f>IF($CG45="", "", IF($CH45="No", 0,VLOOKUP($CG45,'School Enrollment Data'!$B$3:$P$1818,15,FALSE)))</f>
        <v/>
      </c>
    </row>
    <row r="46" spans="1:110" ht="15" customHeight="1" x14ac:dyDescent="0.25">
      <c r="A46" s="20"/>
      <c r="B46" s="590"/>
      <c r="C46" s="590"/>
      <c r="D46" s="589" t="str" cm="1">
        <f t="array" ref="D46">IFERROR(_xlfn.SINGLE(INDEX(CG$4:CG$439, _xlfn.AGGREGATE(15, 3, ((CG$4:CG$439&lt;&gt;"")/(CG$4:CG$439&lt;&gt;"")*ROW(CG$4:CG$439)-3),ROWS($DV$12:DV31)))), "")</f>
        <v/>
      </c>
      <c r="E46" s="589"/>
      <c r="F46" s="589"/>
      <c r="G46" s="589"/>
      <c r="H46" s="589"/>
      <c r="I46" s="589"/>
      <c r="J46" s="589"/>
      <c r="K46" s="589"/>
      <c r="L46" s="589"/>
      <c r="M46" s="589"/>
      <c r="N46" s="589"/>
      <c r="O46" s="589"/>
      <c r="P46" s="589"/>
      <c r="Q46" s="589"/>
      <c r="R46" s="589"/>
      <c r="S46" s="589"/>
      <c r="T46" s="589"/>
      <c r="U46" s="589"/>
      <c r="V46" s="589"/>
      <c r="W46" s="589"/>
      <c r="X46" s="589"/>
      <c r="Y46" s="589"/>
      <c r="Z46" s="4"/>
      <c r="AA46" s="590"/>
      <c r="AB46" s="590"/>
      <c r="AC46" s="589" t="str" cm="1">
        <f t="array" ref="AC46">IFERROR(_xlfn.SINGLE(INDEX(CG$4:CG$439, _xlfn.AGGREGATE(15, 3, ((CG$4:CG$439&lt;&gt;"")/(CG$4:CG$439&lt;&gt;"")*ROW(CG$4:CG$439)-3),ROWS($DV$12:DV81)))), "")</f>
        <v/>
      </c>
      <c r="AD46" s="589"/>
      <c r="AE46" s="589"/>
      <c r="AF46" s="589"/>
      <c r="AG46" s="589"/>
      <c r="AH46" s="589"/>
      <c r="AI46" s="589"/>
      <c r="AJ46" s="589"/>
      <c r="AK46" s="589"/>
      <c r="AL46" s="589"/>
      <c r="AM46" s="589"/>
      <c r="AN46" s="589"/>
      <c r="AO46" s="589"/>
      <c r="AP46" s="589"/>
      <c r="AQ46" s="589"/>
      <c r="AR46" s="589"/>
      <c r="AS46" s="589"/>
      <c r="AT46" s="589"/>
      <c r="AU46" s="589"/>
      <c r="AV46" s="589"/>
      <c r="AW46" s="589"/>
      <c r="AX46" s="589"/>
      <c r="AY46" s="4"/>
      <c r="AZ46" s="590"/>
      <c r="BA46" s="590"/>
      <c r="BB46" s="589" t="str" cm="1">
        <f t="array" ref="BB46">IFERROR(_xlfn.SINGLE(INDEX(CG$4:CG$439, _xlfn.AGGREGATE(15, 3, ((CG$4:CG$439&lt;&gt;"")/(CG$4:CG$439&lt;&gt;"")*ROW(CG$4:CG$439)-3),ROWS($DV$12:DV131)))), "")</f>
        <v/>
      </c>
      <c r="BC46" s="589"/>
      <c r="BD46" s="589"/>
      <c r="BE46" s="589"/>
      <c r="BF46" s="589"/>
      <c r="BG46" s="589"/>
      <c r="BH46" s="589"/>
      <c r="BI46" s="589"/>
      <c r="BJ46" s="589"/>
      <c r="BK46" s="589"/>
      <c r="BL46" s="589"/>
      <c r="BM46" s="589"/>
      <c r="BN46" s="589"/>
      <c r="BO46" s="589"/>
      <c r="BP46" s="589"/>
      <c r="BQ46" s="589"/>
      <c r="BR46" s="589"/>
      <c r="BS46" s="589"/>
      <c r="BT46" s="589"/>
      <c r="BU46" s="589"/>
      <c r="BV46" s="589"/>
      <c r="BW46" s="589"/>
      <c r="BX46" s="7"/>
      <c r="BY46" s="7"/>
      <c r="BZ46" s="25"/>
      <c r="CB46" s="2"/>
      <c r="CC46" s="2"/>
      <c r="CD46" s="2"/>
      <c r="CE46" s="2"/>
      <c r="CG46" s="124" t="str" cm="1">
        <f t="array" ref="CG46">IFERROR(_xlfn.SINGLE(INDEX('School Enrollment Data'!$B$3:$B$1818, _xlfn.AGGREGATE(15, 3, (('School Enrollment Data'!$A$3:$A$1818=I$4)/('School Enrollment Data'!$A$3:$A$1818=I$4)*ROW('School Enrollment Data'!$A$3:$A$1818)-2),ROWS($DV$12:DV54)))), "")</f>
        <v/>
      </c>
      <c r="CH46" s="222" t="str">
        <f t="shared" si="0"/>
        <v/>
      </c>
      <c r="CI46" s="222" t="str">
        <f>IF($CG46="", "", IF($CH46="No", 0,VLOOKUP($CG46,'School Enrollment Data'!$B$3:$P$1818,2,FALSE)))</f>
        <v/>
      </c>
      <c r="CJ46" s="222" t="str">
        <f>IF($CG46="", "", IF($CH46="No", 0,VLOOKUP($CG46,'School Enrollment Data'!$B$3:$P$1818,3,FALSE)))</f>
        <v/>
      </c>
      <c r="CK46" s="222" t="str">
        <f>IF($CG46="", "", IF($CH46="No", 0,VLOOKUP($CG46,'School Enrollment Data'!$B$3:$P$1818,4,FALSE)))</f>
        <v/>
      </c>
      <c r="CL46" s="222" t="str">
        <f>IF($CG46="", "", IF($CH46="No", 0,VLOOKUP($CG46,'School Enrollment Data'!$B$3:$P$1818,5,FALSE)))</f>
        <v/>
      </c>
      <c r="CM46" s="222" t="str">
        <f>IF($CG46="", "", IF($CH46="No", 0,VLOOKUP($CG46,'School Enrollment Data'!$B$3:$P$1818,6,FALSE)))</f>
        <v/>
      </c>
      <c r="CN46" s="222" t="str">
        <f>IF($CG46="", "", IF($CH46="No", 0,VLOOKUP($CG46,'School Enrollment Data'!$B$3:$P$1818,7,FALSE)))</f>
        <v/>
      </c>
      <c r="CO46" s="222" t="str">
        <f>IF($CG46="", "", IF($CH46="No", 0,VLOOKUP($CG46,'School Enrollment Data'!$B$3:$P$1818,8,FALSE)))</f>
        <v/>
      </c>
      <c r="CP46" s="222" t="str">
        <f>IF($CG46="", "", IF($CH46="No", 0,VLOOKUP($CG46,'School Enrollment Data'!$B$3:$P$1818,9,FALSE)))</f>
        <v/>
      </c>
      <c r="CQ46" s="222" t="str">
        <f>IF($CG46="", "", IF($CH46="No", 0,VLOOKUP($CG46,'School Enrollment Data'!$B$3:$P$1818,10,FALSE)))</f>
        <v/>
      </c>
      <c r="CR46" s="222" t="str">
        <f>IF($CG46="", "", IF($CH46="No", 0,VLOOKUP($CG46,'School Enrollment Data'!$B$3:$P$1818,11,FALSE)))</f>
        <v/>
      </c>
      <c r="CS46" s="222" t="str">
        <f>IF($CG46="", "", IF($CH46="No", 0,VLOOKUP($CG46,'School Enrollment Data'!$B$3:$P$1818,12,FALSE)))</f>
        <v/>
      </c>
      <c r="CT46" s="222" t="str">
        <f>IF($CG46="", "", IF($CH46="No", 0,VLOOKUP($CG46,'School Enrollment Data'!$B$3:$P$1818,13,FALSE)))</f>
        <v/>
      </c>
      <c r="CU46" s="222" t="str">
        <f>IF($CG46="", "", IF($CH46="No", 0,VLOOKUP($CG46,'School Enrollment Data'!$B$3:$P$1818,14,FALSE)))</f>
        <v/>
      </c>
      <c r="CV46" s="222" t="str">
        <f>IF($CG46="", "", IF($CH46="No", 0,VLOOKUP($CG46,'School Enrollment Data'!$B$3:$P$1818,15,FALSE)))</f>
        <v/>
      </c>
    </row>
    <row r="47" spans="1:110" ht="9" customHeight="1" x14ac:dyDescent="0.25">
      <c r="A47" s="20"/>
      <c r="B47" s="591"/>
      <c r="C47" s="591"/>
      <c r="D47" s="431"/>
      <c r="E47" s="431"/>
      <c r="F47" s="431"/>
      <c r="G47" s="431"/>
      <c r="H47" s="431"/>
      <c r="I47" s="431"/>
      <c r="J47" s="431"/>
      <c r="K47" s="431"/>
      <c r="L47" s="431"/>
      <c r="M47" s="431"/>
      <c r="N47" s="431"/>
      <c r="O47" s="431"/>
      <c r="P47" s="431"/>
      <c r="Q47" s="431"/>
      <c r="R47" s="431"/>
      <c r="S47" s="431"/>
      <c r="T47" s="431"/>
      <c r="U47" s="431"/>
      <c r="V47" s="431"/>
      <c r="W47" s="431"/>
      <c r="X47" s="431"/>
      <c r="Y47" s="431"/>
      <c r="Z47" s="4"/>
      <c r="AA47" s="591"/>
      <c r="AB47" s="591"/>
      <c r="AC47" s="4"/>
      <c r="AD47" s="127"/>
      <c r="AE47" s="127"/>
      <c r="AF47" s="127"/>
      <c r="AG47" s="127"/>
      <c r="AH47" s="127"/>
      <c r="AI47" s="127"/>
      <c r="AJ47" s="127"/>
      <c r="AK47" s="127"/>
      <c r="AL47" s="127"/>
      <c r="AM47" s="127"/>
      <c r="AN47" s="127"/>
      <c r="AO47" s="127"/>
      <c r="AP47" s="127"/>
      <c r="AQ47" s="127"/>
      <c r="AR47" s="127"/>
      <c r="AS47" s="127"/>
      <c r="AT47" s="127"/>
      <c r="AU47" s="127"/>
      <c r="AV47" s="127"/>
      <c r="AW47" s="127"/>
      <c r="AX47" s="127"/>
      <c r="AY47" s="127"/>
      <c r="AZ47" s="591"/>
      <c r="BA47" s="591"/>
      <c r="BB47" s="4"/>
      <c r="BC47" s="127"/>
      <c r="BD47" s="127"/>
      <c r="BE47" s="127"/>
      <c r="BF47" s="127"/>
      <c r="BG47" s="4"/>
      <c r="BH47" s="127"/>
      <c r="BI47" s="127"/>
      <c r="BJ47" s="127"/>
      <c r="BK47" s="127"/>
      <c r="BL47" s="127"/>
      <c r="BM47" s="127"/>
      <c r="BN47" s="127"/>
      <c r="BO47" s="127"/>
      <c r="BP47" s="127"/>
      <c r="BQ47" s="127"/>
      <c r="BR47" s="127"/>
      <c r="BS47" s="127"/>
      <c r="BT47" s="127"/>
      <c r="BU47" s="127"/>
      <c r="BV47" s="34"/>
      <c r="BW47" s="34"/>
      <c r="BX47" s="7"/>
      <c r="BY47" s="7"/>
      <c r="BZ47" s="25"/>
      <c r="CB47" s="2"/>
      <c r="CC47" s="2"/>
      <c r="CD47" s="2"/>
      <c r="CE47" s="2"/>
      <c r="CG47" s="124" t="str" cm="1">
        <f t="array" ref="CG47">IFERROR(_xlfn.SINGLE(INDEX('School Enrollment Data'!$B$3:$B$1818, _xlfn.AGGREGATE(15, 3, (('School Enrollment Data'!$A$3:$A$1818=I$4)/('School Enrollment Data'!$A$3:$A$1818=I$4)*ROW('School Enrollment Data'!$A$3:$A$1818)-2),ROWS($DV$12:DV55)))), "")</f>
        <v/>
      </c>
      <c r="CH47" s="222" t="str">
        <f t="shared" si="0"/>
        <v/>
      </c>
      <c r="CI47" s="222" t="str">
        <f>IF($CG47="", "", IF($CH47="No", 0,VLOOKUP($CG47,'School Enrollment Data'!$B$3:$P$1818,2,FALSE)))</f>
        <v/>
      </c>
      <c r="CJ47" s="222" t="str">
        <f>IF($CG47="", "", IF($CH47="No", 0,VLOOKUP($CG47,'School Enrollment Data'!$B$3:$P$1818,3,FALSE)))</f>
        <v/>
      </c>
      <c r="CK47" s="222" t="str">
        <f>IF($CG47="", "", IF($CH47="No", 0,VLOOKUP($CG47,'School Enrollment Data'!$B$3:$P$1818,4,FALSE)))</f>
        <v/>
      </c>
      <c r="CL47" s="222" t="str">
        <f>IF($CG47="", "", IF($CH47="No", 0,VLOOKUP($CG47,'School Enrollment Data'!$B$3:$P$1818,5,FALSE)))</f>
        <v/>
      </c>
      <c r="CM47" s="222" t="str">
        <f>IF($CG47="", "", IF($CH47="No", 0,VLOOKUP($CG47,'School Enrollment Data'!$B$3:$P$1818,6,FALSE)))</f>
        <v/>
      </c>
      <c r="CN47" s="222" t="str">
        <f>IF($CG47="", "", IF($CH47="No", 0,VLOOKUP($CG47,'School Enrollment Data'!$B$3:$P$1818,7,FALSE)))</f>
        <v/>
      </c>
      <c r="CO47" s="222" t="str">
        <f>IF($CG47="", "", IF($CH47="No", 0,VLOOKUP($CG47,'School Enrollment Data'!$B$3:$P$1818,8,FALSE)))</f>
        <v/>
      </c>
      <c r="CP47" s="222" t="str">
        <f>IF($CG47="", "", IF($CH47="No", 0,VLOOKUP($CG47,'School Enrollment Data'!$B$3:$P$1818,9,FALSE)))</f>
        <v/>
      </c>
      <c r="CQ47" s="222" t="str">
        <f>IF($CG47="", "", IF($CH47="No", 0,VLOOKUP($CG47,'School Enrollment Data'!$B$3:$P$1818,10,FALSE)))</f>
        <v/>
      </c>
      <c r="CR47" s="222" t="str">
        <f>IF($CG47="", "", IF($CH47="No", 0,VLOOKUP($CG47,'School Enrollment Data'!$B$3:$P$1818,11,FALSE)))</f>
        <v/>
      </c>
      <c r="CS47" s="222" t="str">
        <f>IF($CG47="", "", IF($CH47="No", 0,VLOOKUP($CG47,'School Enrollment Data'!$B$3:$P$1818,12,FALSE)))</f>
        <v/>
      </c>
      <c r="CT47" s="222" t="str">
        <f>IF($CG47="", "", IF($CH47="No", 0,VLOOKUP($CG47,'School Enrollment Data'!$B$3:$P$1818,13,FALSE)))</f>
        <v/>
      </c>
      <c r="CU47" s="222" t="str">
        <f>IF($CG47="", "", IF($CH47="No", 0,VLOOKUP($CG47,'School Enrollment Data'!$B$3:$P$1818,14,FALSE)))</f>
        <v/>
      </c>
      <c r="CV47" s="222" t="str">
        <f>IF($CG47="", "", IF($CH47="No", 0,VLOOKUP($CG47,'School Enrollment Data'!$B$3:$P$1818,15,FALSE)))</f>
        <v/>
      </c>
    </row>
    <row r="48" spans="1:110" ht="15" customHeight="1" x14ac:dyDescent="0.25">
      <c r="A48" s="20"/>
      <c r="B48" s="590"/>
      <c r="C48" s="590"/>
      <c r="D48" s="589" t="str" cm="1">
        <f t="array" ref="D48">IFERROR(_xlfn.SINGLE(INDEX(CG$4:CG$439, _xlfn.AGGREGATE(15, 3, ((CG$4:CG$439&lt;&gt;"")/(CG$4:CG$439&lt;&gt;"")*ROW(CG$4:CG$439)-3),ROWS($DV$12:DV32)))), "")</f>
        <v/>
      </c>
      <c r="E48" s="589"/>
      <c r="F48" s="589"/>
      <c r="G48" s="589"/>
      <c r="H48" s="589"/>
      <c r="I48" s="589"/>
      <c r="J48" s="589"/>
      <c r="K48" s="589"/>
      <c r="L48" s="589"/>
      <c r="M48" s="589"/>
      <c r="N48" s="589"/>
      <c r="O48" s="589"/>
      <c r="P48" s="589"/>
      <c r="Q48" s="589"/>
      <c r="R48" s="589"/>
      <c r="S48" s="589"/>
      <c r="T48" s="589"/>
      <c r="U48" s="589"/>
      <c r="V48" s="589"/>
      <c r="W48" s="589"/>
      <c r="X48" s="589"/>
      <c r="Y48" s="589"/>
      <c r="Z48" s="4"/>
      <c r="AA48" s="590"/>
      <c r="AB48" s="590"/>
      <c r="AC48" s="589" t="str" cm="1">
        <f t="array" ref="AC48">IFERROR(_xlfn.SINGLE(INDEX(CG$4:CG$439, _xlfn.AGGREGATE(15, 3, ((CG$4:CG$439&lt;&gt;"")/(CG$4:CG$439&lt;&gt;"")*ROW(CG$4:CG$439)-3),ROWS($DV$12:DV82)))), "")</f>
        <v/>
      </c>
      <c r="AD48" s="589"/>
      <c r="AE48" s="589"/>
      <c r="AF48" s="589"/>
      <c r="AG48" s="589"/>
      <c r="AH48" s="589"/>
      <c r="AI48" s="589"/>
      <c r="AJ48" s="589"/>
      <c r="AK48" s="589"/>
      <c r="AL48" s="589"/>
      <c r="AM48" s="589"/>
      <c r="AN48" s="589"/>
      <c r="AO48" s="589"/>
      <c r="AP48" s="589"/>
      <c r="AQ48" s="589"/>
      <c r="AR48" s="589"/>
      <c r="AS48" s="589"/>
      <c r="AT48" s="589"/>
      <c r="AU48" s="589"/>
      <c r="AV48" s="589"/>
      <c r="AW48" s="589"/>
      <c r="AX48" s="589"/>
      <c r="AY48" s="4"/>
      <c r="AZ48" s="590"/>
      <c r="BA48" s="590"/>
      <c r="BB48" s="589" t="str" cm="1">
        <f t="array" ref="BB48">IFERROR(_xlfn.SINGLE(INDEX(CG$4:CG$439, _xlfn.AGGREGATE(15, 3, ((CG$4:CG$439&lt;&gt;"")/(CG$4:CG$439&lt;&gt;"")*ROW(CG$4:CG$439)-3),ROWS($DV$12:DV132)))), "")</f>
        <v/>
      </c>
      <c r="BC48" s="589"/>
      <c r="BD48" s="589"/>
      <c r="BE48" s="589"/>
      <c r="BF48" s="589"/>
      <c r="BG48" s="589"/>
      <c r="BH48" s="589"/>
      <c r="BI48" s="589"/>
      <c r="BJ48" s="589"/>
      <c r="BK48" s="589"/>
      <c r="BL48" s="589"/>
      <c r="BM48" s="589"/>
      <c r="BN48" s="589"/>
      <c r="BO48" s="589"/>
      <c r="BP48" s="589"/>
      <c r="BQ48" s="589"/>
      <c r="BR48" s="589"/>
      <c r="BS48" s="589"/>
      <c r="BT48" s="589"/>
      <c r="BU48" s="589"/>
      <c r="BV48" s="589"/>
      <c r="BW48" s="589"/>
      <c r="BX48" s="7"/>
      <c r="BY48" s="7"/>
      <c r="BZ48" s="25"/>
      <c r="CA48" s="47"/>
      <c r="CB48" s="2"/>
      <c r="CC48" s="2"/>
      <c r="CD48" s="2"/>
      <c r="CE48" s="2"/>
      <c r="CG48" s="124" t="str" cm="1">
        <f t="array" ref="CG48">IFERROR(_xlfn.SINGLE(INDEX('School Enrollment Data'!$B$3:$B$1818, _xlfn.AGGREGATE(15, 3, (('School Enrollment Data'!$A$3:$A$1818=I$4)/('School Enrollment Data'!$A$3:$A$1818=I$4)*ROW('School Enrollment Data'!$A$3:$A$1818)-2),ROWS($DV$12:DV56)))), "")</f>
        <v/>
      </c>
      <c r="CH48" s="222" t="str">
        <f t="shared" si="0"/>
        <v/>
      </c>
      <c r="CI48" s="222" t="str">
        <f>IF($CG48="", "", IF($CH48="No", 0,VLOOKUP($CG48,'School Enrollment Data'!$B$3:$P$1818,2,FALSE)))</f>
        <v/>
      </c>
      <c r="CJ48" s="222" t="str">
        <f>IF($CG48="", "", IF($CH48="No", 0,VLOOKUP($CG48,'School Enrollment Data'!$B$3:$P$1818,3,FALSE)))</f>
        <v/>
      </c>
      <c r="CK48" s="222" t="str">
        <f>IF($CG48="", "", IF($CH48="No", 0,VLOOKUP($CG48,'School Enrollment Data'!$B$3:$P$1818,4,FALSE)))</f>
        <v/>
      </c>
      <c r="CL48" s="222" t="str">
        <f>IF($CG48="", "", IF($CH48="No", 0,VLOOKUP($CG48,'School Enrollment Data'!$B$3:$P$1818,5,FALSE)))</f>
        <v/>
      </c>
      <c r="CM48" s="222" t="str">
        <f>IF($CG48="", "", IF($CH48="No", 0,VLOOKUP($CG48,'School Enrollment Data'!$B$3:$P$1818,6,FALSE)))</f>
        <v/>
      </c>
      <c r="CN48" s="222" t="str">
        <f>IF($CG48="", "", IF($CH48="No", 0,VLOOKUP($CG48,'School Enrollment Data'!$B$3:$P$1818,7,FALSE)))</f>
        <v/>
      </c>
      <c r="CO48" s="222" t="str">
        <f>IF($CG48="", "", IF($CH48="No", 0,VLOOKUP($CG48,'School Enrollment Data'!$B$3:$P$1818,8,FALSE)))</f>
        <v/>
      </c>
      <c r="CP48" s="222" t="str">
        <f>IF($CG48="", "", IF($CH48="No", 0,VLOOKUP($CG48,'School Enrollment Data'!$B$3:$P$1818,9,FALSE)))</f>
        <v/>
      </c>
      <c r="CQ48" s="222" t="str">
        <f>IF($CG48="", "", IF($CH48="No", 0,VLOOKUP($CG48,'School Enrollment Data'!$B$3:$P$1818,10,FALSE)))</f>
        <v/>
      </c>
      <c r="CR48" s="222" t="str">
        <f>IF($CG48="", "", IF($CH48="No", 0,VLOOKUP($CG48,'School Enrollment Data'!$B$3:$P$1818,11,FALSE)))</f>
        <v/>
      </c>
      <c r="CS48" s="222" t="str">
        <f>IF($CG48="", "", IF($CH48="No", 0,VLOOKUP($CG48,'School Enrollment Data'!$B$3:$P$1818,12,FALSE)))</f>
        <v/>
      </c>
      <c r="CT48" s="222" t="str">
        <f>IF($CG48="", "", IF($CH48="No", 0,VLOOKUP($CG48,'School Enrollment Data'!$B$3:$P$1818,13,FALSE)))</f>
        <v/>
      </c>
      <c r="CU48" s="222" t="str">
        <f>IF($CG48="", "", IF($CH48="No", 0,VLOOKUP($CG48,'School Enrollment Data'!$B$3:$P$1818,14,FALSE)))</f>
        <v/>
      </c>
      <c r="CV48" s="222" t="str">
        <f>IF($CG48="", "", IF($CH48="No", 0,VLOOKUP($CG48,'School Enrollment Data'!$B$3:$P$1818,15,FALSE)))</f>
        <v/>
      </c>
    </row>
    <row r="49" spans="1:100" ht="9" customHeight="1" x14ac:dyDescent="0.25">
      <c r="A49" s="20"/>
      <c r="B49" s="591"/>
      <c r="C49" s="591"/>
      <c r="D49" s="431"/>
      <c r="E49" s="431"/>
      <c r="F49" s="431"/>
      <c r="G49" s="431"/>
      <c r="H49" s="431"/>
      <c r="I49" s="431"/>
      <c r="J49" s="431"/>
      <c r="K49" s="431"/>
      <c r="L49" s="431"/>
      <c r="M49" s="431"/>
      <c r="N49" s="431"/>
      <c r="O49" s="431"/>
      <c r="P49" s="431"/>
      <c r="Q49" s="431"/>
      <c r="R49" s="431"/>
      <c r="S49" s="431"/>
      <c r="T49" s="431"/>
      <c r="U49" s="431"/>
      <c r="V49" s="431"/>
      <c r="W49" s="431"/>
      <c r="X49" s="431"/>
      <c r="Y49" s="431"/>
      <c r="Z49" s="4"/>
      <c r="AA49" s="591"/>
      <c r="AB49" s="591"/>
      <c r="AC49" s="4"/>
      <c r="AD49" s="127"/>
      <c r="AE49" s="127"/>
      <c r="AF49" s="127"/>
      <c r="AG49" s="127"/>
      <c r="AH49" s="127"/>
      <c r="AI49" s="127"/>
      <c r="AJ49" s="127"/>
      <c r="AK49" s="127"/>
      <c r="AL49" s="127"/>
      <c r="AM49" s="127"/>
      <c r="AN49" s="127"/>
      <c r="AO49" s="127"/>
      <c r="AP49" s="127"/>
      <c r="AQ49" s="127"/>
      <c r="AR49" s="127"/>
      <c r="AS49" s="127"/>
      <c r="AT49" s="127"/>
      <c r="AU49" s="127"/>
      <c r="AV49" s="127"/>
      <c r="AW49" s="127"/>
      <c r="AX49" s="127"/>
      <c r="AY49" s="127"/>
      <c r="AZ49" s="591"/>
      <c r="BA49" s="591"/>
      <c r="BB49" s="4"/>
      <c r="BC49" s="127"/>
      <c r="BD49" s="127"/>
      <c r="BE49" s="127"/>
      <c r="BF49" s="127"/>
      <c r="BG49" s="4"/>
      <c r="BH49" s="127"/>
      <c r="BI49" s="127"/>
      <c r="BJ49" s="127"/>
      <c r="BK49" s="127"/>
      <c r="BL49" s="127"/>
      <c r="BM49" s="127"/>
      <c r="BN49" s="127"/>
      <c r="BO49" s="127"/>
      <c r="BP49" s="127"/>
      <c r="BQ49" s="127"/>
      <c r="BR49" s="127"/>
      <c r="BS49" s="127"/>
      <c r="BT49" s="127"/>
      <c r="BU49" s="127"/>
      <c r="BV49" s="34"/>
      <c r="BW49" s="34"/>
      <c r="BX49" s="7"/>
      <c r="BY49" s="7"/>
      <c r="BZ49" s="25"/>
      <c r="CB49" s="2"/>
      <c r="CC49" s="2"/>
      <c r="CD49" s="2"/>
      <c r="CE49" s="2"/>
      <c r="CG49" s="124" t="str" cm="1">
        <f t="array" ref="CG49">IFERROR(_xlfn.SINGLE(INDEX('School Enrollment Data'!$B$3:$B$1818, _xlfn.AGGREGATE(15, 3, (('School Enrollment Data'!$A$3:$A$1818=I$4)/('School Enrollment Data'!$A$3:$A$1818=I$4)*ROW('School Enrollment Data'!$A$3:$A$1818)-2),ROWS($DV$12:DV57)))), "")</f>
        <v/>
      </c>
      <c r="CH49" s="222" t="str">
        <f t="shared" si="0"/>
        <v/>
      </c>
      <c r="CI49" s="222" t="str">
        <f>IF($CG49="", "", IF($CH49="No", 0,VLOOKUP($CG49,'School Enrollment Data'!$B$3:$P$1818,2,FALSE)))</f>
        <v/>
      </c>
      <c r="CJ49" s="222" t="str">
        <f>IF($CG49="", "", IF($CH49="No", 0,VLOOKUP($CG49,'School Enrollment Data'!$B$3:$P$1818,3,FALSE)))</f>
        <v/>
      </c>
      <c r="CK49" s="222" t="str">
        <f>IF($CG49="", "", IF($CH49="No", 0,VLOOKUP($CG49,'School Enrollment Data'!$B$3:$P$1818,4,FALSE)))</f>
        <v/>
      </c>
      <c r="CL49" s="222" t="str">
        <f>IF($CG49="", "", IF($CH49="No", 0,VLOOKUP($CG49,'School Enrollment Data'!$B$3:$P$1818,5,FALSE)))</f>
        <v/>
      </c>
      <c r="CM49" s="222" t="str">
        <f>IF($CG49="", "", IF($CH49="No", 0,VLOOKUP($CG49,'School Enrollment Data'!$B$3:$P$1818,6,FALSE)))</f>
        <v/>
      </c>
      <c r="CN49" s="222" t="str">
        <f>IF($CG49="", "", IF($CH49="No", 0,VLOOKUP($CG49,'School Enrollment Data'!$B$3:$P$1818,7,FALSE)))</f>
        <v/>
      </c>
      <c r="CO49" s="222" t="str">
        <f>IF($CG49="", "", IF($CH49="No", 0,VLOOKUP($CG49,'School Enrollment Data'!$B$3:$P$1818,8,FALSE)))</f>
        <v/>
      </c>
      <c r="CP49" s="222" t="str">
        <f>IF($CG49="", "", IF($CH49="No", 0,VLOOKUP($CG49,'School Enrollment Data'!$B$3:$P$1818,9,FALSE)))</f>
        <v/>
      </c>
      <c r="CQ49" s="222" t="str">
        <f>IF($CG49="", "", IF($CH49="No", 0,VLOOKUP($CG49,'School Enrollment Data'!$B$3:$P$1818,10,FALSE)))</f>
        <v/>
      </c>
      <c r="CR49" s="222" t="str">
        <f>IF($CG49="", "", IF($CH49="No", 0,VLOOKUP($CG49,'School Enrollment Data'!$B$3:$P$1818,11,FALSE)))</f>
        <v/>
      </c>
      <c r="CS49" s="222" t="str">
        <f>IF($CG49="", "", IF($CH49="No", 0,VLOOKUP($CG49,'School Enrollment Data'!$B$3:$P$1818,12,FALSE)))</f>
        <v/>
      </c>
      <c r="CT49" s="222" t="str">
        <f>IF($CG49="", "", IF($CH49="No", 0,VLOOKUP($CG49,'School Enrollment Data'!$B$3:$P$1818,13,FALSE)))</f>
        <v/>
      </c>
      <c r="CU49" s="222" t="str">
        <f>IF($CG49="", "", IF($CH49="No", 0,VLOOKUP($CG49,'School Enrollment Data'!$B$3:$P$1818,14,FALSE)))</f>
        <v/>
      </c>
      <c r="CV49" s="222" t="str">
        <f>IF($CG49="", "", IF($CH49="No", 0,VLOOKUP($CG49,'School Enrollment Data'!$B$3:$P$1818,15,FALSE)))</f>
        <v/>
      </c>
    </row>
    <row r="50" spans="1:100" ht="15" customHeight="1" x14ac:dyDescent="0.25">
      <c r="A50" s="20"/>
      <c r="B50" s="590"/>
      <c r="C50" s="590"/>
      <c r="D50" s="589" t="str" cm="1">
        <f t="array" ref="D50">IFERROR(_xlfn.SINGLE(INDEX(CG$4:CG$439, _xlfn.AGGREGATE(15, 3, ((CG$4:CG$439&lt;&gt;"")/(CG$4:CG$439&lt;&gt;"")*ROW(CG$4:CG$439)-3),ROWS($DV$12:DV33)))), "")</f>
        <v/>
      </c>
      <c r="E50" s="589"/>
      <c r="F50" s="589"/>
      <c r="G50" s="589"/>
      <c r="H50" s="589"/>
      <c r="I50" s="589"/>
      <c r="J50" s="589"/>
      <c r="K50" s="589"/>
      <c r="L50" s="589"/>
      <c r="M50" s="589"/>
      <c r="N50" s="589"/>
      <c r="O50" s="589"/>
      <c r="P50" s="589"/>
      <c r="Q50" s="589"/>
      <c r="R50" s="589"/>
      <c r="S50" s="589"/>
      <c r="T50" s="589"/>
      <c r="U50" s="589"/>
      <c r="V50" s="589"/>
      <c r="W50" s="589"/>
      <c r="X50" s="589"/>
      <c r="Y50" s="589"/>
      <c r="Z50" s="4"/>
      <c r="AA50" s="590"/>
      <c r="AB50" s="590"/>
      <c r="AC50" s="589" t="str" cm="1">
        <f t="array" ref="AC50">IFERROR(_xlfn.SINGLE(INDEX(CG$4:CG$439, _xlfn.AGGREGATE(15, 3, ((CG$4:CG$439&lt;&gt;"")/(CG$4:CG$439&lt;&gt;"")*ROW(CG$4:CG$439)-3),ROWS($DV$12:DV83)))), "")</f>
        <v/>
      </c>
      <c r="AD50" s="589"/>
      <c r="AE50" s="589"/>
      <c r="AF50" s="589"/>
      <c r="AG50" s="589"/>
      <c r="AH50" s="589"/>
      <c r="AI50" s="589"/>
      <c r="AJ50" s="589"/>
      <c r="AK50" s="589"/>
      <c r="AL50" s="589"/>
      <c r="AM50" s="589"/>
      <c r="AN50" s="589"/>
      <c r="AO50" s="589"/>
      <c r="AP50" s="589"/>
      <c r="AQ50" s="589"/>
      <c r="AR50" s="589"/>
      <c r="AS50" s="589"/>
      <c r="AT50" s="589"/>
      <c r="AU50" s="589"/>
      <c r="AV50" s="589"/>
      <c r="AW50" s="589"/>
      <c r="AX50" s="589"/>
      <c r="AY50" s="4"/>
      <c r="AZ50" s="590"/>
      <c r="BA50" s="590"/>
      <c r="BB50" s="589" t="str" cm="1">
        <f t="array" ref="BB50">IFERROR(_xlfn.SINGLE(INDEX(CG$4:CG$439, _xlfn.AGGREGATE(15, 3, ((CG$4:CG$439&lt;&gt;"")/(CG$4:CG$439&lt;&gt;"")*ROW(CG$4:CG$439)-3),ROWS($DV$12:DV133)))), "")</f>
        <v/>
      </c>
      <c r="BC50" s="589"/>
      <c r="BD50" s="589"/>
      <c r="BE50" s="589"/>
      <c r="BF50" s="589"/>
      <c r="BG50" s="589"/>
      <c r="BH50" s="589"/>
      <c r="BI50" s="589"/>
      <c r="BJ50" s="589"/>
      <c r="BK50" s="589"/>
      <c r="BL50" s="589"/>
      <c r="BM50" s="589"/>
      <c r="BN50" s="589"/>
      <c r="BO50" s="589"/>
      <c r="BP50" s="589"/>
      <c r="BQ50" s="589"/>
      <c r="BR50" s="589"/>
      <c r="BS50" s="589"/>
      <c r="BT50" s="589"/>
      <c r="BU50" s="589"/>
      <c r="BV50" s="589"/>
      <c r="BW50" s="589"/>
      <c r="BX50" s="7"/>
      <c r="BY50" s="7"/>
      <c r="BZ50" s="25"/>
      <c r="CB50" s="2"/>
      <c r="CC50" s="2"/>
      <c r="CD50" s="2"/>
      <c r="CE50" s="2"/>
      <c r="CG50" s="124" t="str" cm="1">
        <f t="array" ref="CG50">IFERROR(_xlfn.SINGLE(INDEX('School Enrollment Data'!$B$3:$B$1818, _xlfn.AGGREGATE(15, 3, (('School Enrollment Data'!$A$3:$A$1818=I$4)/('School Enrollment Data'!$A$3:$A$1818=I$4)*ROW('School Enrollment Data'!$A$3:$A$1818)-2),ROWS($DV$12:DV58)))), "")</f>
        <v/>
      </c>
      <c r="CH50" s="222" t="str">
        <f t="shared" si="0"/>
        <v/>
      </c>
      <c r="CI50" s="222" t="str">
        <f>IF($CG50="", "", IF($CH50="No", 0,VLOOKUP($CG50,'School Enrollment Data'!$B$3:$P$1818,2,FALSE)))</f>
        <v/>
      </c>
      <c r="CJ50" s="222" t="str">
        <f>IF($CG50="", "", IF($CH50="No", 0,VLOOKUP($CG50,'School Enrollment Data'!$B$3:$P$1818,3,FALSE)))</f>
        <v/>
      </c>
      <c r="CK50" s="222" t="str">
        <f>IF($CG50="", "", IF($CH50="No", 0,VLOOKUP($CG50,'School Enrollment Data'!$B$3:$P$1818,4,FALSE)))</f>
        <v/>
      </c>
      <c r="CL50" s="222" t="str">
        <f>IF($CG50="", "", IF($CH50="No", 0,VLOOKUP($CG50,'School Enrollment Data'!$B$3:$P$1818,5,FALSE)))</f>
        <v/>
      </c>
      <c r="CM50" s="222" t="str">
        <f>IF($CG50="", "", IF($CH50="No", 0,VLOOKUP($CG50,'School Enrollment Data'!$B$3:$P$1818,6,FALSE)))</f>
        <v/>
      </c>
      <c r="CN50" s="222" t="str">
        <f>IF($CG50="", "", IF($CH50="No", 0,VLOOKUP($CG50,'School Enrollment Data'!$B$3:$P$1818,7,FALSE)))</f>
        <v/>
      </c>
      <c r="CO50" s="222" t="str">
        <f>IF($CG50="", "", IF($CH50="No", 0,VLOOKUP($CG50,'School Enrollment Data'!$B$3:$P$1818,8,FALSE)))</f>
        <v/>
      </c>
      <c r="CP50" s="222" t="str">
        <f>IF($CG50="", "", IF($CH50="No", 0,VLOOKUP($CG50,'School Enrollment Data'!$B$3:$P$1818,9,FALSE)))</f>
        <v/>
      </c>
      <c r="CQ50" s="222" t="str">
        <f>IF($CG50="", "", IF($CH50="No", 0,VLOOKUP($CG50,'School Enrollment Data'!$B$3:$P$1818,10,FALSE)))</f>
        <v/>
      </c>
      <c r="CR50" s="222" t="str">
        <f>IF($CG50="", "", IF($CH50="No", 0,VLOOKUP($CG50,'School Enrollment Data'!$B$3:$P$1818,11,FALSE)))</f>
        <v/>
      </c>
      <c r="CS50" s="222" t="str">
        <f>IF($CG50="", "", IF($CH50="No", 0,VLOOKUP($CG50,'School Enrollment Data'!$B$3:$P$1818,12,FALSE)))</f>
        <v/>
      </c>
      <c r="CT50" s="222" t="str">
        <f>IF($CG50="", "", IF($CH50="No", 0,VLOOKUP($CG50,'School Enrollment Data'!$B$3:$P$1818,13,FALSE)))</f>
        <v/>
      </c>
      <c r="CU50" s="222" t="str">
        <f>IF($CG50="", "", IF($CH50="No", 0,VLOOKUP($CG50,'School Enrollment Data'!$B$3:$P$1818,14,FALSE)))</f>
        <v/>
      </c>
      <c r="CV50" s="222" t="str">
        <f>IF($CG50="", "", IF($CH50="No", 0,VLOOKUP($CG50,'School Enrollment Data'!$B$3:$P$1818,15,FALSE)))</f>
        <v/>
      </c>
    </row>
    <row r="51" spans="1:100" ht="9" customHeight="1" x14ac:dyDescent="0.25">
      <c r="A51" s="20"/>
      <c r="B51" s="591"/>
      <c r="C51" s="591"/>
      <c r="D51" s="431"/>
      <c r="E51" s="431"/>
      <c r="F51" s="431"/>
      <c r="G51" s="431"/>
      <c r="H51" s="431"/>
      <c r="I51" s="431"/>
      <c r="J51" s="431"/>
      <c r="K51" s="431"/>
      <c r="L51" s="431"/>
      <c r="M51" s="431"/>
      <c r="N51" s="431"/>
      <c r="O51" s="431"/>
      <c r="P51" s="431"/>
      <c r="Q51" s="431"/>
      <c r="R51" s="431"/>
      <c r="S51" s="431"/>
      <c r="T51" s="431"/>
      <c r="U51" s="431"/>
      <c r="V51" s="431"/>
      <c r="W51" s="431"/>
      <c r="X51" s="431"/>
      <c r="Y51" s="431"/>
      <c r="Z51" s="4"/>
      <c r="AA51" s="591"/>
      <c r="AB51" s="591"/>
      <c r="AC51" s="4"/>
      <c r="AD51" s="127"/>
      <c r="AE51" s="127"/>
      <c r="AF51" s="127"/>
      <c r="AG51" s="127"/>
      <c r="AH51" s="127"/>
      <c r="AI51" s="127"/>
      <c r="AJ51" s="127"/>
      <c r="AK51" s="127"/>
      <c r="AL51" s="127"/>
      <c r="AM51" s="127"/>
      <c r="AN51" s="127"/>
      <c r="AO51" s="127"/>
      <c r="AP51" s="127"/>
      <c r="AQ51" s="127"/>
      <c r="AR51" s="127"/>
      <c r="AS51" s="127"/>
      <c r="AT51" s="127"/>
      <c r="AU51" s="127"/>
      <c r="AV51" s="127"/>
      <c r="AW51" s="127"/>
      <c r="AX51" s="127"/>
      <c r="AY51" s="127"/>
      <c r="AZ51" s="591"/>
      <c r="BA51" s="591"/>
      <c r="BB51" s="4"/>
      <c r="BC51" s="127"/>
      <c r="BD51" s="127"/>
      <c r="BE51" s="127"/>
      <c r="BF51" s="127"/>
      <c r="BG51" s="4"/>
      <c r="BH51" s="127"/>
      <c r="BI51" s="127"/>
      <c r="BJ51" s="127"/>
      <c r="BK51" s="127"/>
      <c r="BL51" s="127"/>
      <c r="BM51" s="127"/>
      <c r="BN51" s="127"/>
      <c r="BO51" s="127"/>
      <c r="BP51" s="127"/>
      <c r="BQ51" s="127"/>
      <c r="BR51" s="127"/>
      <c r="BS51" s="127"/>
      <c r="BT51" s="127"/>
      <c r="BU51" s="127"/>
      <c r="BV51" s="34"/>
      <c r="BW51" s="34"/>
      <c r="BX51" s="7"/>
      <c r="BY51" s="7"/>
      <c r="BZ51" s="25"/>
      <c r="CB51" s="2"/>
      <c r="CC51" s="2"/>
      <c r="CD51" s="2"/>
      <c r="CE51" s="2"/>
      <c r="CG51" s="124" t="str" cm="1">
        <f t="array" ref="CG51">IFERROR(_xlfn.SINGLE(INDEX('School Enrollment Data'!$B$3:$B$1818, _xlfn.AGGREGATE(15, 3, (('School Enrollment Data'!$A$3:$A$1818=I$4)/('School Enrollment Data'!$A$3:$A$1818=I$4)*ROW('School Enrollment Data'!$A$3:$A$1818)-2),ROWS($DV$12:DV59)))), "")</f>
        <v/>
      </c>
      <c r="CH51" s="222" t="str">
        <f t="shared" si="0"/>
        <v/>
      </c>
      <c r="CI51" s="222" t="str">
        <f>IF($CG51="", "", IF($CH51="No", 0,VLOOKUP($CG51,'School Enrollment Data'!$B$3:$P$1818,2,FALSE)))</f>
        <v/>
      </c>
      <c r="CJ51" s="222" t="str">
        <f>IF($CG51="", "", IF($CH51="No", 0,VLOOKUP($CG51,'School Enrollment Data'!$B$3:$P$1818,3,FALSE)))</f>
        <v/>
      </c>
      <c r="CK51" s="222" t="str">
        <f>IF($CG51="", "", IF($CH51="No", 0,VLOOKUP($CG51,'School Enrollment Data'!$B$3:$P$1818,4,FALSE)))</f>
        <v/>
      </c>
      <c r="CL51" s="222" t="str">
        <f>IF($CG51="", "", IF($CH51="No", 0,VLOOKUP($CG51,'School Enrollment Data'!$B$3:$P$1818,5,FALSE)))</f>
        <v/>
      </c>
      <c r="CM51" s="222" t="str">
        <f>IF($CG51="", "", IF($CH51="No", 0,VLOOKUP($CG51,'School Enrollment Data'!$B$3:$P$1818,6,FALSE)))</f>
        <v/>
      </c>
      <c r="CN51" s="222" t="str">
        <f>IF($CG51="", "", IF($CH51="No", 0,VLOOKUP($CG51,'School Enrollment Data'!$B$3:$P$1818,7,FALSE)))</f>
        <v/>
      </c>
      <c r="CO51" s="222" t="str">
        <f>IF($CG51="", "", IF($CH51="No", 0,VLOOKUP($CG51,'School Enrollment Data'!$B$3:$P$1818,8,FALSE)))</f>
        <v/>
      </c>
      <c r="CP51" s="222" t="str">
        <f>IF($CG51="", "", IF($CH51="No", 0,VLOOKUP($CG51,'School Enrollment Data'!$B$3:$P$1818,9,FALSE)))</f>
        <v/>
      </c>
      <c r="CQ51" s="222" t="str">
        <f>IF($CG51="", "", IF($CH51="No", 0,VLOOKUP($CG51,'School Enrollment Data'!$B$3:$P$1818,10,FALSE)))</f>
        <v/>
      </c>
      <c r="CR51" s="222" t="str">
        <f>IF($CG51="", "", IF($CH51="No", 0,VLOOKUP($CG51,'School Enrollment Data'!$B$3:$P$1818,11,FALSE)))</f>
        <v/>
      </c>
      <c r="CS51" s="222" t="str">
        <f>IF($CG51="", "", IF($CH51="No", 0,VLOOKUP($CG51,'School Enrollment Data'!$B$3:$P$1818,12,FALSE)))</f>
        <v/>
      </c>
      <c r="CT51" s="222" t="str">
        <f>IF($CG51="", "", IF($CH51="No", 0,VLOOKUP($CG51,'School Enrollment Data'!$B$3:$P$1818,13,FALSE)))</f>
        <v/>
      </c>
      <c r="CU51" s="222" t="str">
        <f>IF($CG51="", "", IF($CH51="No", 0,VLOOKUP($CG51,'School Enrollment Data'!$B$3:$P$1818,14,FALSE)))</f>
        <v/>
      </c>
      <c r="CV51" s="222" t="str">
        <f>IF($CG51="", "", IF($CH51="No", 0,VLOOKUP($CG51,'School Enrollment Data'!$B$3:$P$1818,15,FALSE)))</f>
        <v/>
      </c>
    </row>
    <row r="52" spans="1:100" ht="15" customHeight="1" x14ac:dyDescent="0.25">
      <c r="A52" s="20"/>
      <c r="B52" s="590"/>
      <c r="C52" s="590"/>
      <c r="D52" s="589" t="str" cm="1">
        <f t="array" ref="D52">IFERROR(_xlfn.SINGLE(INDEX(CG$4:CG$439, _xlfn.AGGREGATE(15, 3, ((CG$4:CG$439&lt;&gt;"")/(CG$4:CG$439&lt;&gt;"")*ROW(CG$4:CG$439)-3),ROWS($DV$12:DV34)))), "")</f>
        <v/>
      </c>
      <c r="E52" s="589"/>
      <c r="F52" s="589"/>
      <c r="G52" s="589"/>
      <c r="H52" s="589"/>
      <c r="I52" s="589"/>
      <c r="J52" s="589"/>
      <c r="K52" s="589"/>
      <c r="L52" s="589"/>
      <c r="M52" s="589"/>
      <c r="N52" s="589"/>
      <c r="O52" s="589"/>
      <c r="P52" s="589"/>
      <c r="Q52" s="589"/>
      <c r="R52" s="589"/>
      <c r="S52" s="589"/>
      <c r="T52" s="589"/>
      <c r="U52" s="589"/>
      <c r="V52" s="589"/>
      <c r="W52" s="589"/>
      <c r="X52" s="589"/>
      <c r="Y52" s="589"/>
      <c r="Z52" s="4"/>
      <c r="AA52" s="590"/>
      <c r="AB52" s="590"/>
      <c r="AC52" s="589" t="str" cm="1">
        <f t="array" ref="AC52">IFERROR(_xlfn.SINGLE(INDEX(CG$4:CG$439, _xlfn.AGGREGATE(15, 3, ((CG$4:CG$439&lt;&gt;"")/(CG$4:CG$439&lt;&gt;"")*ROW(CG$4:CG$439)-3),ROWS($DV$12:DV84)))), "")</f>
        <v/>
      </c>
      <c r="AD52" s="589"/>
      <c r="AE52" s="589"/>
      <c r="AF52" s="589"/>
      <c r="AG52" s="589"/>
      <c r="AH52" s="589"/>
      <c r="AI52" s="589"/>
      <c r="AJ52" s="589"/>
      <c r="AK52" s="589"/>
      <c r="AL52" s="589"/>
      <c r="AM52" s="589"/>
      <c r="AN52" s="589"/>
      <c r="AO52" s="589"/>
      <c r="AP52" s="589"/>
      <c r="AQ52" s="589"/>
      <c r="AR52" s="589"/>
      <c r="AS52" s="589"/>
      <c r="AT52" s="589"/>
      <c r="AU52" s="589"/>
      <c r="AV52" s="589"/>
      <c r="AW52" s="589"/>
      <c r="AX52" s="589"/>
      <c r="AY52" s="4"/>
      <c r="AZ52" s="590"/>
      <c r="BA52" s="590"/>
      <c r="BB52" s="589" t="str" cm="1">
        <f t="array" ref="BB52">IFERROR(_xlfn.SINGLE(INDEX(CG$4:CG$439, _xlfn.AGGREGATE(15, 3, ((CG$4:CG$439&lt;&gt;"")/(CG$4:CG$439&lt;&gt;"")*ROW(CG$4:CG$439)-3),ROWS($DV$12:DV134)))), "")</f>
        <v/>
      </c>
      <c r="BC52" s="589"/>
      <c r="BD52" s="589"/>
      <c r="BE52" s="589"/>
      <c r="BF52" s="589"/>
      <c r="BG52" s="589"/>
      <c r="BH52" s="589"/>
      <c r="BI52" s="589"/>
      <c r="BJ52" s="589"/>
      <c r="BK52" s="589"/>
      <c r="BL52" s="589"/>
      <c r="BM52" s="589"/>
      <c r="BN52" s="589"/>
      <c r="BO52" s="589"/>
      <c r="BP52" s="589"/>
      <c r="BQ52" s="589"/>
      <c r="BR52" s="589"/>
      <c r="BS52" s="589"/>
      <c r="BT52" s="589"/>
      <c r="BU52" s="589"/>
      <c r="BV52" s="589"/>
      <c r="BW52" s="589"/>
      <c r="BX52" s="7"/>
      <c r="BY52" s="7"/>
      <c r="BZ52" s="25"/>
      <c r="CB52" s="2"/>
      <c r="CC52" s="2"/>
      <c r="CD52" s="2"/>
      <c r="CE52" s="2"/>
      <c r="CG52" s="124" t="str" cm="1">
        <f t="array" ref="CG52">IFERROR(_xlfn.SINGLE(INDEX('School Enrollment Data'!$B$3:$B$1818, _xlfn.AGGREGATE(15, 3, (('School Enrollment Data'!$A$3:$A$1818=I$4)/('School Enrollment Data'!$A$3:$A$1818=I$4)*ROW('School Enrollment Data'!$A$3:$A$1818)-2),ROWS($DV$12:DV60)))), "")</f>
        <v/>
      </c>
      <c r="CH52" s="222" t="str">
        <f t="shared" si="0"/>
        <v/>
      </c>
      <c r="CI52" s="222" t="str">
        <f>IF($CG52="", "", IF($CH52="No", 0,VLOOKUP($CG52,'School Enrollment Data'!$B$3:$P$1818,2,FALSE)))</f>
        <v/>
      </c>
      <c r="CJ52" s="222" t="str">
        <f>IF($CG52="", "", IF($CH52="No", 0,VLOOKUP($CG52,'School Enrollment Data'!$B$3:$P$1818,3,FALSE)))</f>
        <v/>
      </c>
      <c r="CK52" s="222" t="str">
        <f>IF($CG52="", "", IF($CH52="No", 0,VLOOKUP($CG52,'School Enrollment Data'!$B$3:$P$1818,4,FALSE)))</f>
        <v/>
      </c>
      <c r="CL52" s="222" t="str">
        <f>IF($CG52="", "", IF($CH52="No", 0,VLOOKUP($CG52,'School Enrollment Data'!$B$3:$P$1818,5,FALSE)))</f>
        <v/>
      </c>
      <c r="CM52" s="222" t="str">
        <f>IF($CG52="", "", IF($CH52="No", 0,VLOOKUP($CG52,'School Enrollment Data'!$B$3:$P$1818,6,FALSE)))</f>
        <v/>
      </c>
      <c r="CN52" s="222" t="str">
        <f>IF($CG52="", "", IF($CH52="No", 0,VLOOKUP($CG52,'School Enrollment Data'!$B$3:$P$1818,7,FALSE)))</f>
        <v/>
      </c>
      <c r="CO52" s="222" t="str">
        <f>IF($CG52="", "", IF($CH52="No", 0,VLOOKUP($CG52,'School Enrollment Data'!$B$3:$P$1818,8,FALSE)))</f>
        <v/>
      </c>
      <c r="CP52" s="222" t="str">
        <f>IF($CG52="", "", IF($CH52="No", 0,VLOOKUP($CG52,'School Enrollment Data'!$B$3:$P$1818,9,FALSE)))</f>
        <v/>
      </c>
      <c r="CQ52" s="222" t="str">
        <f>IF($CG52="", "", IF($CH52="No", 0,VLOOKUP($CG52,'School Enrollment Data'!$B$3:$P$1818,10,FALSE)))</f>
        <v/>
      </c>
      <c r="CR52" s="222" t="str">
        <f>IF($CG52="", "", IF($CH52="No", 0,VLOOKUP($CG52,'School Enrollment Data'!$B$3:$P$1818,11,FALSE)))</f>
        <v/>
      </c>
      <c r="CS52" s="222" t="str">
        <f>IF($CG52="", "", IF($CH52="No", 0,VLOOKUP($CG52,'School Enrollment Data'!$B$3:$P$1818,12,FALSE)))</f>
        <v/>
      </c>
      <c r="CT52" s="222" t="str">
        <f>IF($CG52="", "", IF($CH52="No", 0,VLOOKUP($CG52,'School Enrollment Data'!$B$3:$P$1818,13,FALSE)))</f>
        <v/>
      </c>
      <c r="CU52" s="222" t="str">
        <f>IF($CG52="", "", IF($CH52="No", 0,VLOOKUP($CG52,'School Enrollment Data'!$B$3:$P$1818,14,FALSE)))</f>
        <v/>
      </c>
      <c r="CV52" s="222" t="str">
        <f>IF($CG52="", "", IF($CH52="No", 0,VLOOKUP($CG52,'School Enrollment Data'!$B$3:$P$1818,15,FALSE)))</f>
        <v/>
      </c>
    </row>
    <row r="53" spans="1:100" ht="9" customHeight="1" x14ac:dyDescent="0.25">
      <c r="A53" s="20"/>
      <c r="B53" s="591"/>
      <c r="C53" s="591"/>
      <c r="D53" s="431"/>
      <c r="E53" s="431"/>
      <c r="F53" s="431"/>
      <c r="G53" s="431"/>
      <c r="H53" s="431"/>
      <c r="I53" s="431"/>
      <c r="J53" s="431"/>
      <c r="K53" s="431"/>
      <c r="L53" s="431"/>
      <c r="M53" s="431"/>
      <c r="N53" s="431"/>
      <c r="O53" s="431"/>
      <c r="P53" s="431"/>
      <c r="Q53" s="431"/>
      <c r="R53" s="431"/>
      <c r="S53" s="431"/>
      <c r="T53" s="431"/>
      <c r="U53" s="431"/>
      <c r="V53" s="431"/>
      <c r="W53" s="431"/>
      <c r="X53" s="431"/>
      <c r="Y53" s="431"/>
      <c r="Z53" s="4"/>
      <c r="AA53" s="591"/>
      <c r="AB53" s="591"/>
      <c r="AC53" s="4"/>
      <c r="AD53" s="127"/>
      <c r="AE53" s="127"/>
      <c r="AF53" s="127"/>
      <c r="AG53" s="127"/>
      <c r="AH53" s="127"/>
      <c r="AI53" s="127"/>
      <c r="AJ53" s="127"/>
      <c r="AK53" s="127"/>
      <c r="AL53" s="127"/>
      <c r="AM53" s="127"/>
      <c r="AN53" s="127"/>
      <c r="AO53" s="127"/>
      <c r="AP53" s="127"/>
      <c r="AQ53" s="127"/>
      <c r="AR53" s="127"/>
      <c r="AS53" s="127"/>
      <c r="AT53" s="127"/>
      <c r="AU53" s="127"/>
      <c r="AV53" s="127"/>
      <c r="AW53" s="127"/>
      <c r="AX53" s="127"/>
      <c r="AY53" s="127"/>
      <c r="AZ53" s="591"/>
      <c r="BA53" s="591"/>
      <c r="BB53" s="4"/>
      <c r="BC53" s="127"/>
      <c r="BD53" s="127"/>
      <c r="BE53" s="127"/>
      <c r="BF53" s="127"/>
      <c r="BG53" s="4"/>
      <c r="BH53" s="127"/>
      <c r="BI53" s="127"/>
      <c r="BJ53" s="127"/>
      <c r="BK53" s="127"/>
      <c r="BL53" s="127"/>
      <c r="BM53" s="127"/>
      <c r="BN53" s="127"/>
      <c r="BO53" s="127"/>
      <c r="BP53" s="127"/>
      <c r="BQ53" s="127"/>
      <c r="BR53" s="127"/>
      <c r="BS53" s="127"/>
      <c r="BT53" s="127"/>
      <c r="BU53" s="127"/>
      <c r="BV53" s="34"/>
      <c r="BW53" s="34"/>
      <c r="BX53" s="7"/>
      <c r="BY53" s="7"/>
      <c r="BZ53" s="25"/>
      <c r="CB53" s="2"/>
      <c r="CC53" s="2"/>
      <c r="CD53" s="2"/>
      <c r="CE53" s="2"/>
      <c r="CG53" s="124" t="str" cm="1">
        <f t="array" ref="CG53">IFERROR(_xlfn.SINGLE(INDEX('School Enrollment Data'!$B$3:$B$1818, _xlfn.AGGREGATE(15, 3, (('School Enrollment Data'!$A$3:$A$1818=I$4)/('School Enrollment Data'!$A$3:$A$1818=I$4)*ROW('School Enrollment Data'!$A$3:$A$1818)-2),ROWS($DV$12:DV61)))), "")</f>
        <v/>
      </c>
      <c r="CH53" s="222" t="str">
        <f t="shared" si="0"/>
        <v/>
      </c>
      <c r="CI53" s="222" t="str">
        <f>IF($CG53="", "", IF($CH53="No", 0,VLOOKUP($CG53,'School Enrollment Data'!$B$3:$P$1818,2,FALSE)))</f>
        <v/>
      </c>
      <c r="CJ53" s="222" t="str">
        <f>IF($CG53="", "", IF($CH53="No", 0,VLOOKUP($CG53,'School Enrollment Data'!$B$3:$P$1818,3,FALSE)))</f>
        <v/>
      </c>
      <c r="CK53" s="222" t="str">
        <f>IF($CG53="", "", IF($CH53="No", 0,VLOOKUP($CG53,'School Enrollment Data'!$B$3:$P$1818,4,FALSE)))</f>
        <v/>
      </c>
      <c r="CL53" s="222" t="str">
        <f>IF($CG53="", "", IF($CH53="No", 0,VLOOKUP($CG53,'School Enrollment Data'!$B$3:$P$1818,5,FALSE)))</f>
        <v/>
      </c>
      <c r="CM53" s="222" t="str">
        <f>IF($CG53="", "", IF($CH53="No", 0,VLOOKUP($CG53,'School Enrollment Data'!$B$3:$P$1818,6,FALSE)))</f>
        <v/>
      </c>
      <c r="CN53" s="222" t="str">
        <f>IF($CG53="", "", IF($CH53="No", 0,VLOOKUP($CG53,'School Enrollment Data'!$B$3:$P$1818,7,FALSE)))</f>
        <v/>
      </c>
      <c r="CO53" s="222" t="str">
        <f>IF($CG53="", "", IF($CH53="No", 0,VLOOKUP($CG53,'School Enrollment Data'!$B$3:$P$1818,8,FALSE)))</f>
        <v/>
      </c>
      <c r="CP53" s="222" t="str">
        <f>IF($CG53="", "", IF($CH53="No", 0,VLOOKUP($CG53,'School Enrollment Data'!$B$3:$P$1818,9,FALSE)))</f>
        <v/>
      </c>
      <c r="CQ53" s="222" t="str">
        <f>IF($CG53="", "", IF($CH53="No", 0,VLOOKUP($CG53,'School Enrollment Data'!$B$3:$P$1818,10,FALSE)))</f>
        <v/>
      </c>
      <c r="CR53" s="222" t="str">
        <f>IF($CG53="", "", IF($CH53="No", 0,VLOOKUP($CG53,'School Enrollment Data'!$B$3:$P$1818,11,FALSE)))</f>
        <v/>
      </c>
      <c r="CS53" s="222" t="str">
        <f>IF($CG53="", "", IF($CH53="No", 0,VLOOKUP($CG53,'School Enrollment Data'!$B$3:$P$1818,12,FALSE)))</f>
        <v/>
      </c>
      <c r="CT53" s="222" t="str">
        <f>IF($CG53="", "", IF($CH53="No", 0,VLOOKUP($CG53,'School Enrollment Data'!$B$3:$P$1818,13,FALSE)))</f>
        <v/>
      </c>
      <c r="CU53" s="222" t="str">
        <f>IF($CG53="", "", IF($CH53="No", 0,VLOOKUP($CG53,'School Enrollment Data'!$B$3:$P$1818,14,FALSE)))</f>
        <v/>
      </c>
      <c r="CV53" s="222" t="str">
        <f>IF($CG53="", "", IF($CH53="No", 0,VLOOKUP($CG53,'School Enrollment Data'!$B$3:$P$1818,15,FALSE)))</f>
        <v/>
      </c>
    </row>
    <row r="54" spans="1:100" ht="15" customHeight="1" x14ac:dyDescent="0.25">
      <c r="A54" s="20"/>
      <c r="B54" s="590"/>
      <c r="C54" s="590"/>
      <c r="D54" s="589" t="str" cm="1">
        <f t="array" ref="D54">IFERROR(_xlfn.SINGLE(INDEX(CG$4:CG$439, _xlfn.AGGREGATE(15, 3, ((CG$4:CG$439&lt;&gt;"")/(CG$4:CG$439&lt;&gt;"")*ROW(CG$4:CG$439)-3),ROWS($DV$12:DV35)))), "")</f>
        <v/>
      </c>
      <c r="E54" s="589"/>
      <c r="F54" s="589"/>
      <c r="G54" s="589"/>
      <c r="H54" s="589"/>
      <c r="I54" s="589"/>
      <c r="J54" s="589"/>
      <c r="K54" s="589"/>
      <c r="L54" s="589"/>
      <c r="M54" s="589"/>
      <c r="N54" s="589"/>
      <c r="O54" s="589"/>
      <c r="P54" s="589"/>
      <c r="Q54" s="589"/>
      <c r="R54" s="589"/>
      <c r="S54" s="589"/>
      <c r="T54" s="589"/>
      <c r="U54" s="589"/>
      <c r="V54" s="589"/>
      <c r="W54" s="589"/>
      <c r="X54" s="589"/>
      <c r="Y54" s="589"/>
      <c r="Z54" s="4"/>
      <c r="AA54" s="590"/>
      <c r="AB54" s="590"/>
      <c r="AC54" s="589" t="str" cm="1">
        <f t="array" ref="AC54">IFERROR(_xlfn.SINGLE(INDEX(CG$4:CG$439, _xlfn.AGGREGATE(15, 3, ((CG$4:CG$439&lt;&gt;"")/(CG$4:CG$439&lt;&gt;"")*ROW(CG$4:CG$439)-3),ROWS($DV$12:DV85)))), "")</f>
        <v/>
      </c>
      <c r="AD54" s="589"/>
      <c r="AE54" s="589"/>
      <c r="AF54" s="589"/>
      <c r="AG54" s="589"/>
      <c r="AH54" s="589"/>
      <c r="AI54" s="589"/>
      <c r="AJ54" s="589"/>
      <c r="AK54" s="589"/>
      <c r="AL54" s="589"/>
      <c r="AM54" s="589"/>
      <c r="AN54" s="589"/>
      <c r="AO54" s="589"/>
      <c r="AP54" s="589"/>
      <c r="AQ54" s="589"/>
      <c r="AR54" s="589"/>
      <c r="AS54" s="589"/>
      <c r="AT54" s="589"/>
      <c r="AU54" s="589"/>
      <c r="AV54" s="589"/>
      <c r="AW54" s="589"/>
      <c r="AX54" s="589"/>
      <c r="AY54" s="4"/>
      <c r="AZ54" s="590"/>
      <c r="BA54" s="590"/>
      <c r="BB54" s="589" t="str" cm="1">
        <f t="array" ref="BB54">IFERROR(_xlfn.SINGLE(INDEX(CG$4:CG$439, _xlfn.AGGREGATE(15, 3, ((CG$4:CG$439&lt;&gt;"")/(CG$4:CG$439&lt;&gt;"")*ROW(CG$4:CG$439)-3),ROWS($DV$12:DV135)))), "")</f>
        <v/>
      </c>
      <c r="BC54" s="589"/>
      <c r="BD54" s="589"/>
      <c r="BE54" s="589"/>
      <c r="BF54" s="589"/>
      <c r="BG54" s="589"/>
      <c r="BH54" s="589"/>
      <c r="BI54" s="589"/>
      <c r="BJ54" s="589"/>
      <c r="BK54" s="589"/>
      <c r="BL54" s="589"/>
      <c r="BM54" s="589"/>
      <c r="BN54" s="589"/>
      <c r="BO54" s="589"/>
      <c r="BP54" s="589"/>
      <c r="BQ54" s="589"/>
      <c r="BR54" s="589"/>
      <c r="BS54" s="589"/>
      <c r="BT54" s="589"/>
      <c r="BU54" s="589"/>
      <c r="BV54" s="589"/>
      <c r="BW54" s="589"/>
      <c r="BX54" s="7"/>
      <c r="BY54" s="7"/>
      <c r="BZ54" s="25"/>
      <c r="CB54" s="2"/>
      <c r="CC54" s="2"/>
      <c r="CD54" s="2"/>
      <c r="CE54" s="2"/>
      <c r="CG54" s="124" t="str" cm="1">
        <f t="array" ref="CG54">IFERROR(_xlfn.SINGLE(INDEX('School Enrollment Data'!$B$3:$B$1818, _xlfn.AGGREGATE(15, 3, (('School Enrollment Data'!$A$3:$A$1818=I$4)/('School Enrollment Data'!$A$3:$A$1818=I$4)*ROW('School Enrollment Data'!$A$3:$A$1818)-2),ROWS($DV$12:DV62)))), "")</f>
        <v/>
      </c>
      <c r="CH54" s="222" t="str">
        <f t="shared" si="0"/>
        <v/>
      </c>
      <c r="CI54" s="222" t="str">
        <f>IF($CG54="", "", IF($CH54="No", 0,VLOOKUP($CG54,'School Enrollment Data'!$B$3:$P$1818,2,FALSE)))</f>
        <v/>
      </c>
      <c r="CJ54" s="222" t="str">
        <f>IF($CG54="", "", IF($CH54="No", 0,VLOOKUP($CG54,'School Enrollment Data'!$B$3:$P$1818,3,FALSE)))</f>
        <v/>
      </c>
      <c r="CK54" s="222" t="str">
        <f>IF($CG54="", "", IF($CH54="No", 0,VLOOKUP($CG54,'School Enrollment Data'!$B$3:$P$1818,4,FALSE)))</f>
        <v/>
      </c>
      <c r="CL54" s="222" t="str">
        <f>IF($CG54="", "", IF($CH54="No", 0,VLOOKUP($CG54,'School Enrollment Data'!$B$3:$P$1818,5,FALSE)))</f>
        <v/>
      </c>
      <c r="CM54" s="222" t="str">
        <f>IF($CG54="", "", IF($CH54="No", 0,VLOOKUP($CG54,'School Enrollment Data'!$B$3:$P$1818,6,FALSE)))</f>
        <v/>
      </c>
      <c r="CN54" s="222" t="str">
        <f>IF($CG54="", "", IF($CH54="No", 0,VLOOKUP($CG54,'School Enrollment Data'!$B$3:$P$1818,7,FALSE)))</f>
        <v/>
      </c>
      <c r="CO54" s="222" t="str">
        <f>IF($CG54="", "", IF($CH54="No", 0,VLOOKUP($CG54,'School Enrollment Data'!$B$3:$P$1818,8,FALSE)))</f>
        <v/>
      </c>
      <c r="CP54" s="222" t="str">
        <f>IF($CG54="", "", IF($CH54="No", 0,VLOOKUP($CG54,'School Enrollment Data'!$B$3:$P$1818,9,FALSE)))</f>
        <v/>
      </c>
      <c r="CQ54" s="222" t="str">
        <f>IF($CG54="", "", IF($CH54="No", 0,VLOOKUP($CG54,'School Enrollment Data'!$B$3:$P$1818,10,FALSE)))</f>
        <v/>
      </c>
      <c r="CR54" s="222" t="str">
        <f>IF($CG54="", "", IF($CH54="No", 0,VLOOKUP($CG54,'School Enrollment Data'!$B$3:$P$1818,11,FALSE)))</f>
        <v/>
      </c>
      <c r="CS54" s="222" t="str">
        <f>IF($CG54="", "", IF($CH54="No", 0,VLOOKUP($CG54,'School Enrollment Data'!$B$3:$P$1818,12,FALSE)))</f>
        <v/>
      </c>
      <c r="CT54" s="222" t="str">
        <f>IF($CG54="", "", IF($CH54="No", 0,VLOOKUP($CG54,'School Enrollment Data'!$B$3:$P$1818,13,FALSE)))</f>
        <v/>
      </c>
      <c r="CU54" s="222" t="str">
        <f>IF($CG54="", "", IF($CH54="No", 0,VLOOKUP($CG54,'School Enrollment Data'!$B$3:$P$1818,14,FALSE)))</f>
        <v/>
      </c>
      <c r="CV54" s="222" t="str">
        <f>IF($CG54="", "", IF($CH54="No", 0,VLOOKUP($CG54,'School Enrollment Data'!$B$3:$P$1818,15,FALSE)))</f>
        <v/>
      </c>
    </row>
    <row r="55" spans="1:100" ht="9" customHeight="1" x14ac:dyDescent="0.25">
      <c r="A55" s="20"/>
      <c r="B55" s="591"/>
      <c r="C55" s="591"/>
      <c r="D55" s="431"/>
      <c r="E55" s="431"/>
      <c r="F55" s="431"/>
      <c r="G55" s="431"/>
      <c r="H55" s="431"/>
      <c r="I55" s="431"/>
      <c r="J55" s="431"/>
      <c r="K55" s="431"/>
      <c r="L55" s="431"/>
      <c r="M55" s="431"/>
      <c r="N55" s="431"/>
      <c r="O55" s="431"/>
      <c r="P55" s="431"/>
      <c r="Q55" s="431"/>
      <c r="R55" s="431"/>
      <c r="S55" s="431"/>
      <c r="T55" s="431"/>
      <c r="U55" s="431"/>
      <c r="V55" s="431"/>
      <c r="W55" s="431"/>
      <c r="X55" s="431"/>
      <c r="Y55" s="431"/>
      <c r="Z55" s="4"/>
      <c r="AA55" s="591"/>
      <c r="AB55" s="591"/>
      <c r="AC55" s="4"/>
      <c r="AD55" s="127"/>
      <c r="AE55" s="127"/>
      <c r="AF55" s="127"/>
      <c r="AG55" s="127"/>
      <c r="AH55" s="127"/>
      <c r="AI55" s="127"/>
      <c r="AJ55" s="127"/>
      <c r="AK55" s="127"/>
      <c r="AL55" s="127"/>
      <c r="AM55" s="127"/>
      <c r="AN55" s="127"/>
      <c r="AO55" s="127"/>
      <c r="AP55" s="127"/>
      <c r="AQ55" s="127"/>
      <c r="AR55" s="127"/>
      <c r="AS55" s="127"/>
      <c r="AT55" s="127"/>
      <c r="AU55" s="127"/>
      <c r="AV55" s="127"/>
      <c r="AW55" s="127"/>
      <c r="AX55" s="127"/>
      <c r="AY55" s="127"/>
      <c r="AZ55" s="591"/>
      <c r="BA55" s="591"/>
      <c r="BB55" s="4"/>
      <c r="BC55" s="127"/>
      <c r="BD55" s="127"/>
      <c r="BE55" s="127"/>
      <c r="BF55" s="127"/>
      <c r="BG55" s="4"/>
      <c r="BH55" s="127"/>
      <c r="BI55" s="127"/>
      <c r="BJ55" s="127"/>
      <c r="BK55" s="127"/>
      <c r="BL55" s="127"/>
      <c r="BM55" s="127"/>
      <c r="BN55" s="127"/>
      <c r="BO55" s="127"/>
      <c r="BP55" s="127"/>
      <c r="BQ55" s="127"/>
      <c r="BR55" s="127"/>
      <c r="BS55" s="127"/>
      <c r="BT55" s="127"/>
      <c r="BU55" s="127"/>
      <c r="BV55" s="34"/>
      <c r="BW55" s="34"/>
      <c r="BX55" s="7"/>
      <c r="BY55" s="7"/>
      <c r="BZ55" s="25"/>
      <c r="CB55" s="2"/>
      <c r="CC55" s="2"/>
      <c r="CD55" s="2"/>
      <c r="CE55" s="2"/>
      <c r="CG55" s="124" t="str" cm="1">
        <f t="array" ref="CG55">IFERROR(_xlfn.SINGLE(INDEX('School Enrollment Data'!$B$3:$B$1818, _xlfn.AGGREGATE(15, 3, (('School Enrollment Data'!$A$3:$A$1818=I$4)/('School Enrollment Data'!$A$3:$A$1818=I$4)*ROW('School Enrollment Data'!$A$3:$A$1818)-2),ROWS($DV$12:DV63)))), "")</f>
        <v/>
      </c>
      <c r="CH55" s="222" t="str">
        <f t="shared" si="0"/>
        <v/>
      </c>
      <c r="CI55" s="222" t="str">
        <f>IF($CG55="", "", IF($CH55="No", 0,VLOOKUP($CG55,'School Enrollment Data'!$B$3:$P$1818,2,FALSE)))</f>
        <v/>
      </c>
      <c r="CJ55" s="222" t="str">
        <f>IF($CG55="", "", IF($CH55="No", 0,VLOOKUP($CG55,'School Enrollment Data'!$B$3:$P$1818,3,FALSE)))</f>
        <v/>
      </c>
      <c r="CK55" s="222" t="str">
        <f>IF($CG55="", "", IF($CH55="No", 0,VLOOKUP($CG55,'School Enrollment Data'!$B$3:$P$1818,4,FALSE)))</f>
        <v/>
      </c>
      <c r="CL55" s="222" t="str">
        <f>IF($CG55="", "", IF($CH55="No", 0,VLOOKUP($CG55,'School Enrollment Data'!$B$3:$P$1818,5,FALSE)))</f>
        <v/>
      </c>
      <c r="CM55" s="222" t="str">
        <f>IF($CG55="", "", IF($CH55="No", 0,VLOOKUP($CG55,'School Enrollment Data'!$B$3:$P$1818,6,FALSE)))</f>
        <v/>
      </c>
      <c r="CN55" s="222" t="str">
        <f>IF($CG55="", "", IF($CH55="No", 0,VLOOKUP($CG55,'School Enrollment Data'!$B$3:$P$1818,7,FALSE)))</f>
        <v/>
      </c>
      <c r="CO55" s="222" t="str">
        <f>IF($CG55="", "", IF($CH55="No", 0,VLOOKUP($CG55,'School Enrollment Data'!$B$3:$P$1818,8,FALSE)))</f>
        <v/>
      </c>
      <c r="CP55" s="222" t="str">
        <f>IF($CG55="", "", IF($CH55="No", 0,VLOOKUP($CG55,'School Enrollment Data'!$B$3:$P$1818,9,FALSE)))</f>
        <v/>
      </c>
      <c r="CQ55" s="222" t="str">
        <f>IF($CG55="", "", IF($CH55="No", 0,VLOOKUP($CG55,'School Enrollment Data'!$B$3:$P$1818,10,FALSE)))</f>
        <v/>
      </c>
      <c r="CR55" s="222" t="str">
        <f>IF($CG55="", "", IF($CH55="No", 0,VLOOKUP($CG55,'School Enrollment Data'!$B$3:$P$1818,11,FALSE)))</f>
        <v/>
      </c>
      <c r="CS55" s="222" t="str">
        <f>IF($CG55="", "", IF($CH55="No", 0,VLOOKUP($CG55,'School Enrollment Data'!$B$3:$P$1818,12,FALSE)))</f>
        <v/>
      </c>
      <c r="CT55" s="222" t="str">
        <f>IF($CG55="", "", IF($CH55="No", 0,VLOOKUP($CG55,'School Enrollment Data'!$B$3:$P$1818,13,FALSE)))</f>
        <v/>
      </c>
      <c r="CU55" s="222" t="str">
        <f>IF($CG55="", "", IF($CH55="No", 0,VLOOKUP($CG55,'School Enrollment Data'!$B$3:$P$1818,14,FALSE)))</f>
        <v/>
      </c>
      <c r="CV55" s="222" t="str">
        <f>IF($CG55="", "", IF($CH55="No", 0,VLOOKUP($CG55,'School Enrollment Data'!$B$3:$P$1818,15,FALSE)))</f>
        <v/>
      </c>
    </row>
    <row r="56" spans="1:100" ht="15" customHeight="1" x14ac:dyDescent="0.25">
      <c r="A56" s="20"/>
      <c r="B56" s="590"/>
      <c r="C56" s="590"/>
      <c r="D56" s="589" t="str" cm="1">
        <f t="array" ref="D56">IFERROR(_xlfn.SINGLE(INDEX(CG$4:CG$439, _xlfn.AGGREGATE(15, 3, ((CG$4:CG$439&lt;&gt;"")/(CG$4:CG$439&lt;&gt;"")*ROW(CG$4:CG$439)-3),ROWS($DV$12:DV36)))), "")</f>
        <v/>
      </c>
      <c r="E56" s="589"/>
      <c r="F56" s="589"/>
      <c r="G56" s="589"/>
      <c r="H56" s="589"/>
      <c r="I56" s="589"/>
      <c r="J56" s="589"/>
      <c r="K56" s="589"/>
      <c r="L56" s="589"/>
      <c r="M56" s="589"/>
      <c r="N56" s="589"/>
      <c r="O56" s="589"/>
      <c r="P56" s="589"/>
      <c r="Q56" s="589"/>
      <c r="R56" s="589"/>
      <c r="S56" s="589"/>
      <c r="T56" s="589"/>
      <c r="U56" s="589"/>
      <c r="V56" s="589"/>
      <c r="W56" s="589"/>
      <c r="X56" s="589"/>
      <c r="Y56" s="589"/>
      <c r="Z56" s="4"/>
      <c r="AA56" s="590"/>
      <c r="AB56" s="590"/>
      <c r="AC56" s="589" t="str" cm="1">
        <f t="array" ref="AC56">IFERROR(_xlfn.SINGLE(INDEX(CG$4:CG$439, _xlfn.AGGREGATE(15, 3, ((CG$4:CG$439&lt;&gt;"")/(CG$4:CG$439&lt;&gt;"")*ROW(CG$4:CG$439)-3),ROWS($DV$12:DV86)))), "")</f>
        <v/>
      </c>
      <c r="AD56" s="589"/>
      <c r="AE56" s="589"/>
      <c r="AF56" s="589"/>
      <c r="AG56" s="589"/>
      <c r="AH56" s="589"/>
      <c r="AI56" s="589"/>
      <c r="AJ56" s="589"/>
      <c r="AK56" s="589"/>
      <c r="AL56" s="589"/>
      <c r="AM56" s="589"/>
      <c r="AN56" s="589"/>
      <c r="AO56" s="589"/>
      <c r="AP56" s="589"/>
      <c r="AQ56" s="589"/>
      <c r="AR56" s="589"/>
      <c r="AS56" s="589"/>
      <c r="AT56" s="589"/>
      <c r="AU56" s="589"/>
      <c r="AV56" s="589"/>
      <c r="AW56" s="589"/>
      <c r="AX56" s="589"/>
      <c r="AY56" s="4"/>
      <c r="AZ56" s="590"/>
      <c r="BA56" s="590"/>
      <c r="BB56" s="589" t="str" cm="1">
        <f t="array" ref="BB56">IFERROR(_xlfn.SINGLE(INDEX(CG$4:CG$439, _xlfn.AGGREGATE(15, 3, ((CG$4:CG$439&lt;&gt;"")/(CG$4:CG$439&lt;&gt;"")*ROW(CG$4:CG$439)-3),ROWS($DV$12:DV136)))), "")</f>
        <v/>
      </c>
      <c r="BC56" s="589"/>
      <c r="BD56" s="589"/>
      <c r="BE56" s="589"/>
      <c r="BF56" s="589"/>
      <c r="BG56" s="589"/>
      <c r="BH56" s="589"/>
      <c r="BI56" s="589"/>
      <c r="BJ56" s="589"/>
      <c r="BK56" s="589"/>
      <c r="BL56" s="589"/>
      <c r="BM56" s="589"/>
      <c r="BN56" s="589"/>
      <c r="BO56" s="589"/>
      <c r="BP56" s="589"/>
      <c r="BQ56" s="589"/>
      <c r="BR56" s="589"/>
      <c r="BS56" s="589"/>
      <c r="BT56" s="589"/>
      <c r="BU56" s="589"/>
      <c r="BV56" s="589"/>
      <c r="BW56" s="589"/>
      <c r="BX56" s="7"/>
      <c r="BY56" s="7"/>
      <c r="BZ56" s="25"/>
      <c r="CG56" s="124" t="str" cm="1">
        <f t="array" ref="CG56">IFERROR(_xlfn.SINGLE(INDEX('School Enrollment Data'!$B$3:$B$1818, _xlfn.AGGREGATE(15, 3, (('School Enrollment Data'!$A$3:$A$1818=I$4)/('School Enrollment Data'!$A$3:$A$1818=I$4)*ROW('School Enrollment Data'!$A$3:$A$1818)-2),ROWS($DV$12:DV64)))), "")</f>
        <v/>
      </c>
      <c r="CH56" s="222" t="str">
        <f t="shared" si="0"/>
        <v/>
      </c>
      <c r="CI56" s="222" t="str">
        <f>IF($CG56="", "", IF($CH56="No", 0,VLOOKUP($CG56,'School Enrollment Data'!$B$3:$P$1818,2,FALSE)))</f>
        <v/>
      </c>
      <c r="CJ56" s="222" t="str">
        <f>IF($CG56="", "", IF($CH56="No", 0,VLOOKUP($CG56,'School Enrollment Data'!$B$3:$P$1818,3,FALSE)))</f>
        <v/>
      </c>
      <c r="CK56" s="222" t="str">
        <f>IF($CG56="", "", IF($CH56="No", 0,VLOOKUP($CG56,'School Enrollment Data'!$B$3:$P$1818,4,FALSE)))</f>
        <v/>
      </c>
      <c r="CL56" s="222" t="str">
        <f>IF($CG56="", "", IF($CH56="No", 0,VLOOKUP($CG56,'School Enrollment Data'!$B$3:$P$1818,5,FALSE)))</f>
        <v/>
      </c>
      <c r="CM56" s="222" t="str">
        <f>IF($CG56="", "", IF($CH56="No", 0,VLOOKUP($CG56,'School Enrollment Data'!$B$3:$P$1818,6,FALSE)))</f>
        <v/>
      </c>
      <c r="CN56" s="222" t="str">
        <f>IF($CG56="", "", IF($CH56="No", 0,VLOOKUP($CG56,'School Enrollment Data'!$B$3:$P$1818,7,FALSE)))</f>
        <v/>
      </c>
      <c r="CO56" s="222" t="str">
        <f>IF($CG56="", "", IF($CH56="No", 0,VLOOKUP($CG56,'School Enrollment Data'!$B$3:$P$1818,8,FALSE)))</f>
        <v/>
      </c>
      <c r="CP56" s="222" t="str">
        <f>IF($CG56="", "", IF($CH56="No", 0,VLOOKUP($CG56,'School Enrollment Data'!$B$3:$P$1818,9,FALSE)))</f>
        <v/>
      </c>
      <c r="CQ56" s="222" t="str">
        <f>IF($CG56="", "", IF($CH56="No", 0,VLOOKUP($CG56,'School Enrollment Data'!$B$3:$P$1818,10,FALSE)))</f>
        <v/>
      </c>
      <c r="CR56" s="222" t="str">
        <f>IF($CG56="", "", IF($CH56="No", 0,VLOOKUP($CG56,'School Enrollment Data'!$B$3:$P$1818,11,FALSE)))</f>
        <v/>
      </c>
      <c r="CS56" s="222" t="str">
        <f>IF($CG56="", "", IF($CH56="No", 0,VLOOKUP($CG56,'School Enrollment Data'!$B$3:$P$1818,12,FALSE)))</f>
        <v/>
      </c>
      <c r="CT56" s="222" t="str">
        <f>IF($CG56="", "", IF($CH56="No", 0,VLOOKUP($CG56,'School Enrollment Data'!$B$3:$P$1818,13,FALSE)))</f>
        <v/>
      </c>
      <c r="CU56" s="222" t="str">
        <f>IF($CG56="", "", IF($CH56="No", 0,VLOOKUP($CG56,'School Enrollment Data'!$B$3:$P$1818,14,FALSE)))</f>
        <v/>
      </c>
      <c r="CV56" s="222" t="str">
        <f>IF($CG56="", "", IF($CH56="No", 0,VLOOKUP($CG56,'School Enrollment Data'!$B$3:$P$1818,15,FALSE)))</f>
        <v/>
      </c>
    </row>
    <row r="57" spans="1:100" ht="9" customHeight="1" x14ac:dyDescent="0.25">
      <c r="A57" s="20"/>
      <c r="B57" s="591"/>
      <c r="C57" s="591"/>
      <c r="D57" s="431"/>
      <c r="E57" s="431"/>
      <c r="F57" s="431"/>
      <c r="G57" s="431"/>
      <c r="H57" s="431"/>
      <c r="I57" s="431"/>
      <c r="J57" s="431"/>
      <c r="K57" s="431"/>
      <c r="L57" s="431"/>
      <c r="M57" s="431"/>
      <c r="N57" s="431"/>
      <c r="O57" s="431"/>
      <c r="P57" s="431"/>
      <c r="Q57" s="431"/>
      <c r="R57" s="431"/>
      <c r="S57" s="431"/>
      <c r="T57" s="431"/>
      <c r="U57" s="431"/>
      <c r="V57" s="431"/>
      <c r="W57" s="431"/>
      <c r="X57" s="431"/>
      <c r="Y57" s="431"/>
      <c r="Z57" s="4"/>
      <c r="AA57" s="591"/>
      <c r="AB57" s="591"/>
      <c r="AC57" s="4"/>
      <c r="AD57" s="127"/>
      <c r="AE57" s="127"/>
      <c r="AF57" s="127"/>
      <c r="AG57" s="127"/>
      <c r="AH57" s="127"/>
      <c r="AI57" s="127"/>
      <c r="AJ57" s="127"/>
      <c r="AK57" s="127"/>
      <c r="AL57" s="127"/>
      <c r="AM57" s="127"/>
      <c r="AN57" s="127"/>
      <c r="AO57" s="127"/>
      <c r="AP57" s="127"/>
      <c r="AQ57" s="127"/>
      <c r="AR57" s="127"/>
      <c r="AS57" s="127"/>
      <c r="AT57" s="127"/>
      <c r="AU57" s="127"/>
      <c r="AV57" s="127"/>
      <c r="AW57" s="127"/>
      <c r="AX57" s="127"/>
      <c r="AY57" s="127"/>
      <c r="AZ57" s="591"/>
      <c r="BA57" s="591"/>
      <c r="BB57" s="4"/>
      <c r="BC57" s="127"/>
      <c r="BD57" s="127"/>
      <c r="BE57" s="127"/>
      <c r="BF57" s="127"/>
      <c r="BG57" s="4"/>
      <c r="BH57" s="127"/>
      <c r="BI57" s="127"/>
      <c r="BJ57" s="127"/>
      <c r="BK57" s="127"/>
      <c r="BL57" s="127"/>
      <c r="BM57" s="127"/>
      <c r="BN57" s="127"/>
      <c r="BO57" s="127"/>
      <c r="BP57" s="127"/>
      <c r="BQ57" s="127"/>
      <c r="BR57" s="127"/>
      <c r="BS57" s="127"/>
      <c r="BT57" s="127"/>
      <c r="BU57" s="127"/>
      <c r="BV57" s="34"/>
      <c r="BW57" s="34"/>
      <c r="BX57" s="7"/>
      <c r="BY57" s="7"/>
      <c r="BZ57" s="25"/>
      <c r="CG57" s="124" t="str" cm="1">
        <f t="array" ref="CG57">IFERROR(_xlfn.SINGLE(INDEX('School Enrollment Data'!$B$3:$B$1818, _xlfn.AGGREGATE(15, 3, (('School Enrollment Data'!$A$3:$A$1818=I$4)/('School Enrollment Data'!$A$3:$A$1818=I$4)*ROW('School Enrollment Data'!$A$3:$A$1818)-2),ROWS($DV$12:DV65)))), "")</f>
        <v/>
      </c>
      <c r="CH57" s="222" t="str">
        <f t="shared" si="0"/>
        <v/>
      </c>
      <c r="CI57" s="222" t="str">
        <f>IF($CG57="", "", IF($CH57="No", 0,VLOOKUP($CG57,'School Enrollment Data'!$B$3:$P$1818,2,FALSE)))</f>
        <v/>
      </c>
      <c r="CJ57" s="222" t="str">
        <f>IF($CG57="", "", IF($CH57="No", 0,VLOOKUP($CG57,'School Enrollment Data'!$B$3:$P$1818,3,FALSE)))</f>
        <v/>
      </c>
      <c r="CK57" s="222" t="str">
        <f>IF($CG57="", "", IF($CH57="No", 0,VLOOKUP($CG57,'School Enrollment Data'!$B$3:$P$1818,4,FALSE)))</f>
        <v/>
      </c>
      <c r="CL57" s="222" t="str">
        <f>IF($CG57="", "", IF($CH57="No", 0,VLOOKUP($CG57,'School Enrollment Data'!$B$3:$P$1818,5,FALSE)))</f>
        <v/>
      </c>
      <c r="CM57" s="222" t="str">
        <f>IF($CG57="", "", IF($CH57="No", 0,VLOOKUP($CG57,'School Enrollment Data'!$B$3:$P$1818,6,FALSE)))</f>
        <v/>
      </c>
      <c r="CN57" s="222" t="str">
        <f>IF($CG57="", "", IF($CH57="No", 0,VLOOKUP($CG57,'School Enrollment Data'!$B$3:$P$1818,7,FALSE)))</f>
        <v/>
      </c>
      <c r="CO57" s="222" t="str">
        <f>IF($CG57="", "", IF($CH57="No", 0,VLOOKUP($CG57,'School Enrollment Data'!$B$3:$P$1818,8,FALSE)))</f>
        <v/>
      </c>
      <c r="CP57" s="222" t="str">
        <f>IF($CG57="", "", IF($CH57="No", 0,VLOOKUP($CG57,'School Enrollment Data'!$B$3:$P$1818,9,FALSE)))</f>
        <v/>
      </c>
      <c r="CQ57" s="222" t="str">
        <f>IF($CG57="", "", IF($CH57="No", 0,VLOOKUP($CG57,'School Enrollment Data'!$B$3:$P$1818,10,FALSE)))</f>
        <v/>
      </c>
      <c r="CR57" s="222" t="str">
        <f>IF($CG57="", "", IF($CH57="No", 0,VLOOKUP($CG57,'School Enrollment Data'!$B$3:$P$1818,11,FALSE)))</f>
        <v/>
      </c>
      <c r="CS57" s="222" t="str">
        <f>IF($CG57="", "", IF($CH57="No", 0,VLOOKUP($CG57,'School Enrollment Data'!$B$3:$P$1818,12,FALSE)))</f>
        <v/>
      </c>
      <c r="CT57" s="222" t="str">
        <f>IF($CG57="", "", IF($CH57="No", 0,VLOOKUP($CG57,'School Enrollment Data'!$B$3:$P$1818,13,FALSE)))</f>
        <v/>
      </c>
      <c r="CU57" s="222" t="str">
        <f>IF($CG57="", "", IF($CH57="No", 0,VLOOKUP($CG57,'School Enrollment Data'!$B$3:$P$1818,14,FALSE)))</f>
        <v/>
      </c>
      <c r="CV57" s="222" t="str">
        <f>IF($CG57="", "", IF($CH57="No", 0,VLOOKUP($CG57,'School Enrollment Data'!$B$3:$P$1818,15,FALSE)))</f>
        <v/>
      </c>
    </row>
    <row r="58" spans="1:100" ht="15" customHeight="1" x14ac:dyDescent="0.25">
      <c r="A58" s="20"/>
      <c r="B58" s="590"/>
      <c r="C58" s="590"/>
      <c r="D58" s="589" t="str" cm="1">
        <f t="array" ref="D58">IFERROR(_xlfn.SINGLE(INDEX(CG$4:CG$439, _xlfn.AGGREGATE(15, 3, ((CG$4:CG$439&lt;&gt;"")/(CG$4:CG$439&lt;&gt;"")*ROW(CG$4:CG$439)-3),ROWS($DV$12:DV37)))), "")</f>
        <v/>
      </c>
      <c r="E58" s="589"/>
      <c r="F58" s="589"/>
      <c r="G58" s="589"/>
      <c r="H58" s="589"/>
      <c r="I58" s="589"/>
      <c r="J58" s="589"/>
      <c r="K58" s="589"/>
      <c r="L58" s="589"/>
      <c r="M58" s="589"/>
      <c r="N58" s="589"/>
      <c r="O58" s="589"/>
      <c r="P58" s="589"/>
      <c r="Q58" s="589"/>
      <c r="R58" s="589"/>
      <c r="S58" s="589"/>
      <c r="T58" s="589"/>
      <c r="U58" s="589"/>
      <c r="V58" s="589"/>
      <c r="W58" s="589"/>
      <c r="X58" s="589"/>
      <c r="Y58" s="589"/>
      <c r="Z58" s="4"/>
      <c r="AA58" s="590"/>
      <c r="AB58" s="590"/>
      <c r="AC58" s="589" t="str" cm="1">
        <f t="array" ref="AC58">IFERROR(_xlfn.SINGLE(INDEX(CG$4:CG$439, _xlfn.AGGREGATE(15, 3, ((CG$4:CG$439&lt;&gt;"")/(CG$4:CG$439&lt;&gt;"")*ROW(CG$4:CG$439)-3),ROWS($DV$12:DV87)))), "")</f>
        <v/>
      </c>
      <c r="AD58" s="589"/>
      <c r="AE58" s="589"/>
      <c r="AF58" s="589"/>
      <c r="AG58" s="589"/>
      <c r="AH58" s="589"/>
      <c r="AI58" s="589"/>
      <c r="AJ58" s="589"/>
      <c r="AK58" s="589"/>
      <c r="AL58" s="589"/>
      <c r="AM58" s="589"/>
      <c r="AN58" s="589"/>
      <c r="AO58" s="589"/>
      <c r="AP58" s="589"/>
      <c r="AQ58" s="589"/>
      <c r="AR58" s="589"/>
      <c r="AS58" s="589"/>
      <c r="AT58" s="589"/>
      <c r="AU58" s="589"/>
      <c r="AV58" s="589"/>
      <c r="AW58" s="589"/>
      <c r="AX58" s="589"/>
      <c r="AY58" s="4"/>
      <c r="AZ58" s="590"/>
      <c r="BA58" s="590"/>
      <c r="BB58" s="589" t="str" cm="1">
        <f t="array" ref="BB58">IFERROR(_xlfn.SINGLE(INDEX(CG$4:CG$439, _xlfn.AGGREGATE(15, 3, ((CG$4:CG$439&lt;&gt;"")/(CG$4:CG$439&lt;&gt;"")*ROW(CG$4:CG$439)-3),ROWS($DV$12:DV137)))), "")</f>
        <v/>
      </c>
      <c r="BC58" s="589"/>
      <c r="BD58" s="589"/>
      <c r="BE58" s="589"/>
      <c r="BF58" s="589"/>
      <c r="BG58" s="589"/>
      <c r="BH58" s="589"/>
      <c r="BI58" s="589"/>
      <c r="BJ58" s="589"/>
      <c r="BK58" s="589"/>
      <c r="BL58" s="589"/>
      <c r="BM58" s="589"/>
      <c r="BN58" s="589"/>
      <c r="BO58" s="589"/>
      <c r="BP58" s="589"/>
      <c r="BQ58" s="589"/>
      <c r="BR58" s="589"/>
      <c r="BS58" s="589"/>
      <c r="BT58" s="589"/>
      <c r="BU58" s="589"/>
      <c r="BV58" s="589"/>
      <c r="BW58" s="589"/>
      <c r="BX58" s="33"/>
      <c r="BY58" s="33"/>
      <c r="BZ58" s="25"/>
      <c r="CG58" s="124" t="str" cm="1">
        <f t="array" ref="CG58">IFERROR(_xlfn.SINGLE(INDEX('School Enrollment Data'!$B$3:$B$1818, _xlfn.AGGREGATE(15, 3, (('School Enrollment Data'!$A$3:$A$1818=I$4)/('School Enrollment Data'!$A$3:$A$1818=I$4)*ROW('School Enrollment Data'!$A$3:$A$1818)-2),ROWS($DV$12:DV66)))), "")</f>
        <v/>
      </c>
      <c r="CH58" s="222" t="str">
        <f t="shared" si="0"/>
        <v/>
      </c>
      <c r="CI58" s="222" t="str">
        <f>IF($CG58="", "", IF($CH58="No", 0,VLOOKUP($CG58,'School Enrollment Data'!$B$3:$P$1818,2,FALSE)))</f>
        <v/>
      </c>
      <c r="CJ58" s="222" t="str">
        <f>IF($CG58="", "", IF($CH58="No", 0,VLOOKUP($CG58,'School Enrollment Data'!$B$3:$P$1818,3,FALSE)))</f>
        <v/>
      </c>
      <c r="CK58" s="222" t="str">
        <f>IF($CG58="", "", IF($CH58="No", 0,VLOOKUP($CG58,'School Enrollment Data'!$B$3:$P$1818,4,FALSE)))</f>
        <v/>
      </c>
      <c r="CL58" s="222" t="str">
        <f>IF($CG58="", "", IF($CH58="No", 0,VLOOKUP($CG58,'School Enrollment Data'!$B$3:$P$1818,5,FALSE)))</f>
        <v/>
      </c>
      <c r="CM58" s="222" t="str">
        <f>IF($CG58="", "", IF($CH58="No", 0,VLOOKUP($CG58,'School Enrollment Data'!$B$3:$P$1818,6,FALSE)))</f>
        <v/>
      </c>
      <c r="CN58" s="222" t="str">
        <f>IF($CG58="", "", IF($CH58="No", 0,VLOOKUP($CG58,'School Enrollment Data'!$B$3:$P$1818,7,FALSE)))</f>
        <v/>
      </c>
      <c r="CO58" s="222" t="str">
        <f>IF($CG58="", "", IF($CH58="No", 0,VLOOKUP($CG58,'School Enrollment Data'!$B$3:$P$1818,8,FALSE)))</f>
        <v/>
      </c>
      <c r="CP58" s="222" t="str">
        <f>IF($CG58="", "", IF($CH58="No", 0,VLOOKUP($CG58,'School Enrollment Data'!$B$3:$P$1818,9,FALSE)))</f>
        <v/>
      </c>
      <c r="CQ58" s="222" t="str">
        <f>IF($CG58="", "", IF($CH58="No", 0,VLOOKUP($CG58,'School Enrollment Data'!$B$3:$P$1818,10,FALSE)))</f>
        <v/>
      </c>
      <c r="CR58" s="222" t="str">
        <f>IF($CG58="", "", IF($CH58="No", 0,VLOOKUP($CG58,'School Enrollment Data'!$B$3:$P$1818,11,FALSE)))</f>
        <v/>
      </c>
      <c r="CS58" s="222" t="str">
        <f>IF($CG58="", "", IF($CH58="No", 0,VLOOKUP($CG58,'School Enrollment Data'!$B$3:$P$1818,12,FALSE)))</f>
        <v/>
      </c>
      <c r="CT58" s="222" t="str">
        <f>IF($CG58="", "", IF($CH58="No", 0,VLOOKUP($CG58,'School Enrollment Data'!$B$3:$P$1818,13,FALSE)))</f>
        <v/>
      </c>
      <c r="CU58" s="222" t="str">
        <f>IF($CG58="", "", IF($CH58="No", 0,VLOOKUP($CG58,'School Enrollment Data'!$B$3:$P$1818,14,FALSE)))</f>
        <v/>
      </c>
      <c r="CV58" s="222" t="str">
        <f>IF($CG58="", "", IF($CH58="No", 0,VLOOKUP($CG58,'School Enrollment Data'!$B$3:$P$1818,15,FALSE)))</f>
        <v/>
      </c>
    </row>
    <row r="59" spans="1:100" ht="9" customHeight="1" x14ac:dyDescent="0.25">
      <c r="A59" s="20"/>
      <c r="B59" s="591"/>
      <c r="C59" s="591"/>
      <c r="D59" s="431"/>
      <c r="E59" s="431"/>
      <c r="F59" s="431"/>
      <c r="G59" s="431"/>
      <c r="H59" s="431"/>
      <c r="I59" s="431"/>
      <c r="J59" s="431"/>
      <c r="K59" s="431"/>
      <c r="L59" s="431"/>
      <c r="M59" s="431"/>
      <c r="N59" s="431"/>
      <c r="O59" s="431"/>
      <c r="P59" s="431"/>
      <c r="Q59" s="431"/>
      <c r="R59" s="431"/>
      <c r="S59" s="431"/>
      <c r="T59" s="431"/>
      <c r="U59" s="431"/>
      <c r="V59" s="431"/>
      <c r="W59" s="431"/>
      <c r="X59" s="431"/>
      <c r="Y59" s="431"/>
      <c r="Z59" s="4"/>
      <c r="AA59" s="591"/>
      <c r="AB59" s="591"/>
      <c r="AC59" s="4"/>
      <c r="AD59" s="127"/>
      <c r="AE59" s="127"/>
      <c r="AF59" s="127"/>
      <c r="AG59" s="127"/>
      <c r="AH59" s="127"/>
      <c r="AI59" s="127"/>
      <c r="AJ59" s="127"/>
      <c r="AK59" s="127"/>
      <c r="AL59" s="127"/>
      <c r="AM59" s="127"/>
      <c r="AN59" s="127"/>
      <c r="AO59" s="127"/>
      <c r="AP59" s="127"/>
      <c r="AQ59" s="127"/>
      <c r="AR59" s="127"/>
      <c r="AS59" s="127"/>
      <c r="AT59" s="127"/>
      <c r="AU59" s="127"/>
      <c r="AV59" s="127"/>
      <c r="AW59" s="127"/>
      <c r="AX59" s="127"/>
      <c r="AY59" s="127"/>
      <c r="AZ59" s="591"/>
      <c r="BA59" s="591"/>
      <c r="BB59" s="4"/>
      <c r="BC59" s="127"/>
      <c r="BD59" s="127"/>
      <c r="BE59" s="127"/>
      <c r="BF59" s="127"/>
      <c r="BG59" s="4"/>
      <c r="BH59" s="127"/>
      <c r="BI59" s="127"/>
      <c r="BJ59" s="127"/>
      <c r="BK59" s="127"/>
      <c r="BL59" s="127"/>
      <c r="BM59" s="127"/>
      <c r="BN59" s="127"/>
      <c r="BO59" s="127"/>
      <c r="BP59" s="127"/>
      <c r="BQ59" s="127"/>
      <c r="BR59" s="127"/>
      <c r="BS59" s="127"/>
      <c r="BT59" s="127"/>
      <c r="BU59" s="127"/>
      <c r="BV59" s="34"/>
      <c r="BW59" s="34"/>
      <c r="BX59" s="7"/>
      <c r="BY59" s="7"/>
      <c r="BZ59" s="25"/>
      <c r="CG59" s="124" t="str" cm="1">
        <f t="array" ref="CG59">IFERROR(_xlfn.SINGLE(INDEX('School Enrollment Data'!$B$3:$B$1818, _xlfn.AGGREGATE(15, 3, (('School Enrollment Data'!$A$3:$A$1818=I$4)/('School Enrollment Data'!$A$3:$A$1818=I$4)*ROW('School Enrollment Data'!$A$3:$A$1818)-2),ROWS($DV$12:DV67)))), "")</f>
        <v/>
      </c>
      <c r="CH59" s="222" t="str">
        <f t="shared" si="0"/>
        <v/>
      </c>
      <c r="CI59" s="222" t="str">
        <f>IF($CG59="", "", IF($CH59="No", 0,VLOOKUP($CG59,'School Enrollment Data'!$B$3:$P$1818,2,FALSE)))</f>
        <v/>
      </c>
      <c r="CJ59" s="222" t="str">
        <f>IF($CG59="", "", IF($CH59="No", 0,VLOOKUP($CG59,'School Enrollment Data'!$B$3:$P$1818,3,FALSE)))</f>
        <v/>
      </c>
      <c r="CK59" s="222" t="str">
        <f>IF($CG59="", "", IF($CH59="No", 0,VLOOKUP($CG59,'School Enrollment Data'!$B$3:$P$1818,4,FALSE)))</f>
        <v/>
      </c>
      <c r="CL59" s="222" t="str">
        <f>IF($CG59="", "", IF($CH59="No", 0,VLOOKUP($CG59,'School Enrollment Data'!$B$3:$P$1818,5,FALSE)))</f>
        <v/>
      </c>
      <c r="CM59" s="222" t="str">
        <f>IF($CG59="", "", IF($CH59="No", 0,VLOOKUP($CG59,'School Enrollment Data'!$B$3:$P$1818,6,FALSE)))</f>
        <v/>
      </c>
      <c r="CN59" s="222" t="str">
        <f>IF($CG59="", "", IF($CH59="No", 0,VLOOKUP($CG59,'School Enrollment Data'!$B$3:$P$1818,7,FALSE)))</f>
        <v/>
      </c>
      <c r="CO59" s="222" t="str">
        <f>IF($CG59="", "", IF($CH59="No", 0,VLOOKUP($CG59,'School Enrollment Data'!$B$3:$P$1818,8,FALSE)))</f>
        <v/>
      </c>
      <c r="CP59" s="222" t="str">
        <f>IF($CG59="", "", IF($CH59="No", 0,VLOOKUP($CG59,'School Enrollment Data'!$B$3:$P$1818,9,FALSE)))</f>
        <v/>
      </c>
      <c r="CQ59" s="222" t="str">
        <f>IF($CG59="", "", IF($CH59="No", 0,VLOOKUP($CG59,'School Enrollment Data'!$B$3:$P$1818,10,FALSE)))</f>
        <v/>
      </c>
      <c r="CR59" s="222" t="str">
        <f>IF($CG59="", "", IF($CH59="No", 0,VLOOKUP($CG59,'School Enrollment Data'!$B$3:$P$1818,11,FALSE)))</f>
        <v/>
      </c>
      <c r="CS59" s="222" t="str">
        <f>IF($CG59="", "", IF($CH59="No", 0,VLOOKUP($CG59,'School Enrollment Data'!$B$3:$P$1818,12,FALSE)))</f>
        <v/>
      </c>
      <c r="CT59" s="222" t="str">
        <f>IF($CG59="", "", IF($CH59="No", 0,VLOOKUP($CG59,'School Enrollment Data'!$B$3:$P$1818,13,FALSE)))</f>
        <v/>
      </c>
      <c r="CU59" s="222" t="str">
        <f>IF($CG59="", "", IF($CH59="No", 0,VLOOKUP($CG59,'School Enrollment Data'!$B$3:$P$1818,14,FALSE)))</f>
        <v/>
      </c>
      <c r="CV59" s="222" t="str">
        <f>IF($CG59="", "", IF($CH59="No", 0,VLOOKUP($CG59,'School Enrollment Data'!$B$3:$P$1818,15,FALSE)))</f>
        <v/>
      </c>
    </row>
    <row r="60" spans="1:100" ht="15" customHeight="1" x14ac:dyDescent="0.25">
      <c r="A60" s="20"/>
      <c r="B60" s="590"/>
      <c r="C60" s="590"/>
      <c r="D60" s="589" t="str" cm="1">
        <f t="array" ref="D60">IFERROR(_xlfn.SINGLE(INDEX(CG$4:CG$439, _xlfn.AGGREGATE(15, 3, ((CG$4:CG$439&lt;&gt;"")/(CG$4:CG$439&lt;&gt;"")*ROW(CG$4:CG$439)-3),ROWS($DV$12:DV38)))), "")</f>
        <v/>
      </c>
      <c r="E60" s="589"/>
      <c r="F60" s="589"/>
      <c r="G60" s="589"/>
      <c r="H60" s="589"/>
      <c r="I60" s="589"/>
      <c r="J60" s="589"/>
      <c r="K60" s="589"/>
      <c r="L60" s="589"/>
      <c r="M60" s="589"/>
      <c r="N60" s="589"/>
      <c r="O60" s="589"/>
      <c r="P60" s="589"/>
      <c r="Q60" s="589"/>
      <c r="R60" s="589"/>
      <c r="S60" s="589"/>
      <c r="T60" s="589"/>
      <c r="U60" s="589"/>
      <c r="V60" s="589"/>
      <c r="W60" s="589"/>
      <c r="X60" s="589"/>
      <c r="Y60" s="589"/>
      <c r="Z60" s="4"/>
      <c r="AA60" s="590"/>
      <c r="AB60" s="590"/>
      <c r="AC60" s="589" t="str" cm="1">
        <f t="array" ref="AC60">IFERROR(_xlfn.SINGLE(INDEX(CG$4:CG$439, _xlfn.AGGREGATE(15, 3, ((CG$4:CG$439&lt;&gt;"")/(CG$4:CG$439&lt;&gt;"")*ROW(CG$4:CG$439)-3),ROWS($DV$12:DV88)))), "")</f>
        <v/>
      </c>
      <c r="AD60" s="589"/>
      <c r="AE60" s="589"/>
      <c r="AF60" s="589"/>
      <c r="AG60" s="589"/>
      <c r="AH60" s="589"/>
      <c r="AI60" s="589"/>
      <c r="AJ60" s="589"/>
      <c r="AK60" s="589"/>
      <c r="AL60" s="589"/>
      <c r="AM60" s="589"/>
      <c r="AN60" s="589"/>
      <c r="AO60" s="589"/>
      <c r="AP60" s="589"/>
      <c r="AQ60" s="589"/>
      <c r="AR60" s="589"/>
      <c r="AS60" s="589"/>
      <c r="AT60" s="589"/>
      <c r="AU60" s="589"/>
      <c r="AV60" s="589"/>
      <c r="AW60" s="589"/>
      <c r="AX60" s="589"/>
      <c r="AY60" s="4"/>
      <c r="AZ60" s="590"/>
      <c r="BA60" s="590"/>
      <c r="BB60" s="589" t="str" cm="1">
        <f t="array" ref="BB60">IFERROR(_xlfn.SINGLE(INDEX(CG$4:CG$439, _xlfn.AGGREGATE(15, 3, ((CG$4:CG$439&lt;&gt;"")/(CG$4:CG$439&lt;&gt;"")*ROW(CG$4:CG$439)-3),ROWS($DV$12:DV138)))), "")</f>
        <v/>
      </c>
      <c r="BC60" s="589"/>
      <c r="BD60" s="589"/>
      <c r="BE60" s="589"/>
      <c r="BF60" s="589"/>
      <c r="BG60" s="589"/>
      <c r="BH60" s="589"/>
      <c r="BI60" s="589"/>
      <c r="BJ60" s="589"/>
      <c r="BK60" s="589"/>
      <c r="BL60" s="589"/>
      <c r="BM60" s="589"/>
      <c r="BN60" s="589"/>
      <c r="BO60" s="589"/>
      <c r="BP60" s="589"/>
      <c r="BQ60" s="589"/>
      <c r="BR60" s="589"/>
      <c r="BS60" s="589"/>
      <c r="BT60" s="589"/>
      <c r="BU60" s="589"/>
      <c r="BV60" s="589"/>
      <c r="BW60" s="589"/>
      <c r="BX60" s="126"/>
      <c r="BY60" s="126"/>
      <c r="BZ60" s="25"/>
      <c r="CG60" s="124" t="str" cm="1">
        <f t="array" ref="CG60">IFERROR(_xlfn.SINGLE(INDEX('School Enrollment Data'!$B$3:$B$1818, _xlfn.AGGREGATE(15, 3, (('School Enrollment Data'!$A$3:$A$1818=I$4)/('School Enrollment Data'!$A$3:$A$1818=I$4)*ROW('School Enrollment Data'!$A$3:$A$1818)-2),ROWS($DV$12:DV68)))), "")</f>
        <v/>
      </c>
      <c r="CH60" s="222" t="str">
        <f t="shared" si="0"/>
        <v/>
      </c>
      <c r="CI60" s="222" t="str">
        <f>IF($CG60="", "", IF($CH60="No", 0,VLOOKUP($CG60,'School Enrollment Data'!$B$3:$P$1818,2,FALSE)))</f>
        <v/>
      </c>
      <c r="CJ60" s="222" t="str">
        <f>IF($CG60="", "", IF($CH60="No", 0,VLOOKUP($CG60,'School Enrollment Data'!$B$3:$P$1818,3,FALSE)))</f>
        <v/>
      </c>
      <c r="CK60" s="222" t="str">
        <f>IF($CG60="", "", IF($CH60="No", 0,VLOOKUP($CG60,'School Enrollment Data'!$B$3:$P$1818,4,FALSE)))</f>
        <v/>
      </c>
      <c r="CL60" s="222" t="str">
        <f>IF($CG60="", "", IF($CH60="No", 0,VLOOKUP($CG60,'School Enrollment Data'!$B$3:$P$1818,5,FALSE)))</f>
        <v/>
      </c>
      <c r="CM60" s="222" t="str">
        <f>IF($CG60="", "", IF($CH60="No", 0,VLOOKUP($CG60,'School Enrollment Data'!$B$3:$P$1818,6,FALSE)))</f>
        <v/>
      </c>
      <c r="CN60" s="222" t="str">
        <f>IF($CG60="", "", IF($CH60="No", 0,VLOOKUP($CG60,'School Enrollment Data'!$B$3:$P$1818,7,FALSE)))</f>
        <v/>
      </c>
      <c r="CO60" s="222" t="str">
        <f>IF($CG60="", "", IF($CH60="No", 0,VLOOKUP($CG60,'School Enrollment Data'!$B$3:$P$1818,8,FALSE)))</f>
        <v/>
      </c>
      <c r="CP60" s="222" t="str">
        <f>IF($CG60="", "", IF($CH60="No", 0,VLOOKUP($CG60,'School Enrollment Data'!$B$3:$P$1818,9,FALSE)))</f>
        <v/>
      </c>
      <c r="CQ60" s="222" t="str">
        <f>IF($CG60="", "", IF($CH60="No", 0,VLOOKUP($CG60,'School Enrollment Data'!$B$3:$P$1818,10,FALSE)))</f>
        <v/>
      </c>
      <c r="CR60" s="222" t="str">
        <f>IF($CG60="", "", IF($CH60="No", 0,VLOOKUP($CG60,'School Enrollment Data'!$B$3:$P$1818,11,FALSE)))</f>
        <v/>
      </c>
      <c r="CS60" s="222" t="str">
        <f>IF($CG60="", "", IF($CH60="No", 0,VLOOKUP($CG60,'School Enrollment Data'!$B$3:$P$1818,12,FALSE)))</f>
        <v/>
      </c>
      <c r="CT60" s="222" t="str">
        <f>IF($CG60="", "", IF($CH60="No", 0,VLOOKUP($CG60,'School Enrollment Data'!$B$3:$P$1818,13,FALSE)))</f>
        <v/>
      </c>
      <c r="CU60" s="222" t="str">
        <f>IF($CG60="", "", IF($CH60="No", 0,VLOOKUP($CG60,'School Enrollment Data'!$B$3:$P$1818,14,FALSE)))</f>
        <v/>
      </c>
      <c r="CV60" s="222" t="str">
        <f>IF($CG60="", "", IF($CH60="No", 0,VLOOKUP($CG60,'School Enrollment Data'!$B$3:$P$1818,15,FALSE)))</f>
        <v/>
      </c>
    </row>
    <row r="61" spans="1:100" ht="9" customHeight="1" x14ac:dyDescent="0.25">
      <c r="A61" s="20"/>
      <c r="B61" s="591"/>
      <c r="C61" s="591"/>
      <c r="D61" s="431"/>
      <c r="E61" s="431"/>
      <c r="F61" s="431"/>
      <c r="G61" s="431"/>
      <c r="H61" s="431"/>
      <c r="I61" s="431"/>
      <c r="J61" s="431"/>
      <c r="K61" s="431"/>
      <c r="L61" s="431"/>
      <c r="M61" s="431"/>
      <c r="N61" s="431"/>
      <c r="O61" s="431"/>
      <c r="P61" s="431"/>
      <c r="Q61" s="431"/>
      <c r="R61" s="431"/>
      <c r="S61" s="431"/>
      <c r="T61" s="431"/>
      <c r="U61" s="431"/>
      <c r="V61" s="431"/>
      <c r="W61" s="431"/>
      <c r="X61" s="431"/>
      <c r="Y61" s="431"/>
      <c r="Z61" s="4"/>
      <c r="AA61" s="591"/>
      <c r="AB61" s="591"/>
      <c r="AC61" s="4"/>
      <c r="AD61" s="127"/>
      <c r="AE61" s="127"/>
      <c r="AF61" s="127"/>
      <c r="AG61" s="127"/>
      <c r="AH61" s="127"/>
      <c r="AI61" s="127"/>
      <c r="AJ61" s="127"/>
      <c r="AK61" s="127"/>
      <c r="AL61" s="127"/>
      <c r="AM61" s="127"/>
      <c r="AN61" s="127"/>
      <c r="AO61" s="127"/>
      <c r="AP61" s="127"/>
      <c r="AQ61" s="127"/>
      <c r="AR61" s="127"/>
      <c r="AS61" s="127"/>
      <c r="AT61" s="127"/>
      <c r="AU61" s="127"/>
      <c r="AV61" s="127"/>
      <c r="AW61" s="127"/>
      <c r="AX61" s="127"/>
      <c r="AY61" s="127"/>
      <c r="AZ61" s="591"/>
      <c r="BA61" s="591"/>
      <c r="BB61" s="4"/>
      <c r="BC61" s="127"/>
      <c r="BD61" s="127"/>
      <c r="BE61" s="127"/>
      <c r="BF61" s="127"/>
      <c r="BG61" s="4"/>
      <c r="BH61" s="127"/>
      <c r="BI61" s="127"/>
      <c r="BJ61" s="127"/>
      <c r="BK61" s="127"/>
      <c r="BL61" s="127"/>
      <c r="BM61" s="127"/>
      <c r="BN61" s="127"/>
      <c r="BO61" s="127"/>
      <c r="BP61" s="127"/>
      <c r="BQ61" s="127"/>
      <c r="BR61" s="127"/>
      <c r="BS61" s="127"/>
      <c r="BT61" s="127"/>
      <c r="BU61" s="127"/>
      <c r="BV61" s="34"/>
      <c r="BW61" s="34"/>
      <c r="BX61" s="127"/>
      <c r="BY61" s="127"/>
      <c r="BZ61" s="25"/>
      <c r="CG61" s="124" t="str" cm="1">
        <f t="array" ref="CG61">IFERROR(_xlfn.SINGLE(INDEX('School Enrollment Data'!$B$3:$B$1818, _xlfn.AGGREGATE(15, 3, (('School Enrollment Data'!$A$3:$A$1818=I$4)/('School Enrollment Data'!$A$3:$A$1818=I$4)*ROW('School Enrollment Data'!$A$3:$A$1818)-2),ROWS($DV$12:DV69)))), "")</f>
        <v/>
      </c>
      <c r="CH61" s="222" t="str">
        <f t="shared" si="0"/>
        <v/>
      </c>
      <c r="CI61" s="222" t="str">
        <f>IF($CG61="", "", IF($CH61="No", 0,VLOOKUP($CG61,'School Enrollment Data'!$B$3:$P$1818,2,FALSE)))</f>
        <v/>
      </c>
      <c r="CJ61" s="222" t="str">
        <f>IF($CG61="", "", IF($CH61="No", 0,VLOOKUP($CG61,'School Enrollment Data'!$B$3:$P$1818,3,FALSE)))</f>
        <v/>
      </c>
      <c r="CK61" s="222" t="str">
        <f>IF($CG61="", "", IF($CH61="No", 0,VLOOKUP($CG61,'School Enrollment Data'!$B$3:$P$1818,4,FALSE)))</f>
        <v/>
      </c>
      <c r="CL61" s="222" t="str">
        <f>IF($CG61="", "", IF($CH61="No", 0,VLOOKUP($CG61,'School Enrollment Data'!$B$3:$P$1818,5,FALSE)))</f>
        <v/>
      </c>
      <c r="CM61" s="222" t="str">
        <f>IF($CG61="", "", IF($CH61="No", 0,VLOOKUP($CG61,'School Enrollment Data'!$B$3:$P$1818,6,FALSE)))</f>
        <v/>
      </c>
      <c r="CN61" s="222" t="str">
        <f>IF($CG61="", "", IF($CH61="No", 0,VLOOKUP($CG61,'School Enrollment Data'!$B$3:$P$1818,7,FALSE)))</f>
        <v/>
      </c>
      <c r="CO61" s="222" t="str">
        <f>IF($CG61="", "", IF($CH61="No", 0,VLOOKUP($CG61,'School Enrollment Data'!$B$3:$P$1818,8,FALSE)))</f>
        <v/>
      </c>
      <c r="CP61" s="222" t="str">
        <f>IF($CG61="", "", IF($CH61="No", 0,VLOOKUP($CG61,'School Enrollment Data'!$B$3:$P$1818,9,FALSE)))</f>
        <v/>
      </c>
      <c r="CQ61" s="222" t="str">
        <f>IF($CG61="", "", IF($CH61="No", 0,VLOOKUP($CG61,'School Enrollment Data'!$B$3:$P$1818,10,FALSE)))</f>
        <v/>
      </c>
      <c r="CR61" s="222" t="str">
        <f>IF($CG61="", "", IF($CH61="No", 0,VLOOKUP($CG61,'School Enrollment Data'!$B$3:$P$1818,11,FALSE)))</f>
        <v/>
      </c>
      <c r="CS61" s="222" t="str">
        <f>IF($CG61="", "", IF($CH61="No", 0,VLOOKUP($CG61,'School Enrollment Data'!$B$3:$P$1818,12,FALSE)))</f>
        <v/>
      </c>
      <c r="CT61" s="222" t="str">
        <f>IF($CG61="", "", IF($CH61="No", 0,VLOOKUP($CG61,'School Enrollment Data'!$B$3:$P$1818,13,FALSE)))</f>
        <v/>
      </c>
      <c r="CU61" s="222" t="str">
        <f>IF($CG61="", "", IF($CH61="No", 0,VLOOKUP($CG61,'School Enrollment Data'!$B$3:$P$1818,14,FALSE)))</f>
        <v/>
      </c>
      <c r="CV61" s="222" t="str">
        <f>IF($CG61="", "", IF($CH61="No", 0,VLOOKUP($CG61,'School Enrollment Data'!$B$3:$P$1818,15,FALSE)))</f>
        <v/>
      </c>
    </row>
    <row r="62" spans="1:100" ht="15" customHeight="1" x14ac:dyDescent="0.25">
      <c r="A62" s="20"/>
      <c r="B62" s="590"/>
      <c r="C62" s="590"/>
      <c r="D62" s="589" t="str" cm="1">
        <f t="array" ref="D62">IFERROR(_xlfn.SINGLE(INDEX(CG$4:CG$439, _xlfn.AGGREGATE(15, 3, ((CG$4:CG$439&lt;&gt;"")/(CG$4:CG$439&lt;&gt;"")*ROW(CG$4:CG$439)-3),ROWS($DV$12:DV39)))), "")</f>
        <v/>
      </c>
      <c r="E62" s="589"/>
      <c r="F62" s="589"/>
      <c r="G62" s="589"/>
      <c r="H62" s="589"/>
      <c r="I62" s="589"/>
      <c r="J62" s="589"/>
      <c r="K62" s="589"/>
      <c r="L62" s="589"/>
      <c r="M62" s="589"/>
      <c r="N62" s="589"/>
      <c r="O62" s="589"/>
      <c r="P62" s="589"/>
      <c r="Q62" s="589"/>
      <c r="R62" s="589"/>
      <c r="S62" s="589"/>
      <c r="T62" s="589"/>
      <c r="U62" s="589"/>
      <c r="V62" s="589"/>
      <c r="W62" s="589"/>
      <c r="X62" s="589"/>
      <c r="Y62" s="589"/>
      <c r="Z62" s="4"/>
      <c r="AA62" s="590"/>
      <c r="AB62" s="590"/>
      <c r="AC62" s="589" t="str" cm="1">
        <f t="array" ref="AC62">IFERROR(_xlfn.SINGLE(INDEX(CG$4:CG$439, _xlfn.AGGREGATE(15, 3, ((CG$4:CG$439&lt;&gt;"")/(CG$4:CG$439&lt;&gt;"")*ROW(CG$4:CG$439)-3),ROWS($DV$12:DV89)))), "")</f>
        <v/>
      </c>
      <c r="AD62" s="589"/>
      <c r="AE62" s="589"/>
      <c r="AF62" s="589"/>
      <c r="AG62" s="589"/>
      <c r="AH62" s="589"/>
      <c r="AI62" s="589"/>
      <c r="AJ62" s="589"/>
      <c r="AK62" s="589"/>
      <c r="AL62" s="589"/>
      <c r="AM62" s="589"/>
      <c r="AN62" s="589"/>
      <c r="AO62" s="589"/>
      <c r="AP62" s="589"/>
      <c r="AQ62" s="589"/>
      <c r="AR62" s="589"/>
      <c r="AS62" s="589"/>
      <c r="AT62" s="589"/>
      <c r="AU62" s="589"/>
      <c r="AV62" s="589"/>
      <c r="AW62" s="589"/>
      <c r="AX62" s="589"/>
      <c r="AY62" s="4"/>
      <c r="AZ62" s="590"/>
      <c r="BA62" s="590"/>
      <c r="BB62" s="589" t="str" cm="1">
        <f t="array" ref="BB62">IFERROR(_xlfn.SINGLE(INDEX(CG$4:CG$439, _xlfn.AGGREGATE(15, 3, ((CG$4:CG$439&lt;&gt;"")/(CG$4:CG$439&lt;&gt;"")*ROW(CG$4:CG$439)-3),ROWS($DV$12:DV139)))), "")</f>
        <v/>
      </c>
      <c r="BC62" s="589"/>
      <c r="BD62" s="589"/>
      <c r="BE62" s="589"/>
      <c r="BF62" s="589"/>
      <c r="BG62" s="589"/>
      <c r="BH62" s="589"/>
      <c r="BI62" s="589"/>
      <c r="BJ62" s="589"/>
      <c r="BK62" s="589"/>
      <c r="BL62" s="589"/>
      <c r="BM62" s="589"/>
      <c r="BN62" s="589"/>
      <c r="BO62" s="589"/>
      <c r="BP62" s="589"/>
      <c r="BQ62" s="589"/>
      <c r="BR62" s="589"/>
      <c r="BS62" s="589"/>
      <c r="BT62" s="589"/>
      <c r="BU62" s="589"/>
      <c r="BV62" s="589"/>
      <c r="BW62" s="589"/>
      <c r="BX62" s="33"/>
      <c r="BY62" s="33"/>
      <c r="BZ62" s="25"/>
      <c r="CG62" s="124" t="str" cm="1">
        <f t="array" ref="CG62">IFERROR(_xlfn.SINGLE(INDEX('School Enrollment Data'!$B$3:$B$1818, _xlfn.AGGREGATE(15, 3, (('School Enrollment Data'!$A$3:$A$1818=I$4)/('School Enrollment Data'!$A$3:$A$1818=I$4)*ROW('School Enrollment Data'!$A$3:$A$1818)-2),ROWS($DV$12:DV70)))), "")</f>
        <v/>
      </c>
      <c r="CH62" s="222" t="str">
        <f t="shared" si="0"/>
        <v/>
      </c>
      <c r="CI62" s="222" t="str">
        <f>IF($CG62="", "", IF($CH62="No", 0,VLOOKUP($CG62,'School Enrollment Data'!$B$3:$P$1818,2,FALSE)))</f>
        <v/>
      </c>
      <c r="CJ62" s="222" t="str">
        <f>IF($CG62="", "", IF($CH62="No", 0,VLOOKUP($CG62,'School Enrollment Data'!$B$3:$P$1818,3,FALSE)))</f>
        <v/>
      </c>
      <c r="CK62" s="222" t="str">
        <f>IF($CG62="", "", IF($CH62="No", 0,VLOOKUP($CG62,'School Enrollment Data'!$B$3:$P$1818,4,FALSE)))</f>
        <v/>
      </c>
      <c r="CL62" s="222" t="str">
        <f>IF($CG62="", "", IF($CH62="No", 0,VLOOKUP($CG62,'School Enrollment Data'!$B$3:$P$1818,5,FALSE)))</f>
        <v/>
      </c>
      <c r="CM62" s="222" t="str">
        <f>IF($CG62="", "", IF($CH62="No", 0,VLOOKUP($CG62,'School Enrollment Data'!$B$3:$P$1818,6,FALSE)))</f>
        <v/>
      </c>
      <c r="CN62" s="222" t="str">
        <f>IF($CG62="", "", IF($CH62="No", 0,VLOOKUP($CG62,'School Enrollment Data'!$B$3:$P$1818,7,FALSE)))</f>
        <v/>
      </c>
      <c r="CO62" s="222" t="str">
        <f>IF($CG62="", "", IF($CH62="No", 0,VLOOKUP($CG62,'School Enrollment Data'!$B$3:$P$1818,8,FALSE)))</f>
        <v/>
      </c>
      <c r="CP62" s="222" t="str">
        <f>IF($CG62="", "", IF($CH62="No", 0,VLOOKUP($CG62,'School Enrollment Data'!$B$3:$P$1818,9,FALSE)))</f>
        <v/>
      </c>
      <c r="CQ62" s="222" t="str">
        <f>IF($CG62="", "", IF($CH62="No", 0,VLOOKUP($CG62,'School Enrollment Data'!$B$3:$P$1818,10,FALSE)))</f>
        <v/>
      </c>
      <c r="CR62" s="222" t="str">
        <f>IF($CG62="", "", IF($CH62="No", 0,VLOOKUP($CG62,'School Enrollment Data'!$B$3:$P$1818,11,FALSE)))</f>
        <v/>
      </c>
      <c r="CS62" s="222" t="str">
        <f>IF($CG62="", "", IF($CH62="No", 0,VLOOKUP($CG62,'School Enrollment Data'!$B$3:$P$1818,12,FALSE)))</f>
        <v/>
      </c>
      <c r="CT62" s="222" t="str">
        <f>IF($CG62="", "", IF($CH62="No", 0,VLOOKUP($CG62,'School Enrollment Data'!$B$3:$P$1818,13,FALSE)))</f>
        <v/>
      </c>
      <c r="CU62" s="222" t="str">
        <f>IF($CG62="", "", IF($CH62="No", 0,VLOOKUP($CG62,'School Enrollment Data'!$B$3:$P$1818,14,FALSE)))</f>
        <v/>
      </c>
      <c r="CV62" s="222" t="str">
        <f>IF($CG62="", "", IF($CH62="No", 0,VLOOKUP($CG62,'School Enrollment Data'!$B$3:$P$1818,15,FALSE)))</f>
        <v/>
      </c>
    </row>
    <row r="63" spans="1:100" ht="9" customHeight="1" x14ac:dyDescent="0.25">
      <c r="A63" s="20"/>
      <c r="B63" s="591"/>
      <c r="C63" s="591"/>
      <c r="D63" s="431"/>
      <c r="E63" s="431"/>
      <c r="F63" s="431"/>
      <c r="G63" s="431"/>
      <c r="H63" s="431"/>
      <c r="I63" s="431"/>
      <c r="J63" s="431"/>
      <c r="K63" s="431"/>
      <c r="L63" s="431"/>
      <c r="M63" s="431"/>
      <c r="N63" s="431"/>
      <c r="O63" s="431"/>
      <c r="P63" s="431"/>
      <c r="Q63" s="431"/>
      <c r="R63" s="431"/>
      <c r="S63" s="431"/>
      <c r="T63" s="431"/>
      <c r="U63" s="431"/>
      <c r="V63" s="431"/>
      <c r="W63" s="431"/>
      <c r="X63" s="431"/>
      <c r="Y63" s="431"/>
      <c r="Z63" s="4"/>
      <c r="AA63" s="591"/>
      <c r="AB63" s="591"/>
      <c r="AC63" s="4"/>
      <c r="AD63" s="127"/>
      <c r="AE63" s="127"/>
      <c r="AF63" s="127"/>
      <c r="AG63" s="127"/>
      <c r="AH63" s="127"/>
      <c r="AI63" s="127"/>
      <c r="AJ63" s="127"/>
      <c r="AK63" s="127"/>
      <c r="AL63" s="127"/>
      <c r="AM63" s="127"/>
      <c r="AN63" s="127"/>
      <c r="AO63" s="127"/>
      <c r="AP63" s="127"/>
      <c r="AQ63" s="127"/>
      <c r="AR63" s="127"/>
      <c r="AS63" s="127"/>
      <c r="AT63" s="127"/>
      <c r="AU63" s="127"/>
      <c r="AV63" s="127"/>
      <c r="AW63" s="127"/>
      <c r="AX63" s="127"/>
      <c r="AY63" s="127"/>
      <c r="AZ63" s="591"/>
      <c r="BA63" s="591"/>
      <c r="BB63" s="4"/>
      <c r="BC63" s="127"/>
      <c r="BD63" s="127"/>
      <c r="BE63" s="127"/>
      <c r="BF63" s="127"/>
      <c r="BG63" s="4"/>
      <c r="BH63" s="127"/>
      <c r="BI63" s="127"/>
      <c r="BJ63" s="127"/>
      <c r="BK63" s="127"/>
      <c r="BL63" s="127"/>
      <c r="BM63" s="127"/>
      <c r="BN63" s="127"/>
      <c r="BO63" s="127"/>
      <c r="BP63" s="127"/>
      <c r="BQ63" s="127"/>
      <c r="BR63" s="127"/>
      <c r="BS63" s="127"/>
      <c r="BT63" s="127"/>
      <c r="BU63" s="127"/>
      <c r="BV63" s="34"/>
      <c r="BW63" s="34"/>
      <c r="BX63" s="7"/>
      <c r="BY63" s="7"/>
      <c r="BZ63" s="25"/>
      <c r="CG63" s="124" t="str" cm="1">
        <f t="array" ref="CG63">IFERROR(_xlfn.SINGLE(INDEX('School Enrollment Data'!$B$3:$B$1818, _xlfn.AGGREGATE(15, 3, (('School Enrollment Data'!$A$3:$A$1818=I$4)/('School Enrollment Data'!$A$3:$A$1818=I$4)*ROW('School Enrollment Data'!$A$3:$A$1818)-2),ROWS($DV$12:DV71)))), "")</f>
        <v/>
      </c>
      <c r="CH63" s="222" t="str">
        <f t="shared" si="0"/>
        <v/>
      </c>
      <c r="CI63" s="222" t="str">
        <f>IF($CG63="", "", IF($CH63="No", 0,VLOOKUP($CG63,'School Enrollment Data'!$B$3:$P$1818,2,FALSE)))</f>
        <v/>
      </c>
      <c r="CJ63" s="222" t="str">
        <f>IF($CG63="", "", IF($CH63="No", 0,VLOOKUP($CG63,'School Enrollment Data'!$B$3:$P$1818,3,FALSE)))</f>
        <v/>
      </c>
      <c r="CK63" s="222" t="str">
        <f>IF($CG63="", "", IF($CH63="No", 0,VLOOKUP($CG63,'School Enrollment Data'!$B$3:$P$1818,4,FALSE)))</f>
        <v/>
      </c>
      <c r="CL63" s="222" t="str">
        <f>IF($CG63="", "", IF($CH63="No", 0,VLOOKUP($CG63,'School Enrollment Data'!$B$3:$P$1818,5,FALSE)))</f>
        <v/>
      </c>
      <c r="CM63" s="222" t="str">
        <f>IF($CG63="", "", IF($CH63="No", 0,VLOOKUP($CG63,'School Enrollment Data'!$B$3:$P$1818,6,FALSE)))</f>
        <v/>
      </c>
      <c r="CN63" s="222" t="str">
        <f>IF($CG63="", "", IF($CH63="No", 0,VLOOKUP($CG63,'School Enrollment Data'!$B$3:$P$1818,7,FALSE)))</f>
        <v/>
      </c>
      <c r="CO63" s="222" t="str">
        <f>IF($CG63="", "", IF($CH63="No", 0,VLOOKUP($CG63,'School Enrollment Data'!$B$3:$P$1818,8,FALSE)))</f>
        <v/>
      </c>
      <c r="CP63" s="222" t="str">
        <f>IF($CG63="", "", IF($CH63="No", 0,VLOOKUP($CG63,'School Enrollment Data'!$B$3:$P$1818,9,FALSE)))</f>
        <v/>
      </c>
      <c r="CQ63" s="222" t="str">
        <f>IF($CG63="", "", IF($CH63="No", 0,VLOOKUP($CG63,'School Enrollment Data'!$B$3:$P$1818,10,FALSE)))</f>
        <v/>
      </c>
      <c r="CR63" s="222" t="str">
        <f>IF($CG63="", "", IF($CH63="No", 0,VLOOKUP($CG63,'School Enrollment Data'!$B$3:$P$1818,11,FALSE)))</f>
        <v/>
      </c>
      <c r="CS63" s="222" t="str">
        <f>IF($CG63="", "", IF($CH63="No", 0,VLOOKUP($CG63,'School Enrollment Data'!$B$3:$P$1818,12,FALSE)))</f>
        <v/>
      </c>
      <c r="CT63" s="222" t="str">
        <f>IF($CG63="", "", IF($CH63="No", 0,VLOOKUP($CG63,'School Enrollment Data'!$B$3:$P$1818,13,FALSE)))</f>
        <v/>
      </c>
      <c r="CU63" s="222" t="str">
        <f>IF($CG63="", "", IF($CH63="No", 0,VLOOKUP($CG63,'School Enrollment Data'!$B$3:$P$1818,14,FALSE)))</f>
        <v/>
      </c>
      <c r="CV63" s="222" t="str">
        <f>IF($CG63="", "", IF($CH63="No", 0,VLOOKUP($CG63,'School Enrollment Data'!$B$3:$P$1818,15,FALSE)))</f>
        <v/>
      </c>
    </row>
    <row r="64" spans="1:100" ht="15" customHeight="1" x14ac:dyDescent="0.25">
      <c r="A64" s="20"/>
      <c r="B64" s="590"/>
      <c r="C64" s="590"/>
      <c r="D64" s="589" t="str" cm="1">
        <f t="array" ref="D64">IFERROR(_xlfn.SINGLE(INDEX(CG$4:CG$439, _xlfn.AGGREGATE(15, 3, ((CG$4:CG$439&lt;&gt;"")/(CG$4:CG$439&lt;&gt;"")*ROW(CG$4:CG$439)-3),ROWS($DV$12:DV40)))), "")</f>
        <v/>
      </c>
      <c r="E64" s="589"/>
      <c r="F64" s="589"/>
      <c r="G64" s="589"/>
      <c r="H64" s="589"/>
      <c r="I64" s="589"/>
      <c r="J64" s="589"/>
      <c r="K64" s="589"/>
      <c r="L64" s="589"/>
      <c r="M64" s="589"/>
      <c r="N64" s="589"/>
      <c r="O64" s="589"/>
      <c r="P64" s="589"/>
      <c r="Q64" s="589"/>
      <c r="R64" s="589"/>
      <c r="S64" s="589"/>
      <c r="T64" s="589"/>
      <c r="U64" s="589"/>
      <c r="V64" s="589"/>
      <c r="W64" s="589"/>
      <c r="X64" s="589"/>
      <c r="Y64" s="589"/>
      <c r="Z64" s="4"/>
      <c r="AA64" s="590"/>
      <c r="AB64" s="590"/>
      <c r="AC64" s="589" t="str" cm="1">
        <f t="array" ref="AC64">IFERROR(_xlfn.SINGLE(INDEX(CG$4:CG$439, _xlfn.AGGREGATE(15, 3, ((CG$4:CG$439&lt;&gt;"")/(CG$4:CG$439&lt;&gt;"")*ROW(CG$4:CG$439)-3),ROWS($DV$12:DV90)))), "")</f>
        <v/>
      </c>
      <c r="AD64" s="589"/>
      <c r="AE64" s="589"/>
      <c r="AF64" s="589"/>
      <c r="AG64" s="589"/>
      <c r="AH64" s="589"/>
      <c r="AI64" s="589"/>
      <c r="AJ64" s="589"/>
      <c r="AK64" s="589"/>
      <c r="AL64" s="589"/>
      <c r="AM64" s="589"/>
      <c r="AN64" s="589"/>
      <c r="AO64" s="589"/>
      <c r="AP64" s="589"/>
      <c r="AQ64" s="589"/>
      <c r="AR64" s="589"/>
      <c r="AS64" s="589"/>
      <c r="AT64" s="589"/>
      <c r="AU64" s="589"/>
      <c r="AV64" s="589"/>
      <c r="AW64" s="589"/>
      <c r="AX64" s="589"/>
      <c r="AY64" s="4"/>
      <c r="AZ64" s="590"/>
      <c r="BA64" s="590"/>
      <c r="BB64" s="589" t="str" cm="1">
        <f t="array" ref="BB64">IFERROR(_xlfn.SINGLE(INDEX(CG$4:CG$439, _xlfn.AGGREGATE(15, 3, ((CG$4:CG$439&lt;&gt;"")/(CG$4:CG$439&lt;&gt;"")*ROW(CG$4:CG$439)-3),ROWS($DV$12:DV140)))), "")</f>
        <v/>
      </c>
      <c r="BC64" s="589"/>
      <c r="BD64" s="589"/>
      <c r="BE64" s="589"/>
      <c r="BF64" s="589"/>
      <c r="BG64" s="589"/>
      <c r="BH64" s="589"/>
      <c r="BI64" s="589"/>
      <c r="BJ64" s="589"/>
      <c r="BK64" s="589"/>
      <c r="BL64" s="589"/>
      <c r="BM64" s="589"/>
      <c r="BN64" s="589"/>
      <c r="BO64" s="589"/>
      <c r="BP64" s="589"/>
      <c r="BQ64" s="589"/>
      <c r="BR64" s="589"/>
      <c r="BS64" s="589"/>
      <c r="BT64" s="589"/>
      <c r="BU64" s="589"/>
      <c r="BV64" s="589"/>
      <c r="BW64" s="589"/>
      <c r="BX64" s="7"/>
      <c r="BY64" s="7"/>
      <c r="BZ64" s="25"/>
      <c r="CG64" s="124" t="str" cm="1">
        <f t="array" ref="CG64">IFERROR(_xlfn.SINGLE(INDEX('School Enrollment Data'!$B$3:$B$1818, _xlfn.AGGREGATE(15, 3, (('School Enrollment Data'!$A$3:$A$1818=I$4)/('School Enrollment Data'!$A$3:$A$1818=I$4)*ROW('School Enrollment Data'!$A$3:$A$1818)-2),ROWS($DV$12:DV72)))), "")</f>
        <v/>
      </c>
      <c r="CH64" s="222" t="str">
        <f t="shared" si="0"/>
        <v/>
      </c>
      <c r="CI64" s="222" t="str">
        <f>IF($CG64="", "", IF($CH64="No", 0,VLOOKUP($CG64,'School Enrollment Data'!$B$3:$P$1818,2,FALSE)))</f>
        <v/>
      </c>
      <c r="CJ64" s="222" t="str">
        <f>IF($CG64="", "", IF($CH64="No", 0,VLOOKUP($CG64,'School Enrollment Data'!$B$3:$P$1818,3,FALSE)))</f>
        <v/>
      </c>
      <c r="CK64" s="222" t="str">
        <f>IF($CG64="", "", IF($CH64="No", 0,VLOOKUP($CG64,'School Enrollment Data'!$B$3:$P$1818,4,FALSE)))</f>
        <v/>
      </c>
      <c r="CL64" s="222" t="str">
        <f>IF($CG64="", "", IF($CH64="No", 0,VLOOKUP($CG64,'School Enrollment Data'!$B$3:$P$1818,5,FALSE)))</f>
        <v/>
      </c>
      <c r="CM64" s="222" t="str">
        <f>IF($CG64="", "", IF($CH64="No", 0,VLOOKUP($CG64,'School Enrollment Data'!$B$3:$P$1818,6,FALSE)))</f>
        <v/>
      </c>
      <c r="CN64" s="222" t="str">
        <f>IF($CG64="", "", IF($CH64="No", 0,VLOOKUP($CG64,'School Enrollment Data'!$B$3:$P$1818,7,FALSE)))</f>
        <v/>
      </c>
      <c r="CO64" s="222" t="str">
        <f>IF($CG64="", "", IF($CH64="No", 0,VLOOKUP($CG64,'School Enrollment Data'!$B$3:$P$1818,8,FALSE)))</f>
        <v/>
      </c>
      <c r="CP64" s="222" t="str">
        <f>IF($CG64="", "", IF($CH64="No", 0,VLOOKUP($CG64,'School Enrollment Data'!$B$3:$P$1818,9,FALSE)))</f>
        <v/>
      </c>
      <c r="CQ64" s="222" t="str">
        <f>IF($CG64="", "", IF($CH64="No", 0,VLOOKUP($CG64,'School Enrollment Data'!$B$3:$P$1818,10,FALSE)))</f>
        <v/>
      </c>
      <c r="CR64" s="222" t="str">
        <f>IF($CG64="", "", IF($CH64="No", 0,VLOOKUP($CG64,'School Enrollment Data'!$B$3:$P$1818,11,FALSE)))</f>
        <v/>
      </c>
      <c r="CS64" s="222" t="str">
        <f>IF($CG64="", "", IF($CH64="No", 0,VLOOKUP($CG64,'School Enrollment Data'!$B$3:$P$1818,12,FALSE)))</f>
        <v/>
      </c>
      <c r="CT64" s="222" t="str">
        <f>IF($CG64="", "", IF($CH64="No", 0,VLOOKUP($CG64,'School Enrollment Data'!$B$3:$P$1818,13,FALSE)))</f>
        <v/>
      </c>
      <c r="CU64" s="222" t="str">
        <f>IF($CG64="", "", IF($CH64="No", 0,VLOOKUP($CG64,'School Enrollment Data'!$B$3:$P$1818,14,FALSE)))</f>
        <v/>
      </c>
      <c r="CV64" s="222" t="str">
        <f>IF($CG64="", "", IF($CH64="No", 0,VLOOKUP($CG64,'School Enrollment Data'!$B$3:$P$1818,15,FALSE)))</f>
        <v/>
      </c>
    </row>
    <row r="65" spans="1:100" ht="9" customHeight="1" x14ac:dyDescent="0.25">
      <c r="A65" s="20"/>
      <c r="B65" s="591"/>
      <c r="C65" s="591"/>
      <c r="D65" s="431"/>
      <c r="E65" s="431"/>
      <c r="F65" s="431"/>
      <c r="G65" s="431"/>
      <c r="H65" s="431"/>
      <c r="I65" s="431"/>
      <c r="J65" s="431"/>
      <c r="K65" s="431"/>
      <c r="L65" s="431"/>
      <c r="M65" s="431"/>
      <c r="N65" s="431"/>
      <c r="O65" s="431"/>
      <c r="P65" s="431"/>
      <c r="Q65" s="431"/>
      <c r="R65" s="431"/>
      <c r="S65" s="431"/>
      <c r="T65" s="431"/>
      <c r="U65" s="431"/>
      <c r="V65" s="431"/>
      <c r="W65" s="431"/>
      <c r="X65" s="431"/>
      <c r="Y65" s="431"/>
      <c r="Z65" s="4"/>
      <c r="AA65" s="591"/>
      <c r="AB65" s="591"/>
      <c r="AC65" s="4"/>
      <c r="AD65" s="127"/>
      <c r="AE65" s="127"/>
      <c r="AF65" s="127"/>
      <c r="AG65" s="127"/>
      <c r="AH65" s="127"/>
      <c r="AI65" s="127"/>
      <c r="AJ65" s="127"/>
      <c r="AK65" s="127"/>
      <c r="AL65" s="127"/>
      <c r="AM65" s="127"/>
      <c r="AN65" s="127"/>
      <c r="AO65" s="127"/>
      <c r="AP65" s="127"/>
      <c r="AQ65" s="127"/>
      <c r="AR65" s="127"/>
      <c r="AS65" s="127"/>
      <c r="AT65" s="127"/>
      <c r="AU65" s="127"/>
      <c r="AV65" s="127"/>
      <c r="AW65" s="127"/>
      <c r="AX65" s="127"/>
      <c r="AY65" s="127"/>
      <c r="AZ65" s="591"/>
      <c r="BA65" s="591"/>
      <c r="BB65" s="4"/>
      <c r="BC65" s="127"/>
      <c r="BD65" s="127"/>
      <c r="BE65" s="127"/>
      <c r="BF65" s="127"/>
      <c r="BG65" s="4"/>
      <c r="BH65" s="127"/>
      <c r="BI65" s="127"/>
      <c r="BJ65" s="127"/>
      <c r="BK65" s="127"/>
      <c r="BL65" s="127"/>
      <c r="BM65" s="127"/>
      <c r="BN65" s="127"/>
      <c r="BO65" s="127"/>
      <c r="BP65" s="127"/>
      <c r="BQ65" s="127"/>
      <c r="BR65" s="127"/>
      <c r="BS65" s="127"/>
      <c r="BT65" s="127"/>
      <c r="BU65" s="127"/>
      <c r="BV65" s="34"/>
      <c r="BW65" s="34"/>
      <c r="BX65" s="7"/>
      <c r="BY65" s="7"/>
      <c r="BZ65" s="25"/>
      <c r="CG65" s="124" t="str" cm="1">
        <f t="array" ref="CG65">IFERROR(_xlfn.SINGLE(INDEX('School Enrollment Data'!$B$3:$B$1818, _xlfn.AGGREGATE(15, 3, (('School Enrollment Data'!$A$3:$A$1818=I$4)/('School Enrollment Data'!$A$3:$A$1818=I$4)*ROW('School Enrollment Data'!$A$3:$A$1818)-2),ROWS($DV$12:DV73)))), "")</f>
        <v/>
      </c>
      <c r="CH65" s="222" t="str">
        <f t="shared" si="0"/>
        <v/>
      </c>
      <c r="CI65" s="222" t="str">
        <f>IF($CG65="", "", IF($CH65="No", 0,VLOOKUP($CG65,'School Enrollment Data'!$B$3:$P$1818,2,FALSE)))</f>
        <v/>
      </c>
      <c r="CJ65" s="222" t="str">
        <f>IF($CG65="", "", IF($CH65="No", 0,VLOOKUP($CG65,'School Enrollment Data'!$B$3:$P$1818,3,FALSE)))</f>
        <v/>
      </c>
      <c r="CK65" s="222" t="str">
        <f>IF($CG65="", "", IF($CH65="No", 0,VLOOKUP($CG65,'School Enrollment Data'!$B$3:$P$1818,4,FALSE)))</f>
        <v/>
      </c>
      <c r="CL65" s="222" t="str">
        <f>IF($CG65="", "", IF($CH65="No", 0,VLOOKUP($CG65,'School Enrollment Data'!$B$3:$P$1818,5,FALSE)))</f>
        <v/>
      </c>
      <c r="CM65" s="222" t="str">
        <f>IF($CG65="", "", IF($CH65="No", 0,VLOOKUP($CG65,'School Enrollment Data'!$B$3:$P$1818,6,FALSE)))</f>
        <v/>
      </c>
      <c r="CN65" s="222" t="str">
        <f>IF($CG65="", "", IF($CH65="No", 0,VLOOKUP($CG65,'School Enrollment Data'!$B$3:$P$1818,7,FALSE)))</f>
        <v/>
      </c>
      <c r="CO65" s="222" t="str">
        <f>IF($CG65="", "", IF($CH65="No", 0,VLOOKUP($CG65,'School Enrollment Data'!$B$3:$P$1818,8,FALSE)))</f>
        <v/>
      </c>
      <c r="CP65" s="222" t="str">
        <f>IF($CG65="", "", IF($CH65="No", 0,VLOOKUP($CG65,'School Enrollment Data'!$B$3:$P$1818,9,FALSE)))</f>
        <v/>
      </c>
      <c r="CQ65" s="222" t="str">
        <f>IF($CG65="", "", IF($CH65="No", 0,VLOOKUP($CG65,'School Enrollment Data'!$B$3:$P$1818,10,FALSE)))</f>
        <v/>
      </c>
      <c r="CR65" s="222" t="str">
        <f>IF($CG65="", "", IF($CH65="No", 0,VLOOKUP($CG65,'School Enrollment Data'!$B$3:$P$1818,11,FALSE)))</f>
        <v/>
      </c>
      <c r="CS65" s="222" t="str">
        <f>IF($CG65="", "", IF($CH65="No", 0,VLOOKUP($CG65,'School Enrollment Data'!$B$3:$P$1818,12,FALSE)))</f>
        <v/>
      </c>
      <c r="CT65" s="222" t="str">
        <f>IF($CG65="", "", IF($CH65="No", 0,VLOOKUP($CG65,'School Enrollment Data'!$B$3:$P$1818,13,FALSE)))</f>
        <v/>
      </c>
      <c r="CU65" s="222" t="str">
        <f>IF($CG65="", "", IF($CH65="No", 0,VLOOKUP($CG65,'School Enrollment Data'!$B$3:$P$1818,14,FALSE)))</f>
        <v/>
      </c>
      <c r="CV65" s="222" t="str">
        <f>IF($CG65="", "", IF($CH65="No", 0,VLOOKUP($CG65,'School Enrollment Data'!$B$3:$P$1818,15,FALSE)))</f>
        <v/>
      </c>
    </row>
    <row r="66" spans="1:100" ht="15" customHeight="1" x14ac:dyDescent="0.25">
      <c r="A66" s="20"/>
      <c r="B66" s="590"/>
      <c r="C66" s="590"/>
      <c r="D66" s="589" t="str" cm="1">
        <f t="array" ref="D66">IFERROR(_xlfn.SINGLE(INDEX(CG$4:CG$439, _xlfn.AGGREGATE(15, 3, ((CG$4:CG$439&lt;&gt;"")/(CG$4:CG$439&lt;&gt;"")*ROW(CG$4:CG$439)-3),ROWS($DV$12:DV41)))), "")</f>
        <v/>
      </c>
      <c r="E66" s="589"/>
      <c r="F66" s="589"/>
      <c r="G66" s="589"/>
      <c r="H66" s="589"/>
      <c r="I66" s="589"/>
      <c r="J66" s="589"/>
      <c r="K66" s="589"/>
      <c r="L66" s="589"/>
      <c r="M66" s="589"/>
      <c r="N66" s="589"/>
      <c r="O66" s="589"/>
      <c r="P66" s="589"/>
      <c r="Q66" s="589"/>
      <c r="R66" s="589"/>
      <c r="S66" s="589"/>
      <c r="T66" s="589"/>
      <c r="U66" s="589"/>
      <c r="V66" s="589"/>
      <c r="W66" s="589"/>
      <c r="X66" s="589"/>
      <c r="Y66" s="589"/>
      <c r="Z66" s="4"/>
      <c r="AA66" s="590"/>
      <c r="AB66" s="590"/>
      <c r="AC66" s="589" t="str" cm="1">
        <f t="array" ref="AC66">IFERROR(_xlfn.SINGLE(INDEX(CG$4:CG$439, _xlfn.AGGREGATE(15, 3, ((CG$4:CG$439&lt;&gt;"")/(CG$4:CG$439&lt;&gt;"")*ROW(CG$4:CG$439)-3),ROWS($DV$12:DV91)))), "")</f>
        <v/>
      </c>
      <c r="AD66" s="589"/>
      <c r="AE66" s="589"/>
      <c r="AF66" s="589"/>
      <c r="AG66" s="589"/>
      <c r="AH66" s="589"/>
      <c r="AI66" s="589"/>
      <c r="AJ66" s="589"/>
      <c r="AK66" s="589"/>
      <c r="AL66" s="589"/>
      <c r="AM66" s="589"/>
      <c r="AN66" s="589"/>
      <c r="AO66" s="589"/>
      <c r="AP66" s="589"/>
      <c r="AQ66" s="589"/>
      <c r="AR66" s="589"/>
      <c r="AS66" s="589"/>
      <c r="AT66" s="589"/>
      <c r="AU66" s="589"/>
      <c r="AV66" s="589"/>
      <c r="AW66" s="589"/>
      <c r="AX66" s="589"/>
      <c r="AY66" s="4"/>
      <c r="AZ66" s="590"/>
      <c r="BA66" s="590"/>
      <c r="BB66" s="589" t="str" cm="1">
        <f t="array" ref="BB66">IFERROR(_xlfn.SINGLE(INDEX(CG$4:CG$439, _xlfn.AGGREGATE(15, 3, ((CG$4:CG$439&lt;&gt;"")/(CG$4:CG$439&lt;&gt;"")*ROW(CG$4:CG$439)-3),ROWS($DV$12:DV141)))), "")</f>
        <v/>
      </c>
      <c r="BC66" s="589"/>
      <c r="BD66" s="589"/>
      <c r="BE66" s="589"/>
      <c r="BF66" s="589"/>
      <c r="BG66" s="589"/>
      <c r="BH66" s="589"/>
      <c r="BI66" s="589"/>
      <c r="BJ66" s="589"/>
      <c r="BK66" s="589"/>
      <c r="BL66" s="589"/>
      <c r="BM66" s="589"/>
      <c r="BN66" s="589"/>
      <c r="BO66" s="589"/>
      <c r="BP66" s="589"/>
      <c r="BQ66" s="589"/>
      <c r="BR66" s="589"/>
      <c r="BS66" s="589"/>
      <c r="BT66" s="589"/>
      <c r="BU66" s="589"/>
      <c r="BV66" s="589"/>
      <c r="BW66" s="589"/>
      <c r="BX66" s="7"/>
      <c r="BY66" s="7"/>
      <c r="BZ66" s="25"/>
      <c r="CG66" s="124" t="str" cm="1">
        <f t="array" ref="CG66">IFERROR(_xlfn.SINGLE(INDEX('School Enrollment Data'!$B$3:$B$1818, _xlfn.AGGREGATE(15, 3, (('School Enrollment Data'!$A$3:$A$1818=I$4)/('School Enrollment Data'!$A$3:$A$1818=I$4)*ROW('School Enrollment Data'!$A$3:$A$1818)-2),ROWS($DV$12:DV74)))), "")</f>
        <v/>
      </c>
      <c r="CH66" s="222" t="str">
        <f t="shared" si="0"/>
        <v/>
      </c>
      <c r="CI66" s="222" t="str">
        <f>IF($CG66="", "", IF($CH66="No", 0,VLOOKUP($CG66,'School Enrollment Data'!$B$3:$P$1818,2,FALSE)))</f>
        <v/>
      </c>
      <c r="CJ66" s="222" t="str">
        <f>IF($CG66="", "", IF($CH66="No", 0,VLOOKUP($CG66,'School Enrollment Data'!$B$3:$P$1818,3,FALSE)))</f>
        <v/>
      </c>
      <c r="CK66" s="222" t="str">
        <f>IF($CG66="", "", IF($CH66="No", 0,VLOOKUP($CG66,'School Enrollment Data'!$B$3:$P$1818,4,FALSE)))</f>
        <v/>
      </c>
      <c r="CL66" s="222" t="str">
        <f>IF($CG66="", "", IF($CH66="No", 0,VLOOKUP($CG66,'School Enrollment Data'!$B$3:$P$1818,5,FALSE)))</f>
        <v/>
      </c>
      <c r="CM66" s="222" t="str">
        <f>IF($CG66="", "", IF($CH66="No", 0,VLOOKUP($CG66,'School Enrollment Data'!$B$3:$P$1818,6,FALSE)))</f>
        <v/>
      </c>
      <c r="CN66" s="222" t="str">
        <f>IF($CG66="", "", IF($CH66="No", 0,VLOOKUP($CG66,'School Enrollment Data'!$B$3:$P$1818,7,FALSE)))</f>
        <v/>
      </c>
      <c r="CO66" s="222" t="str">
        <f>IF($CG66="", "", IF($CH66="No", 0,VLOOKUP($CG66,'School Enrollment Data'!$B$3:$P$1818,8,FALSE)))</f>
        <v/>
      </c>
      <c r="CP66" s="222" t="str">
        <f>IF($CG66="", "", IF($CH66="No", 0,VLOOKUP($CG66,'School Enrollment Data'!$B$3:$P$1818,9,FALSE)))</f>
        <v/>
      </c>
      <c r="CQ66" s="222" t="str">
        <f>IF($CG66="", "", IF($CH66="No", 0,VLOOKUP($CG66,'School Enrollment Data'!$B$3:$P$1818,10,FALSE)))</f>
        <v/>
      </c>
      <c r="CR66" s="222" t="str">
        <f>IF($CG66="", "", IF($CH66="No", 0,VLOOKUP($CG66,'School Enrollment Data'!$B$3:$P$1818,11,FALSE)))</f>
        <v/>
      </c>
      <c r="CS66" s="222" t="str">
        <f>IF($CG66="", "", IF($CH66="No", 0,VLOOKUP($CG66,'School Enrollment Data'!$B$3:$P$1818,12,FALSE)))</f>
        <v/>
      </c>
      <c r="CT66" s="222" t="str">
        <f>IF($CG66="", "", IF($CH66="No", 0,VLOOKUP($CG66,'School Enrollment Data'!$B$3:$P$1818,13,FALSE)))</f>
        <v/>
      </c>
      <c r="CU66" s="222" t="str">
        <f>IF($CG66="", "", IF($CH66="No", 0,VLOOKUP($CG66,'School Enrollment Data'!$B$3:$P$1818,14,FALSE)))</f>
        <v/>
      </c>
      <c r="CV66" s="222" t="str">
        <f>IF($CG66="", "", IF($CH66="No", 0,VLOOKUP($CG66,'School Enrollment Data'!$B$3:$P$1818,15,FALSE)))</f>
        <v/>
      </c>
    </row>
    <row r="67" spans="1:100" ht="9" customHeight="1" x14ac:dyDescent="0.25">
      <c r="A67" s="20"/>
      <c r="B67" s="591"/>
      <c r="C67" s="591"/>
      <c r="D67" s="431"/>
      <c r="E67" s="431"/>
      <c r="F67" s="431"/>
      <c r="G67" s="431"/>
      <c r="H67" s="431"/>
      <c r="I67" s="431"/>
      <c r="J67" s="431"/>
      <c r="K67" s="431"/>
      <c r="L67" s="431"/>
      <c r="M67" s="431"/>
      <c r="N67" s="431"/>
      <c r="O67" s="431"/>
      <c r="P67" s="431"/>
      <c r="Q67" s="431"/>
      <c r="R67" s="431"/>
      <c r="S67" s="431"/>
      <c r="T67" s="431"/>
      <c r="U67" s="431"/>
      <c r="V67" s="431"/>
      <c r="W67" s="431"/>
      <c r="X67" s="431"/>
      <c r="Y67" s="431"/>
      <c r="Z67" s="4"/>
      <c r="AA67" s="591"/>
      <c r="AB67" s="591"/>
      <c r="AC67" s="4"/>
      <c r="AD67" s="127"/>
      <c r="AE67" s="127"/>
      <c r="AF67" s="127"/>
      <c r="AG67" s="127"/>
      <c r="AH67" s="127"/>
      <c r="AI67" s="127"/>
      <c r="AJ67" s="127"/>
      <c r="AK67" s="127"/>
      <c r="AL67" s="127"/>
      <c r="AM67" s="127"/>
      <c r="AN67" s="127"/>
      <c r="AO67" s="127"/>
      <c r="AP67" s="127"/>
      <c r="AQ67" s="127"/>
      <c r="AR67" s="127"/>
      <c r="AS67" s="127"/>
      <c r="AT67" s="127"/>
      <c r="AU67" s="127"/>
      <c r="AV67" s="127"/>
      <c r="AW67" s="127"/>
      <c r="AX67" s="127"/>
      <c r="AY67" s="127"/>
      <c r="AZ67" s="591"/>
      <c r="BA67" s="591"/>
      <c r="BB67" s="4"/>
      <c r="BC67" s="127"/>
      <c r="BD67" s="127"/>
      <c r="BE67" s="127"/>
      <c r="BF67" s="127"/>
      <c r="BG67" s="4"/>
      <c r="BH67" s="127"/>
      <c r="BI67" s="127"/>
      <c r="BJ67" s="127"/>
      <c r="BK67" s="127"/>
      <c r="BL67" s="127"/>
      <c r="BM67" s="127"/>
      <c r="BN67" s="127"/>
      <c r="BO67" s="127"/>
      <c r="BP67" s="127"/>
      <c r="BQ67" s="127"/>
      <c r="BR67" s="127"/>
      <c r="BS67" s="127"/>
      <c r="BT67" s="127"/>
      <c r="BU67" s="127"/>
      <c r="BV67" s="34"/>
      <c r="BW67" s="34"/>
      <c r="BX67" s="7"/>
      <c r="BY67" s="7"/>
      <c r="BZ67" s="25"/>
      <c r="CG67" s="124" t="str" cm="1">
        <f t="array" ref="CG67">IFERROR(_xlfn.SINGLE(INDEX('School Enrollment Data'!$B$3:$B$1818, _xlfn.AGGREGATE(15, 3, (('School Enrollment Data'!$A$3:$A$1818=I$4)/('School Enrollment Data'!$A$3:$A$1818=I$4)*ROW('School Enrollment Data'!$A$3:$A$1818)-2),ROWS($DV$12:DV75)))), "")</f>
        <v/>
      </c>
      <c r="CH67" s="222" t="str">
        <f t="shared" si="0"/>
        <v/>
      </c>
      <c r="CI67" s="222" t="str">
        <f>IF($CG67="", "", IF($CH67="No", 0,VLOOKUP($CG67,'School Enrollment Data'!$B$3:$P$1818,2,FALSE)))</f>
        <v/>
      </c>
      <c r="CJ67" s="222" t="str">
        <f>IF($CG67="", "", IF($CH67="No", 0,VLOOKUP($CG67,'School Enrollment Data'!$B$3:$P$1818,3,FALSE)))</f>
        <v/>
      </c>
      <c r="CK67" s="222" t="str">
        <f>IF($CG67="", "", IF($CH67="No", 0,VLOOKUP($CG67,'School Enrollment Data'!$B$3:$P$1818,4,FALSE)))</f>
        <v/>
      </c>
      <c r="CL67" s="222" t="str">
        <f>IF($CG67="", "", IF($CH67="No", 0,VLOOKUP($CG67,'School Enrollment Data'!$B$3:$P$1818,5,FALSE)))</f>
        <v/>
      </c>
      <c r="CM67" s="222" t="str">
        <f>IF($CG67="", "", IF($CH67="No", 0,VLOOKUP($CG67,'School Enrollment Data'!$B$3:$P$1818,6,FALSE)))</f>
        <v/>
      </c>
      <c r="CN67" s="222" t="str">
        <f>IF($CG67="", "", IF($CH67="No", 0,VLOOKUP($CG67,'School Enrollment Data'!$B$3:$P$1818,7,FALSE)))</f>
        <v/>
      </c>
      <c r="CO67" s="222" t="str">
        <f>IF($CG67="", "", IF($CH67="No", 0,VLOOKUP($CG67,'School Enrollment Data'!$B$3:$P$1818,8,FALSE)))</f>
        <v/>
      </c>
      <c r="CP67" s="222" t="str">
        <f>IF($CG67="", "", IF($CH67="No", 0,VLOOKUP($CG67,'School Enrollment Data'!$B$3:$P$1818,9,FALSE)))</f>
        <v/>
      </c>
      <c r="CQ67" s="222" t="str">
        <f>IF($CG67="", "", IF($CH67="No", 0,VLOOKUP($CG67,'School Enrollment Data'!$B$3:$P$1818,10,FALSE)))</f>
        <v/>
      </c>
      <c r="CR67" s="222" t="str">
        <f>IF($CG67="", "", IF($CH67="No", 0,VLOOKUP($CG67,'School Enrollment Data'!$B$3:$P$1818,11,FALSE)))</f>
        <v/>
      </c>
      <c r="CS67" s="222" t="str">
        <f>IF($CG67="", "", IF($CH67="No", 0,VLOOKUP($CG67,'School Enrollment Data'!$B$3:$P$1818,12,FALSE)))</f>
        <v/>
      </c>
      <c r="CT67" s="222" t="str">
        <f>IF($CG67="", "", IF($CH67="No", 0,VLOOKUP($CG67,'School Enrollment Data'!$B$3:$P$1818,13,FALSE)))</f>
        <v/>
      </c>
      <c r="CU67" s="222" t="str">
        <f>IF($CG67="", "", IF($CH67="No", 0,VLOOKUP($CG67,'School Enrollment Data'!$B$3:$P$1818,14,FALSE)))</f>
        <v/>
      </c>
      <c r="CV67" s="222" t="str">
        <f>IF($CG67="", "", IF($CH67="No", 0,VLOOKUP($CG67,'School Enrollment Data'!$B$3:$P$1818,15,FALSE)))</f>
        <v/>
      </c>
    </row>
    <row r="68" spans="1:100" ht="15" customHeight="1" x14ac:dyDescent="0.25">
      <c r="A68" s="20"/>
      <c r="B68" s="590"/>
      <c r="C68" s="590"/>
      <c r="D68" s="589" t="str" cm="1">
        <f t="array" ref="D68">IFERROR(_xlfn.SINGLE(INDEX(CG$4:CG$439, _xlfn.AGGREGATE(15, 3, ((CG$4:CG$439&lt;&gt;"")/(CG$4:CG$439&lt;&gt;"")*ROW(CG$4:CG$439)-3),ROWS($DV$12:DV42)))), "")</f>
        <v/>
      </c>
      <c r="E68" s="589"/>
      <c r="F68" s="589"/>
      <c r="G68" s="589"/>
      <c r="H68" s="589"/>
      <c r="I68" s="589"/>
      <c r="J68" s="589"/>
      <c r="K68" s="589"/>
      <c r="L68" s="589"/>
      <c r="M68" s="589"/>
      <c r="N68" s="589"/>
      <c r="O68" s="589"/>
      <c r="P68" s="589"/>
      <c r="Q68" s="589"/>
      <c r="R68" s="589"/>
      <c r="S68" s="589"/>
      <c r="T68" s="589"/>
      <c r="U68" s="589"/>
      <c r="V68" s="589"/>
      <c r="W68" s="589"/>
      <c r="X68" s="589"/>
      <c r="Y68" s="589"/>
      <c r="Z68" s="4"/>
      <c r="AA68" s="590"/>
      <c r="AB68" s="590"/>
      <c r="AC68" s="589" t="str" cm="1">
        <f t="array" ref="AC68">IFERROR(_xlfn.SINGLE(INDEX(CG$4:CG$439, _xlfn.AGGREGATE(15, 3, ((CG$4:CG$439&lt;&gt;"")/(CG$4:CG$439&lt;&gt;"")*ROW(CG$4:CG$439)-3),ROWS($DV$12:DV92)))), "")</f>
        <v/>
      </c>
      <c r="AD68" s="589"/>
      <c r="AE68" s="589"/>
      <c r="AF68" s="589"/>
      <c r="AG68" s="589"/>
      <c r="AH68" s="589"/>
      <c r="AI68" s="589"/>
      <c r="AJ68" s="589"/>
      <c r="AK68" s="589"/>
      <c r="AL68" s="589"/>
      <c r="AM68" s="589"/>
      <c r="AN68" s="589"/>
      <c r="AO68" s="589"/>
      <c r="AP68" s="589"/>
      <c r="AQ68" s="589"/>
      <c r="AR68" s="589"/>
      <c r="AS68" s="589"/>
      <c r="AT68" s="589"/>
      <c r="AU68" s="589"/>
      <c r="AV68" s="589"/>
      <c r="AW68" s="589"/>
      <c r="AX68" s="589"/>
      <c r="AY68" s="4"/>
      <c r="AZ68" s="590"/>
      <c r="BA68" s="590"/>
      <c r="BB68" s="589" t="str" cm="1">
        <f t="array" ref="BB68">IFERROR(_xlfn.SINGLE(INDEX(CG$4:CG$439, _xlfn.AGGREGATE(15, 3, ((CG$4:CG$439&lt;&gt;"")/(CG$4:CG$439&lt;&gt;"")*ROW(CG$4:CG$439)-3),ROWS($DV$12:DV142)))), "")</f>
        <v/>
      </c>
      <c r="BC68" s="589"/>
      <c r="BD68" s="589"/>
      <c r="BE68" s="589"/>
      <c r="BF68" s="589"/>
      <c r="BG68" s="589"/>
      <c r="BH68" s="589"/>
      <c r="BI68" s="589"/>
      <c r="BJ68" s="589"/>
      <c r="BK68" s="589"/>
      <c r="BL68" s="589"/>
      <c r="BM68" s="589"/>
      <c r="BN68" s="589"/>
      <c r="BO68" s="589"/>
      <c r="BP68" s="589"/>
      <c r="BQ68" s="589"/>
      <c r="BR68" s="589"/>
      <c r="BS68" s="589"/>
      <c r="BT68" s="589"/>
      <c r="BU68" s="589"/>
      <c r="BV68" s="589"/>
      <c r="BW68" s="589"/>
      <c r="BX68" s="7"/>
      <c r="BY68" s="7"/>
      <c r="BZ68" s="25"/>
      <c r="CG68" s="124" t="str" cm="1">
        <f t="array" ref="CG68">IFERROR(_xlfn.SINGLE(INDEX('School Enrollment Data'!$B$3:$B$1818, _xlfn.AGGREGATE(15, 3, (('School Enrollment Data'!$A$3:$A$1818=I$4)/('School Enrollment Data'!$A$3:$A$1818=I$4)*ROW('School Enrollment Data'!$A$3:$A$1818)-2),ROWS($DV$12:DV76)))), "")</f>
        <v/>
      </c>
      <c r="CH68" s="222" t="str">
        <f t="shared" si="0"/>
        <v/>
      </c>
      <c r="CI68" s="222" t="str">
        <f>IF($CG68="", "", IF($CH68="No", 0,VLOOKUP($CG68,'School Enrollment Data'!$B$3:$P$1818,2,FALSE)))</f>
        <v/>
      </c>
      <c r="CJ68" s="222" t="str">
        <f>IF($CG68="", "", IF($CH68="No", 0,VLOOKUP($CG68,'School Enrollment Data'!$B$3:$P$1818,3,FALSE)))</f>
        <v/>
      </c>
      <c r="CK68" s="222" t="str">
        <f>IF($CG68="", "", IF($CH68="No", 0,VLOOKUP($CG68,'School Enrollment Data'!$B$3:$P$1818,4,FALSE)))</f>
        <v/>
      </c>
      <c r="CL68" s="222" t="str">
        <f>IF($CG68="", "", IF($CH68="No", 0,VLOOKUP($CG68,'School Enrollment Data'!$B$3:$P$1818,5,FALSE)))</f>
        <v/>
      </c>
      <c r="CM68" s="222" t="str">
        <f>IF($CG68="", "", IF($CH68="No", 0,VLOOKUP($CG68,'School Enrollment Data'!$B$3:$P$1818,6,FALSE)))</f>
        <v/>
      </c>
      <c r="CN68" s="222" t="str">
        <f>IF($CG68="", "", IF($CH68="No", 0,VLOOKUP($CG68,'School Enrollment Data'!$B$3:$P$1818,7,FALSE)))</f>
        <v/>
      </c>
      <c r="CO68" s="222" t="str">
        <f>IF($CG68="", "", IF($CH68="No", 0,VLOOKUP($CG68,'School Enrollment Data'!$B$3:$P$1818,8,FALSE)))</f>
        <v/>
      </c>
      <c r="CP68" s="222" t="str">
        <f>IF($CG68="", "", IF($CH68="No", 0,VLOOKUP($CG68,'School Enrollment Data'!$B$3:$P$1818,9,FALSE)))</f>
        <v/>
      </c>
      <c r="CQ68" s="222" t="str">
        <f>IF($CG68="", "", IF($CH68="No", 0,VLOOKUP($CG68,'School Enrollment Data'!$B$3:$P$1818,10,FALSE)))</f>
        <v/>
      </c>
      <c r="CR68" s="222" t="str">
        <f>IF($CG68="", "", IF($CH68="No", 0,VLOOKUP($CG68,'School Enrollment Data'!$B$3:$P$1818,11,FALSE)))</f>
        <v/>
      </c>
      <c r="CS68" s="222" t="str">
        <f>IF($CG68="", "", IF($CH68="No", 0,VLOOKUP($CG68,'School Enrollment Data'!$B$3:$P$1818,12,FALSE)))</f>
        <v/>
      </c>
      <c r="CT68" s="222" t="str">
        <f>IF($CG68="", "", IF($CH68="No", 0,VLOOKUP($CG68,'School Enrollment Data'!$B$3:$P$1818,13,FALSE)))</f>
        <v/>
      </c>
      <c r="CU68" s="222" t="str">
        <f>IF($CG68="", "", IF($CH68="No", 0,VLOOKUP($CG68,'School Enrollment Data'!$B$3:$P$1818,14,FALSE)))</f>
        <v/>
      </c>
      <c r="CV68" s="222" t="str">
        <f>IF($CG68="", "", IF($CH68="No", 0,VLOOKUP($CG68,'School Enrollment Data'!$B$3:$P$1818,15,FALSE)))</f>
        <v/>
      </c>
    </row>
    <row r="69" spans="1:100" ht="9" customHeight="1" x14ac:dyDescent="0.25">
      <c r="A69" s="20"/>
      <c r="B69" s="591"/>
      <c r="C69" s="591"/>
      <c r="D69" s="431"/>
      <c r="E69" s="431"/>
      <c r="F69" s="431"/>
      <c r="G69" s="431"/>
      <c r="H69" s="431"/>
      <c r="I69" s="431"/>
      <c r="J69" s="431"/>
      <c r="K69" s="431"/>
      <c r="L69" s="431"/>
      <c r="M69" s="431"/>
      <c r="N69" s="431"/>
      <c r="O69" s="431"/>
      <c r="P69" s="431"/>
      <c r="Q69" s="431"/>
      <c r="R69" s="431"/>
      <c r="S69" s="431"/>
      <c r="T69" s="431"/>
      <c r="U69" s="431"/>
      <c r="V69" s="431"/>
      <c r="W69" s="431"/>
      <c r="X69" s="431"/>
      <c r="Y69" s="431"/>
      <c r="Z69" s="4"/>
      <c r="AA69" s="591"/>
      <c r="AB69" s="591"/>
      <c r="AC69" s="4"/>
      <c r="AD69" s="127"/>
      <c r="AE69" s="127"/>
      <c r="AF69" s="127"/>
      <c r="AG69" s="127"/>
      <c r="AH69" s="127"/>
      <c r="AI69" s="127"/>
      <c r="AJ69" s="127"/>
      <c r="AK69" s="127"/>
      <c r="AL69" s="127"/>
      <c r="AM69" s="127"/>
      <c r="AN69" s="127"/>
      <c r="AO69" s="127"/>
      <c r="AP69" s="127"/>
      <c r="AQ69" s="127"/>
      <c r="AR69" s="127"/>
      <c r="AS69" s="127"/>
      <c r="AT69" s="127"/>
      <c r="AU69" s="127"/>
      <c r="AV69" s="127"/>
      <c r="AW69" s="127"/>
      <c r="AX69" s="127"/>
      <c r="AY69" s="127"/>
      <c r="AZ69" s="591"/>
      <c r="BA69" s="591"/>
      <c r="BB69" s="4"/>
      <c r="BC69" s="127"/>
      <c r="BD69" s="127"/>
      <c r="BE69" s="127"/>
      <c r="BF69" s="127"/>
      <c r="BG69" s="4"/>
      <c r="BH69" s="127"/>
      <c r="BI69" s="127"/>
      <c r="BJ69" s="127"/>
      <c r="BK69" s="127"/>
      <c r="BL69" s="127"/>
      <c r="BM69" s="127"/>
      <c r="BN69" s="127"/>
      <c r="BO69" s="127"/>
      <c r="BP69" s="127"/>
      <c r="BQ69" s="127"/>
      <c r="BR69" s="127"/>
      <c r="BS69" s="127"/>
      <c r="BT69" s="127"/>
      <c r="BU69" s="127"/>
      <c r="BV69" s="34"/>
      <c r="BW69" s="34"/>
      <c r="BX69" s="7"/>
      <c r="BY69" s="7"/>
      <c r="BZ69" s="25"/>
      <c r="CG69" s="124" t="str" cm="1">
        <f t="array" ref="CG69">IFERROR(_xlfn.SINGLE(INDEX('School Enrollment Data'!$B$3:$B$1818, _xlfn.AGGREGATE(15, 3, (('School Enrollment Data'!$A$3:$A$1818=I$4)/('School Enrollment Data'!$A$3:$A$1818=I$4)*ROW('School Enrollment Data'!$A$3:$A$1818)-2),ROWS($DV$12:DV77)))), "")</f>
        <v/>
      </c>
      <c r="CH69" s="222" t="str">
        <f t="shared" ref="CH69:CH132" si="1">IF(CG69="","",_xlfn.SINGLE(_xlfn.IFNA(_xlfn.SINGLE(_xlfn.IFNA(_xlfn.SINGLE(IF(_xlfn.SINGLE((_xlfn.XLOOKUP(CG69,D$8:D$106,B$8:B$106)="")),"",_xlfn.XLOOKUP(CG69,D$8:D$106,B$8:B$106))),IF(_xlfn.XLOOKUP(CG69,AC$8:AC$106,AA$8:AA$106)="","",_xlfn.XLOOKUP(CG69,AC$8:AC$106,AA$8:AA$106)))),IF(_xlfn.XLOOKUP(CG69,BB$8:BB$106,AZ$8:AZ$106)="","",_xlfn.XLOOKUP(CG69,BB$8:BB$106,AZ$8:AZ$106)))))</f>
        <v/>
      </c>
      <c r="CI69" s="222" t="str">
        <f>IF($CG69="", "", IF($CH69="No", 0,VLOOKUP($CG69,'School Enrollment Data'!$B$3:$P$1818,2,FALSE)))</f>
        <v/>
      </c>
      <c r="CJ69" s="222" t="str">
        <f>IF($CG69="", "", IF($CH69="No", 0,VLOOKUP($CG69,'School Enrollment Data'!$B$3:$P$1818,3,FALSE)))</f>
        <v/>
      </c>
      <c r="CK69" s="222" t="str">
        <f>IF($CG69="", "", IF($CH69="No", 0,VLOOKUP($CG69,'School Enrollment Data'!$B$3:$P$1818,4,FALSE)))</f>
        <v/>
      </c>
      <c r="CL69" s="222" t="str">
        <f>IF($CG69="", "", IF($CH69="No", 0,VLOOKUP($CG69,'School Enrollment Data'!$B$3:$P$1818,5,FALSE)))</f>
        <v/>
      </c>
      <c r="CM69" s="222" t="str">
        <f>IF($CG69="", "", IF($CH69="No", 0,VLOOKUP($CG69,'School Enrollment Data'!$B$3:$P$1818,6,FALSE)))</f>
        <v/>
      </c>
      <c r="CN69" s="222" t="str">
        <f>IF($CG69="", "", IF($CH69="No", 0,VLOOKUP($CG69,'School Enrollment Data'!$B$3:$P$1818,7,FALSE)))</f>
        <v/>
      </c>
      <c r="CO69" s="222" t="str">
        <f>IF($CG69="", "", IF($CH69="No", 0,VLOOKUP($CG69,'School Enrollment Data'!$B$3:$P$1818,8,FALSE)))</f>
        <v/>
      </c>
      <c r="CP69" s="222" t="str">
        <f>IF($CG69="", "", IF($CH69="No", 0,VLOOKUP($CG69,'School Enrollment Data'!$B$3:$P$1818,9,FALSE)))</f>
        <v/>
      </c>
      <c r="CQ69" s="222" t="str">
        <f>IF($CG69="", "", IF($CH69="No", 0,VLOOKUP($CG69,'School Enrollment Data'!$B$3:$P$1818,10,FALSE)))</f>
        <v/>
      </c>
      <c r="CR69" s="222" t="str">
        <f>IF($CG69="", "", IF($CH69="No", 0,VLOOKUP($CG69,'School Enrollment Data'!$B$3:$P$1818,11,FALSE)))</f>
        <v/>
      </c>
      <c r="CS69" s="222" t="str">
        <f>IF($CG69="", "", IF($CH69="No", 0,VLOOKUP($CG69,'School Enrollment Data'!$B$3:$P$1818,12,FALSE)))</f>
        <v/>
      </c>
      <c r="CT69" s="222" t="str">
        <f>IF($CG69="", "", IF($CH69="No", 0,VLOOKUP($CG69,'School Enrollment Data'!$B$3:$P$1818,13,FALSE)))</f>
        <v/>
      </c>
      <c r="CU69" s="222" t="str">
        <f>IF($CG69="", "", IF($CH69="No", 0,VLOOKUP($CG69,'School Enrollment Data'!$B$3:$P$1818,14,FALSE)))</f>
        <v/>
      </c>
      <c r="CV69" s="222" t="str">
        <f>IF($CG69="", "", IF($CH69="No", 0,VLOOKUP($CG69,'School Enrollment Data'!$B$3:$P$1818,15,FALSE)))</f>
        <v/>
      </c>
    </row>
    <row r="70" spans="1:100" ht="15" customHeight="1" x14ac:dyDescent="0.25">
      <c r="A70" s="20"/>
      <c r="B70" s="590"/>
      <c r="C70" s="590"/>
      <c r="D70" s="589" t="str" cm="1">
        <f t="array" ref="D70">IFERROR(_xlfn.SINGLE(INDEX(CG$4:CG$439, _xlfn.AGGREGATE(15, 3, ((CG$4:CG$439&lt;&gt;"")/(CG$4:CG$439&lt;&gt;"")*ROW(CG$4:CG$439)-3),ROWS($DV$12:DV43)))), "")</f>
        <v/>
      </c>
      <c r="E70" s="589"/>
      <c r="F70" s="589"/>
      <c r="G70" s="589"/>
      <c r="H70" s="589"/>
      <c r="I70" s="589"/>
      <c r="J70" s="589"/>
      <c r="K70" s="589"/>
      <c r="L70" s="589"/>
      <c r="M70" s="589"/>
      <c r="N70" s="589"/>
      <c r="O70" s="589"/>
      <c r="P70" s="589"/>
      <c r="Q70" s="589"/>
      <c r="R70" s="589"/>
      <c r="S70" s="589"/>
      <c r="T70" s="589"/>
      <c r="U70" s="589"/>
      <c r="V70" s="589"/>
      <c r="W70" s="589"/>
      <c r="X70" s="589"/>
      <c r="Y70" s="589"/>
      <c r="Z70" s="4"/>
      <c r="AA70" s="590"/>
      <c r="AB70" s="590"/>
      <c r="AC70" s="589" t="str" cm="1">
        <f t="array" ref="AC70">IFERROR(_xlfn.SINGLE(INDEX(CG$4:CG$439, _xlfn.AGGREGATE(15, 3, ((CG$4:CG$439&lt;&gt;"")/(CG$4:CG$439&lt;&gt;"")*ROW(CG$4:CG$439)-3),ROWS($DV$12:DV93)))), "")</f>
        <v/>
      </c>
      <c r="AD70" s="589"/>
      <c r="AE70" s="589"/>
      <c r="AF70" s="589"/>
      <c r="AG70" s="589"/>
      <c r="AH70" s="589"/>
      <c r="AI70" s="589"/>
      <c r="AJ70" s="589"/>
      <c r="AK70" s="589"/>
      <c r="AL70" s="589"/>
      <c r="AM70" s="589"/>
      <c r="AN70" s="589"/>
      <c r="AO70" s="589"/>
      <c r="AP70" s="589"/>
      <c r="AQ70" s="589"/>
      <c r="AR70" s="589"/>
      <c r="AS70" s="589"/>
      <c r="AT70" s="589"/>
      <c r="AU70" s="589"/>
      <c r="AV70" s="589"/>
      <c r="AW70" s="589"/>
      <c r="AX70" s="589"/>
      <c r="AY70" s="4"/>
      <c r="AZ70" s="590"/>
      <c r="BA70" s="590"/>
      <c r="BB70" s="589" t="str" cm="1">
        <f t="array" ref="BB70">IFERROR(_xlfn.SINGLE(INDEX(CG$4:CG$439, _xlfn.AGGREGATE(15, 3, ((CG$4:CG$439&lt;&gt;"")/(CG$4:CG$439&lt;&gt;"")*ROW(CG$4:CG$439)-3),ROWS($DV$12:DV143)))), "")</f>
        <v/>
      </c>
      <c r="BC70" s="589"/>
      <c r="BD70" s="589"/>
      <c r="BE70" s="589"/>
      <c r="BF70" s="589"/>
      <c r="BG70" s="589"/>
      <c r="BH70" s="589"/>
      <c r="BI70" s="589"/>
      <c r="BJ70" s="589"/>
      <c r="BK70" s="589"/>
      <c r="BL70" s="589"/>
      <c r="BM70" s="589"/>
      <c r="BN70" s="589"/>
      <c r="BO70" s="589"/>
      <c r="BP70" s="589"/>
      <c r="BQ70" s="589"/>
      <c r="BR70" s="589"/>
      <c r="BS70" s="589"/>
      <c r="BT70" s="589"/>
      <c r="BU70" s="589"/>
      <c r="BV70" s="589"/>
      <c r="BW70" s="589"/>
      <c r="BX70" s="7"/>
      <c r="BY70" s="7"/>
      <c r="BZ70" s="25"/>
      <c r="CG70" s="124" t="str" cm="1">
        <f t="array" ref="CG70">IFERROR(_xlfn.SINGLE(INDEX('School Enrollment Data'!$B$3:$B$1818, _xlfn.AGGREGATE(15, 3, (('School Enrollment Data'!$A$3:$A$1818=I$4)/('School Enrollment Data'!$A$3:$A$1818=I$4)*ROW('School Enrollment Data'!$A$3:$A$1818)-2),ROWS($DV$12:DV78)))), "")</f>
        <v/>
      </c>
      <c r="CH70" s="222" t="str">
        <f t="shared" si="1"/>
        <v/>
      </c>
      <c r="CI70" s="222" t="str">
        <f>IF($CG70="", "", IF($CH70="No", 0,VLOOKUP($CG70,'School Enrollment Data'!$B$3:$P$1818,2,FALSE)))</f>
        <v/>
      </c>
      <c r="CJ70" s="222" t="str">
        <f>IF($CG70="", "", IF($CH70="No", 0,VLOOKUP($CG70,'School Enrollment Data'!$B$3:$P$1818,3,FALSE)))</f>
        <v/>
      </c>
      <c r="CK70" s="222" t="str">
        <f>IF($CG70="", "", IF($CH70="No", 0,VLOOKUP($CG70,'School Enrollment Data'!$B$3:$P$1818,4,FALSE)))</f>
        <v/>
      </c>
      <c r="CL70" s="222" t="str">
        <f>IF($CG70="", "", IF($CH70="No", 0,VLOOKUP($CG70,'School Enrollment Data'!$B$3:$P$1818,5,FALSE)))</f>
        <v/>
      </c>
      <c r="CM70" s="222" t="str">
        <f>IF($CG70="", "", IF($CH70="No", 0,VLOOKUP($CG70,'School Enrollment Data'!$B$3:$P$1818,6,FALSE)))</f>
        <v/>
      </c>
      <c r="CN70" s="222" t="str">
        <f>IF($CG70="", "", IF($CH70="No", 0,VLOOKUP($CG70,'School Enrollment Data'!$B$3:$P$1818,7,FALSE)))</f>
        <v/>
      </c>
      <c r="CO70" s="222" t="str">
        <f>IF($CG70="", "", IF($CH70="No", 0,VLOOKUP($CG70,'School Enrollment Data'!$B$3:$P$1818,8,FALSE)))</f>
        <v/>
      </c>
      <c r="CP70" s="222" t="str">
        <f>IF($CG70="", "", IF($CH70="No", 0,VLOOKUP($CG70,'School Enrollment Data'!$B$3:$P$1818,9,FALSE)))</f>
        <v/>
      </c>
      <c r="CQ70" s="222" t="str">
        <f>IF($CG70="", "", IF($CH70="No", 0,VLOOKUP($CG70,'School Enrollment Data'!$B$3:$P$1818,10,FALSE)))</f>
        <v/>
      </c>
      <c r="CR70" s="222" t="str">
        <f>IF($CG70="", "", IF($CH70="No", 0,VLOOKUP($CG70,'School Enrollment Data'!$B$3:$P$1818,11,FALSE)))</f>
        <v/>
      </c>
      <c r="CS70" s="222" t="str">
        <f>IF($CG70="", "", IF($CH70="No", 0,VLOOKUP($CG70,'School Enrollment Data'!$B$3:$P$1818,12,FALSE)))</f>
        <v/>
      </c>
      <c r="CT70" s="222" t="str">
        <f>IF($CG70="", "", IF($CH70="No", 0,VLOOKUP($CG70,'School Enrollment Data'!$B$3:$P$1818,13,FALSE)))</f>
        <v/>
      </c>
      <c r="CU70" s="222" t="str">
        <f>IF($CG70="", "", IF($CH70="No", 0,VLOOKUP($CG70,'School Enrollment Data'!$B$3:$P$1818,14,FALSE)))</f>
        <v/>
      </c>
      <c r="CV70" s="222" t="str">
        <f>IF($CG70="", "", IF($CH70="No", 0,VLOOKUP($CG70,'School Enrollment Data'!$B$3:$P$1818,15,FALSE)))</f>
        <v/>
      </c>
    </row>
    <row r="71" spans="1:100" ht="9" customHeight="1" x14ac:dyDescent="0.25">
      <c r="A71" s="20"/>
      <c r="B71" s="591"/>
      <c r="C71" s="591"/>
      <c r="D71" s="431"/>
      <c r="E71" s="431"/>
      <c r="F71" s="431"/>
      <c r="G71" s="431"/>
      <c r="H71" s="431"/>
      <c r="I71" s="431"/>
      <c r="J71" s="431"/>
      <c r="K71" s="431"/>
      <c r="L71" s="431"/>
      <c r="M71" s="431"/>
      <c r="N71" s="431"/>
      <c r="O71" s="431"/>
      <c r="P71" s="431"/>
      <c r="Q71" s="431"/>
      <c r="R71" s="431"/>
      <c r="S71" s="431"/>
      <c r="T71" s="431"/>
      <c r="U71" s="431"/>
      <c r="V71" s="431"/>
      <c r="W71" s="431"/>
      <c r="X71" s="431"/>
      <c r="Y71" s="431"/>
      <c r="Z71" s="4"/>
      <c r="AA71" s="591"/>
      <c r="AB71" s="591"/>
      <c r="AC71" s="4"/>
      <c r="AD71" s="127"/>
      <c r="AE71" s="127"/>
      <c r="AF71" s="127"/>
      <c r="AG71" s="127"/>
      <c r="AH71" s="127"/>
      <c r="AI71" s="127"/>
      <c r="AJ71" s="127"/>
      <c r="AK71" s="127"/>
      <c r="AL71" s="127"/>
      <c r="AM71" s="127"/>
      <c r="AN71" s="127"/>
      <c r="AO71" s="127"/>
      <c r="AP71" s="127"/>
      <c r="AQ71" s="127"/>
      <c r="AR71" s="127"/>
      <c r="AS71" s="127"/>
      <c r="AT71" s="127"/>
      <c r="AU71" s="127"/>
      <c r="AV71" s="127"/>
      <c r="AW71" s="127"/>
      <c r="AX71" s="127"/>
      <c r="AY71" s="127"/>
      <c r="AZ71" s="591"/>
      <c r="BA71" s="591"/>
      <c r="BB71" s="4"/>
      <c r="BC71" s="127"/>
      <c r="BD71" s="127"/>
      <c r="BE71" s="127"/>
      <c r="BF71" s="127"/>
      <c r="BG71" s="4"/>
      <c r="BH71" s="127"/>
      <c r="BI71" s="127"/>
      <c r="BJ71" s="127"/>
      <c r="BK71" s="127"/>
      <c r="BL71" s="127"/>
      <c r="BM71" s="127"/>
      <c r="BN71" s="127"/>
      <c r="BO71" s="127"/>
      <c r="BP71" s="127"/>
      <c r="BQ71" s="127"/>
      <c r="BR71" s="127"/>
      <c r="BS71" s="127"/>
      <c r="BT71" s="127"/>
      <c r="BU71" s="127"/>
      <c r="BV71" s="34"/>
      <c r="BW71" s="34"/>
      <c r="BX71" s="7"/>
      <c r="BY71" s="7"/>
      <c r="BZ71" s="25"/>
      <c r="CG71" s="124" t="str" cm="1">
        <f t="array" ref="CG71">IFERROR(_xlfn.SINGLE(INDEX('School Enrollment Data'!$B$3:$B$1818, _xlfn.AGGREGATE(15, 3, (('School Enrollment Data'!$A$3:$A$1818=I$4)/('School Enrollment Data'!$A$3:$A$1818=I$4)*ROW('School Enrollment Data'!$A$3:$A$1818)-2),ROWS($DV$12:DV79)))), "")</f>
        <v/>
      </c>
      <c r="CH71" s="222" t="str">
        <f t="shared" si="1"/>
        <v/>
      </c>
      <c r="CI71" s="222" t="str">
        <f>IF($CG71="", "", IF($CH71="No", 0,VLOOKUP($CG71,'School Enrollment Data'!$B$3:$P$1818,2,FALSE)))</f>
        <v/>
      </c>
      <c r="CJ71" s="222" t="str">
        <f>IF($CG71="", "", IF($CH71="No", 0,VLOOKUP($CG71,'School Enrollment Data'!$B$3:$P$1818,3,FALSE)))</f>
        <v/>
      </c>
      <c r="CK71" s="222" t="str">
        <f>IF($CG71="", "", IF($CH71="No", 0,VLOOKUP($CG71,'School Enrollment Data'!$B$3:$P$1818,4,FALSE)))</f>
        <v/>
      </c>
      <c r="CL71" s="222" t="str">
        <f>IF($CG71="", "", IF($CH71="No", 0,VLOOKUP($CG71,'School Enrollment Data'!$B$3:$P$1818,5,FALSE)))</f>
        <v/>
      </c>
      <c r="CM71" s="222" t="str">
        <f>IF($CG71="", "", IF($CH71="No", 0,VLOOKUP($CG71,'School Enrollment Data'!$B$3:$P$1818,6,FALSE)))</f>
        <v/>
      </c>
      <c r="CN71" s="222" t="str">
        <f>IF($CG71="", "", IF($CH71="No", 0,VLOOKUP($CG71,'School Enrollment Data'!$B$3:$P$1818,7,FALSE)))</f>
        <v/>
      </c>
      <c r="CO71" s="222" t="str">
        <f>IF($CG71="", "", IF($CH71="No", 0,VLOOKUP($CG71,'School Enrollment Data'!$B$3:$P$1818,8,FALSE)))</f>
        <v/>
      </c>
      <c r="CP71" s="222" t="str">
        <f>IF($CG71="", "", IF($CH71="No", 0,VLOOKUP($CG71,'School Enrollment Data'!$B$3:$P$1818,9,FALSE)))</f>
        <v/>
      </c>
      <c r="CQ71" s="222" t="str">
        <f>IF($CG71="", "", IF($CH71="No", 0,VLOOKUP($CG71,'School Enrollment Data'!$B$3:$P$1818,10,FALSE)))</f>
        <v/>
      </c>
      <c r="CR71" s="222" t="str">
        <f>IF($CG71="", "", IF($CH71="No", 0,VLOOKUP($CG71,'School Enrollment Data'!$B$3:$P$1818,11,FALSE)))</f>
        <v/>
      </c>
      <c r="CS71" s="222" t="str">
        <f>IF($CG71="", "", IF($CH71="No", 0,VLOOKUP($CG71,'School Enrollment Data'!$B$3:$P$1818,12,FALSE)))</f>
        <v/>
      </c>
      <c r="CT71" s="222" t="str">
        <f>IF($CG71="", "", IF($CH71="No", 0,VLOOKUP($CG71,'School Enrollment Data'!$B$3:$P$1818,13,FALSE)))</f>
        <v/>
      </c>
      <c r="CU71" s="222" t="str">
        <f>IF($CG71="", "", IF($CH71="No", 0,VLOOKUP($CG71,'School Enrollment Data'!$B$3:$P$1818,14,FALSE)))</f>
        <v/>
      </c>
      <c r="CV71" s="222" t="str">
        <f>IF($CG71="", "", IF($CH71="No", 0,VLOOKUP($CG71,'School Enrollment Data'!$B$3:$P$1818,15,FALSE)))</f>
        <v/>
      </c>
    </row>
    <row r="72" spans="1:100" ht="15" customHeight="1" x14ac:dyDescent="0.25">
      <c r="A72" s="20"/>
      <c r="B72" s="590"/>
      <c r="C72" s="590"/>
      <c r="D72" s="589" t="str" cm="1">
        <f t="array" ref="D72">IFERROR(_xlfn.SINGLE(INDEX(CG$4:CG$439, _xlfn.AGGREGATE(15, 3, ((CG$4:CG$439&lt;&gt;"")/(CG$4:CG$439&lt;&gt;"")*ROW(CG$4:CG$439)-3),ROWS($DV$12:DV44)))), "")</f>
        <v/>
      </c>
      <c r="E72" s="589"/>
      <c r="F72" s="589"/>
      <c r="G72" s="589"/>
      <c r="H72" s="589"/>
      <c r="I72" s="589"/>
      <c r="J72" s="589"/>
      <c r="K72" s="589"/>
      <c r="L72" s="589"/>
      <c r="M72" s="589"/>
      <c r="N72" s="589"/>
      <c r="O72" s="589"/>
      <c r="P72" s="589"/>
      <c r="Q72" s="589"/>
      <c r="R72" s="589"/>
      <c r="S72" s="589"/>
      <c r="T72" s="589"/>
      <c r="U72" s="589"/>
      <c r="V72" s="589"/>
      <c r="W72" s="589"/>
      <c r="X72" s="589"/>
      <c r="Y72" s="589"/>
      <c r="Z72" s="4"/>
      <c r="AA72" s="590"/>
      <c r="AB72" s="590"/>
      <c r="AC72" s="589" t="str" cm="1">
        <f t="array" ref="AC72">IFERROR(_xlfn.SINGLE(INDEX(CG$4:CG$439, _xlfn.AGGREGATE(15, 3, ((CG$4:CG$439&lt;&gt;"")/(CG$4:CG$439&lt;&gt;"")*ROW(CG$4:CG$439)-3),ROWS($DV$12:DV94)))), "")</f>
        <v/>
      </c>
      <c r="AD72" s="589"/>
      <c r="AE72" s="589"/>
      <c r="AF72" s="589"/>
      <c r="AG72" s="589"/>
      <c r="AH72" s="589"/>
      <c r="AI72" s="589"/>
      <c r="AJ72" s="589"/>
      <c r="AK72" s="589"/>
      <c r="AL72" s="589"/>
      <c r="AM72" s="589"/>
      <c r="AN72" s="589"/>
      <c r="AO72" s="589"/>
      <c r="AP72" s="589"/>
      <c r="AQ72" s="589"/>
      <c r="AR72" s="589"/>
      <c r="AS72" s="589"/>
      <c r="AT72" s="589"/>
      <c r="AU72" s="589"/>
      <c r="AV72" s="589"/>
      <c r="AW72" s="589"/>
      <c r="AX72" s="589"/>
      <c r="AY72" s="4"/>
      <c r="AZ72" s="590"/>
      <c r="BA72" s="590"/>
      <c r="BB72" s="589" t="str" cm="1">
        <f t="array" ref="BB72">IFERROR(_xlfn.SINGLE(INDEX(CG$4:CG$439, _xlfn.AGGREGATE(15, 3, ((CG$4:CG$439&lt;&gt;"")/(CG$4:CG$439&lt;&gt;"")*ROW(CG$4:CG$439)-3),ROWS($DV$12:DV144)))), "")</f>
        <v/>
      </c>
      <c r="BC72" s="589"/>
      <c r="BD72" s="589"/>
      <c r="BE72" s="589"/>
      <c r="BF72" s="589"/>
      <c r="BG72" s="589"/>
      <c r="BH72" s="589"/>
      <c r="BI72" s="589"/>
      <c r="BJ72" s="589"/>
      <c r="BK72" s="589"/>
      <c r="BL72" s="589"/>
      <c r="BM72" s="589"/>
      <c r="BN72" s="589"/>
      <c r="BO72" s="589"/>
      <c r="BP72" s="589"/>
      <c r="BQ72" s="589"/>
      <c r="BR72" s="589"/>
      <c r="BS72" s="589"/>
      <c r="BT72" s="589"/>
      <c r="BU72" s="589"/>
      <c r="BV72" s="589"/>
      <c r="BW72" s="589"/>
      <c r="BX72" s="7"/>
      <c r="BY72" s="7"/>
      <c r="BZ72" s="25"/>
      <c r="CG72" s="124" t="str" cm="1">
        <f t="array" ref="CG72">IFERROR(_xlfn.SINGLE(INDEX('School Enrollment Data'!$B$3:$B$1818, _xlfn.AGGREGATE(15, 3, (('School Enrollment Data'!$A$3:$A$1818=I$4)/('School Enrollment Data'!$A$3:$A$1818=I$4)*ROW('School Enrollment Data'!$A$3:$A$1818)-2),ROWS($DV$12:DV80)))), "")</f>
        <v/>
      </c>
      <c r="CH72" s="222" t="str">
        <f t="shared" si="1"/>
        <v/>
      </c>
      <c r="CI72" s="222" t="str">
        <f>IF($CG72="", "", IF($CH72="No", 0,VLOOKUP($CG72,'School Enrollment Data'!$B$3:$P$1818,2,FALSE)))</f>
        <v/>
      </c>
      <c r="CJ72" s="222" t="str">
        <f>IF($CG72="", "", IF($CH72="No", 0,VLOOKUP($CG72,'School Enrollment Data'!$B$3:$P$1818,3,FALSE)))</f>
        <v/>
      </c>
      <c r="CK72" s="222" t="str">
        <f>IF($CG72="", "", IF($CH72="No", 0,VLOOKUP($CG72,'School Enrollment Data'!$B$3:$P$1818,4,FALSE)))</f>
        <v/>
      </c>
      <c r="CL72" s="222" t="str">
        <f>IF($CG72="", "", IF($CH72="No", 0,VLOOKUP($CG72,'School Enrollment Data'!$B$3:$P$1818,5,FALSE)))</f>
        <v/>
      </c>
      <c r="CM72" s="222" t="str">
        <f>IF($CG72="", "", IF($CH72="No", 0,VLOOKUP($CG72,'School Enrollment Data'!$B$3:$P$1818,6,FALSE)))</f>
        <v/>
      </c>
      <c r="CN72" s="222" t="str">
        <f>IF($CG72="", "", IF($CH72="No", 0,VLOOKUP($CG72,'School Enrollment Data'!$B$3:$P$1818,7,FALSE)))</f>
        <v/>
      </c>
      <c r="CO72" s="222" t="str">
        <f>IF($CG72="", "", IF($CH72="No", 0,VLOOKUP($CG72,'School Enrollment Data'!$B$3:$P$1818,8,FALSE)))</f>
        <v/>
      </c>
      <c r="CP72" s="222" t="str">
        <f>IF($CG72="", "", IF($CH72="No", 0,VLOOKUP($CG72,'School Enrollment Data'!$B$3:$P$1818,9,FALSE)))</f>
        <v/>
      </c>
      <c r="CQ72" s="222" t="str">
        <f>IF($CG72="", "", IF($CH72="No", 0,VLOOKUP($CG72,'School Enrollment Data'!$B$3:$P$1818,10,FALSE)))</f>
        <v/>
      </c>
      <c r="CR72" s="222" t="str">
        <f>IF($CG72="", "", IF($CH72="No", 0,VLOOKUP($CG72,'School Enrollment Data'!$B$3:$P$1818,11,FALSE)))</f>
        <v/>
      </c>
      <c r="CS72" s="222" t="str">
        <f>IF($CG72="", "", IF($CH72="No", 0,VLOOKUP($CG72,'School Enrollment Data'!$B$3:$P$1818,12,FALSE)))</f>
        <v/>
      </c>
      <c r="CT72" s="222" t="str">
        <f>IF($CG72="", "", IF($CH72="No", 0,VLOOKUP($CG72,'School Enrollment Data'!$B$3:$P$1818,13,FALSE)))</f>
        <v/>
      </c>
      <c r="CU72" s="222" t="str">
        <f>IF($CG72="", "", IF($CH72="No", 0,VLOOKUP($CG72,'School Enrollment Data'!$B$3:$P$1818,14,FALSE)))</f>
        <v/>
      </c>
      <c r="CV72" s="222" t="str">
        <f>IF($CG72="", "", IF($CH72="No", 0,VLOOKUP($CG72,'School Enrollment Data'!$B$3:$P$1818,15,FALSE)))</f>
        <v/>
      </c>
    </row>
    <row r="73" spans="1:100" ht="9" customHeight="1" x14ac:dyDescent="0.25">
      <c r="A73" s="20"/>
      <c r="B73" s="591"/>
      <c r="C73" s="591"/>
      <c r="D73" s="431"/>
      <c r="E73" s="431"/>
      <c r="F73" s="431"/>
      <c r="G73" s="431"/>
      <c r="H73" s="431"/>
      <c r="I73" s="431"/>
      <c r="J73" s="431"/>
      <c r="K73" s="431"/>
      <c r="L73" s="431"/>
      <c r="M73" s="431"/>
      <c r="N73" s="431"/>
      <c r="O73" s="431"/>
      <c r="P73" s="431"/>
      <c r="Q73" s="431"/>
      <c r="R73" s="431"/>
      <c r="S73" s="431"/>
      <c r="T73" s="431"/>
      <c r="U73" s="431"/>
      <c r="V73" s="431"/>
      <c r="W73" s="431"/>
      <c r="X73" s="431"/>
      <c r="Y73" s="431"/>
      <c r="Z73" s="4"/>
      <c r="AA73" s="591"/>
      <c r="AB73" s="591"/>
      <c r="AC73" s="4"/>
      <c r="AD73" s="127"/>
      <c r="AE73" s="127"/>
      <c r="AF73" s="127"/>
      <c r="AG73" s="127"/>
      <c r="AH73" s="127"/>
      <c r="AI73" s="127"/>
      <c r="AJ73" s="127"/>
      <c r="AK73" s="127"/>
      <c r="AL73" s="127"/>
      <c r="AM73" s="127"/>
      <c r="AN73" s="127"/>
      <c r="AO73" s="127"/>
      <c r="AP73" s="127"/>
      <c r="AQ73" s="127"/>
      <c r="AR73" s="127"/>
      <c r="AS73" s="127"/>
      <c r="AT73" s="127"/>
      <c r="AU73" s="127"/>
      <c r="AV73" s="127"/>
      <c r="AW73" s="127"/>
      <c r="AX73" s="127"/>
      <c r="AY73" s="127"/>
      <c r="AZ73" s="591"/>
      <c r="BA73" s="591"/>
      <c r="BB73" s="4"/>
      <c r="BC73" s="127"/>
      <c r="BD73" s="127"/>
      <c r="BE73" s="127"/>
      <c r="BF73" s="127"/>
      <c r="BG73" s="4"/>
      <c r="BH73" s="127"/>
      <c r="BI73" s="127"/>
      <c r="BJ73" s="127"/>
      <c r="BK73" s="127"/>
      <c r="BL73" s="127"/>
      <c r="BM73" s="127"/>
      <c r="BN73" s="127"/>
      <c r="BO73" s="127"/>
      <c r="BP73" s="127"/>
      <c r="BQ73" s="127"/>
      <c r="BR73" s="127"/>
      <c r="BS73" s="127"/>
      <c r="BT73" s="127"/>
      <c r="BU73" s="127"/>
      <c r="BV73" s="34"/>
      <c r="BW73" s="34"/>
      <c r="BX73" s="7"/>
      <c r="BY73" s="7"/>
      <c r="BZ73" s="25"/>
      <c r="CG73" s="124" t="str" cm="1">
        <f t="array" ref="CG73">IFERROR(_xlfn.SINGLE(INDEX('School Enrollment Data'!$B$3:$B$1818, _xlfn.AGGREGATE(15, 3, (('School Enrollment Data'!$A$3:$A$1818=I$4)/('School Enrollment Data'!$A$3:$A$1818=I$4)*ROW('School Enrollment Data'!$A$3:$A$1818)-2),ROWS($DV$12:DV81)))), "")</f>
        <v/>
      </c>
      <c r="CH73" s="222" t="str">
        <f t="shared" si="1"/>
        <v/>
      </c>
      <c r="CI73" s="222" t="str">
        <f>IF($CG73="", "", IF($CH73="No", 0,VLOOKUP($CG73,'School Enrollment Data'!$B$3:$P$1818,2,FALSE)))</f>
        <v/>
      </c>
      <c r="CJ73" s="222" t="str">
        <f>IF($CG73="", "", IF($CH73="No", 0,VLOOKUP($CG73,'School Enrollment Data'!$B$3:$P$1818,3,FALSE)))</f>
        <v/>
      </c>
      <c r="CK73" s="222" t="str">
        <f>IF($CG73="", "", IF($CH73="No", 0,VLOOKUP($CG73,'School Enrollment Data'!$B$3:$P$1818,4,FALSE)))</f>
        <v/>
      </c>
      <c r="CL73" s="222" t="str">
        <f>IF($CG73="", "", IF($CH73="No", 0,VLOOKUP($CG73,'School Enrollment Data'!$B$3:$P$1818,5,FALSE)))</f>
        <v/>
      </c>
      <c r="CM73" s="222" t="str">
        <f>IF($CG73="", "", IF($CH73="No", 0,VLOOKUP($CG73,'School Enrollment Data'!$B$3:$P$1818,6,FALSE)))</f>
        <v/>
      </c>
      <c r="CN73" s="222" t="str">
        <f>IF($CG73="", "", IF($CH73="No", 0,VLOOKUP($CG73,'School Enrollment Data'!$B$3:$P$1818,7,FALSE)))</f>
        <v/>
      </c>
      <c r="CO73" s="222" t="str">
        <f>IF($CG73="", "", IF($CH73="No", 0,VLOOKUP($CG73,'School Enrollment Data'!$B$3:$P$1818,8,FALSE)))</f>
        <v/>
      </c>
      <c r="CP73" s="222" t="str">
        <f>IF($CG73="", "", IF($CH73="No", 0,VLOOKUP($CG73,'School Enrollment Data'!$B$3:$P$1818,9,FALSE)))</f>
        <v/>
      </c>
      <c r="CQ73" s="222" t="str">
        <f>IF($CG73="", "", IF($CH73="No", 0,VLOOKUP($CG73,'School Enrollment Data'!$B$3:$P$1818,10,FALSE)))</f>
        <v/>
      </c>
      <c r="CR73" s="222" t="str">
        <f>IF($CG73="", "", IF($CH73="No", 0,VLOOKUP($CG73,'School Enrollment Data'!$B$3:$P$1818,11,FALSE)))</f>
        <v/>
      </c>
      <c r="CS73" s="222" t="str">
        <f>IF($CG73="", "", IF($CH73="No", 0,VLOOKUP($CG73,'School Enrollment Data'!$B$3:$P$1818,12,FALSE)))</f>
        <v/>
      </c>
      <c r="CT73" s="222" t="str">
        <f>IF($CG73="", "", IF($CH73="No", 0,VLOOKUP($CG73,'School Enrollment Data'!$B$3:$P$1818,13,FALSE)))</f>
        <v/>
      </c>
      <c r="CU73" s="222" t="str">
        <f>IF($CG73="", "", IF($CH73="No", 0,VLOOKUP($CG73,'School Enrollment Data'!$B$3:$P$1818,14,FALSE)))</f>
        <v/>
      </c>
      <c r="CV73" s="222" t="str">
        <f>IF($CG73="", "", IF($CH73="No", 0,VLOOKUP($CG73,'School Enrollment Data'!$B$3:$P$1818,15,FALSE)))</f>
        <v/>
      </c>
    </row>
    <row r="74" spans="1:100" ht="15" customHeight="1" x14ac:dyDescent="0.25">
      <c r="A74" s="20"/>
      <c r="B74" s="590"/>
      <c r="C74" s="590"/>
      <c r="D74" s="589" t="str" cm="1">
        <f t="array" ref="D74">IFERROR(_xlfn.SINGLE(INDEX(CG$4:CG$439, _xlfn.AGGREGATE(15, 3, ((CG$4:CG$439&lt;&gt;"")/(CG$4:CG$439&lt;&gt;"")*ROW(CG$4:CG$439)-3),ROWS($DV$12:DV45)))), "")</f>
        <v/>
      </c>
      <c r="E74" s="589"/>
      <c r="F74" s="589"/>
      <c r="G74" s="589"/>
      <c r="H74" s="589"/>
      <c r="I74" s="589"/>
      <c r="J74" s="589"/>
      <c r="K74" s="589"/>
      <c r="L74" s="589"/>
      <c r="M74" s="589"/>
      <c r="N74" s="589"/>
      <c r="O74" s="589"/>
      <c r="P74" s="589"/>
      <c r="Q74" s="589"/>
      <c r="R74" s="589"/>
      <c r="S74" s="589"/>
      <c r="T74" s="589"/>
      <c r="U74" s="589"/>
      <c r="V74" s="589"/>
      <c r="W74" s="589"/>
      <c r="X74" s="589"/>
      <c r="Y74" s="589"/>
      <c r="Z74" s="4"/>
      <c r="AA74" s="590"/>
      <c r="AB74" s="590"/>
      <c r="AC74" s="589" t="str" cm="1">
        <f t="array" ref="AC74">IFERROR(_xlfn.SINGLE(INDEX(CG$4:CG$439, _xlfn.AGGREGATE(15, 3, ((CG$4:CG$439&lt;&gt;"")/(CG$4:CG$439&lt;&gt;"")*ROW(CG$4:CG$439)-3),ROWS($DV$12:DV95)))), "")</f>
        <v/>
      </c>
      <c r="AD74" s="589"/>
      <c r="AE74" s="589"/>
      <c r="AF74" s="589"/>
      <c r="AG74" s="589"/>
      <c r="AH74" s="589"/>
      <c r="AI74" s="589"/>
      <c r="AJ74" s="589"/>
      <c r="AK74" s="589"/>
      <c r="AL74" s="589"/>
      <c r="AM74" s="589"/>
      <c r="AN74" s="589"/>
      <c r="AO74" s="589"/>
      <c r="AP74" s="589"/>
      <c r="AQ74" s="589"/>
      <c r="AR74" s="589"/>
      <c r="AS74" s="589"/>
      <c r="AT74" s="589"/>
      <c r="AU74" s="589"/>
      <c r="AV74" s="589"/>
      <c r="AW74" s="589"/>
      <c r="AX74" s="589"/>
      <c r="AY74" s="4"/>
      <c r="AZ74" s="590"/>
      <c r="BA74" s="590"/>
      <c r="BB74" s="589" t="str" cm="1">
        <f t="array" ref="BB74">IFERROR(_xlfn.SINGLE(INDEX(CG$4:CG$439, _xlfn.AGGREGATE(15, 3, ((CG$4:CG$439&lt;&gt;"")/(CG$4:CG$439&lt;&gt;"")*ROW(CG$4:CG$439)-3),ROWS($DV$12:DV145)))), "")</f>
        <v/>
      </c>
      <c r="BC74" s="589"/>
      <c r="BD74" s="589"/>
      <c r="BE74" s="589"/>
      <c r="BF74" s="589"/>
      <c r="BG74" s="589"/>
      <c r="BH74" s="589"/>
      <c r="BI74" s="589"/>
      <c r="BJ74" s="589"/>
      <c r="BK74" s="589"/>
      <c r="BL74" s="589"/>
      <c r="BM74" s="589"/>
      <c r="BN74" s="589"/>
      <c r="BO74" s="589"/>
      <c r="BP74" s="589"/>
      <c r="BQ74" s="589"/>
      <c r="BR74" s="589"/>
      <c r="BS74" s="589"/>
      <c r="BT74" s="589"/>
      <c r="BU74" s="589"/>
      <c r="BV74" s="589"/>
      <c r="BW74" s="589"/>
      <c r="BX74" s="7"/>
      <c r="BY74" s="7"/>
      <c r="BZ74" s="25"/>
      <c r="CG74" s="124" t="str" cm="1">
        <f t="array" ref="CG74">IFERROR(_xlfn.SINGLE(INDEX('School Enrollment Data'!$B$3:$B$1818, _xlfn.AGGREGATE(15, 3, (('School Enrollment Data'!$A$3:$A$1818=I$4)/('School Enrollment Data'!$A$3:$A$1818=I$4)*ROW('School Enrollment Data'!$A$3:$A$1818)-2),ROWS($DV$12:DV82)))), "")</f>
        <v/>
      </c>
      <c r="CH74" s="222" t="str">
        <f t="shared" si="1"/>
        <v/>
      </c>
      <c r="CI74" s="222" t="str">
        <f>IF($CG74="", "", IF($CH74="No", 0,VLOOKUP($CG74,'School Enrollment Data'!$B$3:$P$1818,2,FALSE)))</f>
        <v/>
      </c>
      <c r="CJ74" s="222" t="str">
        <f>IF($CG74="", "", IF($CH74="No", 0,VLOOKUP($CG74,'School Enrollment Data'!$B$3:$P$1818,3,FALSE)))</f>
        <v/>
      </c>
      <c r="CK74" s="222" t="str">
        <f>IF($CG74="", "", IF($CH74="No", 0,VLOOKUP($CG74,'School Enrollment Data'!$B$3:$P$1818,4,FALSE)))</f>
        <v/>
      </c>
      <c r="CL74" s="222" t="str">
        <f>IF($CG74="", "", IF($CH74="No", 0,VLOOKUP($CG74,'School Enrollment Data'!$B$3:$P$1818,5,FALSE)))</f>
        <v/>
      </c>
      <c r="CM74" s="222" t="str">
        <f>IF($CG74="", "", IF($CH74="No", 0,VLOOKUP($CG74,'School Enrollment Data'!$B$3:$P$1818,6,FALSE)))</f>
        <v/>
      </c>
      <c r="CN74" s="222" t="str">
        <f>IF($CG74="", "", IF($CH74="No", 0,VLOOKUP($CG74,'School Enrollment Data'!$B$3:$P$1818,7,FALSE)))</f>
        <v/>
      </c>
      <c r="CO74" s="222" t="str">
        <f>IF($CG74="", "", IF($CH74="No", 0,VLOOKUP($CG74,'School Enrollment Data'!$B$3:$P$1818,8,FALSE)))</f>
        <v/>
      </c>
      <c r="CP74" s="222" t="str">
        <f>IF($CG74="", "", IF($CH74="No", 0,VLOOKUP($CG74,'School Enrollment Data'!$B$3:$P$1818,9,FALSE)))</f>
        <v/>
      </c>
      <c r="CQ74" s="222" t="str">
        <f>IF($CG74="", "", IF($CH74="No", 0,VLOOKUP($CG74,'School Enrollment Data'!$B$3:$P$1818,10,FALSE)))</f>
        <v/>
      </c>
      <c r="CR74" s="222" t="str">
        <f>IF($CG74="", "", IF($CH74="No", 0,VLOOKUP($CG74,'School Enrollment Data'!$B$3:$P$1818,11,FALSE)))</f>
        <v/>
      </c>
      <c r="CS74" s="222" t="str">
        <f>IF($CG74="", "", IF($CH74="No", 0,VLOOKUP($CG74,'School Enrollment Data'!$B$3:$P$1818,12,FALSE)))</f>
        <v/>
      </c>
      <c r="CT74" s="222" t="str">
        <f>IF($CG74="", "", IF($CH74="No", 0,VLOOKUP($CG74,'School Enrollment Data'!$B$3:$P$1818,13,FALSE)))</f>
        <v/>
      </c>
      <c r="CU74" s="222" t="str">
        <f>IF($CG74="", "", IF($CH74="No", 0,VLOOKUP($CG74,'School Enrollment Data'!$B$3:$P$1818,14,FALSE)))</f>
        <v/>
      </c>
      <c r="CV74" s="222" t="str">
        <f>IF($CG74="", "", IF($CH74="No", 0,VLOOKUP($CG74,'School Enrollment Data'!$B$3:$P$1818,15,FALSE)))</f>
        <v/>
      </c>
    </row>
    <row r="75" spans="1:100" ht="9" customHeight="1" x14ac:dyDescent="0.25">
      <c r="A75" s="20"/>
      <c r="B75" s="591"/>
      <c r="C75" s="591"/>
      <c r="D75" s="431"/>
      <c r="E75" s="431"/>
      <c r="F75" s="431"/>
      <c r="G75" s="431"/>
      <c r="H75" s="431"/>
      <c r="I75" s="431"/>
      <c r="J75" s="431"/>
      <c r="K75" s="431"/>
      <c r="L75" s="431"/>
      <c r="M75" s="431"/>
      <c r="N75" s="431"/>
      <c r="O75" s="431"/>
      <c r="P75" s="431"/>
      <c r="Q75" s="431"/>
      <c r="R75" s="431"/>
      <c r="S75" s="431"/>
      <c r="T75" s="431"/>
      <c r="U75" s="431"/>
      <c r="V75" s="431"/>
      <c r="W75" s="431"/>
      <c r="X75" s="431"/>
      <c r="Y75" s="431"/>
      <c r="Z75" s="4"/>
      <c r="AA75" s="591"/>
      <c r="AB75" s="591"/>
      <c r="AC75" s="4"/>
      <c r="AD75" s="127"/>
      <c r="AE75" s="127"/>
      <c r="AF75" s="127"/>
      <c r="AG75" s="127"/>
      <c r="AH75" s="127"/>
      <c r="AI75" s="127"/>
      <c r="AJ75" s="127"/>
      <c r="AK75" s="127"/>
      <c r="AL75" s="127"/>
      <c r="AM75" s="127"/>
      <c r="AN75" s="127"/>
      <c r="AO75" s="127"/>
      <c r="AP75" s="127"/>
      <c r="AQ75" s="127"/>
      <c r="AR75" s="127"/>
      <c r="AS75" s="127"/>
      <c r="AT75" s="127"/>
      <c r="AU75" s="127"/>
      <c r="AV75" s="127"/>
      <c r="AW75" s="127"/>
      <c r="AX75" s="127"/>
      <c r="AY75" s="127"/>
      <c r="AZ75" s="591"/>
      <c r="BA75" s="591"/>
      <c r="BB75" s="4"/>
      <c r="BC75" s="127"/>
      <c r="BD75" s="127"/>
      <c r="BE75" s="127"/>
      <c r="BF75" s="127"/>
      <c r="BG75" s="4"/>
      <c r="BH75" s="127"/>
      <c r="BI75" s="127"/>
      <c r="BJ75" s="127"/>
      <c r="BK75" s="127"/>
      <c r="BL75" s="127"/>
      <c r="BM75" s="127"/>
      <c r="BN75" s="127"/>
      <c r="BO75" s="127"/>
      <c r="BP75" s="127"/>
      <c r="BQ75" s="127"/>
      <c r="BR75" s="127"/>
      <c r="BS75" s="127"/>
      <c r="BT75" s="127"/>
      <c r="BU75" s="127"/>
      <c r="BV75" s="34"/>
      <c r="BW75" s="34"/>
      <c r="BX75" s="7"/>
      <c r="BY75" s="7"/>
      <c r="BZ75" s="25"/>
      <c r="CG75" s="124" t="str" cm="1">
        <f t="array" ref="CG75">IFERROR(_xlfn.SINGLE(INDEX('School Enrollment Data'!$B$3:$B$1818, _xlfn.AGGREGATE(15, 3, (('School Enrollment Data'!$A$3:$A$1818=I$4)/('School Enrollment Data'!$A$3:$A$1818=I$4)*ROW('School Enrollment Data'!$A$3:$A$1818)-2),ROWS($DV$12:DV83)))), "")</f>
        <v/>
      </c>
      <c r="CH75" s="222" t="str">
        <f t="shared" si="1"/>
        <v/>
      </c>
      <c r="CI75" s="222" t="str">
        <f>IF($CG75="", "", IF($CH75="No", 0,VLOOKUP($CG75,'School Enrollment Data'!$B$3:$P$1818,2,FALSE)))</f>
        <v/>
      </c>
      <c r="CJ75" s="222" t="str">
        <f>IF($CG75="", "", IF($CH75="No", 0,VLOOKUP($CG75,'School Enrollment Data'!$B$3:$P$1818,3,FALSE)))</f>
        <v/>
      </c>
      <c r="CK75" s="222" t="str">
        <f>IF($CG75="", "", IF($CH75="No", 0,VLOOKUP($CG75,'School Enrollment Data'!$B$3:$P$1818,4,FALSE)))</f>
        <v/>
      </c>
      <c r="CL75" s="222" t="str">
        <f>IF($CG75="", "", IF($CH75="No", 0,VLOOKUP($CG75,'School Enrollment Data'!$B$3:$P$1818,5,FALSE)))</f>
        <v/>
      </c>
      <c r="CM75" s="222" t="str">
        <f>IF($CG75="", "", IF($CH75="No", 0,VLOOKUP($CG75,'School Enrollment Data'!$B$3:$P$1818,6,FALSE)))</f>
        <v/>
      </c>
      <c r="CN75" s="222" t="str">
        <f>IF($CG75="", "", IF($CH75="No", 0,VLOOKUP($CG75,'School Enrollment Data'!$B$3:$P$1818,7,FALSE)))</f>
        <v/>
      </c>
      <c r="CO75" s="222" t="str">
        <f>IF($CG75="", "", IF($CH75="No", 0,VLOOKUP($CG75,'School Enrollment Data'!$B$3:$P$1818,8,FALSE)))</f>
        <v/>
      </c>
      <c r="CP75" s="222" t="str">
        <f>IF($CG75="", "", IF($CH75="No", 0,VLOOKUP($CG75,'School Enrollment Data'!$B$3:$P$1818,9,FALSE)))</f>
        <v/>
      </c>
      <c r="CQ75" s="222" t="str">
        <f>IF($CG75="", "", IF($CH75="No", 0,VLOOKUP($CG75,'School Enrollment Data'!$B$3:$P$1818,10,FALSE)))</f>
        <v/>
      </c>
      <c r="CR75" s="222" t="str">
        <f>IF($CG75="", "", IF($CH75="No", 0,VLOOKUP($CG75,'School Enrollment Data'!$B$3:$P$1818,11,FALSE)))</f>
        <v/>
      </c>
      <c r="CS75" s="222" t="str">
        <f>IF($CG75="", "", IF($CH75="No", 0,VLOOKUP($CG75,'School Enrollment Data'!$B$3:$P$1818,12,FALSE)))</f>
        <v/>
      </c>
      <c r="CT75" s="222" t="str">
        <f>IF($CG75="", "", IF($CH75="No", 0,VLOOKUP($CG75,'School Enrollment Data'!$B$3:$P$1818,13,FALSE)))</f>
        <v/>
      </c>
      <c r="CU75" s="222" t="str">
        <f>IF($CG75="", "", IF($CH75="No", 0,VLOOKUP($CG75,'School Enrollment Data'!$B$3:$P$1818,14,FALSE)))</f>
        <v/>
      </c>
      <c r="CV75" s="222" t="str">
        <f>IF($CG75="", "", IF($CH75="No", 0,VLOOKUP($CG75,'School Enrollment Data'!$B$3:$P$1818,15,FALSE)))</f>
        <v/>
      </c>
    </row>
    <row r="76" spans="1:100" ht="15" customHeight="1" x14ac:dyDescent="0.25">
      <c r="A76" s="20"/>
      <c r="B76" s="590"/>
      <c r="C76" s="590"/>
      <c r="D76" s="589" t="str" cm="1">
        <f t="array" ref="D76">IFERROR(_xlfn.SINGLE(INDEX(CG$4:CG$439, _xlfn.AGGREGATE(15, 3, ((CG$4:CG$439&lt;&gt;"")/(CG$4:CG$439&lt;&gt;"")*ROW(CG$4:CG$439)-3),ROWS($DV$12:DV46)))), "")</f>
        <v/>
      </c>
      <c r="E76" s="589"/>
      <c r="F76" s="589"/>
      <c r="G76" s="589"/>
      <c r="H76" s="589"/>
      <c r="I76" s="589"/>
      <c r="J76" s="589"/>
      <c r="K76" s="589"/>
      <c r="L76" s="589"/>
      <c r="M76" s="589"/>
      <c r="N76" s="589"/>
      <c r="O76" s="589"/>
      <c r="P76" s="589"/>
      <c r="Q76" s="589"/>
      <c r="R76" s="589"/>
      <c r="S76" s="589"/>
      <c r="T76" s="589"/>
      <c r="U76" s="589"/>
      <c r="V76" s="589"/>
      <c r="W76" s="589"/>
      <c r="X76" s="589"/>
      <c r="Y76" s="589"/>
      <c r="Z76" s="4"/>
      <c r="AA76" s="590"/>
      <c r="AB76" s="590"/>
      <c r="AC76" s="589" t="str" cm="1">
        <f t="array" ref="AC76">IFERROR(_xlfn.SINGLE(INDEX(CG$4:CG$439, _xlfn.AGGREGATE(15, 3, ((CG$4:CG$439&lt;&gt;"")/(CG$4:CG$439&lt;&gt;"")*ROW(CG$4:CG$439)-3),ROWS($DV$12:DV96)))), "")</f>
        <v/>
      </c>
      <c r="AD76" s="589"/>
      <c r="AE76" s="589"/>
      <c r="AF76" s="589"/>
      <c r="AG76" s="589"/>
      <c r="AH76" s="589"/>
      <c r="AI76" s="589"/>
      <c r="AJ76" s="589"/>
      <c r="AK76" s="589"/>
      <c r="AL76" s="589"/>
      <c r="AM76" s="589"/>
      <c r="AN76" s="589"/>
      <c r="AO76" s="589"/>
      <c r="AP76" s="589"/>
      <c r="AQ76" s="589"/>
      <c r="AR76" s="589"/>
      <c r="AS76" s="589"/>
      <c r="AT76" s="589"/>
      <c r="AU76" s="589"/>
      <c r="AV76" s="589"/>
      <c r="AW76" s="589"/>
      <c r="AX76" s="589"/>
      <c r="AY76" s="4"/>
      <c r="AZ76" s="590"/>
      <c r="BA76" s="590"/>
      <c r="BB76" s="589" t="str" cm="1">
        <f t="array" ref="BB76">IFERROR(_xlfn.SINGLE(INDEX(CG$4:CG$439, _xlfn.AGGREGATE(15, 3, ((CG$4:CG$439&lt;&gt;"")/(CG$4:CG$439&lt;&gt;"")*ROW(CG$4:CG$439)-3),ROWS($DV$12:DV146)))), "")</f>
        <v/>
      </c>
      <c r="BC76" s="589"/>
      <c r="BD76" s="589"/>
      <c r="BE76" s="589"/>
      <c r="BF76" s="589"/>
      <c r="BG76" s="589"/>
      <c r="BH76" s="589"/>
      <c r="BI76" s="589"/>
      <c r="BJ76" s="589"/>
      <c r="BK76" s="589"/>
      <c r="BL76" s="589"/>
      <c r="BM76" s="589"/>
      <c r="BN76" s="589"/>
      <c r="BO76" s="589"/>
      <c r="BP76" s="589"/>
      <c r="BQ76" s="589"/>
      <c r="BR76" s="589"/>
      <c r="BS76" s="589"/>
      <c r="BT76" s="589"/>
      <c r="BU76" s="589"/>
      <c r="BV76" s="589"/>
      <c r="BW76" s="589"/>
      <c r="BX76" s="7"/>
      <c r="BY76" s="7"/>
      <c r="BZ76" s="25"/>
      <c r="CG76" s="124" t="str" cm="1">
        <f t="array" ref="CG76">IFERROR(_xlfn.SINGLE(INDEX('School Enrollment Data'!$B$3:$B$1818, _xlfn.AGGREGATE(15, 3, (('School Enrollment Data'!$A$3:$A$1818=I$4)/('School Enrollment Data'!$A$3:$A$1818=I$4)*ROW('School Enrollment Data'!$A$3:$A$1818)-2),ROWS($DV$12:DV84)))), "")</f>
        <v/>
      </c>
      <c r="CH76" s="222" t="str">
        <f t="shared" si="1"/>
        <v/>
      </c>
      <c r="CI76" s="222" t="str">
        <f>IF($CG76="", "", IF($CH76="No", 0,VLOOKUP($CG76,'School Enrollment Data'!$B$3:$P$1818,2,FALSE)))</f>
        <v/>
      </c>
      <c r="CJ76" s="222" t="str">
        <f>IF($CG76="", "", IF($CH76="No", 0,VLOOKUP($CG76,'School Enrollment Data'!$B$3:$P$1818,3,FALSE)))</f>
        <v/>
      </c>
      <c r="CK76" s="222" t="str">
        <f>IF($CG76="", "", IF($CH76="No", 0,VLOOKUP($CG76,'School Enrollment Data'!$B$3:$P$1818,4,FALSE)))</f>
        <v/>
      </c>
      <c r="CL76" s="222" t="str">
        <f>IF($CG76="", "", IF($CH76="No", 0,VLOOKUP($CG76,'School Enrollment Data'!$B$3:$P$1818,5,FALSE)))</f>
        <v/>
      </c>
      <c r="CM76" s="222" t="str">
        <f>IF($CG76="", "", IF($CH76="No", 0,VLOOKUP($CG76,'School Enrollment Data'!$B$3:$P$1818,6,FALSE)))</f>
        <v/>
      </c>
      <c r="CN76" s="222" t="str">
        <f>IF($CG76="", "", IF($CH76="No", 0,VLOOKUP($CG76,'School Enrollment Data'!$B$3:$P$1818,7,FALSE)))</f>
        <v/>
      </c>
      <c r="CO76" s="222" t="str">
        <f>IF($CG76="", "", IF($CH76="No", 0,VLOOKUP($CG76,'School Enrollment Data'!$B$3:$P$1818,8,FALSE)))</f>
        <v/>
      </c>
      <c r="CP76" s="222" t="str">
        <f>IF($CG76="", "", IF($CH76="No", 0,VLOOKUP($CG76,'School Enrollment Data'!$B$3:$P$1818,9,FALSE)))</f>
        <v/>
      </c>
      <c r="CQ76" s="222" t="str">
        <f>IF($CG76="", "", IF($CH76="No", 0,VLOOKUP($CG76,'School Enrollment Data'!$B$3:$P$1818,10,FALSE)))</f>
        <v/>
      </c>
      <c r="CR76" s="222" t="str">
        <f>IF($CG76="", "", IF($CH76="No", 0,VLOOKUP($CG76,'School Enrollment Data'!$B$3:$P$1818,11,FALSE)))</f>
        <v/>
      </c>
      <c r="CS76" s="222" t="str">
        <f>IF($CG76="", "", IF($CH76="No", 0,VLOOKUP($CG76,'School Enrollment Data'!$B$3:$P$1818,12,FALSE)))</f>
        <v/>
      </c>
      <c r="CT76" s="222" t="str">
        <f>IF($CG76="", "", IF($CH76="No", 0,VLOOKUP($CG76,'School Enrollment Data'!$B$3:$P$1818,13,FALSE)))</f>
        <v/>
      </c>
      <c r="CU76" s="222" t="str">
        <f>IF($CG76="", "", IF($CH76="No", 0,VLOOKUP($CG76,'School Enrollment Data'!$B$3:$P$1818,14,FALSE)))</f>
        <v/>
      </c>
      <c r="CV76" s="222" t="str">
        <f>IF($CG76="", "", IF($CH76="No", 0,VLOOKUP($CG76,'School Enrollment Data'!$B$3:$P$1818,15,FALSE)))</f>
        <v/>
      </c>
    </row>
    <row r="77" spans="1:100" ht="9" customHeight="1" x14ac:dyDescent="0.25">
      <c r="A77" s="20"/>
      <c r="B77" s="591"/>
      <c r="C77" s="591"/>
      <c r="D77" s="431"/>
      <c r="E77" s="431"/>
      <c r="F77" s="431"/>
      <c r="G77" s="431"/>
      <c r="H77" s="431"/>
      <c r="I77" s="431"/>
      <c r="J77" s="431"/>
      <c r="K77" s="431"/>
      <c r="L77" s="431"/>
      <c r="M77" s="431"/>
      <c r="N77" s="431"/>
      <c r="O77" s="431"/>
      <c r="P77" s="431"/>
      <c r="Q77" s="431"/>
      <c r="R77" s="431"/>
      <c r="S77" s="431"/>
      <c r="T77" s="431"/>
      <c r="U77" s="431"/>
      <c r="V77" s="431"/>
      <c r="W77" s="431"/>
      <c r="X77" s="431"/>
      <c r="Y77" s="431"/>
      <c r="Z77" s="4"/>
      <c r="AA77" s="591"/>
      <c r="AB77" s="591"/>
      <c r="AC77" s="4"/>
      <c r="AD77" s="127"/>
      <c r="AE77" s="127"/>
      <c r="AF77" s="127"/>
      <c r="AG77" s="127"/>
      <c r="AH77" s="127"/>
      <c r="AI77" s="127"/>
      <c r="AJ77" s="127"/>
      <c r="AK77" s="127"/>
      <c r="AL77" s="127"/>
      <c r="AM77" s="127"/>
      <c r="AN77" s="127"/>
      <c r="AO77" s="127"/>
      <c r="AP77" s="127"/>
      <c r="AQ77" s="127"/>
      <c r="AR77" s="127"/>
      <c r="AS77" s="127"/>
      <c r="AT77" s="127"/>
      <c r="AU77" s="127"/>
      <c r="AV77" s="127"/>
      <c r="AW77" s="127"/>
      <c r="AX77" s="127"/>
      <c r="AY77" s="127"/>
      <c r="AZ77" s="591"/>
      <c r="BA77" s="591"/>
      <c r="BB77" s="4"/>
      <c r="BC77" s="127"/>
      <c r="BD77" s="127"/>
      <c r="BE77" s="127"/>
      <c r="BF77" s="127"/>
      <c r="BG77" s="4"/>
      <c r="BH77" s="127"/>
      <c r="BI77" s="127"/>
      <c r="BJ77" s="127"/>
      <c r="BK77" s="127"/>
      <c r="BL77" s="127"/>
      <c r="BM77" s="127"/>
      <c r="BN77" s="127"/>
      <c r="BO77" s="127"/>
      <c r="BP77" s="127"/>
      <c r="BQ77" s="127"/>
      <c r="BR77" s="127"/>
      <c r="BS77" s="127"/>
      <c r="BT77" s="127"/>
      <c r="BU77" s="127"/>
      <c r="BV77" s="34"/>
      <c r="BW77" s="34"/>
      <c r="BX77" s="7"/>
      <c r="BY77" s="7"/>
      <c r="BZ77" s="25"/>
      <c r="CG77" s="124" t="str" cm="1">
        <f t="array" ref="CG77">IFERROR(_xlfn.SINGLE(INDEX('School Enrollment Data'!$B$3:$B$1818, _xlfn.AGGREGATE(15, 3, (('School Enrollment Data'!$A$3:$A$1818=I$4)/('School Enrollment Data'!$A$3:$A$1818=I$4)*ROW('School Enrollment Data'!$A$3:$A$1818)-2),ROWS($DV$12:DV85)))), "")</f>
        <v/>
      </c>
      <c r="CH77" s="222" t="str">
        <f t="shared" si="1"/>
        <v/>
      </c>
      <c r="CI77" s="222" t="str">
        <f>IF($CG77="", "", IF($CH77="No", 0,VLOOKUP($CG77,'School Enrollment Data'!$B$3:$P$1818,2,FALSE)))</f>
        <v/>
      </c>
      <c r="CJ77" s="222" t="str">
        <f>IF($CG77="", "", IF($CH77="No", 0,VLOOKUP($CG77,'School Enrollment Data'!$B$3:$P$1818,3,FALSE)))</f>
        <v/>
      </c>
      <c r="CK77" s="222" t="str">
        <f>IF($CG77="", "", IF($CH77="No", 0,VLOOKUP($CG77,'School Enrollment Data'!$B$3:$P$1818,4,FALSE)))</f>
        <v/>
      </c>
      <c r="CL77" s="222" t="str">
        <f>IF($CG77="", "", IF($CH77="No", 0,VLOOKUP($CG77,'School Enrollment Data'!$B$3:$P$1818,5,FALSE)))</f>
        <v/>
      </c>
      <c r="CM77" s="222" t="str">
        <f>IF($CG77="", "", IF($CH77="No", 0,VLOOKUP($CG77,'School Enrollment Data'!$B$3:$P$1818,6,FALSE)))</f>
        <v/>
      </c>
      <c r="CN77" s="222" t="str">
        <f>IF($CG77="", "", IF($CH77="No", 0,VLOOKUP($CG77,'School Enrollment Data'!$B$3:$P$1818,7,FALSE)))</f>
        <v/>
      </c>
      <c r="CO77" s="222" t="str">
        <f>IF($CG77="", "", IF($CH77="No", 0,VLOOKUP($CG77,'School Enrollment Data'!$B$3:$P$1818,8,FALSE)))</f>
        <v/>
      </c>
      <c r="CP77" s="222" t="str">
        <f>IF($CG77="", "", IF($CH77="No", 0,VLOOKUP($CG77,'School Enrollment Data'!$B$3:$P$1818,9,FALSE)))</f>
        <v/>
      </c>
      <c r="CQ77" s="222" t="str">
        <f>IF($CG77="", "", IF($CH77="No", 0,VLOOKUP($CG77,'School Enrollment Data'!$B$3:$P$1818,10,FALSE)))</f>
        <v/>
      </c>
      <c r="CR77" s="222" t="str">
        <f>IF($CG77="", "", IF($CH77="No", 0,VLOOKUP($CG77,'School Enrollment Data'!$B$3:$P$1818,11,FALSE)))</f>
        <v/>
      </c>
      <c r="CS77" s="222" t="str">
        <f>IF($CG77="", "", IF($CH77="No", 0,VLOOKUP($CG77,'School Enrollment Data'!$B$3:$P$1818,12,FALSE)))</f>
        <v/>
      </c>
      <c r="CT77" s="222" t="str">
        <f>IF($CG77="", "", IF($CH77="No", 0,VLOOKUP($CG77,'School Enrollment Data'!$B$3:$P$1818,13,FALSE)))</f>
        <v/>
      </c>
      <c r="CU77" s="222" t="str">
        <f>IF($CG77="", "", IF($CH77="No", 0,VLOOKUP($CG77,'School Enrollment Data'!$B$3:$P$1818,14,FALSE)))</f>
        <v/>
      </c>
      <c r="CV77" s="222" t="str">
        <f>IF($CG77="", "", IF($CH77="No", 0,VLOOKUP($CG77,'School Enrollment Data'!$B$3:$P$1818,15,FALSE)))</f>
        <v/>
      </c>
    </row>
    <row r="78" spans="1:100" ht="15" customHeight="1" x14ac:dyDescent="0.25">
      <c r="A78" s="20"/>
      <c r="B78" s="590"/>
      <c r="C78" s="590"/>
      <c r="D78" s="589" t="str" cm="1">
        <f t="array" ref="D78">IFERROR(_xlfn.SINGLE(INDEX(CG$4:CG$439, _xlfn.AGGREGATE(15, 3, ((CG$4:CG$439&lt;&gt;"")/(CG$4:CG$439&lt;&gt;"")*ROW(CG$4:CG$439)-3),ROWS($DV$12:DV47)))), "")</f>
        <v/>
      </c>
      <c r="E78" s="589"/>
      <c r="F78" s="589"/>
      <c r="G78" s="589"/>
      <c r="H78" s="589"/>
      <c r="I78" s="589"/>
      <c r="J78" s="589"/>
      <c r="K78" s="589"/>
      <c r="L78" s="589"/>
      <c r="M78" s="589"/>
      <c r="N78" s="589"/>
      <c r="O78" s="589"/>
      <c r="P78" s="589"/>
      <c r="Q78" s="589"/>
      <c r="R78" s="589"/>
      <c r="S78" s="589"/>
      <c r="T78" s="589"/>
      <c r="U78" s="589"/>
      <c r="V78" s="589"/>
      <c r="W78" s="589"/>
      <c r="X78" s="589"/>
      <c r="Y78" s="589"/>
      <c r="Z78" s="4"/>
      <c r="AA78" s="590"/>
      <c r="AB78" s="590"/>
      <c r="AC78" s="589" t="str" cm="1">
        <f t="array" ref="AC78">IFERROR(_xlfn.SINGLE(INDEX(CG$4:CG$439, _xlfn.AGGREGATE(15, 3, ((CG$4:CG$439&lt;&gt;"")/(CG$4:CG$439&lt;&gt;"")*ROW(CG$4:CG$439)-3),ROWS($DV$12:DV97)))), "")</f>
        <v/>
      </c>
      <c r="AD78" s="589"/>
      <c r="AE78" s="589"/>
      <c r="AF78" s="589"/>
      <c r="AG78" s="589"/>
      <c r="AH78" s="589"/>
      <c r="AI78" s="589"/>
      <c r="AJ78" s="589"/>
      <c r="AK78" s="589"/>
      <c r="AL78" s="589"/>
      <c r="AM78" s="589"/>
      <c r="AN78" s="589"/>
      <c r="AO78" s="589"/>
      <c r="AP78" s="589"/>
      <c r="AQ78" s="589"/>
      <c r="AR78" s="589"/>
      <c r="AS78" s="589"/>
      <c r="AT78" s="589"/>
      <c r="AU78" s="589"/>
      <c r="AV78" s="589"/>
      <c r="AW78" s="589"/>
      <c r="AX78" s="589"/>
      <c r="AY78" s="4"/>
      <c r="AZ78" s="590"/>
      <c r="BA78" s="590"/>
      <c r="BB78" s="589" t="str" cm="1">
        <f t="array" ref="BB78">IFERROR(_xlfn.SINGLE(INDEX(CG$4:CG$439, _xlfn.AGGREGATE(15, 3, ((CG$4:CG$439&lt;&gt;"")/(CG$4:CG$439&lt;&gt;"")*ROW(CG$4:CG$439)-3),ROWS($DV$12:DV147)))), "")</f>
        <v/>
      </c>
      <c r="BC78" s="589"/>
      <c r="BD78" s="589"/>
      <c r="BE78" s="589"/>
      <c r="BF78" s="589"/>
      <c r="BG78" s="589"/>
      <c r="BH78" s="589"/>
      <c r="BI78" s="589"/>
      <c r="BJ78" s="589"/>
      <c r="BK78" s="589"/>
      <c r="BL78" s="589"/>
      <c r="BM78" s="589"/>
      <c r="BN78" s="589"/>
      <c r="BO78" s="589"/>
      <c r="BP78" s="589"/>
      <c r="BQ78" s="589"/>
      <c r="BR78" s="589"/>
      <c r="BS78" s="589"/>
      <c r="BT78" s="589"/>
      <c r="BU78" s="589"/>
      <c r="BV78" s="589"/>
      <c r="BW78" s="589"/>
      <c r="BX78" s="33"/>
      <c r="BY78" s="33"/>
      <c r="BZ78" s="25"/>
      <c r="CG78" s="124" t="str" cm="1">
        <f t="array" ref="CG78">IFERROR(_xlfn.SINGLE(INDEX('School Enrollment Data'!$B$3:$B$1818, _xlfn.AGGREGATE(15, 3, (('School Enrollment Data'!$A$3:$A$1818=I$4)/('School Enrollment Data'!$A$3:$A$1818=I$4)*ROW('School Enrollment Data'!$A$3:$A$1818)-2),ROWS($DV$12:DV86)))), "")</f>
        <v/>
      </c>
      <c r="CH78" s="222" t="str">
        <f t="shared" si="1"/>
        <v/>
      </c>
      <c r="CI78" s="222" t="str">
        <f>IF($CG78="", "", IF($CH78="No", 0,VLOOKUP($CG78,'School Enrollment Data'!$B$3:$P$1818,2,FALSE)))</f>
        <v/>
      </c>
      <c r="CJ78" s="222" t="str">
        <f>IF($CG78="", "", IF($CH78="No", 0,VLOOKUP($CG78,'School Enrollment Data'!$B$3:$P$1818,3,FALSE)))</f>
        <v/>
      </c>
      <c r="CK78" s="222" t="str">
        <f>IF($CG78="", "", IF($CH78="No", 0,VLOOKUP($CG78,'School Enrollment Data'!$B$3:$P$1818,4,FALSE)))</f>
        <v/>
      </c>
      <c r="CL78" s="222" t="str">
        <f>IF($CG78="", "", IF($CH78="No", 0,VLOOKUP($CG78,'School Enrollment Data'!$B$3:$P$1818,5,FALSE)))</f>
        <v/>
      </c>
      <c r="CM78" s="222" t="str">
        <f>IF($CG78="", "", IF($CH78="No", 0,VLOOKUP($CG78,'School Enrollment Data'!$B$3:$P$1818,6,FALSE)))</f>
        <v/>
      </c>
      <c r="CN78" s="222" t="str">
        <f>IF($CG78="", "", IF($CH78="No", 0,VLOOKUP($CG78,'School Enrollment Data'!$B$3:$P$1818,7,FALSE)))</f>
        <v/>
      </c>
      <c r="CO78" s="222" t="str">
        <f>IF($CG78="", "", IF($CH78="No", 0,VLOOKUP($CG78,'School Enrollment Data'!$B$3:$P$1818,8,FALSE)))</f>
        <v/>
      </c>
      <c r="CP78" s="222" t="str">
        <f>IF($CG78="", "", IF($CH78="No", 0,VLOOKUP($CG78,'School Enrollment Data'!$B$3:$P$1818,9,FALSE)))</f>
        <v/>
      </c>
      <c r="CQ78" s="222" t="str">
        <f>IF($CG78="", "", IF($CH78="No", 0,VLOOKUP($CG78,'School Enrollment Data'!$B$3:$P$1818,10,FALSE)))</f>
        <v/>
      </c>
      <c r="CR78" s="222" t="str">
        <f>IF($CG78="", "", IF($CH78="No", 0,VLOOKUP($CG78,'School Enrollment Data'!$B$3:$P$1818,11,FALSE)))</f>
        <v/>
      </c>
      <c r="CS78" s="222" t="str">
        <f>IF($CG78="", "", IF($CH78="No", 0,VLOOKUP($CG78,'School Enrollment Data'!$B$3:$P$1818,12,FALSE)))</f>
        <v/>
      </c>
      <c r="CT78" s="222" t="str">
        <f>IF($CG78="", "", IF($CH78="No", 0,VLOOKUP($CG78,'School Enrollment Data'!$B$3:$P$1818,13,FALSE)))</f>
        <v/>
      </c>
      <c r="CU78" s="222" t="str">
        <f>IF($CG78="", "", IF($CH78="No", 0,VLOOKUP($CG78,'School Enrollment Data'!$B$3:$P$1818,14,FALSE)))</f>
        <v/>
      </c>
      <c r="CV78" s="222" t="str">
        <f>IF($CG78="", "", IF($CH78="No", 0,VLOOKUP($CG78,'School Enrollment Data'!$B$3:$P$1818,15,FALSE)))</f>
        <v/>
      </c>
    </row>
    <row r="79" spans="1:100" ht="9" customHeight="1" x14ac:dyDescent="0.25">
      <c r="A79" s="20"/>
      <c r="B79" s="591"/>
      <c r="C79" s="591"/>
      <c r="D79" s="431"/>
      <c r="E79" s="431"/>
      <c r="F79" s="431"/>
      <c r="G79" s="431"/>
      <c r="H79" s="431"/>
      <c r="I79" s="431"/>
      <c r="J79" s="431"/>
      <c r="K79" s="431"/>
      <c r="L79" s="431"/>
      <c r="M79" s="431"/>
      <c r="N79" s="431"/>
      <c r="O79" s="431"/>
      <c r="P79" s="431"/>
      <c r="Q79" s="431"/>
      <c r="R79" s="431"/>
      <c r="S79" s="431"/>
      <c r="T79" s="431"/>
      <c r="U79" s="431"/>
      <c r="V79" s="431"/>
      <c r="W79" s="431"/>
      <c r="X79" s="431"/>
      <c r="Y79" s="431"/>
      <c r="Z79" s="4"/>
      <c r="AA79" s="591"/>
      <c r="AB79" s="591"/>
      <c r="AC79" s="4"/>
      <c r="AD79" s="127"/>
      <c r="AE79" s="127"/>
      <c r="AF79" s="127"/>
      <c r="AG79" s="127"/>
      <c r="AH79" s="127"/>
      <c r="AI79" s="127"/>
      <c r="AJ79" s="127"/>
      <c r="AK79" s="127"/>
      <c r="AL79" s="127"/>
      <c r="AM79" s="127"/>
      <c r="AN79" s="127"/>
      <c r="AO79" s="127"/>
      <c r="AP79" s="127"/>
      <c r="AQ79" s="127"/>
      <c r="AR79" s="127"/>
      <c r="AS79" s="127"/>
      <c r="AT79" s="127"/>
      <c r="AU79" s="127"/>
      <c r="AV79" s="127"/>
      <c r="AW79" s="127"/>
      <c r="AX79" s="127"/>
      <c r="AY79" s="127"/>
      <c r="AZ79" s="591"/>
      <c r="BA79" s="591"/>
      <c r="BB79" s="4"/>
      <c r="BC79" s="127"/>
      <c r="BD79" s="127"/>
      <c r="BE79" s="127"/>
      <c r="BF79" s="127"/>
      <c r="BG79" s="4"/>
      <c r="BH79" s="127"/>
      <c r="BI79" s="127"/>
      <c r="BJ79" s="127"/>
      <c r="BK79" s="127"/>
      <c r="BL79" s="127"/>
      <c r="BM79" s="127"/>
      <c r="BN79" s="127"/>
      <c r="BO79" s="127"/>
      <c r="BP79" s="127"/>
      <c r="BQ79" s="127"/>
      <c r="BR79" s="127"/>
      <c r="BS79" s="127"/>
      <c r="BT79" s="127"/>
      <c r="BU79" s="127"/>
      <c r="BV79" s="34"/>
      <c r="BW79" s="34"/>
      <c r="BX79" s="7"/>
      <c r="BY79" s="7"/>
      <c r="BZ79" s="25"/>
      <c r="CG79" s="124" t="str" cm="1">
        <f t="array" ref="CG79">IFERROR(_xlfn.SINGLE(INDEX('School Enrollment Data'!$B$3:$B$1818, _xlfn.AGGREGATE(15, 3, (('School Enrollment Data'!$A$3:$A$1818=I$4)/('School Enrollment Data'!$A$3:$A$1818=I$4)*ROW('School Enrollment Data'!$A$3:$A$1818)-2),ROWS($DV$12:DV87)))), "")</f>
        <v/>
      </c>
      <c r="CH79" s="222" t="str">
        <f t="shared" si="1"/>
        <v/>
      </c>
      <c r="CI79" s="222" t="str">
        <f>IF($CG79="", "", IF($CH79="No", 0,VLOOKUP($CG79,'School Enrollment Data'!$B$3:$P$1818,2,FALSE)))</f>
        <v/>
      </c>
      <c r="CJ79" s="222" t="str">
        <f>IF($CG79="", "", IF($CH79="No", 0,VLOOKUP($CG79,'School Enrollment Data'!$B$3:$P$1818,3,FALSE)))</f>
        <v/>
      </c>
      <c r="CK79" s="222" t="str">
        <f>IF($CG79="", "", IF($CH79="No", 0,VLOOKUP($CG79,'School Enrollment Data'!$B$3:$P$1818,4,FALSE)))</f>
        <v/>
      </c>
      <c r="CL79" s="222" t="str">
        <f>IF($CG79="", "", IF($CH79="No", 0,VLOOKUP($CG79,'School Enrollment Data'!$B$3:$P$1818,5,FALSE)))</f>
        <v/>
      </c>
      <c r="CM79" s="222" t="str">
        <f>IF($CG79="", "", IF($CH79="No", 0,VLOOKUP($CG79,'School Enrollment Data'!$B$3:$P$1818,6,FALSE)))</f>
        <v/>
      </c>
      <c r="CN79" s="222" t="str">
        <f>IF($CG79="", "", IF($CH79="No", 0,VLOOKUP($CG79,'School Enrollment Data'!$B$3:$P$1818,7,FALSE)))</f>
        <v/>
      </c>
      <c r="CO79" s="222" t="str">
        <f>IF($CG79="", "", IF($CH79="No", 0,VLOOKUP($CG79,'School Enrollment Data'!$B$3:$P$1818,8,FALSE)))</f>
        <v/>
      </c>
      <c r="CP79" s="222" t="str">
        <f>IF($CG79="", "", IF($CH79="No", 0,VLOOKUP($CG79,'School Enrollment Data'!$B$3:$P$1818,9,FALSE)))</f>
        <v/>
      </c>
      <c r="CQ79" s="222" t="str">
        <f>IF($CG79="", "", IF($CH79="No", 0,VLOOKUP($CG79,'School Enrollment Data'!$B$3:$P$1818,10,FALSE)))</f>
        <v/>
      </c>
      <c r="CR79" s="222" t="str">
        <f>IF($CG79="", "", IF($CH79="No", 0,VLOOKUP($CG79,'School Enrollment Data'!$B$3:$P$1818,11,FALSE)))</f>
        <v/>
      </c>
      <c r="CS79" s="222" t="str">
        <f>IF($CG79="", "", IF($CH79="No", 0,VLOOKUP($CG79,'School Enrollment Data'!$B$3:$P$1818,12,FALSE)))</f>
        <v/>
      </c>
      <c r="CT79" s="222" t="str">
        <f>IF($CG79="", "", IF($CH79="No", 0,VLOOKUP($CG79,'School Enrollment Data'!$B$3:$P$1818,13,FALSE)))</f>
        <v/>
      </c>
      <c r="CU79" s="222" t="str">
        <f>IF($CG79="", "", IF($CH79="No", 0,VLOOKUP($CG79,'School Enrollment Data'!$B$3:$P$1818,14,FALSE)))</f>
        <v/>
      </c>
      <c r="CV79" s="222" t="str">
        <f>IF($CG79="", "", IF($CH79="No", 0,VLOOKUP($CG79,'School Enrollment Data'!$B$3:$P$1818,15,FALSE)))</f>
        <v/>
      </c>
    </row>
    <row r="80" spans="1:100" ht="15" customHeight="1" x14ac:dyDescent="0.25">
      <c r="A80" s="20"/>
      <c r="B80" s="590"/>
      <c r="C80" s="590"/>
      <c r="D80" s="589" t="str" cm="1">
        <f t="array" ref="D80">IFERROR(_xlfn.SINGLE(INDEX(CG$4:CG$439, _xlfn.AGGREGATE(15, 3, ((CG$4:CG$439&lt;&gt;"")/(CG$4:CG$439&lt;&gt;"")*ROW(CG$4:CG$439)-3),ROWS($DV$12:DV48)))), "")</f>
        <v/>
      </c>
      <c r="E80" s="589"/>
      <c r="F80" s="589"/>
      <c r="G80" s="589"/>
      <c r="H80" s="589"/>
      <c r="I80" s="589"/>
      <c r="J80" s="589"/>
      <c r="K80" s="589"/>
      <c r="L80" s="589"/>
      <c r="M80" s="589"/>
      <c r="N80" s="589"/>
      <c r="O80" s="589"/>
      <c r="P80" s="589"/>
      <c r="Q80" s="589"/>
      <c r="R80" s="589"/>
      <c r="S80" s="589"/>
      <c r="T80" s="589"/>
      <c r="U80" s="589"/>
      <c r="V80" s="589"/>
      <c r="W80" s="589"/>
      <c r="X80" s="589"/>
      <c r="Y80" s="589"/>
      <c r="Z80" s="4"/>
      <c r="AA80" s="590"/>
      <c r="AB80" s="590"/>
      <c r="AC80" s="589" t="str" cm="1">
        <f t="array" ref="AC80">IFERROR(_xlfn.SINGLE(INDEX(CG$4:CG$439, _xlfn.AGGREGATE(15, 3, ((CG$4:CG$439&lt;&gt;"")/(CG$4:CG$439&lt;&gt;"")*ROW(CG$4:CG$439)-3),ROWS($DV$12:DV98)))), "")</f>
        <v/>
      </c>
      <c r="AD80" s="589"/>
      <c r="AE80" s="589"/>
      <c r="AF80" s="589"/>
      <c r="AG80" s="589"/>
      <c r="AH80" s="589"/>
      <c r="AI80" s="589"/>
      <c r="AJ80" s="589"/>
      <c r="AK80" s="589"/>
      <c r="AL80" s="589"/>
      <c r="AM80" s="589"/>
      <c r="AN80" s="589"/>
      <c r="AO80" s="589"/>
      <c r="AP80" s="589"/>
      <c r="AQ80" s="589"/>
      <c r="AR80" s="589"/>
      <c r="AS80" s="589"/>
      <c r="AT80" s="589"/>
      <c r="AU80" s="589"/>
      <c r="AV80" s="589"/>
      <c r="AW80" s="589"/>
      <c r="AX80" s="589"/>
      <c r="AY80" s="4"/>
      <c r="AZ80" s="590"/>
      <c r="BA80" s="590"/>
      <c r="BB80" s="589" t="str" cm="1">
        <f t="array" ref="BB80">IFERROR(_xlfn.SINGLE(INDEX(CG$4:CG$439, _xlfn.AGGREGATE(15, 3, ((CG$4:CG$439&lt;&gt;"")/(CG$4:CG$439&lt;&gt;"")*ROW(CG$4:CG$439)-3),ROWS($DV$12:DV148)))), "")</f>
        <v/>
      </c>
      <c r="BC80" s="589"/>
      <c r="BD80" s="589"/>
      <c r="BE80" s="589"/>
      <c r="BF80" s="589"/>
      <c r="BG80" s="589"/>
      <c r="BH80" s="589"/>
      <c r="BI80" s="589"/>
      <c r="BJ80" s="589"/>
      <c r="BK80" s="589"/>
      <c r="BL80" s="589"/>
      <c r="BM80" s="589"/>
      <c r="BN80" s="589"/>
      <c r="BO80" s="589"/>
      <c r="BP80" s="589"/>
      <c r="BQ80" s="589"/>
      <c r="BR80" s="589"/>
      <c r="BS80" s="589"/>
      <c r="BT80" s="589"/>
      <c r="BU80" s="589"/>
      <c r="BV80" s="589"/>
      <c r="BW80" s="589"/>
      <c r="BX80" s="126"/>
      <c r="BY80" s="126"/>
      <c r="BZ80" s="25"/>
      <c r="CG80" s="124" t="str" cm="1">
        <f t="array" ref="CG80">IFERROR(_xlfn.SINGLE(INDEX('School Enrollment Data'!$B$3:$B$1818, _xlfn.AGGREGATE(15, 3, (('School Enrollment Data'!$A$3:$A$1818=I$4)/('School Enrollment Data'!$A$3:$A$1818=I$4)*ROW('School Enrollment Data'!$A$3:$A$1818)-2),ROWS($DV$12:DV88)))), "")</f>
        <v/>
      </c>
      <c r="CH80" s="222" t="str">
        <f t="shared" si="1"/>
        <v/>
      </c>
      <c r="CI80" s="222" t="str">
        <f>IF($CG80="", "", IF($CH80="No", 0,VLOOKUP($CG80,'School Enrollment Data'!$B$3:$P$1818,2,FALSE)))</f>
        <v/>
      </c>
      <c r="CJ80" s="222" t="str">
        <f>IF($CG80="", "", IF($CH80="No", 0,VLOOKUP($CG80,'School Enrollment Data'!$B$3:$P$1818,3,FALSE)))</f>
        <v/>
      </c>
      <c r="CK80" s="222" t="str">
        <f>IF($CG80="", "", IF($CH80="No", 0,VLOOKUP($CG80,'School Enrollment Data'!$B$3:$P$1818,4,FALSE)))</f>
        <v/>
      </c>
      <c r="CL80" s="222" t="str">
        <f>IF($CG80="", "", IF($CH80="No", 0,VLOOKUP($CG80,'School Enrollment Data'!$B$3:$P$1818,5,FALSE)))</f>
        <v/>
      </c>
      <c r="CM80" s="222" t="str">
        <f>IF($CG80="", "", IF($CH80="No", 0,VLOOKUP($CG80,'School Enrollment Data'!$B$3:$P$1818,6,FALSE)))</f>
        <v/>
      </c>
      <c r="CN80" s="222" t="str">
        <f>IF($CG80="", "", IF($CH80="No", 0,VLOOKUP($CG80,'School Enrollment Data'!$B$3:$P$1818,7,FALSE)))</f>
        <v/>
      </c>
      <c r="CO80" s="222" t="str">
        <f>IF($CG80="", "", IF($CH80="No", 0,VLOOKUP($CG80,'School Enrollment Data'!$B$3:$P$1818,8,FALSE)))</f>
        <v/>
      </c>
      <c r="CP80" s="222" t="str">
        <f>IF($CG80="", "", IF($CH80="No", 0,VLOOKUP($CG80,'School Enrollment Data'!$B$3:$P$1818,9,FALSE)))</f>
        <v/>
      </c>
      <c r="CQ80" s="222" t="str">
        <f>IF($CG80="", "", IF($CH80="No", 0,VLOOKUP($CG80,'School Enrollment Data'!$B$3:$P$1818,10,FALSE)))</f>
        <v/>
      </c>
      <c r="CR80" s="222" t="str">
        <f>IF($CG80="", "", IF($CH80="No", 0,VLOOKUP($CG80,'School Enrollment Data'!$B$3:$P$1818,11,FALSE)))</f>
        <v/>
      </c>
      <c r="CS80" s="222" t="str">
        <f>IF($CG80="", "", IF($CH80="No", 0,VLOOKUP($CG80,'School Enrollment Data'!$B$3:$P$1818,12,FALSE)))</f>
        <v/>
      </c>
      <c r="CT80" s="222" t="str">
        <f>IF($CG80="", "", IF($CH80="No", 0,VLOOKUP($CG80,'School Enrollment Data'!$B$3:$P$1818,13,FALSE)))</f>
        <v/>
      </c>
      <c r="CU80" s="222" t="str">
        <f>IF($CG80="", "", IF($CH80="No", 0,VLOOKUP($CG80,'School Enrollment Data'!$B$3:$P$1818,14,FALSE)))</f>
        <v/>
      </c>
      <c r="CV80" s="222" t="str">
        <f>IF($CG80="", "", IF($CH80="No", 0,VLOOKUP($CG80,'School Enrollment Data'!$B$3:$P$1818,15,FALSE)))</f>
        <v/>
      </c>
    </row>
    <row r="81" spans="1:100" ht="9" customHeight="1" x14ac:dyDescent="0.25">
      <c r="A81" s="20"/>
      <c r="B81" s="591"/>
      <c r="C81" s="591"/>
      <c r="D81" s="431"/>
      <c r="E81" s="431"/>
      <c r="F81" s="431"/>
      <c r="G81" s="431"/>
      <c r="H81" s="431"/>
      <c r="I81" s="431"/>
      <c r="J81" s="431"/>
      <c r="K81" s="431"/>
      <c r="L81" s="431"/>
      <c r="M81" s="431"/>
      <c r="N81" s="431"/>
      <c r="O81" s="431"/>
      <c r="P81" s="431"/>
      <c r="Q81" s="431"/>
      <c r="R81" s="431"/>
      <c r="S81" s="431"/>
      <c r="T81" s="431"/>
      <c r="U81" s="431"/>
      <c r="V81" s="431"/>
      <c r="W81" s="431"/>
      <c r="X81" s="431"/>
      <c r="Y81" s="431"/>
      <c r="Z81" s="4"/>
      <c r="AA81" s="591"/>
      <c r="AB81" s="591"/>
      <c r="AC81" s="4"/>
      <c r="AD81" s="127"/>
      <c r="AE81" s="127"/>
      <c r="AF81" s="127"/>
      <c r="AG81" s="127"/>
      <c r="AH81" s="127"/>
      <c r="AI81" s="127"/>
      <c r="AJ81" s="127"/>
      <c r="AK81" s="127"/>
      <c r="AL81" s="127"/>
      <c r="AM81" s="127"/>
      <c r="AN81" s="127"/>
      <c r="AO81" s="127"/>
      <c r="AP81" s="127"/>
      <c r="AQ81" s="127"/>
      <c r="AR81" s="127"/>
      <c r="AS81" s="127"/>
      <c r="AT81" s="127"/>
      <c r="AU81" s="127"/>
      <c r="AV81" s="127"/>
      <c r="AW81" s="127"/>
      <c r="AX81" s="127"/>
      <c r="AY81" s="127"/>
      <c r="AZ81" s="591"/>
      <c r="BA81" s="591"/>
      <c r="BB81" s="4"/>
      <c r="BC81" s="127"/>
      <c r="BD81" s="127"/>
      <c r="BE81" s="127"/>
      <c r="BF81" s="127"/>
      <c r="BG81" s="4"/>
      <c r="BH81" s="127"/>
      <c r="BI81" s="127"/>
      <c r="BJ81" s="127"/>
      <c r="BK81" s="127"/>
      <c r="BL81" s="127"/>
      <c r="BM81" s="127"/>
      <c r="BN81" s="127"/>
      <c r="BO81" s="127"/>
      <c r="BP81" s="127"/>
      <c r="BQ81" s="127"/>
      <c r="BR81" s="127"/>
      <c r="BS81" s="127"/>
      <c r="BT81" s="127"/>
      <c r="BU81" s="127"/>
      <c r="BV81" s="34"/>
      <c r="BW81" s="34"/>
      <c r="BX81" s="127"/>
      <c r="BY81" s="127"/>
      <c r="BZ81" s="25"/>
      <c r="CG81" s="124" t="str" cm="1">
        <f t="array" ref="CG81">IFERROR(_xlfn.SINGLE(INDEX('School Enrollment Data'!$B$3:$B$1818, _xlfn.AGGREGATE(15, 3, (('School Enrollment Data'!$A$3:$A$1818=I$4)/('School Enrollment Data'!$A$3:$A$1818=I$4)*ROW('School Enrollment Data'!$A$3:$A$1818)-2),ROWS($DV$12:DV89)))), "")</f>
        <v/>
      </c>
      <c r="CH81" s="222" t="str">
        <f t="shared" si="1"/>
        <v/>
      </c>
      <c r="CI81" s="222" t="str">
        <f>IF($CG81="", "", IF($CH81="No", 0,VLOOKUP($CG81,'School Enrollment Data'!$B$3:$P$1818,2,FALSE)))</f>
        <v/>
      </c>
      <c r="CJ81" s="222" t="str">
        <f>IF($CG81="", "", IF($CH81="No", 0,VLOOKUP($CG81,'School Enrollment Data'!$B$3:$P$1818,3,FALSE)))</f>
        <v/>
      </c>
      <c r="CK81" s="222" t="str">
        <f>IF($CG81="", "", IF($CH81="No", 0,VLOOKUP($CG81,'School Enrollment Data'!$B$3:$P$1818,4,FALSE)))</f>
        <v/>
      </c>
      <c r="CL81" s="222" t="str">
        <f>IF($CG81="", "", IF($CH81="No", 0,VLOOKUP($CG81,'School Enrollment Data'!$B$3:$P$1818,5,FALSE)))</f>
        <v/>
      </c>
      <c r="CM81" s="222" t="str">
        <f>IF($CG81="", "", IF($CH81="No", 0,VLOOKUP($CG81,'School Enrollment Data'!$B$3:$P$1818,6,FALSE)))</f>
        <v/>
      </c>
      <c r="CN81" s="222" t="str">
        <f>IF($CG81="", "", IF($CH81="No", 0,VLOOKUP($CG81,'School Enrollment Data'!$B$3:$P$1818,7,FALSE)))</f>
        <v/>
      </c>
      <c r="CO81" s="222" t="str">
        <f>IF($CG81="", "", IF($CH81="No", 0,VLOOKUP($CG81,'School Enrollment Data'!$B$3:$P$1818,8,FALSE)))</f>
        <v/>
      </c>
      <c r="CP81" s="222" t="str">
        <f>IF($CG81="", "", IF($CH81="No", 0,VLOOKUP($CG81,'School Enrollment Data'!$B$3:$P$1818,9,FALSE)))</f>
        <v/>
      </c>
      <c r="CQ81" s="222" t="str">
        <f>IF($CG81="", "", IF($CH81="No", 0,VLOOKUP($CG81,'School Enrollment Data'!$B$3:$P$1818,10,FALSE)))</f>
        <v/>
      </c>
      <c r="CR81" s="222" t="str">
        <f>IF($CG81="", "", IF($CH81="No", 0,VLOOKUP($CG81,'School Enrollment Data'!$B$3:$P$1818,11,FALSE)))</f>
        <v/>
      </c>
      <c r="CS81" s="222" t="str">
        <f>IF($CG81="", "", IF($CH81="No", 0,VLOOKUP($CG81,'School Enrollment Data'!$B$3:$P$1818,12,FALSE)))</f>
        <v/>
      </c>
      <c r="CT81" s="222" t="str">
        <f>IF($CG81="", "", IF($CH81="No", 0,VLOOKUP($CG81,'School Enrollment Data'!$B$3:$P$1818,13,FALSE)))</f>
        <v/>
      </c>
      <c r="CU81" s="222" t="str">
        <f>IF($CG81="", "", IF($CH81="No", 0,VLOOKUP($CG81,'School Enrollment Data'!$B$3:$P$1818,14,FALSE)))</f>
        <v/>
      </c>
      <c r="CV81" s="222" t="str">
        <f>IF($CG81="", "", IF($CH81="No", 0,VLOOKUP($CG81,'School Enrollment Data'!$B$3:$P$1818,15,FALSE)))</f>
        <v/>
      </c>
    </row>
    <row r="82" spans="1:100" ht="15" customHeight="1" x14ac:dyDescent="0.25">
      <c r="A82" s="20"/>
      <c r="B82" s="590"/>
      <c r="C82" s="590"/>
      <c r="D82" s="589" t="str" cm="1">
        <f t="array" ref="D82">IFERROR(_xlfn.SINGLE(INDEX(CG$4:CG$439, _xlfn.AGGREGATE(15, 3, ((CG$4:CG$439&lt;&gt;"")/(CG$4:CG$439&lt;&gt;"")*ROW(CG$4:CG$439)-3),ROWS($DV$12:DV49)))), "")</f>
        <v/>
      </c>
      <c r="E82" s="589"/>
      <c r="F82" s="589"/>
      <c r="G82" s="589"/>
      <c r="H82" s="589"/>
      <c r="I82" s="589"/>
      <c r="J82" s="589"/>
      <c r="K82" s="589"/>
      <c r="L82" s="589"/>
      <c r="M82" s="589"/>
      <c r="N82" s="589"/>
      <c r="O82" s="589"/>
      <c r="P82" s="589"/>
      <c r="Q82" s="589"/>
      <c r="R82" s="589"/>
      <c r="S82" s="589"/>
      <c r="T82" s="589"/>
      <c r="U82" s="589"/>
      <c r="V82" s="589"/>
      <c r="W82" s="589"/>
      <c r="X82" s="589"/>
      <c r="Y82" s="589"/>
      <c r="Z82" s="4"/>
      <c r="AA82" s="590"/>
      <c r="AB82" s="590"/>
      <c r="AC82" s="589" t="str" cm="1">
        <f t="array" ref="AC82">IFERROR(_xlfn.SINGLE(INDEX(CG$4:CG$439, _xlfn.AGGREGATE(15, 3, ((CG$4:CG$439&lt;&gt;"")/(CG$4:CG$439&lt;&gt;"")*ROW(CG$4:CG$439)-3),ROWS($DV$12:DV99)))), "")</f>
        <v/>
      </c>
      <c r="AD82" s="589"/>
      <c r="AE82" s="589"/>
      <c r="AF82" s="589"/>
      <c r="AG82" s="589"/>
      <c r="AH82" s="589"/>
      <c r="AI82" s="589"/>
      <c r="AJ82" s="589"/>
      <c r="AK82" s="589"/>
      <c r="AL82" s="589"/>
      <c r="AM82" s="589"/>
      <c r="AN82" s="589"/>
      <c r="AO82" s="589"/>
      <c r="AP82" s="589"/>
      <c r="AQ82" s="589"/>
      <c r="AR82" s="589"/>
      <c r="AS82" s="589"/>
      <c r="AT82" s="589"/>
      <c r="AU82" s="589"/>
      <c r="AV82" s="589"/>
      <c r="AW82" s="589"/>
      <c r="AX82" s="589"/>
      <c r="AY82" s="4"/>
      <c r="AZ82" s="590"/>
      <c r="BA82" s="590"/>
      <c r="BB82" s="589" t="str" cm="1">
        <f t="array" ref="BB82">IFERROR(_xlfn.SINGLE(INDEX(CG$4:CG$439, _xlfn.AGGREGATE(15, 3, ((CG$4:CG$439&lt;&gt;"")/(CG$4:CG$439&lt;&gt;"")*ROW(CG$4:CG$439)-3),ROWS($DV$12:DV149)))), "")</f>
        <v/>
      </c>
      <c r="BC82" s="589"/>
      <c r="BD82" s="589"/>
      <c r="BE82" s="589"/>
      <c r="BF82" s="589"/>
      <c r="BG82" s="589"/>
      <c r="BH82" s="589"/>
      <c r="BI82" s="589"/>
      <c r="BJ82" s="589"/>
      <c r="BK82" s="589"/>
      <c r="BL82" s="589"/>
      <c r="BM82" s="589"/>
      <c r="BN82" s="589"/>
      <c r="BO82" s="589"/>
      <c r="BP82" s="589"/>
      <c r="BQ82" s="589"/>
      <c r="BR82" s="589"/>
      <c r="BS82" s="589"/>
      <c r="BT82" s="589"/>
      <c r="BU82" s="589"/>
      <c r="BV82" s="589"/>
      <c r="BW82" s="589"/>
      <c r="BX82" s="132"/>
      <c r="BY82" s="132"/>
      <c r="BZ82" s="25"/>
      <c r="CG82" s="124" t="str" cm="1">
        <f t="array" ref="CG82">IFERROR(_xlfn.SINGLE(INDEX('School Enrollment Data'!$B$3:$B$1818, _xlfn.AGGREGATE(15, 3, (('School Enrollment Data'!$A$3:$A$1818=I$4)/('School Enrollment Data'!$A$3:$A$1818=I$4)*ROW('School Enrollment Data'!$A$3:$A$1818)-2),ROWS($DV$12:DV90)))), "")</f>
        <v/>
      </c>
      <c r="CH82" s="222" t="str">
        <f t="shared" si="1"/>
        <v/>
      </c>
      <c r="CI82" s="222" t="str">
        <f>IF($CG82="", "", IF($CH82="No", 0,VLOOKUP($CG82,'School Enrollment Data'!$B$3:$P$1818,2,FALSE)))</f>
        <v/>
      </c>
      <c r="CJ82" s="222" t="str">
        <f>IF($CG82="", "", IF($CH82="No", 0,VLOOKUP($CG82,'School Enrollment Data'!$B$3:$P$1818,3,FALSE)))</f>
        <v/>
      </c>
      <c r="CK82" s="222" t="str">
        <f>IF($CG82="", "", IF($CH82="No", 0,VLOOKUP($CG82,'School Enrollment Data'!$B$3:$P$1818,4,FALSE)))</f>
        <v/>
      </c>
      <c r="CL82" s="222" t="str">
        <f>IF($CG82="", "", IF($CH82="No", 0,VLOOKUP($CG82,'School Enrollment Data'!$B$3:$P$1818,5,FALSE)))</f>
        <v/>
      </c>
      <c r="CM82" s="222" t="str">
        <f>IF($CG82="", "", IF($CH82="No", 0,VLOOKUP($CG82,'School Enrollment Data'!$B$3:$P$1818,6,FALSE)))</f>
        <v/>
      </c>
      <c r="CN82" s="222" t="str">
        <f>IF($CG82="", "", IF($CH82="No", 0,VLOOKUP($CG82,'School Enrollment Data'!$B$3:$P$1818,7,FALSE)))</f>
        <v/>
      </c>
      <c r="CO82" s="222" t="str">
        <f>IF($CG82="", "", IF($CH82="No", 0,VLOOKUP($CG82,'School Enrollment Data'!$B$3:$P$1818,8,FALSE)))</f>
        <v/>
      </c>
      <c r="CP82" s="222" t="str">
        <f>IF($CG82="", "", IF($CH82="No", 0,VLOOKUP($CG82,'School Enrollment Data'!$B$3:$P$1818,9,FALSE)))</f>
        <v/>
      </c>
      <c r="CQ82" s="222" t="str">
        <f>IF($CG82="", "", IF($CH82="No", 0,VLOOKUP($CG82,'School Enrollment Data'!$B$3:$P$1818,10,FALSE)))</f>
        <v/>
      </c>
      <c r="CR82" s="222" t="str">
        <f>IF($CG82="", "", IF($CH82="No", 0,VLOOKUP($CG82,'School Enrollment Data'!$B$3:$P$1818,11,FALSE)))</f>
        <v/>
      </c>
      <c r="CS82" s="222" t="str">
        <f>IF($CG82="", "", IF($CH82="No", 0,VLOOKUP($CG82,'School Enrollment Data'!$B$3:$P$1818,12,FALSE)))</f>
        <v/>
      </c>
      <c r="CT82" s="222" t="str">
        <f>IF($CG82="", "", IF($CH82="No", 0,VLOOKUP($CG82,'School Enrollment Data'!$B$3:$P$1818,13,FALSE)))</f>
        <v/>
      </c>
      <c r="CU82" s="222" t="str">
        <f>IF($CG82="", "", IF($CH82="No", 0,VLOOKUP($CG82,'School Enrollment Data'!$B$3:$P$1818,14,FALSE)))</f>
        <v/>
      </c>
      <c r="CV82" s="222" t="str">
        <f>IF($CG82="", "", IF($CH82="No", 0,VLOOKUP($CG82,'School Enrollment Data'!$B$3:$P$1818,15,FALSE)))</f>
        <v/>
      </c>
    </row>
    <row r="83" spans="1:100" ht="9" customHeight="1" x14ac:dyDescent="0.25">
      <c r="A83" s="20"/>
      <c r="B83" s="591"/>
      <c r="C83" s="591"/>
      <c r="D83" s="431"/>
      <c r="E83" s="431"/>
      <c r="F83" s="431"/>
      <c r="G83" s="431"/>
      <c r="H83" s="431"/>
      <c r="I83" s="431"/>
      <c r="J83" s="431"/>
      <c r="K83" s="431"/>
      <c r="L83" s="431"/>
      <c r="M83" s="431"/>
      <c r="N83" s="431"/>
      <c r="O83" s="431"/>
      <c r="P83" s="431"/>
      <c r="Q83" s="431"/>
      <c r="R83" s="431"/>
      <c r="S83" s="431"/>
      <c r="T83" s="431"/>
      <c r="U83" s="431"/>
      <c r="V83" s="431"/>
      <c r="W83" s="431"/>
      <c r="X83" s="431"/>
      <c r="Y83" s="431"/>
      <c r="Z83" s="4"/>
      <c r="AA83" s="591"/>
      <c r="AB83" s="591"/>
      <c r="AC83" s="4"/>
      <c r="AD83" s="127"/>
      <c r="AE83" s="127"/>
      <c r="AF83" s="127"/>
      <c r="AG83" s="127"/>
      <c r="AH83" s="127"/>
      <c r="AI83" s="127"/>
      <c r="AJ83" s="127"/>
      <c r="AK83" s="127"/>
      <c r="AL83" s="127"/>
      <c r="AM83" s="127"/>
      <c r="AN83" s="127"/>
      <c r="AO83" s="127"/>
      <c r="AP83" s="127"/>
      <c r="AQ83" s="127"/>
      <c r="AR83" s="127"/>
      <c r="AS83" s="127"/>
      <c r="AT83" s="127"/>
      <c r="AU83" s="127"/>
      <c r="AV83" s="127"/>
      <c r="AW83" s="127"/>
      <c r="AX83" s="127"/>
      <c r="AY83" s="127"/>
      <c r="AZ83" s="591"/>
      <c r="BA83" s="591"/>
      <c r="BB83" s="4"/>
      <c r="BC83" s="127"/>
      <c r="BD83" s="127"/>
      <c r="BE83" s="127"/>
      <c r="BF83" s="127"/>
      <c r="BG83" s="4"/>
      <c r="BH83" s="127"/>
      <c r="BI83" s="127"/>
      <c r="BJ83" s="127"/>
      <c r="BK83" s="127"/>
      <c r="BL83" s="127"/>
      <c r="BM83" s="127"/>
      <c r="BN83" s="127"/>
      <c r="BO83" s="127"/>
      <c r="BP83" s="127"/>
      <c r="BQ83" s="127"/>
      <c r="BR83" s="127"/>
      <c r="BS83" s="127"/>
      <c r="BT83" s="127"/>
      <c r="BU83" s="127"/>
      <c r="BV83" s="34"/>
      <c r="BW83" s="34"/>
      <c r="BX83" s="7"/>
      <c r="BY83" s="7"/>
      <c r="BZ83" s="25"/>
      <c r="CG83" s="124" t="str" cm="1">
        <f t="array" ref="CG83">IFERROR(_xlfn.SINGLE(INDEX('School Enrollment Data'!$B$3:$B$1818, _xlfn.AGGREGATE(15, 3, (('School Enrollment Data'!$A$3:$A$1818=I$4)/('School Enrollment Data'!$A$3:$A$1818=I$4)*ROW('School Enrollment Data'!$A$3:$A$1818)-2),ROWS($DV$12:DV91)))), "")</f>
        <v/>
      </c>
      <c r="CH83" s="222" t="str">
        <f t="shared" si="1"/>
        <v/>
      </c>
      <c r="CI83" s="222" t="str">
        <f>IF($CG83="", "", IF($CH83="No", 0,VLOOKUP($CG83,'School Enrollment Data'!$B$3:$P$1818,2,FALSE)))</f>
        <v/>
      </c>
      <c r="CJ83" s="222" t="str">
        <f>IF($CG83="", "", IF($CH83="No", 0,VLOOKUP($CG83,'School Enrollment Data'!$B$3:$P$1818,3,FALSE)))</f>
        <v/>
      </c>
      <c r="CK83" s="222" t="str">
        <f>IF($CG83="", "", IF($CH83="No", 0,VLOOKUP($CG83,'School Enrollment Data'!$B$3:$P$1818,4,FALSE)))</f>
        <v/>
      </c>
      <c r="CL83" s="222" t="str">
        <f>IF($CG83="", "", IF($CH83="No", 0,VLOOKUP($CG83,'School Enrollment Data'!$B$3:$P$1818,5,FALSE)))</f>
        <v/>
      </c>
      <c r="CM83" s="222" t="str">
        <f>IF($CG83="", "", IF($CH83="No", 0,VLOOKUP($CG83,'School Enrollment Data'!$B$3:$P$1818,6,FALSE)))</f>
        <v/>
      </c>
      <c r="CN83" s="222" t="str">
        <f>IF($CG83="", "", IF($CH83="No", 0,VLOOKUP($CG83,'School Enrollment Data'!$B$3:$P$1818,7,FALSE)))</f>
        <v/>
      </c>
      <c r="CO83" s="222" t="str">
        <f>IF($CG83="", "", IF($CH83="No", 0,VLOOKUP($CG83,'School Enrollment Data'!$B$3:$P$1818,8,FALSE)))</f>
        <v/>
      </c>
      <c r="CP83" s="222" t="str">
        <f>IF($CG83="", "", IF($CH83="No", 0,VLOOKUP($CG83,'School Enrollment Data'!$B$3:$P$1818,9,FALSE)))</f>
        <v/>
      </c>
      <c r="CQ83" s="222" t="str">
        <f>IF($CG83="", "", IF($CH83="No", 0,VLOOKUP($CG83,'School Enrollment Data'!$B$3:$P$1818,10,FALSE)))</f>
        <v/>
      </c>
      <c r="CR83" s="222" t="str">
        <f>IF($CG83="", "", IF($CH83="No", 0,VLOOKUP($CG83,'School Enrollment Data'!$B$3:$P$1818,11,FALSE)))</f>
        <v/>
      </c>
      <c r="CS83" s="222" t="str">
        <f>IF($CG83="", "", IF($CH83="No", 0,VLOOKUP($CG83,'School Enrollment Data'!$B$3:$P$1818,12,FALSE)))</f>
        <v/>
      </c>
      <c r="CT83" s="222" t="str">
        <f>IF($CG83="", "", IF($CH83="No", 0,VLOOKUP($CG83,'School Enrollment Data'!$B$3:$P$1818,13,FALSE)))</f>
        <v/>
      </c>
      <c r="CU83" s="222" t="str">
        <f>IF($CG83="", "", IF($CH83="No", 0,VLOOKUP($CG83,'School Enrollment Data'!$B$3:$P$1818,14,FALSE)))</f>
        <v/>
      </c>
      <c r="CV83" s="222" t="str">
        <f>IF($CG83="", "", IF($CH83="No", 0,VLOOKUP($CG83,'School Enrollment Data'!$B$3:$P$1818,15,FALSE)))</f>
        <v/>
      </c>
    </row>
    <row r="84" spans="1:100" ht="15" customHeight="1" x14ac:dyDescent="0.25">
      <c r="A84" s="20"/>
      <c r="B84" s="590"/>
      <c r="C84" s="590"/>
      <c r="D84" s="589" t="str" cm="1">
        <f t="array" ref="D84">IFERROR(_xlfn.SINGLE(INDEX(CG$4:CG$439, _xlfn.AGGREGATE(15, 3, ((CG$4:CG$439&lt;&gt;"")/(CG$4:CG$439&lt;&gt;"")*ROW(CG$4:CG$439)-3),ROWS($DV$12:DV50)))), "")</f>
        <v/>
      </c>
      <c r="E84" s="589"/>
      <c r="F84" s="589"/>
      <c r="G84" s="589"/>
      <c r="H84" s="589"/>
      <c r="I84" s="589"/>
      <c r="J84" s="589"/>
      <c r="K84" s="589"/>
      <c r="L84" s="589"/>
      <c r="M84" s="589"/>
      <c r="N84" s="589"/>
      <c r="O84" s="589"/>
      <c r="P84" s="589"/>
      <c r="Q84" s="589"/>
      <c r="R84" s="589"/>
      <c r="S84" s="589"/>
      <c r="T84" s="589"/>
      <c r="U84" s="589"/>
      <c r="V84" s="589"/>
      <c r="W84" s="589"/>
      <c r="X84" s="589"/>
      <c r="Y84" s="589"/>
      <c r="Z84" s="4"/>
      <c r="AA84" s="590"/>
      <c r="AB84" s="590"/>
      <c r="AC84" s="589" t="str" cm="1">
        <f t="array" ref="AC84">IFERROR(_xlfn.SINGLE(INDEX(CG$4:CG$439, _xlfn.AGGREGATE(15, 3, ((CG$4:CG$439&lt;&gt;"")/(CG$4:CG$439&lt;&gt;"")*ROW(CG$4:CG$439)-3),ROWS($DV$12:DV100)))), "")</f>
        <v/>
      </c>
      <c r="AD84" s="589"/>
      <c r="AE84" s="589"/>
      <c r="AF84" s="589"/>
      <c r="AG84" s="589"/>
      <c r="AH84" s="589"/>
      <c r="AI84" s="589"/>
      <c r="AJ84" s="589"/>
      <c r="AK84" s="589"/>
      <c r="AL84" s="589"/>
      <c r="AM84" s="589"/>
      <c r="AN84" s="589"/>
      <c r="AO84" s="589"/>
      <c r="AP84" s="589"/>
      <c r="AQ84" s="589"/>
      <c r="AR84" s="589"/>
      <c r="AS84" s="589"/>
      <c r="AT84" s="589"/>
      <c r="AU84" s="589"/>
      <c r="AV84" s="589"/>
      <c r="AW84" s="589"/>
      <c r="AX84" s="589"/>
      <c r="AY84" s="4"/>
      <c r="AZ84" s="590"/>
      <c r="BA84" s="590"/>
      <c r="BB84" s="589" t="str" cm="1">
        <f t="array" ref="BB84">IFERROR(_xlfn.SINGLE(INDEX(CG$4:CG$439, _xlfn.AGGREGATE(15, 3, ((CG$4:CG$439&lt;&gt;"")/(CG$4:CG$439&lt;&gt;"")*ROW(CG$4:CG$439)-3),ROWS($DV$12:DV150)))), "")</f>
        <v/>
      </c>
      <c r="BC84" s="589"/>
      <c r="BD84" s="589"/>
      <c r="BE84" s="589"/>
      <c r="BF84" s="589"/>
      <c r="BG84" s="589"/>
      <c r="BH84" s="589"/>
      <c r="BI84" s="589"/>
      <c r="BJ84" s="589"/>
      <c r="BK84" s="589"/>
      <c r="BL84" s="589"/>
      <c r="BM84" s="589"/>
      <c r="BN84" s="589"/>
      <c r="BO84" s="589"/>
      <c r="BP84" s="589"/>
      <c r="BQ84" s="589"/>
      <c r="BR84" s="589"/>
      <c r="BS84" s="589"/>
      <c r="BT84" s="589"/>
      <c r="BU84" s="589"/>
      <c r="BV84" s="589"/>
      <c r="BW84" s="589"/>
      <c r="BX84" s="7"/>
      <c r="BY84" s="7"/>
      <c r="BZ84" s="25"/>
      <c r="CG84" s="124" t="str" cm="1">
        <f t="array" ref="CG84">IFERROR(_xlfn.SINGLE(INDEX('School Enrollment Data'!$B$3:$B$1818, _xlfn.AGGREGATE(15, 3, (('School Enrollment Data'!$A$3:$A$1818=I$4)/('School Enrollment Data'!$A$3:$A$1818=I$4)*ROW('School Enrollment Data'!$A$3:$A$1818)-2),ROWS($DV$12:DV92)))), "")</f>
        <v/>
      </c>
      <c r="CH84" s="222" t="str">
        <f t="shared" si="1"/>
        <v/>
      </c>
      <c r="CI84" s="222" t="str">
        <f>IF($CG84="", "", IF($CH84="No", 0,VLOOKUP($CG84,'School Enrollment Data'!$B$3:$P$1818,2,FALSE)))</f>
        <v/>
      </c>
      <c r="CJ84" s="222" t="str">
        <f>IF($CG84="", "", IF($CH84="No", 0,VLOOKUP($CG84,'School Enrollment Data'!$B$3:$P$1818,3,FALSE)))</f>
        <v/>
      </c>
      <c r="CK84" s="222" t="str">
        <f>IF($CG84="", "", IF($CH84="No", 0,VLOOKUP($CG84,'School Enrollment Data'!$B$3:$P$1818,4,FALSE)))</f>
        <v/>
      </c>
      <c r="CL84" s="222" t="str">
        <f>IF($CG84="", "", IF($CH84="No", 0,VLOOKUP($CG84,'School Enrollment Data'!$B$3:$P$1818,5,FALSE)))</f>
        <v/>
      </c>
      <c r="CM84" s="222" t="str">
        <f>IF($CG84="", "", IF($CH84="No", 0,VLOOKUP($CG84,'School Enrollment Data'!$B$3:$P$1818,6,FALSE)))</f>
        <v/>
      </c>
      <c r="CN84" s="222" t="str">
        <f>IF($CG84="", "", IF($CH84="No", 0,VLOOKUP($CG84,'School Enrollment Data'!$B$3:$P$1818,7,FALSE)))</f>
        <v/>
      </c>
      <c r="CO84" s="222" t="str">
        <f>IF($CG84="", "", IF($CH84="No", 0,VLOOKUP($CG84,'School Enrollment Data'!$B$3:$P$1818,8,FALSE)))</f>
        <v/>
      </c>
      <c r="CP84" s="222" t="str">
        <f>IF($CG84="", "", IF($CH84="No", 0,VLOOKUP($CG84,'School Enrollment Data'!$B$3:$P$1818,9,FALSE)))</f>
        <v/>
      </c>
      <c r="CQ84" s="222" t="str">
        <f>IF($CG84="", "", IF($CH84="No", 0,VLOOKUP($CG84,'School Enrollment Data'!$B$3:$P$1818,10,FALSE)))</f>
        <v/>
      </c>
      <c r="CR84" s="222" t="str">
        <f>IF($CG84="", "", IF($CH84="No", 0,VLOOKUP($CG84,'School Enrollment Data'!$B$3:$P$1818,11,FALSE)))</f>
        <v/>
      </c>
      <c r="CS84" s="222" t="str">
        <f>IF($CG84="", "", IF($CH84="No", 0,VLOOKUP($CG84,'School Enrollment Data'!$B$3:$P$1818,12,FALSE)))</f>
        <v/>
      </c>
      <c r="CT84" s="222" t="str">
        <f>IF($CG84="", "", IF($CH84="No", 0,VLOOKUP($CG84,'School Enrollment Data'!$B$3:$P$1818,13,FALSE)))</f>
        <v/>
      </c>
      <c r="CU84" s="222" t="str">
        <f>IF($CG84="", "", IF($CH84="No", 0,VLOOKUP($CG84,'School Enrollment Data'!$B$3:$P$1818,14,FALSE)))</f>
        <v/>
      </c>
      <c r="CV84" s="222" t="str">
        <f>IF($CG84="", "", IF($CH84="No", 0,VLOOKUP($CG84,'School Enrollment Data'!$B$3:$P$1818,15,FALSE)))</f>
        <v/>
      </c>
    </row>
    <row r="85" spans="1:100" ht="9" customHeight="1" x14ac:dyDescent="0.25">
      <c r="A85" s="20"/>
      <c r="B85" s="591"/>
      <c r="C85" s="591"/>
      <c r="D85" s="431"/>
      <c r="E85" s="431"/>
      <c r="F85" s="431"/>
      <c r="G85" s="431"/>
      <c r="H85" s="431"/>
      <c r="I85" s="431"/>
      <c r="J85" s="431"/>
      <c r="K85" s="431"/>
      <c r="L85" s="431"/>
      <c r="M85" s="431"/>
      <c r="N85" s="431"/>
      <c r="O85" s="431"/>
      <c r="P85" s="431"/>
      <c r="Q85" s="431"/>
      <c r="R85" s="431"/>
      <c r="S85" s="431"/>
      <c r="T85" s="431"/>
      <c r="U85" s="431"/>
      <c r="V85" s="431"/>
      <c r="W85" s="431"/>
      <c r="X85" s="431"/>
      <c r="Y85" s="431"/>
      <c r="Z85" s="4"/>
      <c r="AA85" s="591"/>
      <c r="AB85" s="591"/>
      <c r="AC85" s="4"/>
      <c r="AD85" s="127"/>
      <c r="AE85" s="127"/>
      <c r="AF85" s="127"/>
      <c r="AG85" s="127"/>
      <c r="AH85" s="127"/>
      <c r="AI85" s="127"/>
      <c r="AJ85" s="127"/>
      <c r="AK85" s="127"/>
      <c r="AL85" s="127"/>
      <c r="AM85" s="127"/>
      <c r="AN85" s="127"/>
      <c r="AO85" s="127"/>
      <c r="AP85" s="127"/>
      <c r="AQ85" s="127"/>
      <c r="AR85" s="127"/>
      <c r="AS85" s="127"/>
      <c r="AT85" s="127"/>
      <c r="AU85" s="127"/>
      <c r="AV85" s="127"/>
      <c r="AW85" s="127"/>
      <c r="AX85" s="127"/>
      <c r="AY85" s="127"/>
      <c r="AZ85" s="591"/>
      <c r="BA85" s="591"/>
      <c r="BB85" s="4"/>
      <c r="BC85" s="127"/>
      <c r="BD85" s="127"/>
      <c r="BE85" s="127"/>
      <c r="BF85" s="127"/>
      <c r="BG85" s="4"/>
      <c r="BH85" s="127"/>
      <c r="BI85" s="127"/>
      <c r="BJ85" s="127"/>
      <c r="BK85" s="127"/>
      <c r="BL85" s="127"/>
      <c r="BM85" s="127"/>
      <c r="BN85" s="127"/>
      <c r="BO85" s="127"/>
      <c r="BP85" s="127"/>
      <c r="BQ85" s="127"/>
      <c r="BR85" s="127"/>
      <c r="BS85" s="127"/>
      <c r="BT85" s="127"/>
      <c r="BU85" s="127"/>
      <c r="BV85" s="34"/>
      <c r="BW85" s="34"/>
      <c r="BX85" s="7"/>
      <c r="BY85" s="7"/>
      <c r="BZ85" s="25"/>
      <c r="CG85" s="124" t="str" cm="1">
        <f t="array" ref="CG85">IFERROR(_xlfn.SINGLE(INDEX('School Enrollment Data'!$B$3:$B$1818, _xlfn.AGGREGATE(15, 3, (('School Enrollment Data'!$A$3:$A$1818=I$4)/('School Enrollment Data'!$A$3:$A$1818=I$4)*ROW('School Enrollment Data'!$A$3:$A$1818)-2),ROWS($DV$12:DV93)))), "")</f>
        <v/>
      </c>
      <c r="CH85" s="222" t="str">
        <f t="shared" si="1"/>
        <v/>
      </c>
      <c r="CI85" s="222" t="str">
        <f>IF($CG85="", "", IF($CH85="No", 0,VLOOKUP($CG85,'School Enrollment Data'!$B$3:$P$1818,2,FALSE)))</f>
        <v/>
      </c>
      <c r="CJ85" s="222" t="str">
        <f>IF($CG85="", "", IF($CH85="No", 0,VLOOKUP($CG85,'School Enrollment Data'!$B$3:$P$1818,3,FALSE)))</f>
        <v/>
      </c>
      <c r="CK85" s="222" t="str">
        <f>IF($CG85="", "", IF($CH85="No", 0,VLOOKUP($CG85,'School Enrollment Data'!$B$3:$P$1818,4,FALSE)))</f>
        <v/>
      </c>
      <c r="CL85" s="222" t="str">
        <f>IF($CG85="", "", IF($CH85="No", 0,VLOOKUP($CG85,'School Enrollment Data'!$B$3:$P$1818,5,FALSE)))</f>
        <v/>
      </c>
      <c r="CM85" s="222" t="str">
        <f>IF($CG85="", "", IF($CH85="No", 0,VLOOKUP($CG85,'School Enrollment Data'!$B$3:$P$1818,6,FALSE)))</f>
        <v/>
      </c>
      <c r="CN85" s="222" t="str">
        <f>IF($CG85="", "", IF($CH85="No", 0,VLOOKUP($CG85,'School Enrollment Data'!$B$3:$P$1818,7,FALSE)))</f>
        <v/>
      </c>
      <c r="CO85" s="222" t="str">
        <f>IF($CG85="", "", IF($CH85="No", 0,VLOOKUP($CG85,'School Enrollment Data'!$B$3:$P$1818,8,FALSE)))</f>
        <v/>
      </c>
      <c r="CP85" s="222" t="str">
        <f>IF($CG85="", "", IF($CH85="No", 0,VLOOKUP($CG85,'School Enrollment Data'!$B$3:$P$1818,9,FALSE)))</f>
        <v/>
      </c>
      <c r="CQ85" s="222" t="str">
        <f>IF($CG85="", "", IF($CH85="No", 0,VLOOKUP($CG85,'School Enrollment Data'!$B$3:$P$1818,10,FALSE)))</f>
        <v/>
      </c>
      <c r="CR85" s="222" t="str">
        <f>IF($CG85="", "", IF($CH85="No", 0,VLOOKUP($CG85,'School Enrollment Data'!$B$3:$P$1818,11,FALSE)))</f>
        <v/>
      </c>
      <c r="CS85" s="222" t="str">
        <f>IF($CG85="", "", IF($CH85="No", 0,VLOOKUP($CG85,'School Enrollment Data'!$B$3:$P$1818,12,FALSE)))</f>
        <v/>
      </c>
      <c r="CT85" s="222" t="str">
        <f>IF($CG85="", "", IF($CH85="No", 0,VLOOKUP($CG85,'School Enrollment Data'!$B$3:$P$1818,13,FALSE)))</f>
        <v/>
      </c>
      <c r="CU85" s="222" t="str">
        <f>IF($CG85="", "", IF($CH85="No", 0,VLOOKUP($CG85,'School Enrollment Data'!$B$3:$P$1818,14,FALSE)))</f>
        <v/>
      </c>
      <c r="CV85" s="222" t="str">
        <f>IF($CG85="", "", IF($CH85="No", 0,VLOOKUP($CG85,'School Enrollment Data'!$B$3:$P$1818,15,FALSE)))</f>
        <v/>
      </c>
    </row>
    <row r="86" spans="1:100" ht="15" customHeight="1" x14ac:dyDescent="0.25">
      <c r="A86" s="20"/>
      <c r="B86" s="590"/>
      <c r="C86" s="590"/>
      <c r="D86" s="589" t="str" cm="1">
        <f t="array" ref="D86">IFERROR(_xlfn.SINGLE(INDEX(CG$4:CG$439, _xlfn.AGGREGATE(15, 3, ((CG$4:CG$439&lt;&gt;"")/(CG$4:CG$439&lt;&gt;"")*ROW(CG$4:CG$439)-3),ROWS($DV$12:DV51)))), "")</f>
        <v/>
      </c>
      <c r="E86" s="589"/>
      <c r="F86" s="589"/>
      <c r="G86" s="589"/>
      <c r="H86" s="589"/>
      <c r="I86" s="589"/>
      <c r="J86" s="589"/>
      <c r="K86" s="589"/>
      <c r="L86" s="589"/>
      <c r="M86" s="589"/>
      <c r="N86" s="589"/>
      <c r="O86" s="589"/>
      <c r="P86" s="589"/>
      <c r="Q86" s="589"/>
      <c r="R86" s="589"/>
      <c r="S86" s="589"/>
      <c r="T86" s="589"/>
      <c r="U86" s="589"/>
      <c r="V86" s="589"/>
      <c r="W86" s="589"/>
      <c r="X86" s="589"/>
      <c r="Y86" s="589"/>
      <c r="Z86" s="4"/>
      <c r="AA86" s="590"/>
      <c r="AB86" s="590"/>
      <c r="AC86" s="589" t="str" cm="1">
        <f t="array" ref="AC86">IFERROR(_xlfn.SINGLE(INDEX(CG$4:CG$439, _xlfn.AGGREGATE(15, 3, ((CG$4:CG$439&lt;&gt;"")/(CG$4:CG$439&lt;&gt;"")*ROW(CG$4:CG$439)-3),ROWS($DV$12:DV101)))), "")</f>
        <v/>
      </c>
      <c r="AD86" s="589"/>
      <c r="AE86" s="589"/>
      <c r="AF86" s="589"/>
      <c r="AG86" s="589"/>
      <c r="AH86" s="589"/>
      <c r="AI86" s="589"/>
      <c r="AJ86" s="589"/>
      <c r="AK86" s="589"/>
      <c r="AL86" s="589"/>
      <c r="AM86" s="589"/>
      <c r="AN86" s="589"/>
      <c r="AO86" s="589"/>
      <c r="AP86" s="589"/>
      <c r="AQ86" s="589"/>
      <c r="AR86" s="589"/>
      <c r="AS86" s="589"/>
      <c r="AT86" s="589"/>
      <c r="AU86" s="589"/>
      <c r="AV86" s="589"/>
      <c r="AW86" s="589"/>
      <c r="AX86" s="589"/>
      <c r="AY86" s="4"/>
      <c r="AZ86" s="590"/>
      <c r="BA86" s="590"/>
      <c r="BB86" s="589" t="str" cm="1">
        <f t="array" ref="BB86">IFERROR(_xlfn.SINGLE(INDEX(CG$4:CG$439, _xlfn.AGGREGATE(15, 3, ((CG$4:CG$439&lt;&gt;"")/(CG$4:CG$439&lt;&gt;"")*ROW(CG$4:CG$439)-3),ROWS($DV$12:DV151)))), "")</f>
        <v/>
      </c>
      <c r="BC86" s="589"/>
      <c r="BD86" s="589"/>
      <c r="BE86" s="589"/>
      <c r="BF86" s="589"/>
      <c r="BG86" s="589"/>
      <c r="BH86" s="589"/>
      <c r="BI86" s="589"/>
      <c r="BJ86" s="589"/>
      <c r="BK86" s="589"/>
      <c r="BL86" s="589"/>
      <c r="BM86" s="589"/>
      <c r="BN86" s="589"/>
      <c r="BO86" s="589"/>
      <c r="BP86" s="589"/>
      <c r="BQ86" s="589"/>
      <c r="BR86" s="589"/>
      <c r="BS86" s="589"/>
      <c r="BT86" s="589"/>
      <c r="BU86" s="589"/>
      <c r="BV86" s="589"/>
      <c r="BW86" s="589"/>
      <c r="BX86" s="7"/>
      <c r="BY86" s="7"/>
      <c r="BZ86" s="25"/>
      <c r="CG86" s="124" t="str" cm="1">
        <f t="array" ref="CG86">IFERROR(_xlfn.SINGLE(INDEX('School Enrollment Data'!$B$3:$B$1818, _xlfn.AGGREGATE(15, 3, (('School Enrollment Data'!$A$3:$A$1818=I$4)/('School Enrollment Data'!$A$3:$A$1818=I$4)*ROW('School Enrollment Data'!$A$3:$A$1818)-2),ROWS($DV$12:DV94)))), "")</f>
        <v/>
      </c>
      <c r="CH86" s="222" t="str">
        <f t="shared" si="1"/>
        <v/>
      </c>
      <c r="CI86" s="222" t="str">
        <f>IF($CG86="", "", IF($CH86="No", 0,VLOOKUP($CG86,'School Enrollment Data'!$B$3:$P$1818,2,FALSE)))</f>
        <v/>
      </c>
      <c r="CJ86" s="222" t="str">
        <f>IF($CG86="", "", IF($CH86="No", 0,VLOOKUP($CG86,'School Enrollment Data'!$B$3:$P$1818,3,FALSE)))</f>
        <v/>
      </c>
      <c r="CK86" s="222" t="str">
        <f>IF($CG86="", "", IF($CH86="No", 0,VLOOKUP($CG86,'School Enrollment Data'!$B$3:$P$1818,4,FALSE)))</f>
        <v/>
      </c>
      <c r="CL86" s="222" t="str">
        <f>IF($CG86="", "", IF($CH86="No", 0,VLOOKUP($CG86,'School Enrollment Data'!$B$3:$P$1818,5,FALSE)))</f>
        <v/>
      </c>
      <c r="CM86" s="222" t="str">
        <f>IF($CG86="", "", IF($CH86="No", 0,VLOOKUP($CG86,'School Enrollment Data'!$B$3:$P$1818,6,FALSE)))</f>
        <v/>
      </c>
      <c r="CN86" s="222" t="str">
        <f>IF($CG86="", "", IF($CH86="No", 0,VLOOKUP($CG86,'School Enrollment Data'!$B$3:$P$1818,7,FALSE)))</f>
        <v/>
      </c>
      <c r="CO86" s="222" t="str">
        <f>IF($CG86="", "", IF($CH86="No", 0,VLOOKUP($CG86,'School Enrollment Data'!$B$3:$P$1818,8,FALSE)))</f>
        <v/>
      </c>
      <c r="CP86" s="222" t="str">
        <f>IF($CG86="", "", IF($CH86="No", 0,VLOOKUP($CG86,'School Enrollment Data'!$B$3:$P$1818,9,FALSE)))</f>
        <v/>
      </c>
      <c r="CQ86" s="222" t="str">
        <f>IF($CG86="", "", IF($CH86="No", 0,VLOOKUP($CG86,'School Enrollment Data'!$B$3:$P$1818,10,FALSE)))</f>
        <v/>
      </c>
      <c r="CR86" s="222" t="str">
        <f>IF($CG86="", "", IF($CH86="No", 0,VLOOKUP($CG86,'School Enrollment Data'!$B$3:$P$1818,11,FALSE)))</f>
        <v/>
      </c>
      <c r="CS86" s="222" t="str">
        <f>IF($CG86="", "", IF($CH86="No", 0,VLOOKUP($CG86,'School Enrollment Data'!$B$3:$P$1818,12,FALSE)))</f>
        <v/>
      </c>
      <c r="CT86" s="222" t="str">
        <f>IF($CG86="", "", IF($CH86="No", 0,VLOOKUP($CG86,'School Enrollment Data'!$B$3:$P$1818,13,FALSE)))</f>
        <v/>
      </c>
      <c r="CU86" s="222" t="str">
        <f>IF($CG86="", "", IF($CH86="No", 0,VLOOKUP($CG86,'School Enrollment Data'!$B$3:$P$1818,14,FALSE)))</f>
        <v/>
      </c>
      <c r="CV86" s="222" t="str">
        <f>IF($CG86="", "", IF($CH86="No", 0,VLOOKUP($CG86,'School Enrollment Data'!$B$3:$P$1818,15,FALSE)))</f>
        <v/>
      </c>
    </row>
    <row r="87" spans="1:100" ht="9" customHeight="1" x14ac:dyDescent="0.25">
      <c r="A87" s="20"/>
      <c r="B87" s="591"/>
      <c r="C87" s="591"/>
      <c r="D87" s="431"/>
      <c r="E87" s="431"/>
      <c r="F87" s="431"/>
      <c r="G87" s="431"/>
      <c r="H87" s="431"/>
      <c r="I87" s="431"/>
      <c r="J87" s="431"/>
      <c r="K87" s="431"/>
      <c r="L87" s="431"/>
      <c r="M87" s="431"/>
      <c r="N87" s="431"/>
      <c r="O87" s="431"/>
      <c r="P87" s="431"/>
      <c r="Q87" s="431"/>
      <c r="R87" s="431"/>
      <c r="S87" s="431"/>
      <c r="T87" s="431"/>
      <c r="U87" s="431"/>
      <c r="V87" s="431"/>
      <c r="W87" s="431"/>
      <c r="X87" s="431"/>
      <c r="Y87" s="431"/>
      <c r="Z87" s="4"/>
      <c r="AA87" s="591"/>
      <c r="AB87" s="591"/>
      <c r="AC87" s="4"/>
      <c r="AD87" s="127"/>
      <c r="AE87" s="127"/>
      <c r="AF87" s="127"/>
      <c r="AG87" s="127"/>
      <c r="AH87" s="127"/>
      <c r="AI87" s="127"/>
      <c r="AJ87" s="127"/>
      <c r="AK87" s="127"/>
      <c r="AL87" s="127"/>
      <c r="AM87" s="127"/>
      <c r="AN87" s="127"/>
      <c r="AO87" s="127"/>
      <c r="AP87" s="127"/>
      <c r="AQ87" s="127"/>
      <c r="AR87" s="127"/>
      <c r="AS87" s="127"/>
      <c r="AT87" s="127"/>
      <c r="AU87" s="127"/>
      <c r="AV87" s="127"/>
      <c r="AW87" s="127"/>
      <c r="AX87" s="127"/>
      <c r="AY87" s="127"/>
      <c r="AZ87" s="591"/>
      <c r="BA87" s="591"/>
      <c r="BB87" s="4"/>
      <c r="BC87" s="127"/>
      <c r="BD87" s="127"/>
      <c r="BE87" s="127"/>
      <c r="BF87" s="127"/>
      <c r="BG87" s="4"/>
      <c r="BH87" s="127"/>
      <c r="BI87" s="127"/>
      <c r="BJ87" s="127"/>
      <c r="BK87" s="127"/>
      <c r="BL87" s="127"/>
      <c r="BM87" s="127"/>
      <c r="BN87" s="127"/>
      <c r="BO87" s="127"/>
      <c r="BP87" s="127"/>
      <c r="BQ87" s="127"/>
      <c r="BR87" s="127"/>
      <c r="BS87" s="127"/>
      <c r="BT87" s="127"/>
      <c r="BU87" s="127"/>
      <c r="BV87" s="34"/>
      <c r="BW87" s="34"/>
      <c r="BX87" s="7"/>
      <c r="BY87" s="7"/>
      <c r="BZ87" s="25"/>
      <c r="CG87" s="124" t="str" cm="1">
        <f t="array" ref="CG87">IFERROR(_xlfn.SINGLE(INDEX('School Enrollment Data'!$B$3:$B$1818, _xlfn.AGGREGATE(15, 3, (('School Enrollment Data'!$A$3:$A$1818=I$4)/('School Enrollment Data'!$A$3:$A$1818=I$4)*ROW('School Enrollment Data'!$A$3:$A$1818)-2),ROWS($DV$12:DV95)))), "")</f>
        <v/>
      </c>
      <c r="CH87" s="222" t="str">
        <f t="shared" si="1"/>
        <v/>
      </c>
      <c r="CI87" s="222" t="str">
        <f>IF($CG87="", "", IF($CH87="No", 0,VLOOKUP($CG87,'School Enrollment Data'!$B$3:$P$1818,2,FALSE)))</f>
        <v/>
      </c>
      <c r="CJ87" s="222" t="str">
        <f>IF($CG87="", "", IF($CH87="No", 0,VLOOKUP($CG87,'School Enrollment Data'!$B$3:$P$1818,3,FALSE)))</f>
        <v/>
      </c>
      <c r="CK87" s="222" t="str">
        <f>IF($CG87="", "", IF($CH87="No", 0,VLOOKUP($CG87,'School Enrollment Data'!$B$3:$P$1818,4,FALSE)))</f>
        <v/>
      </c>
      <c r="CL87" s="222" t="str">
        <f>IF($CG87="", "", IF($CH87="No", 0,VLOOKUP($CG87,'School Enrollment Data'!$B$3:$P$1818,5,FALSE)))</f>
        <v/>
      </c>
      <c r="CM87" s="222" t="str">
        <f>IF($CG87="", "", IF($CH87="No", 0,VLOOKUP($CG87,'School Enrollment Data'!$B$3:$P$1818,6,FALSE)))</f>
        <v/>
      </c>
      <c r="CN87" s="222" t="str">
        <f>IF($CG87="", "", IF($CH87="No", 0,VLOOKUP($CG87,'School Enrollment Data'!$B$3:$P$1818,7,FALSE)))</f>
        <v/>
      </c>
      <c r="CO87" s="222" t="str">
        <f>IF($CG87="", "", IF($CH87="No", 0,VLOOKUP($CG87,'School Enrollment Data'!$B$3:$P$1818,8,FALSE)))</f>
        <v/>
      </c>
      <c r="CP87" s="222" t="str">
        <f>IF($CG87="", "", IF($CH87="No", 0,VLOOKUP($CG87,'School Enrollment Data'!$B$3:$P$1818,9,FALSE)))</f>
        <v/>
      </c>
      <c r="CQ87" s="222" t="str">
        <f>IF($CG87="", "", IF($CH87="No", 0,VLOOKUP($CG87,'School Enrollment Data'!$B$3:$P$1818,10,FALSE)))</f>
        <v/>
      </c>
      <c r="CR87" s="222" t="str">
        <f>IF($CG87="", "", IF($CH87="No", 0,VLOOKUP($CG87,'School Enrollment Data'!$B$3:$P$1818,11,FALSE)))</f>
        <v/>
      </c>
      <c r="CS87" s="222" t="str">
        <f>IF($CG87="", "", IF($CH87="No", 0,VLOOKUP($CG87,'School Enrollment Data'!$B$3:$P$1818,12,FALSE)))</f>
        <v/>
      </c>
      <c r="CT87" s="222" t="str">
        <f>IF($CG87="", "", IF($CH87="No", 0,VLOOKUP($CG87,'School Enrollment Data'!$B$3:$P$1818,13,FALSE)))</f>
        <v/>
      </c>
      <c r="CU87" s="222" t="str">
        <f>IF($CG87="", "", IF($CH87="No", 0,VLOOKUP($CG87,'School Enrollment Data'!$B$3:$P$1818,14,FALSE)))</f>
        <v/>
      </c>
      <c r="CV87" s="222" t="str">
        <f>IF($CG87="", "", IF($CH87="No", 0,VLOOKUP($CG87,'School Enrollment Data'!$B$3:$P$1818,15,FALSE)))</f>
        <v/>
      </c>
    </row>
    <row r="88" spans="1:100" ht="15" customHeight="1" x14ac:dyDescent="0.25">
      <c r="A88" s="20"/>
      <c r="B88" s="590"/>
      <c r="C88" s="590"/>
      <c r="D88" s="589" t="str" cm="1">
        <f t="array" ref="D88">IFERROR(_xlfn.SINGLE(INDEX(CG$4:CG$439, _xlfn.AGGREGATE(15, 3, ((CG$4:CG$439&lt;&gt;"")/(CG$4:CG$439&lt;&gt;"")*ROW(CG$4:CG$439)-3),ROWS($DV$12:DV52)))), "")</f>
        <v/>
      </c>
      <c r="E88" s="589"/>
      <c r="F88" s="589"/>
      <c r="G88" s="589"/>
      <c r="H88" s="589"/>
      <c r="I88" s="589"/>
      <c r="J88" s="589"/>
      <c r="K88" s="589"/>
      <c r="L88" s="589"/>
      <c r="M88" s="589"/>
      <c r="N88" s="589"/>
      <c r="O88" s="589"/>
      <c r="P88" s="589"/>
      <c r="Q88" s="589"/>
      <c r="R88" s="589"/>
      <c r="S88" s="589"/>
      <c r="T88" s="589"/>
      <c r="U88" s="589"/>
      <c r="V88" s="589"/>
      <c r="W88" s="589"/>
      <c r="X88" s="589"/>
      <c r="Y88" s="589"/>
      <c r="Z88" s="4"/>
      <c r="AA88" s="590"/>
      <c r="AB88" s="590"/>
      <c r="AC88" s="589" t="str" cm="1">
        <f t="array" ref="AC88">IFERROR(_xlfn.SINGLE(INDEX(CG$4:CG$439, _xlfn.AGGREGATE(15, 3, ((CG$4:CG$439&lt;&gt;"")/(CG$4:CG$439&lt;&gt;"")*ROW(CG$4:CG$439)-3),ROWS($DV$12:DV102)))), "")</f>
        <v/>
      </c>
      <c r="AD88" s="589"/>
      <c r="AE88" s="589"/>
      <c r="AF88" s="589"/>
      <c r="AG88" s="589"/>
      <c r="AH88" s="589"/>
      <c r="AI88" s="589"/>
      <c r="AJ88" s="589"/>
      <c r="AK88" s="589"/>
      <c r="AL88" s="589"/>
      <c r="AM88" s="589"/>
      <c r="AN88" s="589"/>
      <c r="AO88" s="589"/>
      <c r="AP88" s="589"/>
      <c r="AQ88" s="589"/>
      <c r="AR88" s="589"/>
      <c r="AS88" s="589"/>
      <c r="AT88" s="589"/>
      <c r="AU88" s="589"/>
      <c r="AV88" s="589"/>
      <c r="AW88" s="589"/>
      <c r="AX88" s="589"/>
      <c r="AY88" s="4"/>
      <c r="AZ88" s="590"/>
      <c r="BA88" s="590"/>
      <c r="BB88" s="589" t="str" cm="1">
        <f t="array" ref="BB88">IFERROR(_xlfn.SINGLE(INDEX(CG$4:CG$439, _xlfn.AGGREGATE(15, 3, ((CG$4:CG$439&lt;&gt;"")/(CG$4:CG$439&lt;&gt;"")*ROW(CG$4:CG$439)-3),ROWS($DV$12:DV152)))), "")</f>
        <v/>
      </c>
      <c r="BC88" s="589"/>
      <c r="BD88" s="589"/>
      <c r="BE88" s="589"/>
      <c r="BF88" s="589"/>
      <c r="BG88" s="589"/>
      <c r="BH88" s="589"/>
      <c r="BI88" s="589"/>
      <c r="BJ88" s="589"/>
      <c r="BK88" s="589"/>
      <c r="BL88" s="589"/>
      <c r="BM88" s="589"/>
      <c r="BN88" s="589"/>
      <c r="BO88" s="589"/>
      <c r="BP88" s="589"/>
      <c r="BQ88" s="589"/>
      <c r="BR88" s="589"/>
      <c r="BS88" s="589"/>
      <c r="BT88" s="589"/>
      <c r="BU88" s="589"/>
      <c r="BV88" s="589"/>
      <c r="BW88" s="589"/>
      <c r="BX88" s="7"/>
      <c r="BY88" s="7"/>
      <c r="BZ88" s="25"/>
      <c r="CG88" s="124" t="str" cm="1">
        <f t="array" ref="CG88">IFERROR(_xlfn.SINGLE(INDEX('School Enrollment Data'!$B$3:$B$1818, _xlfn.AGGREGATE(15, 3, (('School Enrollment Data'!$A$3:$A$1818=I$4)/('School Enrollment Data'!$A$3:$A$1818=I$4)*ROW('School Enrollment Data'!$A$3:$A$1818)-2),ROWS($DV$12:DV96)))), "")</f>
        <v/>
      </c>
      <c r="CH88" s="222" t="str">
        <f t="shared" si="1"/>
        <v/>
      </c>
      <c r="CI88" s="222" t="str">
        <f>IF($CG88="", "", IF($CH88="No", 0,VLOOKUP($CG88,'School Enrollment Data'!$B$3:$P$1818,2,FALSE)))</f>
        <v/>
      </c>
      <c r="CJ88" s="222" t="str">
        <f>IF($CG88="", "", IF($CH88="No", 0,VLOOKUP($CG88,'School Enrollment Data'!$B$3:$P$1818,3,FALSE)))</f>
        <v/>
      </c>
      <c r="CK88" s="222" t="str">
        <f>IF($CG88="", "", IF($CH88="No", 0,VLOOKUP($CG88,'School Enrollment Data'!$B$3:$P$1818,4,FALSE)))</f>
        <v/>
      </c>
      <c r="CL88" s="222" t="str">
        <f>IF($CG88="", "", IF($CH88="No", 0,VLOOKUP($CG88,'School Enrollment Data'!$B$3:$P$1818,5,FALSE)))</f>
        <v/>
      </c>
      <c r="CM88" s="222" t="str">
        <f>IF($CG88="", "", IF($CH88="No", 0,VLOOKUP($CG88,'School Enrollment Data'!$B$3:$P$1818,6,FALSE)))</f>
        <v/>
      </c>
      <c r="CN88" s="222" t="str">
        <f>IF($CG88="", "", IF($CH88="No", 0,VLOOKUP($CG88,'School Enrollment Data'!$B$3:$P$1818,7,FALSE)))</f>
        <v/>
      </c>
      <c r="CO88" s="222" t="str">
        <f>IF($CG88="", "", IF($CH88="No", 0,VLOOKUP($CG88,'School Enrollment Data'!$B$3:$P$1818,8,FALSE)))</f>
        <v/>
      </c>
      <c r="CP88" s="222" t="str">
        <f>IF($CG88="", "", IF($CH88="No", 0,VLOOKUP($CG88,'School Enrollment Data'!$B$3:$P$1818,9,FALSE)))</f>
        <v/>
      </c>
      <c r="CQ88" s="222" t="str">
        <f>IF($CG88="", "", IF($CH88="No", 0,VLOOKUP($CG88,'School Enrollment Data'!$B$3:$P$1818,10,FALSE)))</f>
        <v/>
      </c>
      <c r="CR88" s="222" t="str">
        <f>IF($CG88="", "", IF($CH88="No", 0,VLOOKUP($CG88,'School Enrollment Data'!$B$3:$P$1818,11,FALSE)))</f>
        <v/>
      </c>
      <c r="CS88" s="222" t="str">
        <f>IF($CG88="", "", IF($CH88="No", 0,VLOOKUP($CG88,'School Enrollment Data'!$B$3:$P$1818,12,FALSE)))</f>
        <v/>
      </c>
      <c r="CT88" s="222" t="str">
        <f>IF($CG88="", "", IF($CH88="No", 0,VLOOKUP($CG88,'School Enrollment Data'!$B$3:$P$1818,13,FALSE)))</f>
        <v/>
      </c>
      <c r="CU88" s="222" t="str">
        <f>IF($CG88="", "", IF($CH88="No", 0,VLOOKUP($CG88,'School Enrollment Data'!$B$3:$P$1818,14,FALSE)))</f>
        <v/>
      </c>
      <c r="CV88" s="222" t="str">
        <f>IF($CG88="", "", IF($CH88="No", 0,VLOOKUP($CG88,'School Enrollment Data'!$B$3:$P$1818,15,FALSE)))</f>
        <v/>
      </c>
    </row>
    <row r="89" spans="1:100" ht="9" customHeight="1" x14ac:dyDescent="0.25">
      <c r="A89" s="20"/>
      <c r="B89" s="591"/>
      <c r="C89" s="591"/>
      <c r="D89" s="431"/>
      <c r="E89" s="431"/>
      <c r="F89" s="431"/>
      <c r="G89" s="431"/>
      <c r="H89" s="431"/>
      <c r="I89" s="431"/>
      <c r="J89" s="431"/>
      <c r="K89" s="431"/>
      <c r="L89" s="431"/>
      <c r="M89" s="431"/>
      <c r="N89" s="431"/>
      <c r="O89" s="431"/>
      <c r="P89" s="431"/>
      <c r="Q89" s="431"/>
      <c r="R89" s="431"/>
      <c r="S89" s="431"/>
      <c r="T89" s="431"/>
      <c r="U89" s="431"/>
      <c r="V89" s="431"/>
      <c r="W89" s="431"/>
      <c r="X89" s="431"/>
      <c r="Y89" s="431"/>
      <c r="Z89" s="4"/>
      <c r="AA89" s="591"/>
      <c r="AB89" s="591"/>
      <c r="AC89" s="4"/>
      <c r="AD89" s="127"/>
      <c r="AE89" s="127"/>
      <c r="AF89" s="127"/>
      <c r="AG89" s="127"/>
      <c r="AH89" s="127"/>
      <c r="AI89" s="127"/>
      <c r="AJ89" s="127"/>
      <c r="AK89" s="127"/>
      <c r="AL89" s="127"/>
      <c r="AM89" s="127"/>
      <c r="AN89" s="127"/>
      <c r="AO89" s="127"/>
      <c r="AP89" s="127"/>
      <c r="AQ89" s="127"/>
      <c r="AR89" s="127"/>
      <c r="AS89" s="127"/>
      <c r="AT89" s="127"/>
      <c r="AU89" s="127"/>
      <c r="AV89" s="127"/>
      <c r="AW89" s="127"/>
      <c r="AX89" s="127"/>
      <c r="AY89" s="127"/>
      <c r="AZ89" s="591"/>
      <c r="BA89" s="591"/>
      <c r="BB89" s="4"/>
      <c r="BC89" s="127"/>
      <c r="BD89" s="127"/>
      <c r="BE89" s="127"/>
      <c r="BF89" s="127"/>
      <c r="BG89" s="4"/>
      <c r="BH89" s="127"/>
      <c r="BI89" s="127"/>
      <c r="BJ89" s="127"/>
      <c r="BK89" s="127"/>
      <c r="BL89" s="127"/>
      <c r="BM89" s="127"/>
      <c r="BN89" s="127"/>
      <c r="BO89" s="127"/>
      <c r="BP89" s="127"/>
      <c r="BQ89" s="127"/>
      <c r="BR89" s="127"/>
      <c r="BS89" s="127"/>
      <c r="BT89" s="127"/>
      <c r="BU89" s="127"/>
      <c r="BV89" s="34"/>
      <c r="BW89" s="34"/>
      <c r="BX89" s="7"/>
      <c r="BY89" s="7"/>
      <c r="BZ89" s="25"/>
      <c r="CG89" s="124" t="str" cm="1">
        <f t="array" ref="CG89">IFERROR(_xlfn.SINGLE(INDEX('School Enrollment Data'!$B$3:$B$1818, _xlfn.AGGREGATE(15, 3, (('School Enrollment Data'!$A$3:$A$1818=I$4)/('School Enrollment Data'!$A$3:$A$1818=I$4)*ROW('School Enrollment Data'!$A$3:$A$1818)-2),ROWS($DV$12:DV97)))), "")</f>
        <v/>
      </c>
      <c r="CH89" s="222" t="str">
        <f t="shared" si="1"/>
        <v/>
      </c>
      <c r="CI89" s="222" t="str">
        <f>IF($CG89="", "", IF($CH89="No", 0,VLOOKUP($CG89,'School Enrollment Data'!$B$3:$P$1818,2,FALSE)))</f>
        <v/>
      </c>
      <c r="CJ89" s="222" t="str">
        <f>IF($CG89="", "", IF($CH89="No", 0,VLOOKUP($CG89,'School Enrollment Data'!$B$3:$P$1818,3,FALSE)))</f>
        <v/>
      </c>
      <c r="CK89" s="222" t="str">
        <f>IF($CG89="", "", IF($CH89="No", 0,VLOOKUP($CG89,'School Enrollment Data'!$B$3:$P$1818,4,FALSE)))</f>
        <v/>
      </c>
      <c r="CL89" s="222" t="str">
        <f>IF($CG89="", "", IF($CH89="No", 0,VLOOKUP($CG89,'School Enrollment Data'!$B$3:$P$1818,5,FALSE)))</f>
        <v/>
      </c>
      <c r="CM89" s="222" t="str">
        <f>IF($CG89="", "", IF($CH89="No", 0,VLOOKUP($CG89,'School Enrollment Data'!$B$3:$P$1818,6,FALSE)))</f>
        <v/>
      </c>
      <c r="CN89" s="222" t="str">
        <f>IF($CG89="", "", IF($CH89="No", 0,VLOOKUP($CG89,'School Enrollment Data'!$B$3:$P$1818,7,FALSE)))</f>
        <v/>
      </c>
      <c r="CO89" s="222" t="str">
        <f>IF($CG89="", "", IF($CH89="No", 0,VLOOKUP($CG89,'School Enrollment Data'!$B$3:$P$1818,8,FALSE)))</f>
        <v/>
      </c>
      <c r="CP89" s="222" t="str">
        <f>IF($CG89="", "", IF($CH89="No", 0,VLOOKUP($CG89,'School Enrollment Data'!$B$3:$P$1818,9,FALSE)))</f>
        <v/>
      </c>
      <c r="CQ89" s="222" t="str">
        <f>IF($CG89="", "", IF($CH89="No", 0,VLOOKUP($CG89,'School Enrollment Data'!$B$3:$P$1818,10,FALSE)))</f>
        <v/>
      </c>
      <c r="CR89" s="222" t="str">
        <f>IF($CG89="", "", IF($CH89="No", 0,VLOOKUP($CG89,'School Enrollment Data'!$B$3:$P$1818,11,FALSE)))</f>
        <v/>
      </c>
      <c r="CS89" s="222" t="str">
        <f>IF($CG89="", "", IF($CH89="No", 0,VLOOKUP($CG89,'School Enrollment Data'!$B$3:$P$1818,12,FALSE)))</f>
        <v/>
      </c>
      <c r="CT89" s="222" t="str">
        <f>IF($CG89="", "", IF($CH89="No", 0,VLOOKUP($CG89,'School Enrollment Data'!$B$3:$P$1818,13,FALSE)))</f>
        <v/>
      </c>
      <c r="CU89" s="222" t="str">
        <f>IF($CG89="", "", IF($CH89="No", 0,VLOOKUP($CG89,'School Enrollment Data'!$B$3:$P$1818,14,FALSE)))</f>
        <v/>
      </c>
      <c r="CV89" s="222" t="str">
        <f>IF($CG89="", "", IF($CH89="No", 0,VLOOKUP($CG89,'School Enrollment Data'!$B$3:$P$1818,15,FALSE)))</f>
        <v/>
      </c>
    </row>
    <row r="90" spans="1:100" ht="15" customHeight="1" x14ac:dyDescent="0.25">
      <c r="A90" s="20"/>
      <c r="B90" s="590"/>
      <c r="C90" s="590"/>
      <c r="D90" s="589" t="str" cm="1">
        <f t="array" ref="D90">IFERROR(_xlfn.SINGLE(INDEX(CG$4:CG$439, _xlfn.AGGREGATE(15, 3, ((CG$4:CG$439&lt;&gt;"")/(CG$4:CG$439&lt;&gt;"")*ROW(CG$4:CG$439)-3),ROWS($DV$12:DV53)))), "")</f>
        <v/>
      </c>
      <c r="E90" s="589"/>
      <c r="F90" s="589"/>
      <c r="G90" s="589"/>
      <c r="H90" s="589"/>
      <c r="I90" s="589"/>
      <c r="J90" s="589"/>
      <c r="K90" s="589"/>
      <c r="L90" s="589"/>
      <c r="M90" s="589"/>
      <c r="N90" s="589"/>
      <c r="O90" s="589"/>
      <c r="P90" s="589"/>
      <c r="Q90" s="589"/>
      <c r="R90" s="589"/>
      <c r="S90" s="589"/>
      <c r="T90" s="589"/>
      <c r="U90" s="589"/>
      <c r="V90" s="589"/>
      <c r="W90" s="589"/>
      <c r="X90" s="589"/>
      <c r="Y90" s="589"/>
      <c r="Z90" s="4"/>
      <c r="AA90" s="590"/>
      <c r="AB90" s="590"/>
      <c r="AC90" s="589" t="str" cm="1">
        <f t="array" ref="AC90">IFERROR(_xlfn.SINGLE(INDEX(CG$4:CG$439, _xlfn.AGGREGATE(15, 3, ((CG$4:CG$439&lt;&gt;"")/(CG$4:CG$439&lt;&gt;"")*ROW(CG$4:CG$439)-3),ROWS($DV$12:DV103)))), "")</f>
        <v/>
      </c>
      <c r="AD90" s="589"/>
      <c r="AE90" s="589"/>
      <c r="AF90" s="589"/>
      <c r="AG90" s="589"/>
      <c r="AH90" s="589"/>
      <c r="AI90" s="589"/>
      <c r="AJ90" s="589"/>
      <c r="AK90" s="589"/>
      <c r="AL90" s="589"/>
      <c r="AM90" s="589"/>
      <c r="AN90" s="589"/>
      <c r="AO90" s="589"/>
      <c r="AP90" s="589"/>
      <c r="AQ90" s="589"/>
      <c r="AR90" s="589"/>
      <c r="AS90" s="589"/>
      <c r="AT90" s="589"/>
      <c r="AU90" s="589"/>
      <c r="AV90" s="589"/>
      <c r="AW90" s="589"/>
      <c r="AX90" s="589"/>
      <c r="AY90" s="4"/>
      <c r="AZ90" s="590"/>
      <c r="BA90" s="590"/>
      <c r="BB90" s="589" t="str" cm="1">
        <f t="array" ref="BB90">IFERROR(_xlfn.SINGLE(INDEX(CG$4:CG$439, _xlfn.AGGREGATE(15, 3, ((CG$4:CG$439&lt;&gt;"")/(CG$4:CG$439&lt;&gt;"")*ROW(CG$4:CG$439)-3),ROWS($DV$12:DV153)))), "")</f>
        <v/>
      </c>
      <c r="BC90" s="589"/>
      <c r="BD90" s="589"/>
      <c r="BE90" s="589"/>
      <c r="BF90" s="589"/>
      <c r="BG90" s="589"/>
      <c r="BH90" s="589"/>
      <c r="BI90" s="589"/>
      <c r="BJ90" s="589"/>
      <c r="BK90" s="589"/>
      <c r="BL90" s="589"/>
      <c r="BM90" s="589"/>
      <c r="BN90" s="589"/>
      <c r="BO90" s="589"/>
      <c r="BP90" s="589"/>
      <c r="BQ90" s="589"/>
      <c r="BR90" s="589"/>
      <c r="BS90" s="589"/>
      <c r="BT90" s="589"/>
      <c r="BU90" s="589"/>
      <c r="BV90" s="589"/>
      <c r="BW90" s="589"/>
      <c r="BX90" s="7"/>
      <c r="BY90" s="7"/>
      <c r="BZ90" s="25"/>
      <c r="CG90" s="124" t="str" cm="1">
        <f t="array" ref="CG90">IFERROR(_xlfn.SINGLE(INDEX('School Enrollment Data'!$B$3:$B$1818, _xlfn.AGGREGATE(15, 3, (('School Enrollment Data'!$A$3:$A$1818=I$4)/('School Enrollment Data'!$A$3:$A$1818=I$4)*ROW('School Enrollment Data'!$A$3:$A$1818)-2),ROWS($DV$12:DV98)))), "")</f>
        <v/>
      </c>
      <c r="CH90" s="222" t="str">
        <f t="shared" si="1"/>
        <v/>
      </c>
      <c r="CI90" s="222" t="str">
        <f>IF($CG90="", "", IF($CH90="No", 0,VLOOKUP($CG90,'School Enrollment Data'!$B$3:$P$1818,2,FALSE)))</f>
        <v/>
      </c>
      <c r="CJ90" s="222" t="str">
        <f>IF($CG90="", "", IF($CH90="No", 0,VLOOKUP($CG90,'School Enrollment Data'!$B$3:$P$1818,3,FALSE)))</f>
        <v/>
      </c>
      <c r="CK90" s="222" t="str">
        <f>IF($CG90="", "", IF($CH90="No", 0,VLOOKUP($CG90,'School Enrollment Data'!$B$3:$P$1818,4,FALSE)))</f>
        <v/>
      </c>
      <c r="CL90" s="222" t="str">
        <f>IF($CG90="", "", IF($CH90="No", 0,VLOOKUP($CG90,'School Enrollment Data'!$B$3:$P$1818,5,FALSE)))</f>
        <v/>
      </c>
      <c r="CM90" s="222" t="str">
        <f>IF($CG90="", "", IF($CH90="No", 0,VLOOKUP($CG90,'School Enrollment Data'!$B$3:$P$1818,6,FALSE)))</f>
        <v/>
      </c>
      <c r="CN90" s="222" t="str">
        <f>IF($CG90="", "", IF($CH90="No", 0,VLOOKUP($CG90,'School Enrollment Data'!$B$3:$P$1818,7,FALSE)))</f>
        <v/>
      </c>
      <c r="CO90" s="222" t="str">
        <f>IF($CG90="", "", IF($CH90="No", 0,VLOOKUP($CG90,'School Enrollment Data'!$B$3:$P$1818,8,FALSE)))</f>
        <v/>
      </c>
      <c r="CP90" s="222" t="str">
        <f>IF($CG90="", "", IF($CH90="No", 0,VLOOKUP($CG90,'School Enrollment Data'!$B$3:$P$1818,9,FALSE)))</f>
        <v/>
      </c>
      <c r="CQ90" s="222" t="str">
        <f>IF($CG90="", "", IF($CH90="No", 0,VLOOKUP($CG90,'School Enrollment Data'!$B$3:$P$1818,10,FALSE)))</f>
        <v/>
      </c>
      <c r="CR90" s="222" t="str">
        <f>IF($CG90="", "", IF($CH90="No", 0,VLOOKUP($CG90,'School Enrollment Data'!$B$3:$P$1818,11,FALSE)))</f>
        <v/>
      </c>
      <c r="CS90" s="222" t="str">
        <f>IF($CG90="", "", IF($CH90="No", 0,VLOOKUP($CG90,'School Enrollment Data'!$B$3:$P$1818,12,FALSE)))</f>
        <v/>
      </c>
      <c r="CT90" s="222" t="str">
        <f>IF($CG90="", "", IF($CH90="No", 0,VLOOKUP($CG90,'School Enrollment Data'!$B$3:$P$1818,13,FALSE)))</f>
        <v/>
      </c>
      <c r="CU90" s="222" t="str">
        <f>IF($CG90="", "", IF($CH90="No", 0,VLOOKUP($CG90,'School Enrollment Data'!$B$3:$P$1818,14,FALSE)))</f>
        <v/>
      </c>
      <c r="CV90" s="222" t="str">
        <f>IF($CG90="", "", IF($CH90="No", 0,VLOOKUP($CG90,'School Enrollment Data'!$B$3:$P$1818,15,FALSE)))</f>
        <v/>
      </c>
    </row>
    <row r="91" spans="1:100" ht="9" customHeight="1" x14ac:dyDescent="0.25">
      <c r="A91" s="20"/>
      <c r="B91" s="591"/>
      <c r="C91" s="591"/>
      <c r="D91" s="431"/>
      <c r="E91" s="431"/>
      <c r="F91" s="431"/>
      <c r="G91" s="431"/>
      <c r="H91" s="431"/>
      <c r="I91" s="431"/>
      <c r="J91" s="431"/>
      <c r="K91" s="431"/>
      <c r="L91" s="431"/>
      <c r="M91" s="431"/>
      <c r="N91" s="431"/>
      <c r="O91" s="431"/>
      <c r="P91" s="431"/>
      <c r="Q91" s="431"/>
      <c r="R91" s="431"/>
      <c r="S91" s="431"/>
      <c r="T91" s="431"/>
      <c r="U91" s="431"/>
      <c r="V91" s="431"/>
      <c r="W91" s="431"/>
      <c r="X91" s="431"/>
      <c r="Y91" s="431"/>
      <c r="Z91" s="4"/>
      <c r="AA91" s="591"/>
      <c r="AB91" s="591"/>
      <c r="AC91" s="4"/>
      <c r="AD91" s="127"/>
      <c r="AE91" s="127"/>
      <c r="AF91" s="127"/>
      <c r="AG91" s="127"/>
      <c r="AH91" s="127"/>
      <c r="AI91" s="127"/>
      <c r="AJ91" s="127"/>
      <c r="AK91" s="127"/>
      <c r="AL91" s="127"/>
      <c r="AM91" s="127"/>
      <c r="AN91" s="127"/>
      <c r="AO91" s="127"/>
      <c r="AP91" s="127"/>
      <c r="AQ91" s="127"/>
      <c r="AR91" s="127"/>
      <c r="AS91" s="127"/>
      <c r="AT91" s="127"/>
      <c r="AU91" s="127"/>
      <c r="AV91" s="127"/>
      <c r="AW91" s="127"/>
      <c r="AX91" s="127"/>
      <c r="AY91" s="127"/>
      <c r="AZ91" s="591"/>
      <c r="BA91" s="591"/>
      <c r="BB91" s="4"/>
      <c r="BC91" s="127"/>
      <c r="BD91" s="127"/>
      <c r="BE91" s="127"/>
      <c r="BF91" s="127"/>
      <c r="BG91" s="4"/>
      <c r="BH91" s="127"/>
      <c r="BI91" s="127"/>
      <c r="BJ91" s="127"/>
      <c r="BK91" s="127"/>
      <c r="BL91" s="127"/>
      <c r="BM91" s="127"/>
      <c r="BN91" s="127"/>
      <c r="BO91" s="127"/>
      <c r="BP91" s="127"/>
      <c r="BQ91" s="127"/>
      <c r="BR91" s="127"/>
      <c r="BS91" s="127"/>
      <c r="BT91" s="127"/>
      <c r="BU91" s="127"/>
      <c r="BV91" s="34"/>
      <c r="BW91" s="34"/>
      <c r="BX91" s="7"/>
      <c r="BY91" s="7"/>
      <c r="BZ91" s="25"/>
      <c r="CG91" s="124" t="str" cm="1">
        <f t="array" ref="CG91">IFERROR(_xlfn.SINGLE(INDEX('School Enrollment Data'!$B$3:$B$1818, _xlfn.AGGREGATE(15, 3, (('School Enrollment Data'!$A$3:$A$1818=I$4)/('School Enrollment Data'!$A$3:$A$1818=I$4)*ROW('School Enrollment Data'!$A$3:$A$1818)-2),ROWS($DV$12:DV99)))), "")</f>
        <v/>
      </c>
      <c r="CH91" s="222" t="str">
        <f t="shared" si="1"/>
        <v/>
      </c>
      <c r="CI91" s="222" t="str">
        <f>IF($CG91="", "", IF($CH91="No", 0,VLOOKUP($CG91,'School Enrollment Data'!$B$3:$P$1818,2,FALSE)))</f>
        <v/>
      </c>
      <c r="CJ91" s="222" t="str">
        <f>IF($CG91="", "", IF($CH91="No", 0,VLOOKUP($CG91,'School Enrollment Data'!$B$3:$P$1818,3,FALSE)))</f>
        <v/>
      </c>
      <c r="CK91" s="222" t="str">
        <f>IF($CG91="", "", IF($CH91="No", 0,VLOOKUP($CG91,'School Enrollment Data'!$B$3:$P$1818,4,FALSE)))</f>
        <v/>
      </c>
      <c r="CL91" s="222" t="str">
        <f>IF($CG91="", "", IF($CH91="No", 0,VLOOKUP($CG91,'School Enrollment Data'!$B$3:$P$1818,5,FALSE)))</f>
        <v/>
      </c>
      <c r="CM91" s="222" t="str">
        <f>IF($CG91="", "", IF($CH91="No", 0,VLOOKUP($CG91,'School Enrollment Data'!$B$3:$P$1818,6,FALSE)))</f>
        <v/>
      </c>
      <c r="CN91" s="222" t="str">
        <f>IF($CG91="", "", IF($CH91="No", 0,VLOOKUP($CG91,'School Enrollment Data'!$B$3:$P$1818,7,FALSE)))</f>
        <v/>
      </c>
      <c r="CO91" s="222" t="str">
        <f>IF($CG91="", "", IF($CH91="No", 0,VLOOKUP($CG91,'School Enrollment Data'!$B$3:$P$1818,8,FALSE)))</f>
        <v/>
      </c>
      <c r="CP91" s="222" t="str">
        <f>IF($CG91="", "", IF($CH91="No", 0,VLOOKUP($CG91,'School Enrollment Data'!$B$3:$P$1818,9,FALSE)))</f>
        <v/>
      </c>
      <c r="CQ91" s="222" t="str">
        <f>IF($CG91="", "", IF($CH91="No", 0,VLOOKUP($CG91,'School Enrollment Data'!$B$3:$P$1818,10,FALSE)))</f>
        <v/>
      </c>
      <c r="CR91" s="222" t="str">
        <f>IF($CG91="", "", IF($CH91="No", 0,VLOOKUP($CG91,'School Enrollment Data'!$B$3:$P$1818,11,FALSE)))</f>
        <v/>
      </c>
      <c r="CS91" s="222" t="str">
        <f>IF($CG91="", "", IF($CH91="No", 0,VLOOKUP($CG91,'School Enrollment Data'!$B$3:$P$1818,12,FALSE)))</f>
        <v/>
      </c>
      <c r="CT91" s="222" t="str">
        <f>IF($CG91="", "", IF($CH91="No", 0,VLOOKUP($CG91,'School Enrollment Data'!$B$3:$P$1818,13,FALSE)))</f>
        <v/>
      </c>
      <c r="CU91" s="222" t="str">
        <f>IF($CG91="", "", IF($CH91="No", 0,VLOOKUP($CG91,'School Enrollment Data'!$B$3:$P$1818,14,FALSE)))</f>
        <v/>
      </c>
      <c r="CV91" s="222" t="str">
        <f>IF($CG91="", "", IF($CH91="No", 0,VLOOKUP($CG91,'School Enrollment Data'!$B$3:$P$1818,15,FALSE)))</f>
        <v/>
      </c>
    </row>
    <row r="92" spans="1:100" ht="15" customHeight="1" x14ac:dyDescent="0.25">
      <c r="A92" s="20"/>
      <c r="B92" s="590"/>
      <c r="C92" s="590"/>
      <c r="D92" s="589" t="str" cm="1">
        <f t="array" ref="D92">IFERROR(_xlfn.SINGLE(INDEX(CG$4:CG$439, _xlfn.AGGREGATE(15, 3, ((CG$4:CG$439&lt;&gt;"")/(CG$4:CG$439&lt;&gt;"")*ROW(CG$4:CG$439)-3),ROWS($DV$12:DV54)))), "")</f>
        <v/>
      </c>
      <c r="E92" s="589"/>
      <c r="F92" s="589"/>
      <c r="G92" s="589"/>
      <c r="H92" s="589"/>
      <c r="I92" s="589"/>
      <c r="J92" s="589"/>
      <c r="K92" s="589"/>
      <c r="L92" s="589"/>
      <c r="M92" s="589"/>
      <c r="N92" s="589"/>
      <c r="O92" s="589"/>
      <c r="P92" s="589"/>
      <c r="Q92" s="589"/>
      <c r="R92" s="589"/>
      <c r="S92" s="589"/>
      <c r="T92" s="589"/>
      <c r="U92" s="589"/>
      <c r="V92" s="589"/>
      <c r="W92" s="589"/>
      <c r="X92" s="589"/>
      <c r="Y92" s="589"/>
      <c r="Z92" s="4"/>
      <c r="AA92" s="590"/>
      <c r="AB92" s="590"/>
      <c r="AC92" s="589" t="str" cm="1">
        <f t="array" ref="AC92">IFERROR(_xlfn.SINGLE(INDEX(CG$4:CG$439, _xlfn.AGGREGATE(15, 3, ((CG$4:CG$439&lt;&gt;"")/(CG$4:CG$439&lt;&gt;"")*ROW(CG$4:CG$439)-3),ROWS($DV$12:DV104)))), "")</f>
        <v/>
      </c>
      <c r="AD92" s="589"/>
      <c r="AE92" s="589"/>
      <c r="AF92" s="589"/>
      <c r="AG92" s="589"/>
      <c r="AH92" s="589"/>
      <c r="AI92" s="589"/>
      <c r="AJ92" s="589"/>
      <c r="AK92" s="589"/>
      <c r="AL92" s="589"/>
      <c r="AM92" s="589"/>
      <c r="AN92" s="589"/>
      <c r="AO92" s="589"/>
      <c r="AP92" s="589"/>
      <c r="AQ92" s="589"/>
      <c r="AR92" s="589"/>
      <c r="AS92" s="589"/>
      <c r="AT92" s="589"/>
      <c r="AU92" s="589"/>
      <c r="AV92" s="589"/>
      <c r="AW92" s="589"/>
      <c r="AX92" s="589"/>
      <c r="AY92" s="4"/>
      <c r="AZ92" s="590"/>
      <c r="BA92" s="590"/>
      <c r="BB92" s="589" t="str" cm="1">
        <f t="array" ref="BB92">IFERROR(_xlfn.SINGLE(INDEX(CG$4:CG$439, _xlfn.AGGREGATE(15, 3, ((CG$4:CG$439&lt;&gt;"")/(CG$4:CG$439&lt;&gt;"")*ROW(CG$4:CG$439)-3),ROWS($DV$12:DV154)))), "")</f>
        <v/>
      </c>
      <c r="BC92" s="589"/>
      <c r="BD92" s="589"/>
      <c r="BE92" s="589"/>
      <c r="BF92" s="589"/>
      <c r="BG92" s="589"/>
      <c r="BH92" s="589"/>
      <c r="BI92" s="589"/>
      <c r="BJ92" s="589"/>
      <c r="BK92" s="589"/>
      <c r="BL92" s="589"/>
      <c r="BM92" s="589"/>
      <c r="BN92" s="589"/>
      <c r="BO92" s="589"/>
      <c r="BP92" s="589"/>
      <c r="BQ92" s="589"/>
      <c r="BR92" s="589"/>
      <c r="BS92" s="589"/>
      <c r="BT92" s="589"/>
      <c r="BU92" s="589"/>
      <c r="BV92" s="589"/>
      <c r="BW92" s="589"/>
      <c r="BX92" s="7"/>
      <c r="BY92" s="7"/>
      <c r="BZ92" s="25"/>
      <c r="CG92" s="124" t="str" cm="1">
        <f t="array" ref="CG92">IFERROR(_xlfn.SINGLE(INDEX('School Enrollment Data'!$B$3:$B$1818, _xlfn.AGGREGATE(15, 3, (('School Enrollment Data'!$A$3:$A$1818=I$4)/('School Enrollment Data'!$A$3:$A$1818=I$4)*ROW('School Enrollment Data'!$A$3:$A$1818)-2),ROWS($DV$12:DV100)))), "")</f>
        <v/>
      </c>
      <c r="CH92" s="222" t="str">
        <f t="shared" si="1"/>
        <v/>
      </c>
      <c r="CI92" s="222" t="str">
        <f>IF($CG92="", "", IF($CH92="No", 0,VLOOKUP($CG92,'School Enrollment Data'!$B$3:$P$1818,2,FALSE)))</f>
        <v/>
      </c>
      <c r="CJ92" s="222" t="str">
        <f>IF($CG92="", "", IF($CH92="No", 0,VLOOKUP($CG92,'School Enrollment Data'!$B$3:$P$1818,3,FALSE)))</f>
        <v/>
      </c>
      <c r="CK92" s="222" t="str">
        <f>IF($CG92="", "", IF($CH92="No", 0,VLOOKUP($CG92,'School Enrollment Data'!$B$3:$P$1818,4,FALSE)))</f>
        <v/>
      </c>
      <c r="CL92" s="222" t="str">
        <f>IF($CG92="", "", IF($CH92="No", 0,VLOOKUP($CG92,'School Enrollment Data'!$B$3:$P$1818,5,FALSE)))</f>
        <v/>
      </c>
      <c r="CM92" s="222" t="str">
        <f>IF($CG92="", "", IF($CH92="No", 0,VLOOKUP($CG92,'School Enrollment Data'!$B$3:$P$1818,6,FALSE)))</f>
        <v/>
      </c>
      <c r="CN92" s="222" t="str">
        <f>IF($CG92="", "", IF($CH92="No", 0,VLOOKUP($CG92,'School Enrollment Data'!$B$3:$P$1818,7,FALSE)))</f>
        <v/>
      </c>
      <c r="CO92" s="222" t="str">
        <f>IF($CG92="", "", IF($CH92="No", 0,VLOOKUP($CG92,'School Enrollment Data'!$B$3:$P$1818,8,FALSE)))</f>
        <v/>
      </c>
      <c r="CP92" s="222" t="str">
        <f>IF($CG92="", "", IF($CH92="No", 0,VLOOKUP($CG92,'School Enrollment Data'!$B$3:$P$1818,9,FALSE)))</f>
        <v/>
      </c>
      <c r="CQ92" s="222" t="str">
        <f>IF($CG92="", "", IF($CH92="No", 0,VLOOKUP($CG92,'School Enrollment Data'!$B$3:$P$1818,10,FALSE)))</f>
        <v/>
      </c>
      <c r="CR92" s="222" t="str">
        <f>IF($CG92="", "", IF($CH92="No", 0,VLOOKUP($CG92,'School Enrollment Data'!$B$3:$P$1818,11,FALSE)))</f>
        <v/>
      </c>
      <c r="CS92" s="222" t="str">
        <f>IF($CG92="", "", IF($CH92="No", 0,VLOOKUP($CG92,'School Enrollment Data'!$B$3:$P$1818,12,FALSE)))</f>
        <v/>
      </c>
      <c r="CT92" s="222" t="str">
        <f>IF($CG92="", "", IF($CH92="No", 0,VLOOKUP($CG92,'School Enrollment Data'!$B$3:$P$1818,13,FALSE)))</f>
        <v/>
      </c>
      <c r="CU92" s="222" t="str">
        <f>IF($CG92="", "", IF($CH92="No", 0,VLOOKUP($CG92,'School Enrollment Data'!$B$3:$P$1818,14,FALSE)))</f>
        <v/>
      </c>
      <c r="CV92" s="222" t="str">
        <f>IF($CG92="", "", IF($CH92="No", 0,VLOOKUP($CG92,'School Enrollment Data'!$B$3:$P$1818,15,FALSE)))</f>
        <v/>
      </c>
    </row>
    <row r="93" spans="1:100" ht="9" customHeight="1" x14ac:dyDescent="0.25">
      <c r="A93" s="20"/>
      <c r="B93" s="591"/>
      <c r="C93" s="591"/>
      <c r="D93" s="431"/>
      <c r="E93" s="431"/>
      <c r="F93" s="431"/>
      <c r="G93" s="431"/>
      <c r="H93" s="431"/>
      <c r="I93" s="431"/>
      <c r="J93" s="431"/>
      <c r="K93" s="431"/>
      <c r="L93" s="431"/>
      <c r="M93" s="431"/>
      <c r="N93" s="431"/>
      <c r="O93" s="431"/>
      <c r="P93" s="431"/>
      <c r="Q93" s="431"/>
      <c r="R93" s="431"/>
      <c r="S93" s="431"/>
      <c r="T93" s="431"/>
      <c r="U93" s="431"/>
      <c r="V93" s="431"/>
      <c r="W93" s="431"/>
      <c r="X93" s="431"/>
      <c r="Y93" s="431"/>
      <c r="Z93" s="4"/>
      <c r="AA93" s="591"/>
      <c r="AB93" s="591"/>
      <c r="AC93" s="4"/>
      <c r="AD93" s="127"/>
      <c r="AE93" s="127"/>
      <c r="AF93" s="127"/>
      <c r="AG93" s="127"/>
      <c r="AH93" s="127"/>
      <c r="AI93" s="127"/>
      <c r="AJ93" s="127"/>
      <c r="AK93" s="127"/>
      <c r="AL93" s="127"/>
      <c r="AM93" s="127"/>
      <c r="AN93" s="127"/>
      <c r="AO93" s="127"/>
      <c r="AP93" s="127"/>
      <c r="AQ93" s="127"/>
      <c r="AR93" s="127"/>
      <c r="AS93" s="127"/>
      <c r="AT93" s="127"/>
      <c r="AU93" s="127"/>
      <c r="AV93" s="127"/>
      <c r="AW93" s="127"/>
      <c r="AX93" s="127"/>
      <c r="AY93" s="127"/>
      <c r="AZ93" s="591"/>
      <c r="BA93" s="591"/>
      <c r="BB93" s="4"/>
      <c r="BC93" s="127"/>
      <c r="BD93" s="127"/>
      <c r="BE93" s="127"/>
      <c r="BF93" s="127"/>
      <c r="BG93" s="4"/>
      <c r="BH93" s="127"/>
      <c r="BI93" s="127"/>
      <c r="BJ93" s="127"/>
      <c r="BK93" s="127"/>
      <c r="BL93" s="127"/>
      <c r="BM93" s="127"/>
      <c r="BN93" s="127"/>
      <c r="BO93" s="127"/>
      <c r="BP93" s="127"/>
      <c r="BQ93" s="127"/>
      <c r="BR93" s="127"/>
      <c r="BS93" s="127"/>
      <c r="BT93" s="127"/>
      <c r="BU93" s="127"/>
      <c r="BV93" s="34"/>
      <c r="BW93" s="34"/>
      <c r="BX93" s="7"/>
      <c r="BY93" s="7"/>
      <c r="BZ93" s="25"/>
      <c r="CG93" s="124" t="str" cm="1">
        <f t="array" ref="CG93">IFERROR(_xlfn.SINGLE(INDEX('School Enrollment Data'!$B$3:$B$1818, _xlfn.AGGREGATE(15, 3, (('School Enrollment Data'!$A$3:$A$1818=I$4)/('School Enrollment Data'!$A$3:$A$1818=I$4)*ROW('School Enrollment Data'!$A$3:$A$1818)-2),ROWS($DV$12:DV101)))), "")</f>
        <v/>
      </c>
      <c r="CH93" s="222" t="str">
        <f t="shared" si="1"/>
        <v/>
      </c>
      <c r="CI93" s="222" t="str">
        <f>IF($CG93="", "", IF($CH93="No", 0,VLOOKUP($CG93,'School Enrollment Data'!$B$3:$P$1818,2,FALSE)))</f>
        <v/>
      </c>
      <c r="CJ93" s="222" t="str">
        <f>IF($CG93="", "", IF($CH93="No", 0,VLOOKUP($CG93,'School Enrollment Data'!$B$3:$P$1818,3,FALSE)))</f>
        <v/>
      </c>
      <c r="CK93" s="222" t="str">
        <f>IF($CG93="", "", IF($CH93="No", 0,VLOOKUP($CG93,'School Enrollment Data'!$B$3:$P$1818,4,FALSE)))</f>
        <v/>
      </c>
      <c r="CL93" s="222" t="str">
        <f>IF($CG93="", "", IF($CH93="No", 0,VLOOKUP($CG93,'School Enrollment Data'!$B$3:$P$1818,5,FALSE)))</f>
        <v/>
      </c>
      <c r="CM93" s="222" t="str">
        <f>IF($CG93="", "", IF($CH93="No", 0,VLOOKUP($CG93,'School Enrollment Data'!$B$3:$P$1818,6,FALSE)))</f>
        <v/>
      </c>
      <c r="CN93" s="222" t="str">
        <f>IF($CG93="", "", IF($CH93="No", 0,VLOOKUP($CG93,'School Enrollment Data'!$B$3:$P$1818,7,FALSE)))</f>
        <v/>
      </c>
      <c r="CO93" s="222" t="str">
        <f>IF($CG93="", "", IF($CH93="No", 0,VLOOKUP($CG93,'School Enrollment Data'!$B$3:$P$1818,8,FALSE)))</f>
        <v/>
      </c>
      <c r="CP93" s="222" t="str">
        <f>IF($CG93="", "", IF($CH93="No", 0,VLOOKUP($CG93,'School Enrollment Data'!$B$3:$P$1818,9,FALSE)))</f>
        <v/>
      </c>
      <c r="CQ93" s="222" t="str">
        <f>IF($CG93="", "", IF($CH93="No", 0,VLOOKUP($CG93,'School Enrollment Data'!$B$3:$P$1818,10,FALSE)))</f>
        <v/>
      </c>
      <c r="CR93" s="222" t="str">
        <f>IF($CG93="", "", IF($CH93="No", 0,VLOOKUP($CG93,'School Enrollment Data'!$B$3:$P$1818,11,FALSE)))</f>
        <v/>
      </c>
      <c r="CS93" s="222" t="str">
        <f>IF($CG93="", "", IF($CH93="No", 0,VLOOKUP($CG93,'School Enrollment Data'!$B$3:$P$1818,12,FALSE)))</f>
        <v/>
      </c>
      <c r="CT93" s="222" t="str">
        <f>IF($CG93="", "", IF($CH93="No", 0,VLOOKUP($CG93,'School Enrollment Data'!$B$3:$P$1818,13,FALSE)))</f>
        <v/>
      </c>
      <c r="CU93" s="222" t="str">
        <f>IF($CG93="", "", IF($CH93="No", 0,VLOOKUP($CG93,'School Enrollment Data'!$B$3:$P$1818,14,FALSE)))</f>
        <v/>
      </c>
      <c r="CV93" s="222" t="str">
        <f>IF($CG93="", "", IF($CH93="No", 0,VLOOKUP($CG93,'School Enrollment Data'!$B$3:$P$1818,15,FALSE)))</f>
        <v/>
      </c>
    </row>
    <row r="94" spans="1:100" ht="15" customHeight="1" x14ac:dyDescent="0.25">
      <c r="A94" s="20"/>
      <c r="B94" s="590"/>
      <c r="C94" s="590"/>
      <c r="D94" s="589" t="str" cm="1">
        <f t="array" ref="D94">IFERROR(_xlfn.SINGLE(INDEX(CG$4:CG$439, _xlfn.AGGREGATE(15, 3, ((CG$4:CG$439&lt;&gt;"")/(CG$4:CG$439&lt;&gt;"")*ROW(CG$4:CG$439)-3),ROWS($DV$12:DV55)))), "")</f>
        <v/>
      </c>
      <c r="E94" s="589"/>
      <c r="F94" s="589"/>
      <c r="G94" s="589"/>
      <c r="H94" s="589"/>
      <c r="I94" s="589"/>
      <c r="J94" s="589"/>
      <c r="K94" s="589"/>
      <c r="L94" s="589"/>
      <c r="M94" s="589"/>
      <c r="N94" s="589"/>
      <c r="O94" s="589"/>
      <c r="P94" s="589"/>
      <c r="Q94" s="589"/>
      <c r="R94" s="589"/>
      <c r="S94" s="589"/>
      <c r="T94" s="589"/>
      <c r="U94" s="589"/>
      <c r="V94" s="589"/>
      <c r="W94" s="589"/>
      <c r="X94" s="589"/>
      <c r="Y94" s="589"/>
      <c r="Z94" s="4"/>
      <c r="AA94" s="590"/>
      <c r="AB94" s="590"/>
      <c r="AC94" s="589" t="str" cm="1">
        <f t="array" ref="AC94">IFERROR(_xlfn.SINGLE(INDEX(CG$4:CG$439, _xlfn.AGGREGATE(15, 3, ((CG$4:CG$439&lt;&gt;"")/(CG$4:CG$439&lt;&gt;"")*ROW(CG$4:CG$439)-3),ROWS($DV$12:DV105)))), "")</f>
        <v/>
      </c>
      <c r="AD94" s="589"/>
      <c r="AE94" s="589"/>
      <c r="AF94" s="589"/>
      <c r="AG94" s="589"/>
      <c r="AH94" s="589"/>
      <c r="AI94" s="589"/>
      <c r="AJ94" s="589"/>
      <c r="AK94" s="589"/>
      <c r="AL94" s="589"/>
      <c r="AM94" s="589"/>
      <c r="AN94" s="589"/>
      <c r="AO94" s="589"/>
      <c r="AP94" s="589"/>
      <c r="AQ94" s="589"/>
      <c r="AR94" s="589"/>
      <c r="AS94" s="589"/>
      <c r="AT94" s="589"/>
      <c r="AU94" s="589"/>
      <c r="AV94" s="589"/>
      <c r="AW94" s="589"/>
      <c r="AX94" s="589"/>
      <c r="AY94" s="4"/>
      <c r="AZ94" s="590"/>
      <c r="BA94" s="590"/>
      <c r="BB94" s="589" t="str" cm="1">
        <f t="array" ref="BB94">IFERROR(_xlfn.SINGLE(INDEX(CG$4:CG$439, _xlfn.AGGREGATE(15, 3, ((CG$4:CG$439&lt;&gt;"")/(CG$4:CG$439&lt;&gt;"")*ROW(CG$4:CG$439)-3),ROWS($DV$12:DV155)))), "")</f>
        <v/>
      </c>
      <c r="BC94" s="589"/>
      <c r="BD94" s="589"/>
      <c r="BE94" s="589"/>
      <c r="BF94" s="589"/>
      <c r="BG94" s="589"/>
      <c r="BH94" s="589"/>
      <c r="BI94" s="589"/>
      <c r="BJ94" s="589"/>
      <c r="BK94" s="589"/>
      <c r="BL94" s="589"/>
      <c r="BM94" s="589"/>
      <c r="BN94" s="589"/>
      <c r="BO94" s="589"/>
      <c r="BP94" s="589"/>
      <c r="BQ94" s="589"/>
      <c r="BR94" s="589"/>
      <c r="BS94" s="589"/>
      <c r="BT94" s="589"/>
      <c r="BU94" s="589"/>
      <c r="BV94" s="589"/>
      <c r="BW94" s="589"/>
      <c r="BX94" s="7"/>
      <c r="BY94" s="7"/>
      <c r="BZ94" s="25"/>
      <c r="CG94" s="124" t="str" cm="1">
        <f t="array" ref="CG94">IFERROR(_xlfn.SINGLE(INDEX('School Enrollment Data'!$B$3:$B$1818, _xlfn.AGGREGATE(15, 3, (('School Enrollment Data'!$A$3:$A$1818=I$4)/('School Enrollment Data'!$A$3:$A$1818=I$4)*ROW('School Enrollment Data'!$A$3:$A$1818)-2),ROWS($DV$12:DV102)))), "")</f>
        <v/>
      </c>
      <c r="CH94" s="222" t="str">
        <f t="shared" si="1"/>
        <v/>
      </c>
      <c r="CI94" s="222" t="str">
        <f>IF($CG94="", "", IF($CH94="No", 0,VLOOKUP($CG94,'School Enrollment Data'!$B$3:$P$1818,2,FALSE)))</f>
        <v/>
      </c>
      <c r="CJ94" s="222" t="str">
        <f>IF($CG94="", "", IF($CH94="No", 0,VLOOKUP($CG94,'School Enrollment Data'!$B$3:$P$1818,3,FALSE)))</f>
        <v/>
      </c>
      <c r="CK94" s="222" t="str">
        <f>IF($CG94="", "", IF($CH94="No", 0,VLOOKUP($CG94,'School Enrollment Data'!$B$3:$P$1818,4,FALSE)))</f>
        <v/>
      </c>
      <c r="CL94" s="222" t="str">
        <f>IF($CG94="", "", IF($CH94="No", 0,VLOOKUP($CG94,'School Enrollment Data'!$B$3:$P$1818,5,FALSE)))</f>
        <v/>
      </c>
      <c r="CM94" s="222" t="str">
        <f>IF($CG94="", "", IF($CH94="No", 0,VLOOKUP($CG94,'School Enrollment Data'!$B$3:$P$1818,6,FALSE)))</f>
        <v/>
      </c>
      <c r="CN94" s="222" t="str">
        <f>IF($CG94="", "", IF($CH94="No", 0,VLOOKUP($CG94,'School Enrollment Data'!$B$3:$P$1818,7,FALSE)))</f>
        <v/>
      </c>
      <c r="CO94" s="222" t="str">
        <f>IF($CG94="", "", IF($CH94="No", 0,VLOOKUP($CG94,'School Enrollment Data'!$B$3:$P$1818,8,FALSE)))</f>
        <v/>
      </c>
      <c r="CP94" s="222" t="str">
        <f>IF($CG94="", "", IF($CH94="No", 0,VLOOKUP($CG94,'School Enrollment Data'!$B$3:$P$1818,9,FALSE)))</f>
        <v/>
      </c>
      <c r="CQ94" s="222" t="str">
        <f>IF($CG94="", "", IF($CH94="No", 0,VLOOKUP($CG94,'School Enrollment Data'!$B$3:$P$1818,10,FALSE)))</f>
        <v/>
      </c>
      <c r="CR94" s="222" t="str">
        <f>IF($CG94="", "", IF($CH94="No", 0,VLOOKUP($CG94,'School Enrollment Data'!$B$3:$P$1818,11,FALSE)))</f>
        <v/>
      </c>
      <c r="CS94" s="222" t="str">
        <f>IF($CG94="", "", IF($CH94="No", 0,VLOOKUP($CG94,'School Enrollment Data'!$B$3:$P$1818,12,FALSE)))</f>
        <v/>
      </c>
      <c r="CT94" s="222" t="str">
        <f>IF($CG94="", "", IF($CH94="No", 0,VLOOKUP($CG94,'School Enrollment Data'!$B$3:$P$1818,13,FALSE)))</f>
        <v/>
      </c>
      <c r="CU94" s="222" t="str">
        <f>IF($CG94="", "", IF($CH94="No", 0,VLOOKUP($CG94,'School Enrollment Data'!$B$3:$P$1818,14,FALSE)))</f>
        <v/>
      </c>
      <c r="CV94" s="222" t="str">
        <f>IF($CG94="", "", IF($CH94="No", 0,VLOOKUP($CG94,'School Enrollment Data'!$B$3:$P$1818,15,FALSE)))</f>
        <v/>
      </c>
    </row>
    <row r="95" spans="1:100" ht="9" customHeight="1" x14ac:dyDescent="0.25">
      <c r="A95" s="20"/>
      <c r="B95" s="591"/>
      <c r="C95" s="591"/>
      <c r="D95" s="431"/>
      <c r="E95" s="431"/>
      <c r="F95" s="431"/>
      <c r="G95" s="431"/>
      <c r="H95" s="431"/>
      <c r="I95" s="431"/>
      <c r="J95" s="431"/>
      <c r="K95" s="431"/>
      <c r="L95" s="431"/>
      <c r="M95" s="431"/>
      <c r="N95" s="431"/>
      <c r="O95" s="431"/>
      <c r="P95" s="431"/>
      <c r="Q95" s="431"/>
      <c r="R95" s="431"/>
      <c r="S95" s="431"/>
      <c r="T95" s="431"/>
      <c r="U95" s="431"/>
      <c r="V95" s="431"/>
      <c r="W95" s="431"/>
      <c r="X95" s="431"/>
      <c r="Y95" s="431"/>
      <c r="Z95" s="4"/>
      <c r="AA95" s="591"/>
      <c r="AB95" s="591"/>
      <c r="AC95" s="4"/>
      <c r="AD95" s="127"/>
      <c r="AE95" s="127"/>
      <c r="AF95" s="127"/>
      <c r="AG95" s="127"/>
      <c r="AH95" s="127"/>
      <c r="AI95" s="127"/>
      <c r="AJ95" s="127"/>
      <c r="AK95" s="127"/>
      <c r="AL95" s="127"/>
      <c r="AM95" s="127"/>
      <c r="AN95" s="127"/>
      <c r="AO95" s="127"/>
      <c r="AP95" s="127"/>
      <c r="AQ95" s="127"/>
      <c r="AR95" s="127"/>
      <c r="AS95" s="127"/>
      <c r="AT95" s="127"/>
      <c r="AU95" s="127"/>
      <c r="AV95" s="127"/>
      <c r="AW95" s="127"/>
      <c r="AX95" s="127"/>
      <c r="AY95" s="127"/>
      <c r="AZ95" s="591"/>
      <c r="BA95" s="591"/>
      <c r="BB95" s="4"/>
      <c r="BC95" s="127"/>
      <c r="BD95" s="127"/>
      <c r="BE95" s="127"/>
      <c r="BF95" s="127"/>
      <c r="BG95" s="4"/>
      <c r="BH95" s="127"/>
      <c r="BI95" s="127"/>
      <c r="BJ95" s="127"/>
      <c r="BK95" s="127"/>
      <c r="BL95" s="127"/>
      <c r="BM95" s="127"/>
      <c r="BN95" s="127"/>
      <c r="BO95" s="127"/>
      <c r="BP95" s="127"/>
      <c r="BQ95" s="127"/>
      <c r="BR95" s="127"/>
      <c r="BS95" s="127"/>
      <c r="BT95" s="127"/>
      <c r="BU95" s="127"/>
      <c r="BV95" s="34"/>
      <c r="BW95" s="34"/>
      <c r="BX95" s="7"/>
      <c r="BY95" s="7"/>
      <c r="BZ95" s="25"/>
      <c r="CG95" s="124" t="str" cm="1">
        <f t="array" ref="CG95">IFERROR(_xlfn.SINGLE(INDEX('School Enrollment Data'!$B$3:$B$1818, _xlfn.AGGREGATE(15, 3, (('School Enrollment Data'!$A$3:$A$1818=I$4)/('School Enrollment Data'!$A$3:$A$1818=I$4)*ROW('School Enrollment Data'!$A$3:$A$1818)-2),ROWS($DV$12:DV103)))), "")</f>
        <v/>
      </c>
      <c r="CH95" s="222" t="str">
        <f t="shared" si="1"/>
        <v/>
      </c>
      <c r="CI95" s="222" t="str">
        <f>IF($CG95="", "", IF($CH95="No", 0,VLOOKUP($CG95,'School Enrollment Data'!$B$3:$P$1818,2,FALSE)))</f>
        <v/>
      </c>
      <c r="CJ95" s="222" t="str">
        <f>IF($CG95="", "", IF($CH95="No", 0,VLOOKUP($CG95,'School Enrollment Data'!$B$3:$P$1818,3,FALSE)))</f>
        <v/>
      </c>
      <c r="CK95" s="222" t="str">
        <f>IF($CG95="", "", IF($CH95="No", 0,VLOOKUP($CG95,'School Enrollment Data'!$B$3:$P$1818,4,FALSE)))</f>
        <v/>
      </c>
      <c r="CL95" s="222" t="str">
        <f>IF($CG95="", "", IF($CH95="No", 0,VLOOKUP($CG95,'School Enrollment Data'!$B$3:$P$1818,5,FALSE)))</f>
        <v/>
      </c>
      <c r="CM95" s="222" t="str">
        <f>IF($CG95="", "", IF($CH95="No", 0,VLOOKUP($CG95,'School Enrollment Data'!$B$3:$P$1818,6,FALSE)))</f>
        <v/>
      </c>
      <c r="CN95" s="222" t="str">
        <f>IF($CG95="", "", IF($CH95="No", 0,VLOOKUP($CG95,'School Enrollment Data'!$B$3:$P$1818,7,FALSE)))</f>
        <v/>
      </c>
      <c r="CO95" s="222" t="str">
        <f>IF($CG95="", "", IF($CH95="No", 0,VLOOKUP($CG95,'School Enrollment Data'!$B$3:$P$1818,8,FALSE)))</f>
        <v/>
      </c>
      <c r="CP95" s="222" t="str">
        <f>IF($CG95="", "", IF($CH95="No", 0,VLOOKUP($CG95,'School Enrollment Data'!$B$3:$P$1818,9,FALSE)))</f>
        <v/>
      </c>
      <c r="CQ95" s="222" t="str">
        <f>IF($CG95="", "", IF($CH95="No", 0,VLOOKUP($CG95,'School Enrollment Data'!$B$3:$P$1818,10,FALSE)))</f>
        <v/>
      </c>
      <c r="CR95" s="222" t="str">
        <f>IF($CG95="", "", IF($CH95="No", 0,VLOOKUP($CG95,'School Enrollment Data'!$B$3:$P$1818,11,FALSE)))</f>
        <v/>
      </c>
      <c r="CS95" s="222" t="str">
        <f>IF($CG95="", "", IF($CH95="No", 0,VLOOKUP($CG95,'School Enrollment Data'!$B$3:$P$1818,12,FALSE)))</f>
        <v/>
      </c>
      <c r="CT95" s="222" t="str">
        <f>IF($CG95="", "", IF($CH95="No", 0,VLOOKUP($CG95,'School Enrollment Data'!$B$3:$P$1818,13,FALSE)))</f>
        <v/>
      </c>
      <c r="CU95" s="222" t="str">
        <f>IF($CG95="", "", IF($CH95="No", 0,VLOOKUP($CG95,'School Enrollment Data'!$B$3:$P$1818,14,FALSE)))</f>
        <v/>
      </c>
      <c r="CV95" s="222" t="str">
        <f>IF($CG95="", "", IF($CH95="No", 0,VLOOKUP($CG95,'School Enrollment Data'!$B$3:$P$1818,15,FALSE)))</f>
        <v/>
      </c>
    </row>
    <row r="96" spans="1:100" ht="15" customHeight="1" x14ac:dyDescent="0.25">
      <c r="A96" s="20"/>
      <c r="B96" s="590"/>
      <c r="C96" s="590"/>
      <c r="D96" s="589" t="str" cm="1">
        <f t="array" ref="D96">IFERROR(_xlfn.SINGLE(INDEX(CG$4:CG$439, _xlfn.AGGREGATE(15, 3, ((CG$4:CG$439&lt;&gt;"")/(CG$4:CG$439&lt;&gt;"")*ROW(CG$4:CG$439)-3),ROWS($DV$12:DV56)))), "")</f>
        <v/>
      </c>
      <c r="E96" s="589"/>
      <c r="F96" s="589"/>
      <c r="G96" s="589"/>
      <c r="H96" s="589"/>
      <c r="I96" s="589"/>
      <c r="J96" s="589"/>
      <c r="K96" s="589"/>
      <c r="L96" s="589"/>
      <c r="M96" s="589"/>
      <c r="N96" s="589"/>
      <c r="O96" s="589"/>
      <c r="P96" s="589"/>
      <c r="Q96" s="589"/>
      <c r="R96" s="589"/>
      <c r="S96" s="589"/>
      <c r="T96" s="589"/>
      <c r="U96" s="589"/>
      <c r="V96" s="589"/>
      <c r="W96" s="589"/>
      <c r="X96" s="589"/>
      <c r="Y96" s="589"/>
      <c r="Z96" s="4"/>
      <c r="AA96" s="590"/>
      <c r="AB96" s="590"/>
      <c r="AC96" s="589" t="str" cm="1">
        <f t="array" ref="AC96">IFERROR(_xlfn.SINGLE(INDEX(CG$4:CG$439, _xlfn.AGGREGATE(15, 3, ((CG$4:CG$439&lt;&gt;"")/(CG$4:CG$439&lt;&gt;"")*ROW(CG$4:CG$439)-3),ROWS($DV$12:DV106)))), "")</f>
        <v/>
      </c>
      <c r="AD96" s="589"/>
      <c r="AE96" s="589"/>
      <c r="AF96" s="589"/>
      <c r="AG96" s="589"/>
      <c r="AH96" s="589"/>
      <c r="AI96" s="589"/>
      <c r="AJ96" s="589"/>
      <c r="AK96" s="589"/>
      <c r="AL96" s="589"/>
      <c r="AM96" s="589"/>
      <c r="AN96" s="589"/>
      <c r="AO96" s="589"/>
      <c r="AP96" s="589"/>
      <c r="AQ96" s="589"/>
      <c r="AR96" s="589"/>
      <c r="AS96" s="589"/>
      <c r="AT96" s="589"/>
      <c r="AU96" s="589"/>
      <c r="AV96" s="589"/>
      <c r="AW96" s="589"/>
      <c r="AX96" s="589"/>
      <c r="AY96" s="4"/>
      <c r="AZ96" s="590"/>
      <c r="BA96" s="590"/>
      <c r="BB96" s="589" t="str" cm="1">
        <f t="array" ref="BB96">IFERROR(_xlfn.SINGLE(INDEX(CG$4:CG$439, _xlfn.AGGREGATE(15, 3, ((CG$4:CG$439&lt;&gt;"")/(CG$4:CG$439&lt;&gt;"")*ROW(CG$4:CG$439)-3),ROWS($DV$12:DV156)))), "")</f>
        <v/>
      </c>
      <c r="BC96" s="589"/>
      <c r="BD96" s="589"/>
      <c r="BE96" s="589"/>
      <c r="BF96" s="589"/>
      <c r="BG96" s="589"/>
      <c r="BH96" s="589"/>
      <c r="BI96" s="589"/>
      <c r="BJ96" s="589"/>
      <c r="BK96" s="589"/>
      <c r="BL96" s="589"/>
      <c r="BM96" s="589"/>
      <c r="BN96" s="589"/>
      <c r="BO96" s="589"/>
      <c r="BP96" s="589"/>
      <c r="BQ96" s="589"/>
      <c r="BR96" s="589"/>
      <c r="BS96" s="589"/>
      <c r="BT96" s="589"/>
      <c r="BU96" s="589"/>
      <c r="BV96" s="589"/>
      <c r="BW96" s="589"/>
      <c r="BX96" s="7"/>
      <c r="BY96" s="7"/>
      <c r="BZ96" s="25"/>
      <c r="CG96" s="124" t="str" cm="1">
        <f t="array" ref="CG96">IFERROR(_xlfn.SINGLE(INDEX('School Enrollment Data'!$B$3:$B$1818, _xlfn.AGGREGATE(15, 3, (('School Enrollment Data'!$A$3:$A$1818=I$4)/('School Enrollment Data'!$A$3:$A$1818=I$4)*ROW('School Enrollment Data'!$A$3:$A$1818)-2),ROWS($DV$12:DV104)))), "")</f>
        <v/>
      </c>
      <c r="CH96" s="222" t="str">
        <f t="shared" si="1"/>
        <v/>
      </c>
      <c r="CI96" s="222" t="str">
        <f>IF($CG96="", "", IF($CH96="No", 0,VLOOKUP($CG96,'School Enrollment Data'!$B$3:$P$1818,2,FALSE)))</f>
        <v/>
      </c>
      <c r="CJ96" s="222" t="str">
        <f>IF($CG96="", "", IF($CH96="No", 0,VLOOKUP($CG96,'School Enrollment Data'!$B$3:$P$1818,3,FALSE)))</f>
        <v/>
      </c>
      <c r="CK96" s="222" t="str">
        <f>IF($CG96="", "", IF($CH96="No", 0,VLOOKUP($CG96,'School Enrollment Data'!$B$3:$P$1818,4,FALSE)))</f>
        <v/>
      </c>
      <c r="CL96" s="222" t="str">
        <f>IF($CG96="", "", IF($CH96="No", 0,VLOOKUP($CG96,'School Enrollment Data'!$B$3:$P$1818,5,FALSE)))</f>
        <v/>
      </c>
      <c r="CM96" s="222" t="str">
        <f>IF($CG96="", "", IF($CH96="No", 0,VLOOKUP($CG96,'School Enrollment Data'!$B$3:$P$1818,6,FALSE)))</f>
        <v/>
      </c>
      <c r="CN96" s="222" t="str">
        <f>IF($CG96="", "", IF($CH96="No", 0,VLOOKUP($CG96,'School Enrollment Data'!$B$3:$P$1818,7,FALSE)))</f>
        <v/>
      </c>
      <c r="CO96" s="222" t="str">
        <f>IF($CG96="", "", IF($CH96="No", 0,VLOOKUP($CG96,'School Enrollment Data'!$B$3:$P$1818,8,FALSE)))</f>
        <v/>
      </c>
      <c r="CP96" s="222" t="str">
        <f>IF($CG96="", "", IF($CH96="No", 0,VLOOKUP($CG96,'School Enrollment Data'!$B$3:$P$1818,9,FALSE)))</f>
        <v/>
      </c>
      <c r="CQ96" s="222" t="str">
        <f>IF($CG96="", "", IF($CH96="No", 0,VLOOKUP($CG96,'School Enrollment Data'!$B$3:$P$1818,10,FALSE)))</f>
        <v/>
      </c>
      <c r="CR96" s="222" t="str">
        <f>IF($CG96="", "", IF($CH96="No", 0,VLOOKUP($CG96,'School Enrollment Data'!$B$3:$P$1818,11,FALSE)))</f>
        <v/>
      </c>
      <c r="CS96" s="222" t="str">
        <f>IF($CG96="", "", IF($CH96="No", 0,VLOOKUP($CG96,'School Enrollment Data'!$B$3:$P$1818,12,FALSE)))</f>
        <v/>
      </c>
      <c r="CT96" s="222" t="str">
        <f>IF($CG96="", "", IF($CH96="No", 0,VLOOKUP($CG96,'School Enrollment Data'!$B$3:$P$1818,13,FALSE)))</f>
        <v/>
      </c>
      <c r="CU96" s="222" t="str">
        <f>IF($CG96="", "", IF($CH96="No", 0,VLOOKUP($CG96,'School Enrollment Data'!$B$3:$P$1818,14,FALSE)))</f>
        <v/>
      </c>
      <c r="CV96" s="222" t="str">
        <f>IF($CG96="", "", IF($CH96="No", 0,VLOOKUP($CG96,'School Enrollment Data'!$B$3:$P$1818,15,FALSE)))</f>
        <v/>
      </c>
    </row>
    <row r="97" spans="1:100" ht="9" customHeight="1" x14ac:dyDescent="0.25">
      <c r="A97" s="20"/>
      <c r="B97" s="591"/>
      <c r="C97" s="591"/>
      <c r="D97" s="431"/>
      <c r="E97" s="431"/>
      <c r="F97" s="431"/>
      <c r="G97" s="431"/>
      <c r="H97" s="431"/>
      <c r="I97" s="431"/>
      <c r="J97" s="431"/>
      <c r="K97" s="431"/>
      <c r="L97" s="431"/>
      <c r="M97" s="431"/>
      <c r="N97" s="431"/>
      <c r="O97" s="431"/>
      <c r="P97" s="431"/>
      <c r="Q97" s="431"/>
      <c r="R97" s="431"/>
      <c r="S97" s="431"/>
      <c r="T97" s="431"/>
      <c r="U97" s="431"/>
      <c r="V97" s="431"/>
      <c r="W97" s="431"/>
      <c r="X97" s="431"/>
      <c r="Y97" s="431"/>
      <c r="Z97" s="4"/>
      <c r="AA97" s="591"/>
      <c r="AB97" s="591"/>
      <c r="AC97" s="4"/>
      <c r="AD97" s="127"/>
      <c r="AE97" s="127"/>
      <c r="AF97" s="127"/>
      <c r="AG97" s="127"/>
      <c r="AH97" s="127"/>
      <c r="AI97" s="127"/>
      <c r="AJ97" s="127"/>
      <c r="AK97" s="127"/>
      <c r="AL97" s="127"/>
      <c r="AM97" s="127"/>
      <c r="AN97" s="127"/>
      <c r="AO97" s="127"/>
      <c r="AP97" s="127"/>
      <c r="AQ97" s="127"/>
      <c r="AR97" s="127"/>
      <c r="AS97" s="127"/>
      <c r="AT97" s="127"/>
      <c r="AU97" s="127"/>
      <c r="AV97" s="127"/>
      <c r="AW97" s="127"/>
      <c r="AX97" s="127"/>
      <c r="AY97" s="127"/>
      <c r="AZ97" s="591"/>
      <c r="BA97" s="591"/>
      <c r="BB97" s="4"/>
      <c r="BC97" s="127"/>
      <c r="BD97" s="127"/>
      <c r="BE97" s="127"/>
      <c r="BF97" s="127"/>
      <c r="BG97" s="4"/>
      <c r="BH97" s="127"/>
      <c r="BI97" s="127"/>
      <c r="BJ97" s="127"/>
      <c r="BK97" s="127"/>
      <c r="BL97" s="127"/>
      <c r="BM97" s="127"/>
      <c r="BN97" s="127"/>
      <c r="BO97" s="127"/>
      <c r="BP97" s="127"/>
      <c r="BQ97" s="127"/>
      <c r="BR97" s="127"/>
      <c r="BS97" s="127"/>
      <c r="BT97" s="127"/>
      <c r="BU97" s="127"/>
      <c r="BV97" s="34"/>
      <c r="BW97" s="34"/>
      <c r="BX97" s="7"/>
      <c r="BY97" s="7"/>
      <c r="BZ97" s="25"/>
      <c r="CG97" s="124" t="str" cm="1">
        <f t="array" ref="CG97">IFERROR(_xlfn.SINGLE(INDEX('School Enrollment Data'!$B$3:$B$1818, _xlfn.AGGREGATE(15, 3, (('School Enrollment Data'!$A$3:$A$1818=I$4)/('School Enrollment Data'!$A$3:$A$1818=I$4)*ROW('School Enrollment Data'!$A$3:$A$1818)-2),ROWS($DV$12:DV105)))), "")</f>
        <v/>
      </c>
      <c r="CH97" s="222" t="str">
        <f t="shared" si="1"/>
        <v/>
      </c>
      <c r="CI97" s="222" t="str">
        <f>IF($CG97="", "", IF($CH97="No", 0,VLOOKUP($CG97,'School Enrollment Data'!$B$3:$P$1818,2,FALSE)))</f>
        <v/>
      </c>
      <c r="CJ97" s="222" t="str">
        <f>IF($CG97="", "", IF($CH97="No", 0,VLOOKUP($CG97,'School Enrollment Data'!$B$3:$P$1818,3,FALSE)))</f>
        <v/>
      </c>
      <c r="CK97" s="222" t="str">
        <f>IF($CG97="", "", IF($CH97="No", 0,VLOOKUP($CG97,'School Enrollment Data'!$B$3:$P$1818,4,FALSE)))</f>
        <v/>
      </c>
      <c r="CL97" s="222" t="str">
        <f>IF($CG97="", "", IF($CH97="No", 0,VLOOKUP($CG97,'School Enrollment Data'!$B$3:$P$1818,5,FALSE)))</f>
        <v/>
      </c>
      <c r="CM97" s="222" t="str">
        <f>IF($CG97="", "", IF($CH97="No", 0,VLOOKUP($CG97,'School Enrollment Data'!$B$3:$P$1818,6,FALSE)))</f>
        <v/>
      </c>
      <c r="CN97" s="222" t="str">
        <f>IF($CG97="", "", IF($CH97="No", 0,VLOOKUP($CG97,'School Enrollment Data'!$B$3:$P$1818,7,FALSE)))</f>
        <v/>
      </c>
      <c r="CO97" s="222" t="str">
        <f>IF($CG97="", "", IF($CH97="No", 0,VLOOKUP($CG97,'School Enrollment Data'!$B$3:$P$1818,8,FALSE)))</f>
        <v/>
      </c>
      <c r="CP97" s="222" t="str">
        <f>IF($CG97="", "", IF($CH97="No", 0,VLOOKUP($CG97,'School Enrollment Data'!$B$3:$P$1818,9,FALSE)))</f>
        <v/>
      </c>
      <c r="CQ97" s="222" t="str">
        <f>IF($CG97="", "", IF($CH97="No", 0,VLOOKUP($CG97,'School Enrollment Data'!$B$3:$P$1818,10,FALSE)))</f>
        <v/>
      </c>
      <c r="CR97" s="222" t="str">
        <f>IF($CG97="", "", IF($CH97="No", 0,VLOOKUP($CG97,'School Enrollment Data'!$B$3:$P$1818,11,FALSE)))</f>
        <v/>
      </c>
      <c r="CS97" s="222" t="str">
        <f>IF($CG97="", "", IF($CH97="No", 0,VLOOKUP($CG97,'School Enrollment Data'!$B$3:$P$1818,12,FALSE)))</f>
        <v/>
      </c>
      <c r="CT97" s="222" t="str">
        <f>IF($CG97="", "", IF($CH97="No", 0,VLOOKUP($CG97,'School Enrollment Data'!$B$3:$P$1818,13,FALSE)))</f>
        <v/>
      </c>
      <c r="CU97" s="222" t="str">
        <f>IF($CG97="", "", IF($CH97="No", 0,VLOOKUP($CG97,'School Enrollment Data'!$B$3:$P$1818,14,FALSE)))</f>
        <v/>
      </c>
      <c r="CV97" s="222" t="str">
        <f>IF($CG97="", "", IF($CH97="No", 0,VLOOKUP($CG97,'School Enrollment Data'!$B$3:$P$1818,15,FALSE)))</f>
        <v/>
      </c>
    </row>
    <row r="98" spans="1:100" ht="15" customHeight="1" x14ac:dyDescent="0.25">
      <c r="A98" s="20"/>
      <c r="B98" s="590"/>
      <c r="C98" s="590"/>
      <c r="D98" s="589" t="str" cm="1">
        <f t="array" ref="D98">IFERROR(_xlfn.SINGLE(INDEX(CG$4:CG$439, _xlfn.AGGREGATE(15, 3, ((CG$4:CG$439&lt;&gt;"")/(CG$4:CG$439&lt;&gt;"")*ROW(CG$4:CG$439)-3),ROWS($DV$12:DV57)))), "")</f>
        <v/>
      </c>
      <c r="E98" s="589"/>
      <c r="F98" s="589"/>
      <c r="G98" s="589"/>
      <c r="H98" s="589"/>
      <c r="I98" s="589"/>
      <c r="J98" s="589"/>
      <c r="K98" s="589"/>
      <c r="L98" s="589"/>
      <c r="M98" s="589"/>
      <c r="N98" s="589"/>
      <c r="O98" s="589"/>
      <c r="P98" s="589"/>
      <c r="Q98" s="589"/>
      <c r="R98" s="589"/>
      <c r="S98" s="589"/>
      <c r="T98" s="589"/>
      <c r="U98" s="589"/>
      <c r="V98" s="589"/>
      <c r="W98" s="589"/>
      <c r="X98" s="589"/>
      <c r="Y98" s="589"/>
      <c r="Z98" s="4"/>
      <c r="AA98" s="590"/>
      <c r="AB98" s="590"/>
      <c r="AC98" s="589" t="str" cm="1">
        <f t="array" ref="AC98">IFERROR(_xlfn.SINGLE(INDEX(CG$4:CG$439, _xlfn.AGGREGATE(15, 3, ((CG$4:CG$439&lt;&gt;"")/(CG$4:CG$439&lt;&gt;"")*ROW(CG$4:CG$439)-3),ROWS($DV$12:DV107)))), "")</f>
        <v/>
      </c>
      <c r="AD98" s="589"/>
      <c r="AE98" s="589"/>
      <c r="AF98" s="589"/>
      <c r="AG98" s="589"/>
      <c r="AH98" s="589"/>
      <c r="AI98" s="589"/>
      <c r="AJ98" s="589"/>
      <c r="AK98" s="589"/>
      <c r="AL98" s="589"/>
      <c r="AM98" s="589"/>
      <c r="AN98" s="589"/>
      <c r="AO98" s="589"/>
      <c r="AP98" s="589"/>
      <c r="AQ98" s="589"/>
      <c r="AR98" s="589"/>
      <c r="AS98" s="589"/>
      <c r="AT98" s="589"/>
      <c r="AU98" s="589"/>
      <c r="AV98" s="589"/>
      <c r="AW98" s="589"/>
      <c r="AX98" s="589"/>
      <c r="AY98" s="4"/>
      <c r="AZ98" s="590"/>
      <c r="BA98" s="590"/>
      <c r="BB98" s="589" t="str" cm="1">
        <f t="array" ref="BB98">IFERROR(_xlfn.SINGLE(INDEX(CG$4:CG$439, _xlfn.AGGREGATE(15, 3, ((CG$4:CG$439&lt;&gt;"")/(CG$4:CG$439&lt;&gt;"")*ROW(CG$4:CG$439)-3),ROWS($DV$12:DV157)))), "")</f>
        <v/>
      </c>
      <c r="BC98" s="589"/>
      <c r="BD98" s="589"/>
      <c r="BE98" s="589"/>
      <c r="BF98" s="589"/>
      <c r="BG98" s="589"/>
      <c r="BH98" s="589"/>
      <c r="BI98" s="589"/>
      <c r="BJ98" s="589"/>
      <c r="BK98" s="589"/>
      <c r="BL98" s="589"/>
      <c r="BM98" s="589"/>
      <c r="BN98" s="589"/>
      <c r="BO98" s="589"/>
      <c r="BP98" s="589"/>
      <c r="BQ98" s="589"/>
      <c r="BR98" s="589"/>
      <c r="BS98" s="589"/>
      <c r="BT98" s="589"/>
      <c r="BU98" s="589"/>
      <c r="BV98" s="589"/>
      <c r="BW98" s="589"/>
      <c r="BX98" s="7"/>
      <c r="BY98" s="7"/>
      <c r="BZ98" s="25"/>
      <c r="CG98" s="124" t="str" cm="1">
        <f t="array" ref="CG98">IFERROR(_xlfn.SINGLE(INDEX('School Enrollment Data'!$B$3:$B$1818, _xlfn.AGGREGATE(15, 3, (('School Enrollment Data'!$A$3:$A$1818=I$4)/('School Enrollment Data'!$A$3:$A$1818=I$4)*ROW('School Enrollment Data'!$A$3:$A$1818)-2),ROWS($DV$12:DV106)))), "")</f>
        <v/>
      </c>
      <c r="CH98" s="222" t="str">
        <f t="shared" si="1"/>
        <v/>
      </c>
      <c r="CI98" s="222" t="str">
        <f>IF($CG98="", "", IF($CH98="No", 0,VLOOKUP($CG98,'School Enrollment Data'!$B$3:$P$1818,2,FALSE)))</f>
        <v/>
      </c>
      <c r="CJ98" s="222" t="str">
        <f>IF($CG98="", "", IF($CH98="No", 0,VLOOKUP($CG98,'School Enrollment Data'!$B$3:$P$1818,3,FALSE)))</f>
        <v/>
      </c>
      <c r="CK98" s="222" t="str">
        <f>IF($CG98="", "", IF($CH98="No", 0,VLOOKUP($CG98,'School Enrollment Data'!$B$3:$P$1818,4,FALSE)))</f>
        <v/>
      </c>
      <c r="CL98" s="222" t="str">
        <f>IF($CG98="", "", IF($CH98="No", 0,VLOOKUP($CG98,'School Enrollment Data'!$B$3:$P$1818,5,FALSE)))</f>
        <v/>
      </c>
      <c r="CM98" s="222" t="str">
        <f>IF($CG98="", "", IF($CH98="No", 0,VLOOKUP($CG98,'School Enrollment Data'!$B$3:$P$1818,6,FALSE)))</f>
        <v/>
      </c>
      <c r="CN98" s="222" t="str">
        <f>IF($CG98="", "", IF($CH98="No", 0,VLOOKUP($CG98,'School Enrollment Data'!$B$3:$P$1818,7,FALSE)))</f>
        <v/>
      </c>
      <c r="CO98" s="222" t="str">
        <f>IF($CG98="", "", IF($CH98="No", 0,VLOOKUP($CG98,'School Enrollment Data'!$B$3:$P$1818,8,FALSE)))</f>
        <v/>
      </c>
      <c r="CP98" s="222" t="str">
        <f>IF($CG98="", "", IF($CH98="No", 0,VLOOKUP($CG98,'School Enrollment Data'!$B$3:$P$1818,9,FALSE)))</f>
        <v/>
      </c>
      <c r="CQ98" s="222" t="str">
        <f>IF($CG98="", "", IF($CH98="No", 0,VLOOKUP($CG98,'School Enrollment Data'!$B$3:$P$1818,10,FALSE)))</f>
        <v/>
      </c>
      <c r="CR98" s="222" t="str">
        <f>IF($CG98="", "", IF($CH98="No", 0,VLOOKUP($CG98,'School Enrollment Data'!$B$3:$P$1818,11,FALSE)))</f>
        <v/>
      </c>
      <c r="CS98" s="222" t="str">
        <f>IF($CG98="", "", IF($CH98="No", 0,VLOOKUP($CG98,'School Enrollment Data'!$B$3:$P$1818,12,FALSE)))</f>
        <v/>
      </c>
      <c r="CT98" s="222" t="str">
        <f>IF($CG98="", "", IF($CH98="No", 0,VLOOKUP($CG98,'School Enrollment Data'!$B$3:$P$1818,13,FALSE)))</f>
        <v/>
      </c>
      <c r="CU98" s="222" t="str">
        <f>IF($CG98="", "", IF($CH98="No", 0,VLOOKUP($CG98,'School Enrollment Data'!$B$3:$P$1818,14,FALSE)))</f>
        <v/>
      </c>
      <c r="CV98" s="222" t="str">
        <f>IF($CG98="", "", IF($CH98="No", 0,VLOOKUP($CG98,'School Enrollment Data'!$B$3:$P$1818,15,FALSE)))</f>
        <v/>
      </c>
    </row>
    <row r="99" spans="1:100" ht="9" customHeight="1" x14ac:dyDescent="0.25">
      <c r="A99" s="20"/>
      <c r="B99" s="591"/>
      <c r="C99" s="591"/>
      <c r="D99" s="431"/>
      <c r="E99" s="431"/>
      <c r="F99" s="431"/>
      <c r="G99" s="431"/>
      <c r="H99" s="431"/>
      <c r="I99" s="431"/>
      <c r="J99" s="431"/>
      <c r="K99" s="431"/>
      <c r="L99" s="431"/>
      <c r="M99" s="431"/>
      <c r="N99" s="431"/>
      <c r="O99" s="431"/>
      <c r="P99" s="431"/>
      <c r="Q99" s="431"/>
      <c r="R99" s="431"/>
      <c r="S99" s="431"/>
      <c r="T99" s="431"/>
      <c r="U99" s="431"/>
      <c r="V99" s="431"/>
      <c r="W99" s="431"/>
      <c r="X99" s="431"/>
      <c r="Y99" s="431"/>
      <c r="Z99" s="4"/>
      <c r="AA99" s="591"/>
      <c r="AB99" s="591"/>
      <c r="AC99" s="4"/>
      <c r="AD99" s="127"/>
      <c r="AE99" s="127"/>
      <c r="AF99" s="127"/>
      <c r="AG99" s="127"/>
      <c r="AH99" s="127"/>
      <c r="AI99" s="127"/>
      <c r="AJ99" s="127"/>
      <c r="AK99" s="127"/>
      <c r="AL99" s="127"/>
      <c r="AM99" s="127"/>
      <c r="AN99" s="127"/>
      <c r="AO99" s="127"/>
      <c r="AP99" s="127"/>
      <c r="AQ99" s="127"/>
      <c r="AR99" s="127"/>
      <c r="AS99" s="127"/>
      <c r="AT99" s="127"/>
      <c r="AU99" s="127"/>
      <c r="AV99" s="127"/>
      <c r="AW99" s="127"/>
      <c r="AX99" s="127"/>
      <c r="AY99" s="127"/>
      <c r="AZ99" s="591"/>
      <c r="BA99" s="591"/>
      <c r="BB99" s="4"/>
      <c r="BC99" s="127"/>
      <c r="BD99" s="127"/>
      <c r="BE99" s="127"/>
      <c r="BF99" s="127"/>
      <c r="BG99" s="4"/>
      <c r="BH99" s="127"/>
      <c r="BI99" s="127"/>
      <c r="BJ99" s="127"/>
      <c r="BK99" s="127"/>
      <c r="BL99" s="127"/>
      <c r="BM99" s="127"/>
      <c r="BN99" s="127"/>
      <c r="BO99" s="127"/>
      <c r="BP99" s="127"/>
      <c r="BQ99" s="127"/>
      <c r="BR99" s="127"/>
      <c r="BS99" s="127"/>
      <c r="BT99" s="127"/>
      <c r="BU99" s="127"/>
      <c r="BV99" s="34"/>
      <c r="BW99" s="34"/>
      <c r="BX99" s="7"/>
      <c r="BY99" s="7"/>
      <c r="BZ99" s="25"/>
      <c r="CG99" s="124" t="str" cm="1">
        <f t="array" ref="CG99">IFERROR(_xlfn.SINGLE(INDEX('School Enrollment Data'!$B$3:$B$1818, _xlfn.AGGREGATE(15, 3, (('School Enrollment Data'!$A$3:$A$1818=I$4)/('School Enrollment Data'!$A$3:$A$1818=I$4)*ROW('School Enrollment Data'!$A$3:$A$1818)-2),ROWS($DV$12:DV107)))), "")</f>
        <v/>
      </c>
      <c r="CH99" s="222" t="str">
        <f t="shared" si="1"/>
        <v/>
      </c>
      <c r="CI99" s="222" t="str">
        <f>IF($CG99="", "", IF($CH99="No", 0,VLOOKUP($CG99,'School Enrollment Data'!$B$3:$P$1818,2,FALSE)))</f>
        <v/>
      </c>
      <c r="CJ99" s="222" t="str">
        <f>IF($CG99="", "", IF($CH99="No", 0,VLOOKUP($CG99,'School Enrollment Data'!$B$3:$P$1818,3,FALSE)))</f>
        <v/>
      </c>
      <c r="CK99" s="222" t="str">
        <f>IF($CG99="", "", IF($CH99="No", 0,VLOOKUP($CG99,'School Enrollment Data'!$B$3:$P$1818,4,FALSE)))</f>
        <v/>
      </c>
      <c r="CL99" s="222" t="str">
        <f>IF($CG99="", "", IF($CH99="No", 0,VLOOKUP($CG99,'School Enrollment Data'!$B$3:$P$1818,5,FALSE)))</f>
        <v/>
      </c>
      <c r="CM99" s="222" t="str">
        <f>IF($CG99="", "", IF($CH99="No", 0,VLOOKUP($CG99,'School Enrollment Data'!$B$3:$P$1818,6,FALSE)))</f>
        <v/>
      </c>
      <c r="CN99" s="222" t="str">
        <f>IF($CG99="", "", IF($CH99="No", 0,VLOOKUP($CG99,'School Enrollment Data'!$B$3:$P$1818,7,FALSE)))</f>
        <v/>
      </c>
      <c r="CO99" s="222" t="str">
        <f>IF($CG99="", "", IF($CH99="No", 0,VLOOKUP($CG99,'School Enrollment Data'!$B$3:$P$1818,8,FALSE)))</f>
        <v/>
      </c>
      <c r="CP99" s="222" t="str">
        <f>IF($CG99="", "", IF($CH99="No", 0,VLOOKUP($CG99,'School Enrollment Data'!$B$3:$P$1818,9,FALSE)))</f>
        <v/>
      </c>
      <c r="CQ99" s="222" t="str">
        <f>IF($CG99="", "", IF($CH99="No", 0,VLOOKUP($CG99,'School Enrollment Data'!$B$3:$P$1818,10,FALSE)))</f>
        <v/>
      </c>
      <c r="CR99" s="222" t="str">
        <f>IF($CG99="", "", IF($CH99="No", 0,VLOOKUP($CG99,'School Enrollment Data'!$B$3:$P$1818,11,FALSE)))</f>
        <v/>
      </c>
      <c r="CS99" s="222" t="str">
        <f>IF($CG99="", "", IF($CH99="No", 0,VLOOKUP($CG99,'School Enrollment Data'!$B$3:$P$1818,12,FALSE)))</f>
        <v/>
      </c>
      <c r="CT99" s="222" t="str">
        <f>IF($CG99="", "", IF($CH99="No", 0,VLOOKUP($CG99,'School Enrollment Data'!$B$3:$P$1818,13,FALSE)))</f>
        <v/>
      </c>
      <c r="CU99" s="222" t="str">
        <f>IF($CG99="", "", IF($CH99="No", 0,VLOOKUP($CG99,'School Enrollment Data'!$B$3:$P$1818,14,FALSE)))</f>
        <v/>
      </c>
      <c r="CV99" s="222" t="str">
        <f>IF($CG99="", "", IF($CH99="No", 0,VLOOKUP($CG99,'School Enrollment Data'!$B$3:$P$1818,15,FALSE)))</f>
        <v/>
      </c>
    </row>
    <row r="100" spans="1:100" ht="15" customHeight="1" x14ac:dyDescent="0.25">
      <c r="A100" s="20"/>
      <c r="B100" s="590"/>
      <c r="C100" s="590"/>
      <c r="D100" s="589" t="str" cm="1">
        <f t="array" ref="D100">IFERROR(_xlfn.SINGLE(INDEX(CG$4:CG$439, _xlfn.AGGREGATE(15, 3, ((CG$4:CG$439&lt;&gt;"")/(CG$4:CG$439&lt;&gt;"")*ROW(CG$4:CG$439)-3),ROWS($DV$12:DV58)))), "")</f>
        <v/>
      </c>
      <c r="E100" s="589"/>
      <c r="F100" s="589"/>
      <c r="G100" s="589"/>
      <c r="H100" s="589"/>
      <c r="I100" s="589"/>
      <c r="J100" s="589"/>
      <c r="K100" s="589"/>
      <c r="L100" s="589"/>
      <c r="M100" s="589"/>
      <c r="N100" s="589"/>
      <c r="O100" s="589"/>
      <c r="P100" s="589"/>
      <c r="Q100" s="589"/>
      <c r="R100" s="589"/>
      <c r="S100" s="589"/>
      <c r="T100" s="589"/>
      <c r="U100" s="589"/>
      <c r="V100" s="589"/>
      <c r="W100" s="589"/>
      <c r="X100" s="589"/>
      <c r="Y100" s="589"/>
      <c r="Z100" s="4"/>
      <c r="AA100" s="590"/>
      <c r="AB100" s="590"/>
      <c r="AC100" s="589" t="str" cm="1">
        <f t="array" ref="AC100">IFERROR(_xlfn.SINGLE(INDEX(CG$4:CG$439, _xlfn.AGGREGATE(15, 3, ((CG$4:CG$439&lt;&gt;"")/(CG$4:CG$439&lt;&gt;"")*ROW(CG$4:CG$439)-3),ROWS($DV$12:DV108)))), "")</f>
        <v/>
      </c>
      <c r="AD100" s="589"/>
      <c r="AE100" s="589"/>
      <c r="AF100" s="589"/>
      <c r="AG100" s="589"/>
      <c r="AH100" s="589"/>
      <c r="AI100" s="589"/>
      <c r="AJ100" s="589"/>
      <c r="AK100" s="589"/>
      <c r="AL100" s="589"/>
      <c r="AM100" s="589"/>
      <c r="AN100" s="589"/>
      <c r="AO100" s="589"/>
      <c r="AP100" s="589"/>
      <c r="AQ100" s="589"/>
      <c r="AR100" s="589"/>
      <c r="AS100" s="589"/>
      <c r="AT100" s="589"/>
      <c r="AU100" s="589"/>
      <c r="AV100" s="589"/>
      <c r="AW100" s="589"/>
      <c r="AX100" s="589"/>
      <c r="AY100" s="4"/>
      <c r="AZ100" s="590"/>
      <c r="BA100" s="590"/>
      <c r="BB100" s="589" t="str" cm="1">
        <f t="array" ref="BB100">IFERROR(_xlfn.SINGLE(INDEX(CG$4:CG$439, _xlfn.AGGREGATE(15, 3, ((CG$4:CG$439&lt;&gt;"")/(CG$4:CG$439&lt;&gt;"")*ROW(CG$4:CG$439)-3),ROWS($DV$12:DV158)))), "")</f>
        <v/>
      </c>
      <c r="BC100" s="589"/>
      <c r="BD100" s="589"/>
      <c r="BE100" s="589"/>
      <c r="BF100" s="589"/>
      <c r="BG100" s="589"/>
      <c r="BH100" s="589"/>
      <c r="BI100" s="589"/>
      <c r="BJ100" s="589"/>
      <c r="BK100" s="589"/>
      <c r="BL100" s="589"/>
      <c r="BM100" s="589"/>
      <c r="BN100" s="589"/>
      <c r="BO100" s="589"/>
      <c r="BP100" s="589"/>
      <c r="BQ100" s="589"/>
      <c r="BR100" s="589"/>
      <c r="BS100" s="589"/>
      <c r="BT100" s="589"/>
      <c r="BU100" s="589"/>
      <c r="BV100" s="589"/>
      <c r="BW100" s="589"/>
      <c r="BX100" s="7"/>
      <c r="BY100" s="7"/>
      <c r="BZ100" s="25"/>
      <c r="CG100" s="124" t="str" cm="1">
        <f t="array" ref="CG100">IFERROR(_xlfn.SINGLE(INDEX('School Enrollment Data'!$B$3:$B$1818, _xlfn.AGGREGATE(15, 3, (('School Enrollment Data'!$A$3:$A$1818=I$4)/('School Enrollment Data'!$A$3:$A$1818=I$4)*ROW('School Enrollment Data'!$A$3:$A$1818)-2),ROWS($DV$12:DV108)))), "")</f>
        <v/>
      </c>
      <c r="CH100" s="222" t="str">
        <f t="shared" si="1"/>
        <v/>
      </c>
      <c r="CI100" s="222" t="str">
        <f>IF($CG100="", "", IF($CH100="No", 0,VLOOKUP($CG100,'School Enrollment Data'!$B$3:$P$1818,2,FALSE)))</f>
        <v/>
      </c>
      <c r="CJ100" s="222" t="str">
        <f>IF($CG100="", "", IF($CH100="No", 0,VLOOKUP($CG100,'School Enrollment Data'!$B$3:$P$1818,3,FALSE)))</f>
        <v/>
      </c>
      <c r="CK100" s="222" t="str">
        <f>IF($CG100="", "", IF($CH100="No", 0,VLOOKUP($CG100,'School Enrollment Data'!$B$3:$P$1818,4,FALSE)))</f>
        <v/>
      </c>
      <c r="CL100" s="222" t="str">
        <f>IF($CG100="", "", IF($CH100="No", 0,VLOOKUP($CG100,'School Enrollment Data'!$B$3:$P$1818,5,FALSE)))</f>
        <v/>
      </c>
      <c r="CM100" s="222" t="str">
        <f>IF($CG100="", "", IF($CH100="No", 0,VLOOKUP($CG100,'School Enrollment Data'!$B$3:$P$1818,6,FALSE)))</f>
        <v/>
      </c>
      <c r="CN100" s="222" t="str">
        <f>IF($CG100="", "", IF($CH100="No", 0,VLOOKUP($CG100,'School Enrollment Data'!$B$3:$P$1818,7,FALSE)))</f>
        <v/>
      </c>
      <c r="CO100" s="222" t="str">
        <f>IF($CG100="", "", IF($CH100="No", 0,VLOOKUP($CG100,'School Enrollment Data'!$B$3:$P$1818,8,FALSE)))</f>
        <v/>
      </c>
      <c r="CP100" s="222" t="str">
        <f>IF($CG100="", "", IF($CH100="No", 0,VLOOKUP($CG100,'School Enrollment Data'!$B$3:$P$1818,9,FALSE)))</f>
        <v/>
      </c>
      <c r="CQ100" s="222" t="str">
        <f>IF($CG100="", "", IF($CH100="No", 0,VLOOKUP($CG100,'School Enrollment Data'!$B$3:$P$1818,10,FALSE)))</f>
        <v/>
      </c>
      <c r="CR100" s="222" t="str">
        <f>IF($CG100="", "", IF($CH100="No", 0,VLOOKUP($CG100,'School Enrollment Data'!$B$3:$P$1818,11,FALSE)))</f>
        <v/>
      </c>
      <c r="CS100" s="222" t="str">
        <f>IF($CG100="", "", IF($CH100="No", 0,VLOOKUP($CG100,'School Enrollment Data'!$B$3:$P$1818,12,FALSE)))</f>
        <v/>
      </c>
      <c r="CT100" s="222" t="str">
        <f>IF($CG100="", "", IF($CH100="No", 0,VLOOKUP($CG100,'School Enrollment Data'!$B$3:$P$1818,13,FALSE)))</f>
        <v/>
      </c>
      <c r="CU100" s="222" t="str">
        <f>IF($CG100="", "", IF($CH100="No", 0,VLOOKUP($CG100,'School Enrollment Data'!$B$3:$P$1818,14,FALSE)))</f>
        <v/>
      </c>
      <c r="CV100" s="222" t="str">
        <f>IF($CG100="", "", IF($CH100="No", 0,VLOOKUP($CG100,'School Enrollment Data'!$B$3:$P$1818,15,FALSE)))</f>
        <v/>
      </c>
    </row>
    <row r="101" spans="1:100" ht="9" customHeight="1" x14ac:dyDescent="0.25">
      <c r="A101" s="20"/>
      <c r="B101" s="591"/>
      <c r="C101" s="591"/>
      <c r="D101" s="431"/>
      <c r="E101" s="431"/>
      <c r="F101" s="431"/>
      <c r="G101" s="431"/>
      <c r="H101" s="431"/>
      <c r="I101" s="431"/>
      <c r="J101" s="431"/>
      <c r="K101" s="431"/>
      <c r="L101" s="431"/>
      <c r="M101" s="431"/>
      <c r="N101" s="431"/>
      <c r="O101" s="431"/>
      <c r="P101" s="431"/>
      <c r="Q101" s="431"/>
      <c r="R101" s="431"/>
      <c r="S101" s="431"/>
      <c r="T101" s="431"/>
      <c r="U101" s="431"/>
      <c r="V101" s="431"/>
      <c r="W101" s="431"/>
      <c r="X101" s="431"/>
      <c r="Y101" s="431"/>
      <c r="Z101" s="4"/>
      <c r="AA101" s="591"/>
      <c r="AB101" s="591"/>
      <c r="AC101" s="4"/>
      <c r="AD101" s="127"/>
      <c r="AE101" s="127"/>
      <c r="AF101" s="127"/>
      <c r="AG101" s="127"/>
      <c r="AH101" s="127"/>
      <c r="AI101" s="127"/>
      <c r="AJ101" s="127"/>
      <c r="AK101" s="127"/>
      <c r="AL101" s="127"/>
      <c r="AM101" s="127"/>
      <c r="AN101" s="127"/>
      <c r="AO101" s="127"/>
      <c r="AP101" s="127"/>
      <c r="AQ101" s="127"/>
      <c r="AR101" s="127"/>
      <c r="AS101" s="127"/>
      <c r="AT101" s="127"/>
      <c r="AU101" s="127"/>
      <c r="AV101" s="127"/>
      <c r="AW101" s="127"/>
      <c r="AX101" s="127"/>
      <c r="AY101" s="127"/>
      <c r="AZ101" s="591"/>
      <c r="BA101" s="591"/>
      <c r="BB101" s="4"/>
      <c r="BC101" s="127"/>
      <c r="BD101" s="127"/>
      <c r="BE101" s="127"/>
      <c r="BF101" s="127"/>
      <c r="BG101" s="4"/>
      <c r="BH101" s="127"/>
      <c r="BI101" s="127"/>
      <c r="BJ101" s="127"/>
      <c r="BK101" s="127"/>
      <c r="BL101" s="127"/>
      <c r="BM101" s="127"/>
      <c r="BN101" s="127"/>
      <c r="BO101" s="127"/>
      <c r="BP101" s="127"/>
      <c r="BQ101" s="127"/>
      <c r="BR101" s="127"/>
      <c r="BS101" s="127"/>
      <c r="BT101" s="127"/>
      <c r="BU101" s="127"/>
      <c r="BV101" s="34"/>
      <c r="BW101" s="34"/>
      <c r="BX101" s="7"/>
      <c r="BY101" s="7"/>
      <c r="BZ101" s="25"/>
      <c r="CG101" s="124" t="str" cm="1">
        <f t="array" ref="CG101">IFERROR(_xlfn.SINGLE(INDEX('School Enrollment Data'!$B$3:$B$1818, _xlfn.AGGREGATE(15, 3, (('School Enrollment Data'!$A$3:$A$1818=I$4)/('School Enrollment Data'!$A$3:$A$1818=I$4)*ROW('School Enrollment Data'!$A$3:$A$1818)-2),ROWS($DV$12:DV109)))), "")</f>
        <v/>
      </c>
      <c r="CH101" s="222" t="str">
        <f t="shared" si="1"/>
        <v/>
      </c>
      <c r="CI101" s="222" t="str">
        <f>IF($CG101="", "", IF($CH101="No", 0,VLOOKUP($CG101,'School Enrollment Data'!$B$3:$P$1818,2,FALSE)))</f>
        <v/>
      </c>
      <c r="CJ101" s="222" t="str">
        <f>IF($CG101="", "", IF($CH101="No", 0,VLOOKUP($CG101,'School Enrollment Data'!$B$3:$P$1818,3,FALSE)))</f>
        <v/>
      </c>
      <c r="CK101" s="222" t="str">
        <f>IF($CG101="", "", IF($CH101="No", 0,VLOOKUP($CG101,'School Enrollment Data'!$B$3:$P$1818,4,FALSE)))</f>
        <v/>
      </c>
      <c r="CL101" s="222" t="str">
        <f>IF($CG101="", "", IF($CH101="No", 0,VLOOKUP($CG101,'School Enrollment Data'!$B$3:$P$1818,5,FALSE)))</f>
        <v/>
      </c>
      <c r="CM101" s="222" t="str">
        <f>IF($CG101="", "", IF($CH101="No", 0,VLOOKUP($CG101,'School Enrollment Data'!$B$3:$P$1818,6,FALSE)))</f>
        <v/>
      </c>
      <c r="CN101" s="222" t="str">
        <f>IF($CG101="", "", IF($CH101="No", 0,VLOOKUP($CG101,'School Enrollment Data'!$B$3:$P$1818,7,FALSE)))</f>
        <v/>
      </c>
      <c r="CO101" s="222" t="str">
        <f>IF($CG101="", "", IF($CH101="No", 0,VLOOKUP($CG101,'School Enrollment Data'!$B$3:$P$1818,8,FALSE)))</f>
        <v/>
      </c>
      <c r="CP101" s="222" t="str">
        <f>IF($CG101="", "", IF($CH101="No", 0,VLOOKUP($CG101,'School Enrollment Data'!$B$3:$P$1818,9,FALSE)))</f>
        <v/>
      </c>
      <c r="CQ101" s="222" t="str">
        <f>IF($CG101="", "", IF($CH101="No", 0,VLOOKUP($CG101,'School Enrollment Data'!$B$3:$P$1818,10,FALSE)))</f>
        <v/>
      </c>
      <c r="CR101" s="222" t="str">
        <f>IF($CG101="", "", IF($CH101="No", 0,VLOOKUP($CG101,'School Enrollment Data'!$B$3:$P$1818,11,FALSE)))</f>
        <v/>
      </c>
      <c r="CS101" s="222" t="str">
        <f>IF($CG101="", "", IF($CH101="No", 0,VLOOKUP($CG101,'School Enrollment Data'!$B$3:$P$1818,12,FALSE)))</f>
        <v/>
      </c>
      <c r="CT101" s="222" t="str">
        <f>IF($CG101="", "", IF($CH101="No", 0,VLOOKUP($CG101,'School Enrollment Data'!$B$3:$P$1818,13,FALSE)))</f>
        <v/>
      </c>
      <c r="CU101" s="222" t="str">
        <f>IF($CG101="", "", IF($CH101="No", 0,VLOOKUP($CG101,'School Enrollment Data'!$B$3:$P$1818,14,FALSE)))</f>
        <v/>
      </c>
      <c r="CV101" s="222" t="str">
        <f>IF($CG101="", "", IF($CH101="No", 0,VLOOKUP($CG101,'School Enrollment Data'!$B$3:$P$1818,15,FALSE)))</f>
        <v/>
      </c>
    </row>
    <row r="102" spans="1:100" ht="15" customHeight="1" x14ac:dyDescent="0.25">
      <c r="A102" s="20"/>
      <c r="B102" s="590"/>
      <c r="C102" s="590"/>
      <c r="D102" s="589" t="str" cm="1">
        <f t="array" ref="D102">IFERROR(_xlfn.SINGLE(INDEX(CG$4:CG$439, _xlfn.AGGREGATE(15, 3, ((CG$4:CG$439&lt;&gt;"")/(CG$4:CG$439&lt;&gt;"")*ROW(CG$4:CG$439)-3),ROWS($DV$12:DV59)))), "")</f>
        <v/>
      </c>
      <c r="E102" s="589"/>
      <c r="F102" s="589"/>
      <c r="G102" s="589"/>
      <c r="H102" s="589"/>
      <c r="I102" s="589"/>
      <c r="J102" s="589"/>
      <c r="K102" s="589"/>
      <c r="L102" s="589"/>
      <c r="M102" s="589"/>
      <c r="N102" s="589"/>
      <c r="O102" s="589"/>
      <c r="P102" s="589"/>
      <c r="Q102" s="589"/>
      <c r="R102" s="589"/>
      <c r="S102" s="589"/>
      <c r="T102" s="589"/>
      <c r="U102" s="589"/>
      <c r="V102" s="589"/>
      <c r="W102" s="589"/>
      <c r="X102" s="589"/>
      <c r="Y102" s="589"/>
      <c r="Z102" s="4"/>
      <c r="AA102" s="590"/>
      <c r="AB102" s="590"/>
      <c r="AC102" s="589" t="str" cm="1">
        <f t="array" ref="AC102">IFERROR(_xlfn.SINGLE(INDEX(CG$4:CG$439, _xlfn.AGGREGATE(15, 3, ((CG$4:CG$439&lt;&gt;"")/(CG$4:CG$439&lt;&gt;"")*ROW(CG$4:CG$439)-3),ROWS($DV$12:DV109)))), "")</f>
        <v/>
      </c>
      <c r="AD102" s="589"/>
      <c r="AE102" s="589"/>
      <c r="AF102" s="589"/>
      <c r="AG102" s="589"/>
      <c r="AH102" s="589"/>
      <c r="AI102" s="589"/>
      <c r="AJ102" s="589"/>
      <c r="AK102" s="589"/>
      <c r="AL102" s="589"/>
      <c r="AM102" s="589"/>
      <c r="AN102" s="589"/>
      <c r="AO102" s="589"/>
      <c r="AP102" s="589"/>
      <c r="AQ102" s="589"/>
      <c r="AR102" s="589"/>
      <c r="AS102" s="589"/>
      <c r="AT102" s="589"/>
      <c r="AU102" s="589"/>
      <c r="AV102" s="589"/>
      <c r="AW102" s="589"/>
      <c r="AX102" s="589"/>
      <c r="AY102" s="4"/>
      <c r="AZ102" s="590"/>
      <c r="BA102" s="590"/>
      <c r="BB102" s="589" t="str" cm="1">
        <f t="array" ref="BB102">IFERROR(_xlfn.SINGLE(INDEX(CG$4:CG$439, _xlfn.AGGREGATE(15, 3, ((CG$4:CG$439&lt;&gt;"")/(CG$4:CG$439&lt;&gt;"")*ROW(CG$4:CG$439)-3),ROWS($DV$12:DV159)))), "")</f>
        <v/>
      </c>
      <c r="BC102" s="589"/>
      <c r="BD102" s="589"/>
      <c r="BE102" s="589"/>
      <c r="BF102" s="589"/>
      <c r="BG102" s="589"/>
      <c r="BH102" s="589"/>
      <c r="BI102" s="589"/>
      <c r="BJ102" s="589"/>
      <c r="BK102" s="589"/>
      <c r="BL102" s="589"/>
      <c r="BM102" s="589"/>
      <c r="BN102" s="589"/>
      <c r="BO102" s="589"/>
      <c r="BP102" s="589"/>
      <c r="BQ102" s="589"/>
      <c r="BR102" s="589"/>
      <c r="BS102" s="589"/>
      <c r="BT102" s="589"/>
      <c r="BU102" s="589"/>
      <c r="BV102" s="589"/>
      <c r="BW102" s="589"/>
      <c r="BX102" s="7"/>
      <c r="BY102" s="7"/>
      <c r="BZ102" s="25"/>
      <c r="CG102" s="124" t="str" cm="1">
        <f t="array" ref="CG102">IFERROR(_xlfn.SINGLE(INDEX('School Enrollment Data'!$B$3:$B$1818, _xlfn.AGGREGATE(15, 3, (('School Enrollment Data'!$A$3:$A$1818=I$4)/('School Enrollment Data'!$A$3:$A$1818=I$4)*ROW('School Enrollment Data'!$A$3:$A$1818)-2),ROWS($DV$12:DV110)))), "")</f>
        <v/>
      </c>
      <c r="CH102" s="222" t="str">
        <f t="shared" si="1"/>
        <v/>
      </c>
      <c r="CI102" s="222" t="str">
        <f>IF($CG102="", "", IF($CH102="No", 0,VLOOKUP($CG102,'School Enrollment Data'!$B$3:$P$1818,2,FALSE)))</f>
        <v/>
      </c>
      <c r="CJ102" s="222" t="str">
        <f>IF($CG102="", "", IF($CH102="No", 0,VLOOKUP($CG102,'School Enrollment Data'!$B$3:$P$1818,3,FALSE)))</f>
        <v/>
      </c>
      <c r="CK102" s="222" t="str">
        <f>IF($CG102="", "", IF($CH102="No", 0,VLOOKUP($CG102,'School Enrollment Data'!$B$3:$P$1818,4,FALSE)))</f>
        <v/>
      </c>
      <c r="CL102" s="222" t="str">
        <f>IF($CG102="", "", IF($CH102="No", 0,VLOOKUP($CG102,'School Enrollment Data'!$B$3:$P$1818,5,FALSE)))</f>
        <v/>
      </c>
      <c r="CM102" s="222" t="str">
        <f>IF($CG102="", "", IF($CH102="No", 0,VLOOKUP($CG102,'School Enrollment Data'!$B$3:$P$1818,6,FALSE)))</f>
        <v/>
      </c>
      <c r="CN102" s="222" t="str">
        <f>IF($CG102="", "", IF($CH102="No", 0,VLOOKUP($CG102,'School Enrollment Data'!$B$3:$P$1818,7,FALSE)))</f>
        <v/>
      </c>
      <c r="CO102" s="222" t="str">
        <f>IF($CG102="", "", IF($CH102="No", 0,VLOOKUP($CG102,'School Enrollment Data'!$B$3:$P$1818,8,FALSE)))</f>
        <v/>
      </c>
      <c r="CP102" s="222" t="str">
        <f>IF($CG102="", "", IF($CH102="No", 0,VLOOKUP($CG102,'School Enrollment Data'!$B$3:$P$1818,9,FALSE)))</f>
        <v/>
      </c>
      <c r="CQ102" s="222" t="str">
        <f>IF($CG102="", "", IF($CH102="No", 0,VLOOKUP($CG102,'School Enrollment Data'!$B$3:$P$1818,10,FALSE)))</f>
        <v/>
      </c>
      <c r="CR102" s="222" t="str">
        <f>IF($CG102="", "", IF($CH102="No", 0,VLOOKUP($CG102,'School Enrollment Data'!$B$3:$P$1818,11,FALSE)))</f>
        <v/>
      </c>
      <c r="CS102" s="222" t="str">
        <f>IF($CG102="", "", IF($CH102="No", 0,VLOOKUP($CG102,'School Enrollment Data'!$B$3:$P$1818,12,FALSE)))</f>
        <v/>
      </c>
      <c r="CT102" s="222" t="str">
        <f>IF($CG102="", "", IF($CH102="No", 0,VLOOKUP($CG102,'School Enrollment Data'!$B$3:$P$1818,13,FALSE)))</f>
        <v/>
      </c>
      <c r="CU102" s="222" t="str">
        <f>IF($CG102="", "", IF($CH102="No", 0,VLOOKUP($CG102,'School Enrollment Data'!$B$3:$P$1818,14,FALSE)))</f>
        <v/>
      </c>
      <c r="CV102" s="222" t="str">
        <f>IF($CG102="", "", IF($CH102="No", 0,VLOOKUP($CG102,'School Enrollment Data'!$B$3:$P$1818,15,FALSE)))</f>
        <v/>
      </c>
    </row>
    <row r="103" spans="1:100" ht="9" customHeight="1" x14ac:dyDescent="0.25">
      <c r="A103" s="20"/>
      <c r="B103" s="591"/>
      <c r="C103" s="591"/>
      <c r="D103" s="431"/>
      <c r="E103" s="431"/>
      <c r="F103" s="431"/>
      <c r="G103" s="431"/>
      <c r="H103" s="431"/>
      <c r="I103" s="431"/>
      <c r="J103" s="431"/>
      <c r="K103" s="431"/>
      <c r="L103" s="431"/>
      <c r="M103" s="431"/>
      <c r="N103" s="431"/>
      <c r="O103" s="431"/>
      <c r="P103" s="431"/>
      <c r="Q103" s="431"/>
      <c r="R103" s="431"/>
      <c r="S103" s="431"/>
      <c r="T103" s="431"/>
      <c r="U103" s="431"/>
      <c r="V103" s="431"/>
      <c r="W103" s="431"/>
      <c r="X103" s="431"/>
      <c r="Y103" s="431"/>
      <c r="Z103" s="4"/>
      <c r="AA103" s="591"/>
      <c r="AB103" s="591"/>
      <c r="AC103" s="4"/>
      <c r="AD103" s="127"/>
      <c r="AE103" s="127"/>
      <c r="AF103" s="127"/>
      <c r="AG103" s="127"/>
      <c r="AH103" s="127"/>
      <c r="AI103" s="127"/>
      <c r="AJ103" s="127"/>
      <c r="AK103" s="127"/>
      <c r="AL103" s="127"/>
      <c r="AM103" s="127"/>
      <c r="AN103" s="127"/>
      <c r="AO103" s="127"/>
      <c r="AP103" s="127"/>
      <c r="AQ103" s="127"/>
      <c r="AR103" s="127"/>
      <c r="AS103" s="127"/>
      <c r="AT103" s="127"/>
      <c r="AU103" s="127"/>
      <c r="AV103" s="127"/>
      <c r="AW103" s="127"/>
      <c r="AX103" s="127"/>
      <c r="AY103" s="127"/>
      <c r="AZ103" s="591"/>
      <c r="BA103" s="591"/>
      <c r="BB103" s="4"/>
      <c r="BC103" s="127"/>
      <c r="BD103" s="127"/>
      <c r="BE103" s="127"/>
      <c r="BF103" s="127"/>
      <c r="BG103" s="4"/>
      <c r="BH103" s="127"/>
      <c r="BI103" s="127"/>
      <c r="BJ103" s="127"/>
      <c r="BK103" s="127"/>
      <c r="BL103" s="127"/>
      <c r="BM103" s="127"/>
      <c r="BN103" s="127"/>
      <c r="BO103" s="127"/>
      <c r="BP103" s="127"/>
      <c r="BQ103" s="127"/>
      <c r="BR103" s="127"/>
      <c r="BS103" s="127"/>
      <c r="BT103" s="127"/>
      <c r="BU103" s="127"/>
      <c r="BV103" s="34"/>
      <c r="BW103" s="34"/>
      <c r="BX103" s="7"/>
      <c r="BY103" s="7"/>
      <c r="BZ103" s="25"/>
      <c r="CG103" s="124" t="str" cm="1">
        <f t="array" ref="CG103">IFERROR(_xlfn.SINGLE(INDEX('School Enrollment Data'!$B$3:$B$1818, _xlfn.AGGREGATE(15, 3, (('School Enrollment Data'!$A$3:$A$1818=I$4)/('School Enrollment Data'!$A$3:$A$1818=I$4)*ROW('School Enrollment Data'!$A$3:$A$1818)-2),ROWS($DV$12:DV111)))), "")</f>
        <v/>
      </c>
      <c r="CH103" s="222" t="str">
        <f t="shared" si="1"/>
        <v/>
      </c>
      <c r="CI103" s="222" t="str">
        <f>IF($CG103="", "", IF($CH103="No", 0,VLOOKUP($CG103,'School Enrollment Data'!$B$3:$P$1818,2,FALSE)))</f>
        <v/>
      </c>
      <c r="CJ103" s="222" t="str">
        <f>IF($CG103="", "", IF($CH103="No", 0,VLOOKUP($CG103,'School Enrollment Data'!$B$3:$P$1818,3,FALSE)))</f>
        <v/>
      </c>
      <c r="CK103" s="222" t="str">
        <f>IF($CG103="", "", IF($CH103="No", 0,VLOOKUP($CG103,'School Enrollment Data'!$B$3:$P$1818,4,FALSE)))</f>
        <v/>
      </c>
      <c r="CL103" s="222" t="str">
        <f>IF($CG103="", "", IF($CH103="No", 0,VLOOKUP($CG103,'School Enrollment Data'!$B$3:$P$1818,5,FALSE)))</f>
        <v/>
      </c>
      <c r="CM103" s="222" t="str">
        <f>IF($CG103="", "", IF($CH103="No", 0,VLOOKUP($CG103,'School Enrollment Data'!$B$3:$P$1818,6,FALSE)))</f>
        <v/>
      </c>
      <c r="CN103" s="222" t="str">
        <f>IF($CG103="", "", IF($CH103="No", 0,VLOOKUP($CG103,'School Enrollment Data'!$B$3:$P$1818,7,FALSE)))</f>
        <v/>
      </c>
      <c r="CO103" s="222" t="str">
        <f>IF($CG103="", "", IF($CH103="No", 0,VLOOKUP($CG103,'School Enrollment Data'!$B$3:$P$1818,8,FALSE)))</f>
        <v/>
      </c>
      <c r="CP103" s="222" t="str">
        <f>IF($CG103="", "", IF($CH103="No", 0,VLOOKUP($CG103,'School Enrollment Data'!$B$3:$P$1818,9,FALSE)))</f>
        <v/>
      </c>
      <c r="CQ103" s="222" t="str">
        <f>IF($CG103="", "", IF($CH103="No", 0,VLOOKUP($CG103,'School Enrollment Data'!$B$3:$P$1818,10,FALSE)))</f>
        <v/>
      </c>
      <c r="CR103" s="222" t="str">
        <f>IF($CG103="", "", IF($CH103="No", 0,VLOOKUP($CG103,'School Enrollment Data'!$B$3:$P$1818,11,FALSE)))</f>
        <v/>
      </c>
      <c r="CS103" s="222" t="str">
        <f>IF($CG103="", "", IF($CH103="No", 0,VLOOKUP($CG103,'School Enrollment Data'!$B$3:$P$1818,12,FALSE)))</f>
        <v/>
      </c>
      <c r="CT103" s="222" t="str">
        <f>IF($CG103="", "", IF($CH103="No", 0,VLOOKUP($CG103,'School Enrollment Data'!$B$3:$P$1818,13,FALSE)))</f>
        <v/>
      </c>
      <c r="CU103" s="222" t="str">
        <f>IF($CG103="", "", IF($CH103="No", 0,VLOOKUP($CG103,'School Enrollment Data'!$B$3:$P$1818,14,FALSE)))</f>
        <v/>
      </c>
      <c r="CV103" s="222" t="str">
        <f>IF($CG103="", "", IF($CH103="No", 0,VLOOKUP($CG103,'School Enrollment Data'!$B$3:$P$1818,15,FALSE)))</f>
        <v/>
      </c>
    </row>
    <row r="104" spans="1:100" ht="15" customHeight="1" x14ac:dyDescent="0.25">
      <c r="A104" s="20"/>
      <c r="B104" s="590"/>
      <c r="C104" s="590"/>
      <c r="D104" s="589" t="str" cm="1">
        <f t="array" ref="D104">IFERROR(_xlfn.SINGLE(INDEX(CG$4:CG$439, _xlfn.AGGREGATE(15, 3, ((CG$4:CG$439&lt;&gt;"")/(CG$4:CG$439&lt;&gt;"")*ROW(CG$4:CG$439)-3),ROWS($DV$12:DV60)))), "")</f>
        <v/>
      </c>
      <c r="E104" s="589"/>
      <c r="F104" s="589"/>
      <c r="G104" s="589"/>
      <c r="H104" s="589"/>
      <c r="I104" s="589"/>
      <c r="J104" s="589"/>
      <c r="K104" s="589"/>
      <c r="L104" s="589"/>
      <c r="M104" s="589"/>
      <c r="N104" s="589"/>
      <c r="O104" s="589"/>
      <c r="P104" s="589"/>
      <c r="Q104" s="589"/>
      <c r="R104" s="589"/>
      <c r="S104" s="589"/>
      <c r="T104" s="589"/>
      <c r="U104" s="589"/>
      <c r="V104" s="589"/>
      <c r="W104" s="589"/>
      <c r="X104" s="589"/>
      <c r="Y104" s="589"/>
      <c r="Z104" s="4"/>
      <c r="AA104" s="590"/>
      <c r="AB104" s="590"/>
      <c r="AC104" s="589" t="str" cm="1">
        <f t="array" ref="AC104">IFERROR(_xlfn.SINGLE(INDEX(CG$4:CG$439, _xlfn.AGGREGATE(15, 3, ((CG$4:CG$439&lt;&gt;"")/(CG$4:CG$439&lt;&gt;"")*ROW(CG$4:CG$439)-3),ROWS($DV$12:DV110)))), "")</f>
        <v/>
      </c>
      <c r="AD104" s="589"/>
      <c r="AE104" s="589"/>
      <c r="AF104" s="589"/>
      <c r="AG104" s="589"/>
      <c r="AH104" s="589"/>
      <c r="AI104" s="589"/>
      <c r="AJ104" s="589"/>
      <c r="AK104" s="589"/>
      <c r="AL104" s="589"/>
      <c r="AM104" s="589"/>
      <c r="AN104" s="589"/>
      <c r="AO104" s="589"/>
      <c r="AP104" s="589"/>
      <c r="AQ104" s="589"/>
      <c r="AR104" s="589"/>
      <c r="AS104" s="589"/>
      <c r="AT104" s="589"/>
      <c r="AU104" s="589"/>
      <c r="AV104" s="589"/>
      <c r="AW104" s="589"/>
      <c r="AX104" s="589"/>
      <c r="AY104" s="4"/>
      <c r="AZ104" s="590"/>
      <c r="BA104" s="590"/>
      <c r="BB104" s="589" t="str" cm="1">
        <f t="array" ref="BB104">IFERROR(_xlfn.SINGLE(INDEX(CG$4:CG$439, _xlfn.AGGREGATE(15, 3, ((CG$4:CG$439&lt;&gt;"")/(CG$4:CG$439&lt;&gt;"")*ROW(CG$4:CG$439)-3),ROWS($DV$12:DV160)))), "")</f>
        <v/>
      </c>
      <c r="BC104" s="589"/>
      <c r="BD104" s="589"/>
      <c r="BE104" s="589"/>
      <c r="BF104" s="589"/>
      <c r="BG104" s="589"/>
      <c r="BH104" s="589"/>
      <c r="BI104" s="589"/>
      <c r="BJ104" s="589"/>
      <c r="BK104" s="589"/>
      <c r="BL104" s="589"/>
      <c r="BM104" s="589"/>
      <c r="BN104" s="589"/>
      <c r="BO104" s="589"/>
      <c r="BP104" s="589"/>
      <c r="BQ104" s="589"/>
      <c r="BR104" s="589"/>
      <c r="BS104" s="589"/>
      <c r="BT104" s="589"/>
      <c r="BU104" s="589"/>
      <c r="BV104" s="589"/>
      <c r="BW104" s="589"/>
      <c r="BX104" s="7"/>
      <c r="BY104" s="7"/>
      <c r="BZ104" s="25"/>
      <c r="CG104" s="124" t="str" cm="1">
        <f t="array" ref="CG104">IFERROR(_xlfn.SINGLE(INDEX('School Enrollment Data'!$B$3:$B$1818, _xlfn.AGGREGATE(15, 3, (('School Enrollment Data'!$A$3:$A$1818=I$4)/('School Enrollment Data'!$A$3:$A$1818=I$4)*ROW('School Enrollment Data'!$A$3:$A$1818)-2),ROWS($DV$12:DV112)))), "")</f>
        <v/>
      </c>
      <c r="CH104" s="222" t="str">
        <f t="shared" si="1"/>
        <v/>
      </c>
      <c r="CI104" s="222" t="str">
        <f>IF($CG104="", "", IF($CH104="No", 0,VLOOKUP($CG104,'School Enrollment Data'!$B$3:$P$1818,2,FALSE)))</f>
        <v/>
      </c>
      <c r="CJ104" s="222" t="str">
        <f>IF($CG104="", "", IF($CH104="No", 0,VLOOKUP($CG104,'School Enrollment Data'!$B$3:$P$1818,3,FALSE)))</f>
        <v/>
      </c>
      <c r="CK104" s="222" t="str">
        <f>IF($CG104="", "", IF($CH104="No", 0,VLOOKUP($CG104,'School Enrollment Data'!$B$3:$P$1818,4,FALSE)))</f>
        <v/>
      </c>
      <c r="CL104" s="222" t="str">
        <f>IF($CG104="", "", IF($CH104="No", 0,VLOOKUP($CG104,'School Enrollment Data'!$B$3:$P$1818,5,FALSE)))</f>
        <v/>
      </c>
      <c r="CM104" s="222" t="str">
        <f>IF($CG104="", "", IF($CH104="No", 0,VLOOKUP($CG104,'School Enrollment Data'!$B$3:$P$1818,6,FALSE)))</f>
        <v/>
      </c>
      <c r="CN104" s="222" t="str">
        <f>IF($CG104="", "", IF($CH104="No", 0,VLOOKUP($CG104,'School Enrollment Data'!$B$3:$P$1818,7,FALSE)))</f>
        <v/>
      </c>
      <c r="CO104" s="222" t="str">
        <f>IF($CG104="", "", IF($CH104="No", 0,VLOOKUP($CG104,'School Enrollment Data'!$B$3:$P$1818,8,FALSE)))</f>
        <v/>
      </c>
      <c r="CP104" s="222" t="str">
        <f>IF($CG104="", "", IF($CH104="No", 0,VLOOKUP($CG104,'School Enrollment Data'!$B$3:$P$1818,9,FALSE)))</f>
        <v/>
      </c>
      <c r="CQ104" s="222" t="str">
        <f>IF($CG104="", "", IF($CH104="No", 0,VLOOKUP($CG104,'School Enrollment Data'!$B$3:$P$1818,10,FALSE)))</f>
        <v/>
      </c>
      <c r="CR104" s="222" t="str">
        <f>IF($CG104="", "", IF($CH104="No", 0,VLOOKUP($CG104,'School Enrollment Data'!$B$3:$P$1818,11,FALSE)))</f>
        <v/>
      </c>
      <c r="CS104" s="222" t="str">
        <f>IF($CG104="", "", IF($CH104="No", 0,VLOOKUP($CG104,'School Enrollment Data'!$B$3:$P$1818,12,FALSE)))</f>
        <v/>
      </c>
      <c r="CT104" s="222" t="str">
        <f>IF($CG104="", "", IF($CH104="No", 0,VLOOKUP($CG104,'School Enrollment Data'!$B$3:$P$1818,13,FALSE)))</f>
        <v/>
      </c>
      <c r="CU104" s="222" t="str">
        <f>IF($CG104="", "", IF($CH104="No", 0,VLOOKUP($CG104,'School Enrollment Data'!$B$3:$P$1818,14,FALSE)))</f>
        <v/>
      </c>
      <c r="CV104" s="222" t="str">
        <f>IF($CG104="", "", IF($CH104="No", 0,VLOOKUP($CG104,'School Enrollment Data'!$B$3:$P$1818,15,FALSE)))</f>
        <v/>
      </c>
    </row>
    <row r="105" spans="1:100" ht="9" customHeight="1" x14ac:dyDescent="0.25">
      <c r="A105" s="20"/>
      <c r="B105" s="591"/>
      <c r="C105" s="591"/>
      <c r="D105" s="431"/>
      <c r="E105" s="431"/>
      <c r="F105" s="431"/>
      <c r="G105" s="431"/>
      <c r="H105" s="431"/>
      <c r="I105" s="431"/>
      <c r="J105" s="431"/>
      <c r="K105" s="431"/>
      <c r="L105" s="431"/>
      <c r="M105" s="431"/>
      <c r="N105" s="431"/>
      <c r="O105" s="431"/>
      <c r="P105" s="431"/>
      <c r="Q105" s="431"/>
      <c r="R105" s="431"/>
      <c r="S105" s="431"/>
      <c r="T105" s="431"/>
      <c r="U105" s="431"/>
      <c r="V105" s="431"/>
      <c r="W105" s="431"/>
      <c r="X105" s="431"/>
      <c r="Y105" s="431"/>
      <c r="Z105" s="4"/>
      <c r="AA105" s="591"/>
      <c r="AB105" s="591"/>
      <c r="AC105" s="4"/>
      <c r="AD105" s="127"/>
      <c r="AE105" s="127"/>
      <c r="AF105" s="127"/>
      <c r="AG105" s="127"/>
      <c r="AH105" s="127"/>
      <c r="AI105" s="127"/>
      <c r="AJ105" s="127"/>
      <c r="AK105" s="127"/>
      <c r="AL105" s="127"/>
      <c r="AM105" s="127"/>
      <c r="AN105" s="127"/>
      <c r="AO105" s="127"/>
      <c r="AP105" s="127"/>
      <c r="AQ105" s="127"/>
      <c r="AR105" s="127"/>
      <c r="AS105" s="127"/>
      <c r="AT105" s="127"/>
      <c r="AU105" s="127"/>
      <c r="AV105" s="127"/>
      <c r="AW105" s="127"/>
      <c r="AX105" s="127"/>
      <c r="AY105" s="127"/>
      <c r="AZ105" s="591"/>
      <c r="BA105" s="591"/>
      <c r="BB105" s="4"/>
      <c r="BC105" s="127"/>
      <c r="BD105" s="127"/>
      <c r="BE105" s="127"/>
      <c r="BF105" s="127"/>
      <c r="BG105" s="4"/>
      <c r="BH105" s="127"/>
      <c r="BI105" s="127"/>
      <c r="BJ105" s="127"/>
      <c r="BK105" s="127"/>
      <c r="BL105" s="127"/>
      <c r="BM105" s="127"/>
      <c r="BN105" s="127"/>
      <c r="BO105" s="127"/>
      <c r="BP105" s="127"/>
      <c r="BQ105" s="127"/>
      <c r="BR105" s="127"/>
      <c r="BS105" s="127"/>
      <c r="BT105" s="127"/>
      <c r="BU105" s="127"/>
      <c r="BV105" s="34"/>
      <c r="BW105" s="34"/>
      <c r="BX105" s="7"/>
      <c r="BY105" s="7"/>
      <c r="BZ105" s="25"/>
      <c r="CG105" s="124" t="str" cm="1">
        <f t="array" ref="CG105">IFERROR(_xlfn.SINGLE(INDEX('School Enrollment Data'!$B$3:$B$1818, _xlfn.AGGREGATE(15, 3, (('School Enrollment Data'!$A$3:$A$1818=I$4)/('School Enrollment Data'!$A$3:$A$1818=I$4)*ROW('School Enrollment Data'!$A$3:$A$1818)-2),ROWS($DV$12:DV113)))), "")</f>
        <v/>
      </c>
      <c r="CH105" s="222" t="str">
        <f t="shared" si="1"/>
        <v/>
      </c>
      <c r="CI105" s="222" t="str">
        <f>IF($CG105="", "", IF($CH105="No", 0,VLOOKUP($CG105,'School Enrollment Data'!$B$3:$P$1818,2,FALSE)))</f>
        <v/>
      </c>
      <c r="CJ105" s="222" t="str">
        <f>IF($CG105="", "", IF($CH105="No", 0,VLOOKUP($CG105,'School Enrollment Data'!$B$3:$P$1818,3,FALSE)))</f>
        <v/>
      </c>
      <c r="CK105" s="222" t="str">
        <f>IF($CG105="", "", IF($CH105="No", 0,VLOOKUP($CG105,'School Enrollment Data'!$B$3:$P$1818,4,FALSE)))</f>
        <v/>
      </c>
      <c r="CL105" s="222" t="str">
        <f>IF($CG105="", "", IF($CH105="No", 0,VLOOKUP($CG105,'School Enrollment Data'!$B$3:$P$1818,5,FALSE)))</f>
        <v/>
      </c>
      <c r="CM105" s="222" t="str">
        <f>IF($CG105="", "", IF($CH105="No", 0,VLOOKUP($CG105,'School Enrollment Data'!$B$3:$P$1818,6,FALSE)))</f>
        <v/>
      </c>
      <c r="CN105" s="222" t="str">
        <f>IF($CG105="", "", IF($CH105="No", 0,VLOOKUP($CG105,'School Enrollment Data'!$B$3:$P$1818,7,FALSE)))</f>
        <v/>
      </c>
      <c r="CO105" s="222" t="str">
        <f>IF($CG105="", "", IF($CH105="No", 0,VLOOKUP($CG105,'School Enrollment Data'!$B$3:$P$1818,8,FALSE)))</f>
        <v/>
      </c>
      <c r="CP105" s="222" t="str">
        <f>IF($CG105="", "", IF($CH105="No", 0,VLOOKUP($CG105,'School Enrollment Data'!$B$3:$P$1818,9,FALSE)))</f>
        <v/>
      </c>
      <c r="CQ105" s="222" t="str">
        <f>IF($CG105="", "", IF($CH105="No", 0,VLOOKUP($CG105,'School Enrollment Data'!$B$3:$P$1818,10,FALSE)))</f>
        <v/>
      </c>
      <c r="CR105" s="222" t="str">
        <f>IF($CG105="", "", IF($CH105="No", 0,VLOOKUP($CG105,'School Enrollment Data'!$B$3:$P$1818,11,FALSE)))</f>
        <v/>
      </c>
      <c r="CS105" s="222" t="str">
        <f>IF($CG105="", "", IF($CH105="No", 0,VLOOKUP($CG105,'School Enrollment Data'!$B$3:$P$1818,12,FALSE)))</f>
        <v/>
      </c>
      <c r="CT105" s="222" t="str">
        <f>IF($CG105="", "", IF($CH105="No", 0,VLOOKUP($CG105,'School Enrollment Data'!$B$3:$P$1818,13,FALSE)))</f>
        <v/>
      </c>
      <c r="CU105" s="222" t="str">
        <f>IF($CG105="", "", IF($CH105="No", 0,VLOOKUP($CG105,'School Enrollment Data'!$B$3:$P$1818,14,FALSE)))</f>
        <v/>
      </c>
      <c r="CV105" s="222" t="str">
        <f>IF($CG105="", "", IF($CH105="No", 0,VLOOKUP($CG105,'School Enrollment Data'!$B$3:$P$1818,15,FALSE)))</f>
        <v/>
      </c>
    </row>
    <row r="106" spans="1:100" ht="15" customHeight="1" x14ac:dyDescent="0.25">
      <c r="A106" s="20"/>
      <c r="B106" s="590"/>
      <c r="C106" s="590"/>
      <c r="D106" s="589" t="str" cm="1">
        <f t="array" ref="D106">IFERROR(_xlfn.SINGLE(INDEX(CG$4:CG$439, _xlfn.AGGREGATE(15, 3, ((CG$4:CG$439&lt;&gt;"")/(CG$4:CG$439&lt;&gt;"")*ROW(CG$4:CG$439)-3),ROWS($DV$12:DV61)))), "")</f>
        <v/>
      </c>
      <c r="E106" s="589"/>
      <c r="F106" s="589"/>
      <c r="G106" s="589"/>
      <c r="H106" s="589"/>
      <c r="I106" s="589"/>
      <c r="J106" s="589"/>
      <c r="K106" s="589"/>
      <c r="L106" s="589"/>
      <c r="M106" s="589"/>
      <c r="N106" s="589"/>
      <c r="O106" s="589"/>
      <c r="P106" s="589"/>
      <c r="Q106" s="589"/>
      <c r="R106" s="589"/>
      <c r="S106" s="589"/>
      <c r="T106" s="589"/>
      <c r="U106" s="589"/>
      <c r="V106" s="589"/>
      <c r="W106" s="589"/>
      <c r="X106" s="589"/>
      <c r="Y106" s="589"/>
      <c r="Z106" s="4"/>
      <c r="AA106" s="590"/>
      <c r="AB106" s="590"/>
      <c r="AC106" s="589" t="str" cm="1">
        <f t="array" ref="AC106">IFERROR(_xlfn.SINGLE(INDEX(CG$4:CG$439, _xlfn.AGGREGATE(15, 3, ((CG$4:CG$439&lt;&gt;"")/(CG$4:CG$439&lt;&gt;"")*ROW(CG$4:CG$439)-3),ROWS($DV$12:DV111)))), "")</f>
        <v/>
      </c>
      <c r="AD106" s="589"/>
      <c r="AE106" s="589"/>
      <c r="AF106" s="589"/>
      <c r="AG106" s="589"/>
      <c r="AH106" s="589"/>
      <c r="AI106" s="589"/>
      <c r="AJ106" s="589"/>
      <c r="AK106" s="589"/>
      <c r="AL106" s="589"/>
      <c r="AM106" s="589"/>
      <c r="AN106" s="589"/>
      <c r="AO106" s="589"/>
      <c r="AP106" s="589"/>
      <c r="AQ106" s="589"/>
      <c r="AR106" s="589"/>
      <c r="AS106" s="589"/>
      <c r="AT106" s="589"/>
      <c r="AU106" s="589"/>
      <c r="AV106" s="589"/>
      <c r="AW106" s="589"/>
      <c r="AX106" s="589"/>
      <c r="AY106" s="4"/>
      <c r="AZ106" s="590"/>
      <c r="BA106" s="590"/>
      <c r="BB106" s="589" t="str" cm="1">
        <f t="array" ref="BB106">IFERROR(_xlfn.SINGLE(INDEX(CG$4:CG$439, _xlfn.AGGREGATE(15, 3, ((CG$4:CG$439&lt;&gt;"")/(CG$4:CG$439&lt;&gt;"")*ROW(CG$4:CG$439)-3),ROWS($DV$12:DV161)))), "")</f>
        <v/>
      </c>
      <c r="BC106" s="589"/>
      <c r="BD106" s="589"/>
      <c r="BE106" s="589"/>
      <c r="BF106" s="589"/>
      <c r="BG106" s="589"/>
      <c r="BH106" s="589"/>
      <c r="BI106" s="589"/>
      <c r="BJ106" s="589"/>
      <c r="BK106" s="589"/>
      <c r="BL106" s="589"/>
      <c r="BM106" s="589"/>
      <c r="BN106" s="589"/>
      <c r="BO106" s="589"/>
      <c r="BP106" s="589"/>
      <c r="BQ106" s="589"/>
      <c r="BR106" s="589"/>
      <c r="BS106" s="589"/>
      <c r="BT106" s="589"/>
      <c r="BU106" s="589"/>
      <c r="BV106" s="589"/>
      <c r="BW106" s="589"/>
      <c r="BX106" s="7"/>
      <c r="BY106" s="7"/>
      <c r="BZ106" s="25"/>
      <c r="CG106" s="124" t="str" cm="1">
        <f t="array" ref="CG106">IFERROR(_xlfn.SINGLE(INDEX('School Enrollment Data'!$B$3:$B$1818, _xlfn.AGGREGATE(15, 3, (('School Enrollment Data'!$A$3:$A$1818=I$4)/('School Enrollment Data'!$A$3:$A$1818=I$4)*ROW('School Enrollment Data'!$A$3:$A$1818)-2),ROWS($DV$12:DV114)))), "")</f>
        <v/>
      </c>
      <c r="CH106" s="222" t="str">
        <f t="shared" si="1"/>
        <v/>
      </c>
      <c r="CI106" s="222" t="str">
        <f>IF($CG106="", "", IF($CH106="No", 0,VLOOKUP($CG106,'School Enrollment Data'!$B$3:$P$1818,2,FALSE)))</f>
        <v/>
      </c>
      <c r="CJ106" s="222" t="str">
        <f>IF($CG106="", "", IF($CH106="No", 0,VLOOKUP($CG106,'School Enrollment Data'!$B$3:$P$1818,3,FALSE)))</f>
        <v/>
      </c>
      <c r="CK106" s="222" t="str">
        <f>IF($CG106="", "", IF($CH106="No", 0,VLOOKUP($CG106,'School Enrollment Data'!$B$3:$P$1818,4,FALSE)))</f>
        <v/>
      </c>
      <c r="CL106" s="222" t="str">
        <f>IF($CG106="", "", IF($CH106="No", 0,VLOOKUP($CG106,'School Enrollment Data'!$B$3:$P$1818,5,FALSE)))</f>
        <v/>
      </c>
      <c r="CM106" s="222" t="str">
        <f>IF($CG106="", "", IF($CH106="No", 0,VLOOKUP($CG106,'School Enrollment Data'!$B$3:$P$1818,6,FALSE)))</f>
        <v/>
      </c>
      <c r="CN106" s="222" t="str">
        <f>IF($CG106="", "", IF($CH106="No", 0,VLOOKUP($CG106,'School Enrollment Data'!$B$3:$P$1818,7,FALSE)))</f>
        <v/>
      </c>
      <c r="CO106" s="222" t="str">
        <f>IF($CG106="", "", IF($CH106="No", 0,VLOOKUP($CG106,'School Enrollment Data'!$B$3:$P$1818,8,FALSE)))</f>
        <v/>
      </c>
      <c r="CP106" s="222" t="str">
        <f>IF($CG106="", "", IF($CH106="No", 0,VLOOKUP($CG106,'School Enrollment Data'!$B$3:$P$1818,9,FALSE)))</f>
        <v/>
      </c>
      <c r="CQ106" s="222" t="str">
        <f>IF($CG106="", "", IF($CH106="No", 0,VLOOKUP($CG106,'School Enrollment Data'!$B$3:$P$1818,10,FALSE)))</f>
        <v/>
      </c>
      <c r="CR106" s="222" t="str">
        <f>IF($CG106="", "", IF($CH106="No", 0,VLOOKUP($CG106,'School Enrollment Data'!$B$3:$P$1818,11,FALSE)))</f>
        <v/>
      </c>
      <c r="CS106" s="222" t="str">
        <f>IF($CG106="", "", IF($CH106="No", 0,VLOOKUP($CG106,'School Enrollment Data'!$B$3:$P$1818,12,FALSE)))</f>
        <v/>
      </c>
      <c r="CT106" s="222" t="str">
        <f>IF($CG106="", "", IF($CH106="No", 0,VLOOKUP($CG106,'School Enrollment Data'!$B$3:$P$1818,13,FALSE)))</f>
        <v/>
      </c>
      <c r="CU106" s="222" t="str">
        <f>IF($CG106="", "", IF($CH106="No", 0,VLOOKUP($CG106,'School Enrollment Data'!$B$3:$P$1818,14,FALSE)))</f>
        <v/>
      </c>
      <c r="CV106" s="222" t="str">
        <f>IF($CG106="", "", IF($CH106="No", 0,VLOOKUP($CG106,'School Enrollment Data'!$B$3:$P$1818,15,FALSE)))</f>
        <v/>
      </c>
    </row>
    <row r="107" spans="1:100" ht="15" customHeight="1" x14ac:dyDescent="0.25">
      <c r="A107" s="20"/>
      <c r="B107" s="591"/>
      <c r="C107" s="591"/>
      <c r="D107" s="431"/>
      <c r="E107" s="431"/>
      <c r="F107" s="431"/>
      <c r="G107" s="431"/>
      <c r="H107" s="431"/>
      <c r="I107" s="431"/>
      <c r="J107" s="431"/>
      <c r="K107" s="431"/>
      <c r="L107" s="431"/>
      <c r="M107" s="431"/>
      <c r="N107" s="431"/>
      <c r="O107" s="431"/>
      <c r="P107" s="431"/>
      <c r="Q107" s="431"/>
      <c r="R107" s="431"/>
      <c r="S107" s="431"/>
      <c r="T107" s="431"/>
      <c r="U107" s="431"/>
      <c r="V107" s="431"/>
      <c r="W107" s="431"/>
      <c r="X107" s="431"/>
      <c r="Y107" s="431"/>
      <c r="Z107" s="4"/>
      <c r="AA107" s="4"/>
      <c r="AB107" s="4"/>
      <c r="AC107" s="4"/>
      <c r="AD107" s="127"/>
      <c r="AE107" s="127"/>
      <c r="AF107" s="127"/>
      <c r="AG107" s="127"/>
      <c r="AH107" s="127"/>
      <c r="AI107" s="127"/>
      <c r="AJ107" s="127"/>
      <c r="AK107" s="127"/>
      <c r="AL107" s="127"/>
      <c r="AM107" s="127"/>
      <c r="AN107" s="127"/>
      <c r="AO107" s="127"/>
      <c r="AP107" s="127"/>
      <c r="AQ107" s="127"/>
      <c r="AR107" s="127"/>
      <c r="AS107" s="127"/>
      <c r="AT107" s="127"/>
      <c r="AU107" s="127"/>
      <c r="AV107" s="127"/>
      <c r="AW107" s="127"/>
      <c r="AX107" s="127"/>
      <c r="AY107" s="127"/>
      <c r="AZ107" s="127"/>
      <c r="BA107" s="127"/>
      <c r="BB107" s="4"/>
      <c r="BC107" s="127"/>
      <c r="BD107" s="127"/>
      <c r="BE107" s="127"/>
      <c r="BF107" s="127"/>
      <c r="BG107" s="4"/>
      <c r="BH107" s="127"/>
      <c r="BI107" s="127"/>
      <c r="BJ107" s="127"/>
      <c r="BK107" s="127"/>
      <c r="BL107" s="127"/>
      <c r="BM107" s="127"/>
      <c r="BN107" s="127"/>
      <c r="BO107" s="127"/>
      <c r="BP107" s="127"/>
      <c r="BQ107" s="127"/>
      <c r="BR107" s="127"/>
      <c r="BS107" s="127"/>
      <c r="BT107" s="127"/>
      <c r="BU107" s="127"/>
      <c r="BV107" s="34"/>
      <c r="BW107" s="34"/>
      <c r="BX107" s="7"/>
      <c r="BY107" s="7"/>
      <c r="BZ107" s="25"/>
      <c r="CG107" s="124" t="str" cm="1">
        <f t="array" ref="CG107">IFERROR(_xlfn.SINGLE(INDEX('School Enrollment Data'!$B$3:$B$1818, _xlfn.AGGREGATE(15, 3, (('School Enrollment Data'!$A$3:$A$1818=I$4)/('School Enrollment Data'!$A$3:$A$1818=I$4)*ROW('School Enrollment Data'!$A$3:$A$1818)-2),ROWS($DV$12:DV115)))), "")</f>
        <v/>
      </c>
      <c r="CH107" s="222" t="str">
        <f t="shared" si="1"/>
        <v/>
      </c>
      <c r="CI107" s="222" t="str">
        <f>IF($CG107="", "", IF($CH107="No", 0,VLOOKUP($CG107,'School Enrollment Data'!$B$3:$P$1818,2,FALSE)))</f>
        <v/>
      </c>
      <c r="CJ107" s="222" t="str">
        <f>IF($CG107="", "", IF($CH107="No", 0,VLOOKUP($CG107,'School Enrollment Data'!$B$3:$P$1818,3,FALSE)))</f>
        <v/>
      </c>
      <c r="CK107" s="222" t="str">
        <f>IF($CG107="", "", IF($CH107="No", 0,VLOOKUP($CG107,'School Enrollment Data'!$B$3:$P$1818,4,FALSE)))</f>
        <v/>
      </c>
      <c r="CL107" s="222" t="str">
        <f>IF($CG107="", "", IF($CH107="No", 0,VLOOKUP($CG107,'School Enrollment Data'!$B$3:$P$1818,5,FALSE)))</f>
        <v/>
      </c>
      <c r="CM107" s="222" t="str">
        <f>IF($CG107="", "", IF($CH107="No", 0,VLOOKUP($CG107,'School Enrollment Data'!$B$3:$P$1818,6,FALSE)))</f>
        <v/>
      </c>
      <c r="CN107" s="222" t="str">
        <f>IF($CG107="", "", IF($CH107="No", 0,VLOOKUP($CG107,'School Enrollment Data'!$B$3:$P$1818,7,FALSE)))</f>
        <v/>
      </c>
      <c r="CO107" s="222" t="str">
        <f>IF($CG107="", "", IF($CH107="No", 0,VLOOKUP($CG107,'School Enrollment Data'!$B$3:$P$1818,8,FALSE)))</f>
        <v/>
      </c>
      <c r="CP107" s="222" t="str">
        <f>IF($CG107="", "", IF($CH107="No", 0,VLOOKUP($CG107,'School Enrollment Data'!$B$3:$P$1818,9,FALSE)))</f>
        <v/>
      </c>
      <c r="CQ107" s="222" t="str">
        <f>IF($CG107="", "", IF($CH107="No", 0,VLOOKUP($CG107,'School Enrollment Data'!$B$3:$P$1818,10,FALSE)))</f>
        <v/>
      </c>
      <c r="CR107" s="222" t="str">
        <f>IF($CG107="", "", IF($CH107="No", 0,VLOOKUP($CG107,'School Enrollment Data'!$B$3:$P$1818,11,FALSE)))</f>
        <v/>
      </c>
      <c r="CS107" s="222" t="str">
        <f>IF($CG107="", "", IF($CH107="No", 0,VLOOKUP($CG107,'School Enrollment Data'!$B$3:$P$1818,12,FALSE)))</f>
        <v/>
      </c>
      <c r="CT107" s="222" t="str">
        <f>IF($CG107="", "", IF($CH107="No", 0,VLOOKUP($CG107,'School Enrollment Data'!$B$3:$P$1818,13,FALSE)))</f>
        <v/>
      </c>
      <c r="CU107" s="222" t="str">
        <f>IF($CG107="", "", IF($CH107="No", 0,VLOOKUP($CG107,'School Enrollment Data'!$B$3:$P$1818,14,FALSE)))</f>
        <v/>
      </c>
      <c r="CV107" s="222" t="str">
        <f>IF($CG107="", "", IF($CH107="No", 0,VLOOKUP($CG107,'School Enrollment Data'!$B$3:$P$1818,15,FALSE)))</f>
        <v/>
      </c>
    </row>
    <row r="108" spans="1:100" ht="15" customHeight="1" x14ac:dyDescent="0.25">
      <c r="CG108" s="124" t="str" cm="1">
        <f t="array" ref="CG108">IFERROR(_xlfn.SINGLE(INDEX('School Enrollment Data'!$B$3:$B$1818, _xlfn.AGGREGATE(15, 3, (('School Enrollment Data'!$A$3:$A$1818=I$4)/('School Enrollment Data'!$A$3:$A$1818=I$4)*ROW('School Enrollment Data'!$A$3:$A$1818)-2),ROWS($DV$12:DV116)))), "")</f>
        <v/>
      </c>
      <c r="CH108" s="222" t="str">
        <f t="shared" si="1"/>
        <v/>
      </c>
      <c r="CI108" s="222" t="str">
        <f>IF($CG108="", "", IF($CH108="No", 0,VLOOKUP($CG108,'School Enrollment Data'!$B$3:$P$1818,2,FALSE)))</f>
        <v/>
      </c>
      <c r="CJ108" s="222" t="str">
        <f>IF($CG108="", "", IF($CH108="No", 0,VLOOKUP($CG108,'School Enrollment Data'!$B$3:$P$1818,3,FALSE)))</f>
        <v/>
      </c>
      <c r="CK108" s="222" t="str">
        <f>IF($CG108="", "", IF($CH108="No", 0,VLOOKUP($CG108,'School Enrollment Data'!$B$3:$P$1818,4,FALSE)))</f>
        <v/>
      </c>
      <c r="CL108" s="222" t="str">
        <f>IF($CG108="", "", IF($CH108="No", 0,VLOOKUP($CG108,'School Enrollment Data'!$B$3:$P$1818,5,FALSE)))</f>
        <v/>
      </c>
      <c r="CM108" s="222" t="str">
        <f>IF($CG108="", "", IF($CH108="No", 0,VLOOKUP($CG108,'School Enrollment Data'!$B$3:$P$1818,6,FALSE)))</f>
        <v/>
      </c>
      <c r="CN108" s="222" t="str">
        <f>IF($CG108="", "", IF($CH108="No", 0,VLOOKUP($CG108,'School Enrollment Data'!$B$3:$P$1818,7,FALSE)))</f>
        <v/>
      </c>
      <c r="CO108" s="222" t="str">
        <f>IF($CG108="", "", IF($CH108="No", 0,VLOOKUP($CG108,'School Enrollment Data'!$B$3:$P$1818,8,FALSE)))</f>
        <v/>
      </c>
      <c r="CP108" s="222" t="str">
        <f>IF($CG108="", "", IF($CH108="No", 0,VLOOKUP($CG108,'School Enrollment Data'!$B$3:$P$1818,9,FALSE)))</f>
        <v/>
      </c>
      <c r="CQ108" s="222" t="str">
        <f>IF($CG108="", "", IF($CH108="No", 0,VLOOKUP($CG108,'School Enrollment Data'!$B$3:$P$1818,10,FALSE)))</f>
        <v/>
      </c>
      <c r="CR108" s="222" t="str">
        <f>IF($CG108="", "", IF($CH108="No", 0,VLOOKUP($CG108,'School Enrollment Data'!$B$3:$P$1818,11,FALSE)))</f>
        <v/>
      </c>
      <c r="CS108" s="222" t="str">
        <f>IF($CG108="", "", IF($CH108="No", 0,VLOOKUP($CG108,'School Enrollment Data'!$B$3:$P$1818,12,FALSE)))</f>
        <v/>
      </c>
      <c r="CT108" s="222" t="str">
        <f>IF($CG108="", "", IF($CH108="No", 0,VLOOKUP($CG108,'School Enrollment Data'!$B$3:$P$1818,13,FALSE)))</f>
        <v/>
      </c>
      <c r="CU108" s="222" t="str">
        <f>IF($CG108="", "", IF($CH108="No", 0,VLOOKUP($CG108,'School Enrollment Data'!$B$3:$P$1818,14,FALSE)))</f>
        <v/>
      </c>
      <c r="CV108" s="222" t="str">
        <f>IF($CG108="", "", IF($CH108="No", 0,VLOOKUP($CG108,'School Enrollment Data'!$B$3:$P$1818,15,FALSE)))</f>
        <v/>
      </c>
    </row>
    <row r="109" spans="1:100" ht="15" customHeight="1" x14ac:dyDescent="0.25">
      <c r="CG109" s="124" t="str" cm="1">
        <f t="array" ref="CG109">IFERROR(_xlfn.SINGLE(INDEX('School Enrollment Data'!$B$3:$B$1818, _xlfn.AGGREGATE(15, 3, (('School Enrollment Data'!$A$3:$A$1818=I$4)/('School Enrollment Data'!$A$3:$A$1818=I$4)*ROW('School Enrollment Data'!$A$3:$A$1818)-2),ROWS($DV$12:DV117)))), "")</f>
        <v/>
      </c>
      <c r="CH109" s="222" t="str">
        <f t="shared" si="1"/>
        <v/>
      </c>
      <c r="CI109" s="222" t="str">
        <f>IF($CG109="", "", IF($CH109="No", 0,VLOOKUP($CG109,'School Enrollment Data'!$B$3:$P$1818,2,FALSE)))</f>
        <v/>
      </c>
      <c r="CJ109" s="222" t="str">
        <f>IF($CG109="", "", IF($CH109="No", 0,VLOOKUP($CG109,'School Enrollment Data'!$B$3:$P$1818,3,FALSE)))</f>
        <v/>
      </c>
      <c r="CK109" s="222" t="str">
        <f>IF($CG109="", "", IF($CH109="No", 0,VLOOKUP($CG109,'School Enrollment Data'!$B$3:$P$1818,4,FALSE)))</f>
        <v/>
      </c>
      <c r="CL109" s="222" t="str">
        <f>IF($CG109="", "", IF($CH109="No", 0,VLOOKUP($CG109,'School Enrollment Data'!$B$3:$P$1818,5,FALSE)))</f>
        <v/>
      </c>
      <c r="CM109" s="222" t="str">
        <f>IF($CG109="", "", IF($CH109="No", 0,VLOOKUP($CG109,'School Enrollment Data'!$B$3:$P$1818,6,FALSE)))</f>
        <v/>
      </c>
      <c r="CN109" s="222" t="str">
        <f>IF($CG109="", "", IF($CH109="No", 0,VLOOKUP($CG109,'School Enrollment Data'!$B$3:$P$1818,7,FALSE)))</f>
        <v/>
      </c>
      <c r="CO109" s="222" t="str">
        <f>IF($CG109="", "", IF($CH109="No", 0,VLOOKUP($CG109,'School Enrollment Data'!$B$3:$P$1818,8,FALSE)))</f>
        <v/>
      </c>
      <c r="CP109" s="222" t="str">
        <f>IF($CG109="", "", IF($CH109="No", 0,VLOOKUP($CG109,'School Enrollment Data'!$B$3:$P$1818,9,FALSE)))</f>
        <v/>
      </c>
      <c r="CQ109" s="222" t="str">
        <f>IF($CG109="", "", IF($CH109="No", 0,VLOOKUP($CG109,'School Enrollment Data'!$B$3:$P$1818,10,FALSE)))</f>
        <v/>
      </c>
      <c r="CR109" s="222" t="str">
        <f>IF($CG109="", "", IF($CH109="No", 0,VLOOKUP($CG109,'School Enrollment Data'!$B$3:$P$1818,11,FALSE)))</f>
        <v/>
      </c>
      <c r="CS109" s="222" t="str">
        <f>IF($CG109="", "", IF($CH109="No", 0,VLOOKUP($CG109,'School Enrollment Data'!$B$3:$P$1818,12,FALSE)))</f>
        <v/>
      </c>
      <c r="CT109" s="222" t="str">
        <f>IF($CG109="", "", IF($CH109="No", 0,VLOOKUP($CG109,'School Enrollment Data'!$B$3:$P$1818,13,FALSE)))</f>
        <v/>
      </c>
      <c r="CU109" s="222" t="str">
        <f>IF($CG109="", "", IF($CH109="No", 0,VLOOKUP($CG109,'School Enrollment Data'!$B$3:$P$1818,14,FALSE)))</f>
        <v/>
      </c>
      <c r="CV109" s="222" t="str">
        <f>IF($CG109="", "", IF($CH109="No", 0,VLOOKUP($CG109,'School Enrollment Data'!$B$3:$P$1818,15,FALSE)))</f>
        <v/>
      </c>
    </row>
    <row r="110" spans="1:100" ht="15" customHeight="1" x14ac:dyDescent="0.25">
      <c r="CG110" s="124" t="str" cm="1">
        <f t="array" ref="CG110">IFERROR(_xlfn.SINGLE(INDEX('School Enrollment Data'!$B$3:$B$1818, _xlfn.AGGREGATE(15, 3, (('School Enrollment Data'!$A$3:$A$1818=I$4)/('School Enrollment Data'!$A$3:$A$1818=I$4)*ROW('School Enrollment Data'!$A$3:$A$1818)-2),ROWS($DV$12:DV118)))), "")</f>
        <v/>
      </c>
      <c r="CH110" s="222" t="str">
        <f t="shared" si="1"/>
        <v/>
      </c>
      <c r="CI110" s="222" t="str">
        <f>IF($CG110="", "", IF($CH110="No", 0,VLOOKUP($CG110,'School Enrollment Data'!$B$3:$P$1818,2,FALSE)))</f>
        <v/>
      </c>
      <c r="CJ110" s="222" t="str">
        <f>IF($CG110="", "", IF($CH110="No", 0,VLOOKUP($CG110,'School Enrollment Data'!$B$3:$P$1818,3,FALSE)))</f>
        <v/>
      </c>
      <c r="CK110" s="222" t="str">
        <f>IF($CG110="", "", IF($CH110="No", 0,VLOOKUP($CG110,'School Enrollment Data'!$B$3:$P$1818,4,FALSE)))</f>
        <v/>
      </c>
      <c r="CL110" s="222" t="str">
        <f>IF($CG110="", "", IF($CH110="No", 0,VLOOKUP($CG110,'School Enrollment Data'!$B$3:$P$1818,5,FALSE)))</f>
        <v/>
      </c>
      <c r="CM110" s="222" t="str">
        <f>IF($CG110="", "", IF($CH110="No", 0,VLOOKUP($CG110,'School Enrollment Data'!$B$3:$P$1818,6,FALSE)))</f>
        <v/>
      </c>
      <c r="CN110" s="222" t="str">
        <f>IF($CG110="", "", IF($CH110="No", 0,VLOOKUP($CG110,'School Enrollment Data'!$B$3:$P$1818,7,FALSE)))</f>
        <v/>
      </c>
      <c r="CO110" s="222" t="str">
        <f>IF($CG110="", "", IF($CH110="No", 0,VLOOKUP($CG110,'School Enrollment Data'!$B$3:$P$1818,8,FALSE)))</f>
        <v/>
      </c>
      <c r="CP110" s="222" t="str">
        <f>IF($CG110="", "", IF($CH110="No", 0,VLOOKUP($CG110,'School Enrollment Data'!$B$3:$P$1818,9,FALSE)))</f>
        <v/>
      </c>
      <c r="CQ110" s="222" t="str">
        <f>IF($CG110="", "", IF($CH110="No", 0,VLOOKUP($CG110,'School Enrollment Data'!$B$3:$P$1818,10,FALSE)))</f>
        <v/>
      </c>
      <c r="CR110" s="222" t="str">
        <f>IF($CG110="", "", IF($CH110="No", 0,VLOOKUP($CG110,'School Enrollment Data'!$B$3:$P$1818,11,FALSE)))</f>
        <v/>
      </c>
      <c r="CS110" s="222" t="str">
        <f>IF($CG110="", "", IF($CH110="No", 0,VLOOKUP($CG110,'School Enrollment Data'!$B$3:$P$1818,12,FALSE)))</f>
        <v/>
      </c>
      <c r="CT110" s="222" t="str">
        <f>IF($CG110="", "", IF($CH110="No", 0,VLOOKUP($CG110,'School Enrollment Data'!$B$3:$P$1818,13,FALSE)))</f>
        <v/>
      </c>
      <c r="CU110" s="222" t="str">
        <f>IF($CG110="", "", IF($CH110="No", 0,VLOOKUP($CG110,'School Enrollment Data'!$B$3:$P$1818,14,FALSE)))</f>
        <v/>
      </c>
      <c r="CV110" s="222" t="str">
        <f>IF($CG110="", "", IF($CH110="No", 0,VLOOKUP($CG110,'School Enrollment Data'!$B$3:$P$1818,15,FALSE)))</f>
        <v/>
      </c>
    </row>
    <row r="111" spans="1:100" ht="15" customHeight="1" x14ac:dyDescent="0.25">
      <c r="CG111" s="124" t="str" cm="1">
        <f t="array" ref="CG111">IFERROR(_xlfn.SINGLE(INDEX('School Enrollment Data'!$B$3:$B$1818, _xlfn.AGGREGATE(15, 3, (('School Enrollment Data'!$A$3:$A$1818=I$4)/('School Enrollment Data'!$A$3:$A$1818=I$4)*ROW('School Enrollment Data'!$A$3:$A$1818)-2),ROWS($DV$12:DV119)))), "")</f>
        <v/>
      </c>
      <c r="CH111" s="222" t="str">
        <f t="shared" si="1"/>
        <v/>
      </c>
      <c r="CI111" s="222" t="str">
        <f>IF($CG111="", "", IF($CH111="No", 0,VLOOKUP($CG111,'School Enrollment Data'!$B$3:$P$1818,2,FALSE)))</f>
        <v/>
      </c>
      <c r="CJ111" s="222" t="str">
        <f>IF($CG111="", "", IF($CH111="No", 0,VLOOKUP($CG111,'School Enrollment Data'!$B$3:$P$1818,3,FALSE)))</f>
        <v/>
      </c>
      <c r="CK111" s="222" t="str">
        <f>IF($CG111="", "", IF($CH111="No", 0,VLOOKUP($CG111,'School Enrollment Data'!$B$3:$P$1818,4,FALSE)))</f>
        <v/>
      </c>
      <c r="CL111" s="222" t="str">
        <f>IF($CG111="", "", IF($CH111="No", 0,VLOOKUP($CG111,'School Enrollment Data'!$B$3:$P$1818,5,FALSE)))</f>
        <v/>
      </c>
      <c r="CM111" s="222" t="str">
        <f>IF($CG111="", "", IF($CH111="No", 0,VLOOKUP($CG111,'School Enrollment Data'!$B$3:$P$1818,6,FALSE)))</f>
        <v/>
      </c>
      <c r="CN111" s="222" t="str">
        <f>IF($CG111="", "", IF($CH111="No", 0,VLOOKUP($CG111,'School Enrollment Data'!$B$3:$P$1818,7,FALSE)))</f>
        <v/>
      </c>
      <c r="CO111" s="222" t="str">
        <f>IF($CG111="", "", IF($CH111="No", 0,VLOOKUP($CG111,'School Enrollment Data'!$B$3:$P$1818,8,FALSE)))</f>
        <v/>
      </c>
      <c r="CP111" s="222" t="str">
        <f>IF($CG111="", "", IF($CH111="No", 0,VLOOKUP($CG111,'School Enrollment Data'!$B$3:$P$1818,9,FALSE)))</f>
        <v/>
      </c>
      <c r="CQ111" s="222" t="str">
        <f>IF($CG111="", "", IF($CH111="No", 0,VLOOKUP($CG111,'School Enrollment Data'!$B$3:$P$1818,10,FALSE)))</f>
        <v/>
      </c>
      <c r="CR111" s="222" t="str">
        <f>IF($CG111="", "", IF($CH111="No", 0,VLOOKUP($CG111,'School Enrollment Data'!$B$3:$P$1818,11,FALSE)))</f>
        <v/>
      </c>
      <c r="CS111" s="222" t="str">
        <f>IF($CG111="", "", IF($CH111="No", 0,VLOOKUP($CG111,'School Enrollment Data'!$B$3:$P$1818,12,FALSE)))</f>
        <v/>
      </c>
      <c r="CT111" s="222" t="str">
        <f>IF($CG111="", "", IF($CH111="No", 0,VLOOKUP($CG111,'School Enrollment Data'!$B$3:$P$1818,13,FALSE)))</f>
        <v/>
      </c>
      <c r="CU111" s="222" t="str">
        <f>IF($CG111="", "", IF($CH111="No", 0,VLOOKUP($CG111,'School Enrollment Data'!$B$3:$P$1818,14,FALSE)))</f>
        <v/>
      </c>
      <c r="CV111" s="222" t="str">
        <f>IF($CG111="", "", IF($CH111="No", 0,VLOOKUP($CG111,'School Enrollment Data'!$B$3:$P$1818,15,FALSE)))</f>
        <v/>
      </c>
    </row>
    <row r="112" spans="1:100" ht="15" customHeight="1" x14ac:dyDescent="0.25">
      <c r="CG112" s="124" t="str" cm="1">
        <f t="array" ref="CG112">IFERROR(_xlfn.SINGLE(INDEX('School Enrollment Data'!$B$3:$B$1818, _xlfn.AGGREGATE(15, 3, (('School Enrollment Data'!$A$3:$A$1818=I$4)/('School Enrollment Data'!$A$3:$A$1818=I$4)*ROW('School Enrollment Data'!$A$3:$A$1818)-2),ROWS($DV$12:DV120)))), "")</f>
        <v/>
      </c>
      <c r="CH112" s="222" t="str">
        <f t="shared" si="1"/>
        <v/>
      </c>
      <c r="CI112" s="222" t="str">
        <f>IF($CG112="", "", IF($CH112="No", 0,VLOOKUP($CG112,'School Enrollment Data'!$B$3:$P$1818,2,FALSE)))</f>
        <v/>
      </c>
      <c r="CJ112" s="222" t="str">
        <f>IF($CG112="", "", IF($CH112="No", 0,VLOOKUP($CG112,'School Enrollment Data'!$B$3:$P$1818,3,FALSE)))</f>
        <v/>
      </c>
      <c r="CK112" s="222" t="str">
        <f>IF($CG112="", "", IF($CH112="No", 0,VLOOKUP($CG112,'School Enrollment Data'!$B$3:$P$1818,4,FALSE)))</f>
        <v/>
      </c>
      <c r="CL112" s="222" t="str">
        <f>IF($CG112="", "", IF($CH112="No", 0,VLOOKUP($CG112,'School Enrollment Data'!$B$3:$P$1818,5,FALSE)))</f>
        <v/>
      </c>
      <c r="CM112" s="222" t="str">
        <f>IF($CG112="", "", IF($CH112="No", 0,VLOOKUP($CG112,'School Enrollment Data'!$B$3:$P$1818,6,FALSE)))</f>
        <v/>
      </c>
      <c r="CN112" s="222" t="str">
        <f>IF($CG112="", "", IF($CH112="No", 0,VLOOKUP($CG112,'School Enrollment Data'!$B$3:$P$1818,7,FALSE)))</f>
        <v/>
      </c>
      <c r="CO112" s="222" t="str">
        <f>IF($CG112="", "", IF($CH112="No", 0,VLOOKUP($CG112,'School Enrollment Data'!$B$3:$P$1818,8,FALSE)))</f>
        <v/>
      </c>
      <c r="CP112" s="222" t="str">
        <f>IF($CG112="", "", IF($CH112="No", 0,VLOOKUP($CG112,'School Enrollment Data'!$B$3:$P$1818,9,FALSE)))</f>
        <v/>
      </c>
      <c r="CQ112" s="222" t="str">
        <f>IF($CG112="", "", IF($CH112="No", 0,VLOOKUP($CG112,'School Enrollment Data'!$B$3:$P$1818,10,FALSE)))</f>
        <v/>
      </c>
      <c r="CR112" s="222" t="str">
        <f>IF($CG112="", "", IF($CH112="No", 0,VLOOKUP($CG112,'School Enrollment Data'!$B$3:$P$1818,11,FALSE)))</f>
        <v/>
      </c>
      <c r="CS112" s="222" t="str">
        <f>IF($CG112="", "", IF($CH112="No", 0,VLOOKUP($CG112,'School Enrollment Data'!$B$3:$P$1818,12,FALSE)))</f>
        <v/>
      </c>
      <c r="CT112" s="222" t="str">
        <f>IF($CG112="", "", IF($CH112="No", 0,VLOOKUP($CG112,'School Enrollment Data'!$B$3:$P$1818,13,FALSE)))</f>
        <v/>
      </c>
      <c r="CU112" s="222" t="str">
        <f>IF($CG112="", "", IF($CH112="No", 0,VLOOKUP($CG112,'School Enrollment Data'!$B$3:$P$1818,14,FALSE)))</f>
        <v/>
      </c>
      <c r="CV112" s="222" t="str">
        <f>IF($CG112="", "", IF($CH112="No", 0,VLOOKUP($CG112,'School Enrollment Data'!$B$3:$P$1818,15,FALSE)))</f>
        <v/>
      </c>
    </row>
    <row r="113" spans="85:100" ht="15" customHeight="1" x14ac:dyDescent="0.25">
      <c r="CG113" s="133" t="str" cm="1">
        <f t="array" ref="CG113">IFERROR(_xlfn.SINGLE(INDEX('School Enrollment Data'!$B$3:$B$1818, _xlfn.AGGREGATE(15, 3, (('School Enrollment Data'!$A$3:$A$1818=AR$4)/('School Enrollment Data'!$A$3:$A$1818=AR$4)*ROW('School Enrollment Data'!$A$3:$A$1818)-2),ROWS($DV$12:DV12)))), "")</f>
        <v/>
      </c>
      <c r="CH113" s="222" t="str">
        <f t="shared" si="1"/>
        <v/>
      </c>
      <c r="CI113" s="222" t="str">
        <f>IF($CG113="", "", IF($CH113="No", 0,VLOOKUP($CG113,'School Enrollment Data'!$B$3:$P$1818,2,FALSE)))</f>
        <v/>
      </c>
      <c r="CJ113" s="222" t="str">
        <f>IF($CG113="", "", IF($CH113="No", 0,VLOOKUP($CG113,'School Enrollment Data'!$B$3:$P$1818,3,FALSE)))</f>
        <v/>
      </c>
      <c r="CK113" s="222" t="str">
        <f>IF($CG113="", "", IF($CH113="No", 0,VLOOKUP($CG113,'School Enrollment Data'!$B$3:$P$1818,4,FALSE)))</f>
        <v/>
      </c>
      <c r="CL113" s="222" t="str">
        <f>IF($CG113="", "", IF($CH113="No", 0,VLOOKUP($CG113,'School Enrollment Data'!$B$3:$P$1818,5,FALSE)))</f>
        <v/>
      </c>
      <c r="CM113" s="222" t="str">
        <f>IF($CG113="", "", IF($CH113="No", 0,VLOOKUP($CG113,'School Enrollment Data'!$B$3:$P$1818,6,FALSE)))</f>
        <v/>
      </c>
      <c r="CN113" s="222" t="str">
        <f>IF($CG113="", "", IF($CH113="No", 0,VLOOKUP($CG113,'School Enrollment Data'!$B$3:$P$1818,7,FALSE)))</f>
        <v/>
      </c>
      <c r="CO113" s="222" t="str">
        <f>IF($CG113="", "", IF($CH113="No", 0,VLOOKUP($CG113,'School Enrollment Data'!$B$3:$P$1818,8,FALSE)))</f>
        <v/>
      </c>
      <c r="CP113" s="222" t="str">
        <f>IF($CG113="", "", IF($CH113="No", 0,VLOOKUP($CG113,'School Enrollment Data'!$B$3:$P$1818,9,FALSE)))</f>
        <v/>
      </c>
      <c r="CQ113" s="222" t="str">
        <f>IF($CG113="", "", IF($CH113="No", 0,VLOOKUP($CG113,'School Enrollment Data'!$B$3:$P$1818,10,FALSE)))</f>
        <v/>
      </c>
      <c r="CR113" s="222" t="str">
        <f>IF($CG113="", "", IF($CH113="No", 0,VLOOKUP($CG113,'School Enrollment Data'!$B$3:$P$1818,11,FALSE)))</f>
        <v/>
      </c>
      <c r="CS113" s="222" t="str">
        <f>IF($CG113="", "", IF($CH113="No", 0,VLOOKUP($CG113,'School Enrollment Data'!$B$3:$P$1818,12,FALSE)))</f>
        <v/>
      </c>
      <c r="CT113" s="222" t="str">
        <f>IF($CG113="", "", IF($CH113="No", 0,VLOOKUP($CG113,'School Enrollment Data'!$B$3:$P$1818,13,FALSE)))</f>
        <v/>
      </c>
      <c r="CU113" s="222" t="str">
        <f>IF($CG113="", "", IF($CH113="No", 0,VLOOKUP($CG113,'School Enrollment Data'!$B$3:$P$1818,14,FALSE)))</f>
        <v/>
      </c>
      <c r="CV113" s="222" t="str">
        <f>IF($CG113="", "", IF($CH113="No", 0,VLOOKUP($CG113,'School Enrollment Data'!$B$3:$P$1818,15,FALSE)))</f>
        <v/>
      </c>
    </row>
    <row r="114" spans="85:100" ht="15" customHeight="1" x14ac:dyDescent="0.25">
      <c r="CG114" s="133" t="str" cm="1">
        <f t="array" ref="CG114">IFERROR(_xlfn.SINGLE(INDEX('School Enrollment Data'!$B$3:$B$1818, _xlfn.AGGREGATE(15, 3, (('School Enrollment Data'!$A$3:$A$1818=AR$4)/('School Enrollment Data'!$A$3:$A$1818=AR$4)*ROW('School Enrollment Data'!$A$3:$A$1818)-2),ROWS($DV$12:DV13)))), "")</f>
        <v/>
      </c>
      <c r="CH114" s="222" t="str">
        <f t="shared" si="1"/>
        <v/>
      </c>
      <c r="CI114" s="222" t="str">
        <f>IF($CG114="", "", IF($CH114="No", 0,VLOOKUP($CG114,'School Enrollment Data'!$B$3:$P$1818,2,FALSE)))</f>
        <v/>
      </c>
      <c r="CJ114" s="222" t="str">
        <f>IF($CG114="", "", IF($CH114="No", 0,VLOOKUP($CG114,'School Enrollment Data'!$B$3:$P$1818,3,FALSE)))</f>
        <v/>
      </c>
      <c r="CK114" s="222" t="str">
        <f>IF($CG114="", "", IF($CH114="No", 0,VLOOKUP($CG114,'School Enrollment Data'!$B$3:$P$1818,4,FALSE)))</f>
        <v/>
      </c>
      <c r="CL114" s="222" t="str">
        <f>IF($CG114="", "", IF($CH114="No", 0,VLOOKUP($CG114,'School Enrollment Data'!$B$3:$P$1818,5,FALSE)))</f>
        <v/>
      </c>
      <c r="CM114" s="222" t="str">
        <f>IF($CG114="", "", IF($CH114="No", 0,VLOOKUP($CG114,'School Enrollment Data'!$B$3:$P$1818,6,FALSE)))</f>
        <v/>
      </c>
      <c r="CN114" s="222" t="str">
        <f>IF($CG114="", "", IF($CH114="No", 0,VLOOKUP($CG114,'School Enrollment Data'!$B$3:$P$1818,7,FALSE)))</f>
        <v/>
      </c>
      <c r="CO114" s="222" t="str">
        <f>IF($CG114="", "", IF($CH114="No", 0,VLOOKUP($CG114,'School Enrollment Data'!$B$3:$P$1818,8,FALSE)))</f>
        <v/>
      </c>
      <c r="CP114" s="222" t="str">
        <f>IF($CG114="", "", IF($CH114="No", 0,VLOOKUP($CG114,'School Enrollment Data'!$B$3:$P$1818,9,FALSE)))</f>
        <v/>
      </c>
      <c r="CQ114" s="222" t="str">
        <f>IF($CG114="", "", IF($CH114="No", 0,VLOOKUP($CG114,'School Enrollment Data'!$B$3:$P$1818,10,FALSE)))</f>
        <v/>
      </c>
      <c r="CR114" s="222" t="str">
        <f>IF($CG114="", "", IF($CH114="No", 0,VLOOKUP($CG114,'School Enrollment Data'!$B$3:$P$1818,11,FALSE)))</f>
        <v/>
      </c>
      <c r="CS114" s="222" t="str">
        <f>IF($CG114="", "", IF($CH114="No", 0,VLOOKUP($CG114,'School Enrollment Data'!$B$3:$P$1818,12,FALSE)))</f>
        <v/>
      </c>
      <c r="CT114" s="222" t="str">
        <f>IF($CG114="", "", IF($CH114="No", 0,VLOOKUP($CG114,'School Enrollment Data'!$B$3:$P$1818,13,FALSE)))</f>
        <v/>
      </c>
      <c r="CU114" s="222" t="str">
        <f>IF($CG114="", "", IF($CH114="No", 0,VLOOKUP($CG114,'School Enrollment Data'!$B$3:$P$1818,14,FALSE)))</f>
        <v/>
      </c>
      <c r="CV114" s="222" t="str">
        <f>IF($CG114="", "", IF($CH114="No", 0,VLOOKUP($CG114,'School Enrollment Data'!$B$3:$P$1818,15,FALSE)))</f>
        <v/>
      </c>
    </row>
    <row r="115" spans="85:100" ht="15" customHeight="1" x14ac:dyDescent="0.25">
      <c r="CG115" s="133" t="str" cm="1">
        <f t="array" ref="CG115">IFERROR(_xlfn.SINGLE(INDEX('School Enrollment Data'!$B$3:$B$1818, _xlfn.AGGREGATE(15, 3, (('School Enrollment Data'!$A$3:$A$1818=AR$4)/('School Enrollment Data'!$A$3:$A$1818=AR$4)*ROW('School Enrollment Data'!$A$3:$A$1818)-2),ROWS($DV$12:DV14)))), "")</f>
        <v/>
      </c>
      <c r="CH115" s="222" t="str">
        <f t="shared" si="1"/>
        <v/>
      </c>
      <c r="CI115" s="222" t="str">
        <f>IF($CG115="", "", IF($CH115="No", 0,VLOOKUP($CG115,'School Enrollment Data'!$B$3:$P$1818,2,FALSE)))</f>
        <v/>
      </c>
      <c r="CJ115" s="222" t="str">
        <f>IF($CG115="", "", IF($CH115="No", 0,VLOOKUP($CG115,'School Enrollment Data'!$B$3:$P$1818,3,FALSE)))</f>
        <v/>
      </c>
      <c r="CK115" s="222" t="str">
        <f>IF($CG115="", "", IF($CH115="No", 0,VLOOKUP($CG115,'School Enrollment Data'!$B$3:$P$1818,4,FALSE)))</f>
        <v/>
      </c>
      <c r="CL115" s="222" t="str">
        <f>IF($CG115="", "", IF($CH115="No", 0,VLOOKUP($CG115,'School Enrollment Data'!$B$3:$P$1818,5,FALSE)))</f>
        <v/>
      </c>
      <c r="CM115" s="222" t="str">
        <f>IF($CG115="", "", IF($CH115="No", 0,VLOOKUP($CG115,'School Enrollment Data'!$B$3:$P$1818,6,FALSE)))</f>
        <v/>
      </c>
      <c r="CN115" s="222" t="str">
        <f>IF($CG115="", "", IF($CH115="No", 0,VLOOKUP($CG115,'School Enrollment Data'!$B$3:$P$1818,7,FALSE)))</f>
        <v/>
      </c>
      <c r="CO115" s="222" t="str">
        <f>IF($CG115="", "", IF($CH115="No", 0,VLOOKUP($CG115,'School Enrollment Data'!$B$3:$P$1818,8,FALSE)))</f>
        <v/>
      </c>
      <c r="CP115" s="222" t="str">
        <f>IF($CG115="", "", IF($CH115="No", 0,VLOOKUP($CG115,'School Enrollment Data'!$B$3:$P$1818,9,FALSE)))</f>
        <v/>
      </c>
      <c r="CQ115" s="222" t="str">
        <f>IF($CG115="", "", IF($CH115="No", 0,VLOOKUP($CG115,'School Enrollment Data'!$B$3:$P$1818,10,FALSE)))</f>
        <v/>
      </c>
      <c r="CR115" s="222" t="str">
        <f>IF($CG115="", "", IF($CH115="No", 0,VLOOKUP($CG115,'School Enrollment Data'!$B$3:$P$1818,11,FALSE)))</f>
        <v/>
      </c>
      <c r="CS115" s="222" t="str">
        <f>IF($CG115="", "", IF($CH115="No", 0,VLOOKUP($CG115,'School Enrollment Data'!$B$3:$P$1818,12,FALSE)))</f>
        <v/>
      </c>
      <c r="CT115" s="222" t="str">
        <f>IF($CG115="", "", IF($CH115="No", 0,VLOOKUP($CG115,'School Enrollment Data'!$B$3:$P$1818,13,FALSE)))</f>
        <v/>
      </c>
      <c r="CU115" s="222" t="str">
        <f>IF($CG115="", "", IF($CH115="No", 0,VLOOKUP($CG115,'School Enrollment Data'!$B$3:$P$1818,14,FALSE)))</f>
        <v/>
      </c>
      <c r="CV115" s="222" t="str">
        <f>IF($CG115="", "", IF($CH115="No", 0,VLOOKUP($CG115,'School Enrollment Data'!$B$3:$P$1818,15,FALSE)))</f>
        <v/>
      </c>
    </row>
    <row r="116" spans="85:100" ht="15" customHeight="1" x14ac:dyDescent="0.25">
      <c r="CG116" s="133" t="str" cm="1">
        <f t="array" ref="CG116">IFERROR(_xlfn.SINGLE(INDEX('School Enrollment Data'!$B$3:$B$1818, _xlfn.AGGREGATE(15, 3, (('School Enrollment Data'!$A$3:$A$1818=AR$4)/('School Enrollment Data'!$A$3:$A$1818=AR$4)*ROW('School Enrollment Data'!$A$3:$A$1818)-2),ROWS($DV$12:DV15)))), "")</f>
        <v/>
      </c>
      <c r="CH116" s="222" t="str">
        <f t="shared" si="1"/>
        <v/>
      </c>
      <c r="CI116" s="222" t="str">
        <f>IF($CG116="", "", IF($CH116="No", 0,VLOOKUP($CG116,'School Enrollment Data'!$B$3:$P$1818,2,FALSE)))</f>
        <v/>
      </c>
      <c r="CJ116" s="222" t="str">
        <f>IF($CG116="", "", IF($CH116="No", 0,VLOOKUP($CG116,'School Enrollment Data'!$B$3:$P$1818,3,FALSE)))</f>
        <v/>
      </c>
      <c r="CK116" s="222" t="str">
        <f>IF($CG116="", "", IF($CH116="No", 0,VLOOKUP($CG116,'School Enrollment Data'!$B$3:$P$1818,4,FALSE)))</f>
        <v/>
      </c>
      <c r="CL116" s="222" t="str">
        <f>IF($CG116="", "", IF($CH116="No", 0,VLOOKUP($CG116,'School Enrollment Data'!$B$3:$P$1818,5,FALSE)))</f>
        <v/>
      </c>
      <c r="CM116" s="222" t="str">
        <f>IF($CG116="", "", IF($CH116="No", 0,VLOOKUP($CG116,'School Enrollment Data'!$B$3:$P$1818,6,FALSE)))</f>
        <v/>
      </c>
      <c r="CN116" s="222" t="str">
        <f>IF($CG116="", "", IF($CH116="No", 0,VLOOKUP($CG116,'School Enrollment Data'!$B$3:$P$1818,7,FALSE)))</f>
        <v/>
      </c>
      <c r="CO116" s="222" t="str">
        <f>IF($CG116="", "", IF($CH116="No", 0,VLOOKUP($CG116,'School Enrollment Data'!$B$3:$P$1818,8,FALSE)))</f>
        <v/>
      </c>
      <c r="CP116" s="222" t="str">
        <f>IF($CG116="", "", IF($CH116="No", 0,VLOOKUP($CG116,'School Enrollment Data'!$B$3:$P$1818,9,FALSE)))</f>
        <v/>
      </c>
      <c r="CQ116" s="222" t="str">
        <f>IF($CG116="", "", IF($CH116="No", 0,VLOOKUP($CG116,'School Enrollment Data'!$B$3:$P$1818,10,FALSE)))</f>
        <v/>
      </c>
      <c r="CR116" s="222" t="str">
        <f>IF($CG116="", "", IF($CH116="No", 0,VLOOKUP($CG116,'School Enrollment Data'!$B$3:$P$1818,11,FALSE)))</f>
        <v/>
      </c>
      <c r="CS116" s="222" t="str">
        <f>IF($CG116="", "", IF($CH116="No", 0,VLOOKUP($CG116,'School Enrollment Data'!$B$3:$P$1818,12,FALSE)))</f>
        <v/>
      </c>
      <c r="CT116" s="222" t="str">
        <f>IF($CG116="", "", IF($CH116="No", 0,VLOOKUP($CG116,'School Enrollment Data'!$B$3:$P$1818,13,FALSE)))</f>
        <v/>
      </c>
      <c r="CU116" s="222" t="str">
        <f>IF($CG116="", "", IF($CH116="No", 0,VLOOKUP($CG116,'School Enrollment Data'!$B$3:$P$1818,14,FALSE)))</f>
        <v/>
      </c>
      <c r="CV116" s="222" t="str">
        <f>IF($CG116="", "", IF($CH116="No", 0,VLOOKUP($CG116,'School Enrollment Data'!$B$3:$P$1818,15,FALSE)))</f>
        <v/>
      </c>
    </row>
    <row r="117" spans="85:100" ht="15" customHeight="1" x14ac:dyDescent="0.25">
      <c r="CG117" s="133" t="str" cm="1">
        <f t="array" ref="CG117">IFERROR(_xlfn.SINGLE(INDEX('School Enrollment Data'!$B$3:$B$1818, _xlfn.AGGREGATE(15, 3, (('School Enrollment Data'!$A$3:$A$1818=AR$4)/('School Enrollment Data'!$A$3:$A$1818=AR$4)*ROW('School Enrollment Data'!$A$3:$A$1818)-2),ROWS($DV$12:DV16)))), "")</f>
        <v/>
      </c>
      <c r="CH117" s="222" t="str">
        <f t="shared" si="1"/>
        <v/>
      </c>
      <c r="CI117" s="222" t="str">
        <f>IF($CG117="", "", IF($CH117="No", 0,VLOOKUP($CG117,'School Enrollment Data'!$B$3:$P$1818,2,FALSE)))</f>
        <v/>
      </c>
      <c r="CJ117" s="222" t="str">
        <f>IF($CG117="", "", IF($CH117="No", 0,VLOOKUP($CG117,'School Enrollment Data'!$B$3:$P$1818,3,FALSE)))</f>
        <v/>
      </c>
      <c r="CK117" s="222" t="str">
        <f>IF($CG117="", "", IF($CH117="No", 0,VLOOKUP($CG117,'School Enrollment Data'!$B$3:$P$1818,4,FALSE)))</f>
        <v/>
      </c>
      <c r="CL117" s="222" t="str">
        <f>IF($CG117="", "", IF($CH117="No", 0,VLOOKUP($CG117,'School Enrollment Data'!$B$3:$P$1818,5,FALSE)))</f>
        <v/>
      </c>
      <c r="CM117" s="222" t="str">
        <f>IF($CG117="", "", IF($CH117="No", 0,VLOOKUP($CG117,'School Enrollment Data'!$B$3:$P$1818,6,FALSE)))</f>
        <v/>
      </c>
      <c r="CN117" s="222" t="str">
        <f>IF($CG117="", "", IF($CH117="No", 0,VLOOKUP($CG117,'School Enrollment Data'!$B$3:$P$1818,7,FALSE)))</f>
        <v/>
      </c>
      <c r="CO117" s="222" t="str">
        <f>IF($CG117="", "", IF($CH117="No", 0,VLOOKUP($CG117,'School Enrollment Data'!$B$3:$P$1818,8,FALSE)))</f>
        <v/>
      </c>
      <c r="CP117" s="222" t="str">
        <f>IF($CG117="", "", IF($CH117="No", 0,VLOOKUP($CG117,'School Enrollment Data'!$B$3:$P$1818,9,FALSE)))</f>
        <v/>
      </c>
      <c r="CQ117" s="222" t="str">
        <f>IF($CG117="", "", IF($CH117="No", 0,VLOOKUP($CG117,'School Enrollment Data'!$B$3:$P$1818,10,FALSE)))</f>
        <v/>
      </c>
      <c r="CR117" s="222" t="str">
        <f>IF($CG117="", "", IF($CH117="No", 0,VLOOKUP($CG117,'School Enrollment Data'!$B$3:$P$1818,11,FALSE)))</f>
        <v/>
      </c>
      <c r="CS117" s="222" t="str">
        <f>IF($CG117="", "", IF($CH117="No", 0,VLOOKUP($CG117,'School Enrollment Data'!$B$3:$P$1818,12,FALSE)))</f>
        <v/>
      </c>
      <c r="CT117" s="222" t="str">
        <f>IF($CG117="", "", IF($CH117="No", 0,VLOOKUP($CG117,'School Enrollment Data'!$B$3:$P$1818,13,FALSE)))</f>
        <v/>
      </c>
      <c r="CU117" s="222" t="str">
        <f>IF($CG117="", "", IF($CH117="No", 0,VLOOKUP($CG117,'School Enrollment Data'!$B$3:$P$1818,14,FALSE)))</f>
        <v/>
      </c>
      <c r="CV117" s="222" t="str">
        <f>IF($CG117="", "", IF($CH117="No", 0,VLOOKUP($CG117,'School Enrollment Data'!$B$3:$P$1818,15,FALSE)))</f>
        <v/>
      </c>
    </row>
    <row r="118" spans="85:100" ht="15" customHeight="1" x14ac:dyDescent="0.25">
      <c r="CG118" s="133" t="str" cm="1">
        <f t="array" ref="CG118">IFERROR(_xlfn.SINGLE(INDEX('School Enrollment Data'!$B$3:$B$1818, _xlfn.AGGREGATE(15, 3, (('School Enrollment Data'!$A$3:$A$1818=AR$4)/('School Enrollment Data'!$A$3:$A$1818=AR$4)*ROW('School Enrollment Data'!$A$3:$A$1818)-2),ROWS($DV$12:DV17)))), "")</f>
        <v/>
      </c>
      <c r="CH118" s="222" t="str">
        <f t="shared" si="1"/>
        <v/>
      </c>
      <c r="CI118" s="222" t="str">
        <f>IF($CG118="", "", IF($CH118="No", 0,VLOOKUP($CG118,'School Enrollment Data'!$B$3:$P$1818,2,FALSE)))</f>
        <v/>
      </c>
      <c r="CJ118" s="222" t="str">
        <f>IF($CG118="", "", IF($CH118="No", 0,VLOOKUP($CG118,'School Enrollment Data'!$B$3:$P$1818,3,FALSE)))</f>
        <v/>
      </c>
      <c r="CK118" s="222" t="str">
        <f>IF($CG118="", "", IF($CH118="No", 0,VLOOKUP($CG118,'School Enrollment Data'!$B$3:$P$1818,4,FALSE)))</f>
        <v/>
      </c>
      <c r="CL118" s="222" t="str">
        <f>IF($CG118="", "", IF($CH118="No", 0,VLOOKUP($CG118,'School Enrollment Data'!$B$3:$P$1818,5,FALSE)))</f>
        <v/>
      </c>
      <c r="CM118" s="222" t="str">
        <f>IF($CG118="", "", IF($CH118="No", 0,VLOOKUP($CG118,'School Enrollment Data'!$B$3:$P$1818,6,FALSE)))</f>
        <v/>
      </c>
      <c r="CN118" s="222" t="str">
        <f>IF($CG118="", "", IF($CH118="No", 0,VLOOKUP($CG118,'School Enrollment Data'!$B$3:$P$1818,7,FALSE)))</f>
        <v/>
      </c>
      <c r="CO118" s="222" t="str">
        <f>IF($CG118="", "", IF($CH118="No", 0,VLOOKUP($CG118,'School Enrollment Data'!$B$3:$P$1818,8,FALSE)))</f>
        <v/>
      </c>
      <c r="CP118" s="222" t="str">
        <f>IF($CG118="", "", IF($CH118="No", 0,VLOOKUP($CG118,'School Enrollment Data'!$B$3:$P$1818,9,FALSE)))</f>
        <v/>
      </c>
      <c r="CQ118" s="222" t="str">
        <f>IF($CG118="", "", IF($CH118="No", 0,VLOOKUP($CG118,'School Enrollment Data'!$B$3:$P$1818,10,FALSE)))</f>
        <v/>
      </c>
      <c r="CR118" s="222" t="str">
        <f>IF($CG118="", "", IF($CH118="No", 0,VLOOKUP($CG118,'School Enrollment Data'!$B$3:$P$1818,11,FALSE)))</f>
        <v/>
      </c>
      <c r="CS118" s="222" t="str">
        <f>IF($CG118="", "", IF($CH118="No", 0,VLOOKUP($CG118,'School Enrollment Data'!$B$3:$P$1818,12,FALSE)))</f>
        <v/>
      </c>
      <c r="CT118" s="222" t="str">
        <f>IF($CG118="", "", IF($CH118="No", 0,VLOOKUP($CG118,'School Enrollment Data'!$B$3:$P$1818,13,FALSE)))</f>
        <v/>
      </c>
      <c r="CU118" s="222" t="str">
        <f>IF($CG118="", "", IF($CH118="No", 0,VLOOKUP($CG118,'School Enrollment Data'!$B$3:$P$1818,14,FALSE)))</f>
        <v/>
      </c>
      <c r="CV118" s="222" t="str">
        <f>IF($CG118="", "", IF($CH118="No", 0,VLOOKUP($CG118,'School Enrollment Data'!$B$3:$P$1818,15,FALSE)))</f>
        <v/>
      </c>
    </row>
    <row r="119" spans="85:100" ht="15" customHeight="1" x14ac:dyDescent="0.25">
      <c r="CG119" s="133" t="str" cm="1">
        <f t="array" ref="CG119">IFERROR(_xlfn.SINGLE(INDEX('School Enrollment Data'!$B$3:$B$1818, _xlfn.AGGREGATE(15, 3, (('School Enrollment Data'!$A$3:$A$1818=AR$4)/('School Enrollment Data'!$A$3:$A$1818=AR$4)*ROW('School Enrollment Data'!$A$3:$A$1818)-2),ROWS($DV$12:DV18)))), "")</f>
        <v/>
      </c>
      <c r="CH119" s="222" t="str">
        <f t="shared" si="1"/>
        <v/>
      </c>
      <c r="CI119" s="222" t="str">
        <f>IF($CG119="", "", IF($CH119="No", 0,VLOOKUP($CG119,'School Enrollment Data'!$B$3:$P$1818,2,FALSE)))</f>
        <v/>
      </c>
      <c r="CJ119" s="222" t="str">
        <f>IF($CG119="", "", IF($CH119="No", 0,VLOOKUP($CG119,'School Enrollment Data'!$B$3:$P$1818,3,FALSE)))</f>
        <v/>
      </c>
      <c r="CK119" s="222" t="str">
        <f>IF($CG119="", "", IF($CH119="No", 0,VLOOKUP($CG119,'School Enrollment Data'!$B$3:$P$1818,4,FALSE)))</f>
        <v/>
      </c>
      <c r="CL119" s="222" t="str">
        <f>IF($CG119="", "", IF($CH119="No", 0,VLOOKUP($CG119,'School Enrollment Data'!$B$3:$P$1818,5,FALSE)))</f>
        <v/>
      </c>
      <c r="CM119" s="222" t="str">
        <f>IF($CG119="", "", IF($CH119="No", 0,VLOOKUP($CG119,'School Enrollment Data'!$B$3:$P$1818,6,FALSE)))</f>
        <v/>
      </c>
      <c r="CN119" s="222" t="str">
        <f>IF($CG119="", "", IF($CH119="No", 0,VLOOKUP($CG119,'School Enrollment Data'!$B$3:$P$1818,7,FALSE)))</f>
        <v/>
      </c>
      <c r="CO119" s="222" t="str">
        <f>IF($CG119="", "", IF($CH119="No", 0,VLOOKUP($CG119,'School Enrollment Data'!$B$3:$P$1818,8,FALSE)))</f>
        <v/>
      </c>
      <c r="CP119" s="222" t="str">
        <f>IF($CG119="", "", IF($CH119="No", 0,VLOOKUP($CG119,'School Enrollment Data'!$B$3:$P$1818,9,FALSE)))</f>
        <v/>
      </c>
      <c r="CQ119" s="222" t="str">
        <f>IF($CG119="", "", IF($CH119="No", 0,VLOOKUP($CG119,'School Enrollment Data'!$B$3:$P$1818,10,FALSE)))</f>
        <v/>
      </c>
      <c r="CR119" s="222" t="str">
        <f>IF($CG119="", "", IF($CH119="No", 0,VLOOKUP($CG119,'School Enrollment Data'!$B$3:$P$1818,11,FALSE)))</f>
        <v/>
      </c>
      <c r="CS119" s="222" t="str">
        <f>IF($CG119="", "", IF($CH119="No", 0,VLOOKUP($CG119,'School Enrollment Data'!$B$3:$P$1818,12,FALSE)))</f>
        <v/>
      </c>
      <c r="CT119" s="222" t="str">
        <f>IF($CG119="", "", IF($CH119="No", 0,VLOOKUP($CG119,'School Enrollment Data'!$B$3:$P$1818,13,FALSE)))</f>
        <v/>
      </c>
      <c r="CU119" s="222" t="str">
        <f>IF($CG119="", "", IF($CH119="No", 0,VLOOKUP($CG119,'School Enrollment Data'!$B$3:$P$1818,14,FALSE)))</f>
        <v/>
      </c>
      <c r="CV119" s="222" t="str">
        <f>IF($CG119="", "", IF($CH119="No", 0,VLOOKUP($CG119,'School Enrollment Data'!$B$3:$P$1818,15,FALSE)))</f>
        <v/>
      </c>
    </row>
    <row r="120" spans="85:100" ht="15" customHeight="1" x14ac:dyDescent="0.25">
      <c r="CG120" s="133" t="str" cm="1">
        <f t="array" ref="CG120">IFERROR(_xlfn.SINGLE(INDEX('School Enrollment Data'!$B$3:$B$1818, _xlfn.AGGREGATE(15, 3, (('School Enrollment Data'!$A$3:$A$1818=AR$4)/('School Enrollment Data'!$A$3:$A$1818=AR$4)*ROW('School Enrollment Data'!$A$3:$A$1818)-2),ROWS($DV$12:DV19)))), "")</f>
        <v/>
      </c>
      <c r="CH120" s="222" t="str">
        <f t="shared" si="1"/>
        <v/>
      </c>
      <c r="CI120" s="222" t="str">
        <f>IF($CG120="", "", IF($CH120="No", 0,VLOOKUP($CG120,'School Enrollment Data'!$B$3:$P$1818,2,FALSE)))</f>
        <v/>
      </c>
      <c r="CJ120" s="222" t="str">
        <f>IF($CG120="", "", IF($CH120="No", 0,VLOOKUP($CG120,'School Enrollment Data'!$B$3:$P$1818,3,FALSE)))</f>
        <v/>
      </c>
      <c r="CK120" s="222" t="str">
        <f>IF($CG120="", "", IF($CH120="No", 0,VLOOKUP($CG120,'School Enrollment Data'!$B$3:$P$1818,4,FALSE)))</f>
        <v/>
      </c>
      <c r="CL120" s="222" t="str">
        <f>IF($CG120="", "", IF($CH120="No", 0,VLOOKUP($CG120,'School Enrollment Data'!$B$3:$P$1818,5,FALSE)))</f>
        <v/>
      </c>
      <c r="CM120" s="222" t="str">
        <f>IF($CG120="", "", IF($CH120="No", 0,VLOOKUP($CG120,'School Enrollment Data'!$B$3:$P$1818,6,FALSE)))</f>
        <v/>
      </c>
      <c r="CN120" s="222" t="str">
        <f>IF($CG120="", "", IF($CH120="No", 0,VLOOKUP($CG120,'School Enrollment Data'!$B$3:$P$1818,7,FALSE)))</f>
        <v/>
      </c>
      <c r="CO120" s="222" t="str">
        <f>IF($CG120="", "", IF($CH120="No", 0,VLOOKUP($CG120,'School Enrollment Data'!$B$3:$P$1818,8,FALSE)))</f>
        <v/>
      </c>
      <c r="CP120" s="222" t="str">
        <f>IF($CG120="", "", IF($CH120="No", 0,VLOOKUP($CG120,'School Enrollment Data'!$B$3:$P$1818,9,FALSE)))</f>
        <v/>
      </c>
      <c r="CQ120" s="222" t="str">
        <f>IF($CG120="", "", IF($CH120="No", 0,VLOOKUP($CG120,'School Enrollment Data'!$B$3:$P$1818,10,FALSE)))</f>
        <v/>
      </c>
      <c r="CR120" s="222" t="str">
        <f>IF($CG120="", "", IF($CH120="No", 0,VLOOKUP($CG120,'School Enrollment Data'!$B$3:$P$1818,11,FALSE)))</f>
        <v/>
      </c>
      <c r="CS120" s="222" t="str">
        <f>IF($CG120="", "", IF($CH120="No", 0,VLOOKUP($CG120,'School Enrollment Data'!$B$3:$P$1818,12,FALSE)))</f>
        <v/>
      </c>
      <c r="CT120" s="222" t="str">
        <f>IF($CG120="", "", IF($CH120="No", 0,VLOOKUP($CG120,'School Enrollment Data'!$B$3:$P$1818,13,FALSE)))</f>
        <v/>
      </c>
      <c r="CU120" s="222" t="str">
        <f>IF($CG120="", "", IF($CH120="No", 0,VLOOKUP($CG120,'School Enrollment Data'!$B$3:$P$1818,14,FALSE)))</f>
        <v/>
      </c>
      <c r="CV120" s="222" t="str">
        <f>IF($CG120="", "", IF($CH120="No", 0,VLOOKUP($CG120,'School Enrollment Data'!$B$3:$P$1818,15,FALSE)))</f>
        <v/>
      </c>
    </row>
    <row r="121" spans="85:100" ht="15" customHeight="1" x14ac:dyDescent="0.25">
      <c r="CG121" s="133" t="str" cm="1">
        <f t="array" ref="CG121">IFERROR(_xlfn.SINGLE(INDEX('School Enrollment Data'!$B$3:$B$1818, _xlfn.AGGREGATE(15, 3, (('School Enrollment Data'!$A$3:$A$1818=AR$4)/('School Enrollment Data'!$A$3:$A$1818=AR$4)*ROW('School Enrollment Data'!$A$3:$A$1818)-2),ROWS($DV$12:DV20)))), "")</f>
        <v/>
      </c>
      <c r="CH121" s="222" t="str">
        <f t="shared" si="1"/>
        <v/>
      </c>
      <c r="CI121" s="222" t="str">
        <f>IF($CG121="", "", IF($CH121="No", 0,VLOOKUP($CG121,'School Enrollment Data'!$B$3:$P$1818,2,FALSE)))</f>
        <v/>
      </c>
      <c r="CJ121" s="222" t="str">
        <f>IF($CG121="", "", IF($CH121="No", 0,VLOOKUP($CG121,'School Enrollment Data'!$B$3:$P$1818,3,FALSE)))</f>
        <v/>
      </c>
      <c r="CK121" s="222" t="str">
        <f>IF($CG121="", "", IF($CH121="No", 0,VLOOKUP($CG121,'School Enrollment Data'!$B$3:$P$1818,4,FALSE)))</f>
        <v/>
      </c>
      <c r="CL121" s="222" t="str">
        <f>IF($CG121="", "", IF($CH121="No", 0,VLOOKUP($CG121,'School Enrollment Data'!$B$3:$P$1818,5,FALSE)))</f>
        <v/>
      </c>
      <c r="CM121" s="222" t="str">
        <f>IF($CG121="", "", IF($CH121="No", 0,VLOOKUP($CG121,'School Enrollment Data'!$B$3:$P$1818,6,FALSE)))</f>
        <v/>
      </c>
      <c r="CN121" s="222" t="str">
        <f>IF($CG121="", "", IF($CH121="No", 0,VLOOKUP($CG121,'School Enrollment Data'!$B$3:$P$1818,7,FALSE)))</f>
        <v/>
      </c>
      <c r="CO121" s="222" t="str">
        <f>IF($CG121="", "", IF($CH121="No", 0,VLOOKUP($CG121,'School Enrollment Data'!$B$3:$P$1818,8,FALSE)))</f>
        <v/>
      </c>
      <c r="CP121" s="222" t="str">
        <f>IF($CG121="", "", IF($CH121="No", 0,VLOOKUP($CG121,'School Enrollment Data'!$B$3:$P$1818,9,FALSE)))</f>
        <v/>
      </c>
      <c r="CQ121" s="222" t="str">
        <f>IF($CG121="", "", IF($CH121="No", 0,VLOOKUP($CG121,'School Enrollment Data'!$B$3:$P$1818,10,FALSE)))</f>
        <v/>
      </c>
      <c r="CR121" s="222" t="str">
        <f>IF($CG121="", "", IF($CH121="No", 0,VLOOKUP($CG121,'School Enrollment Data'!$B$3:$P$1818,11,FALSE)))</f>
        <v/>
      </c>
      <c r="CS121" s="222" t="str">
        <f>IF($CG121="", "", IF($CH121="No", 0,VLOOKUP($CG121,'School Enrollment Data'!$B$3:$P$1818,12,FALSE)))</f>
        <v/>
      </c>
      <c r="CT121" s="222" t="str">
        <f>IF($CG121="", "", IF($CH121="No", 0,VLOOKUP($CG121,'School Enrollment Data'!$B$3:$P$1818,13,FALSE)))</f>
        <v/>
      </c>
      <c r="CU121" s="222" t="str">
        <f>IF($CG121="", "", IF($CH121="No", 0,VLOOKUP($CG121,'School Enrollment Data'!$B$3:$P$1818,14,FALSE)))</f>
        <v/>
      </c>
      <c r="CV121" s="222" t="str">
        <f>IF($CG121="", "", IF($CH121="No", 0,VLOOKUP($CG121,'School Enrollment Data'!$B$3:$P$1818,15,FALSE)))</f>
        <v/>
      </c>
    </row>
    <row r="122" spans="85:100" ht="15" customHeight="1" x14ac:dyDescent="0.25">
      <c r="CG122" s="133" t="str" cm="1">
        <f t="array" ref="CG122">IFERROR(_xlfn.SINGLE(INDEX('School Enrollment Data'!$B$3:$B$1818, _xlfn.AGGREGATE(15, 3, (('School Enrollment Data'!$A$3:$A$1818=AR$4)/('School Enrollment Data'!$A$3:$A$1818=AR$4)*ROW('School Enrollment Data'!$A$3:$A$1818)-2),ROWS($DV$12:DV21)))), "")</f>
        <v/>
      </c>
      <c r="CH122" s="222" t="str">
        <f t="shared" si="1"/>
        <v/>
      </c>
      <c r="CI122" s="222" t="str">
        <f>IF($CG122="", "", IF($CH122="No", 0,VLOOKUP($CG122,'School Enrollment Data'!$B$3:$P$1818,2,FALSE)))</f>
        <v/>
      </c>
      <c r="CJ122" s="222" t="str">
        <f>IF($CG122="", "", IF($CH122="No", 0,VLOOKUP($CG122,'School Enrollment Data'!$B$3:$P$1818,3,FALSE)))</f>
        <v/>
      </c>
      <c r="CK122" s="222" t="str">
        <f>IF($CG122="", "", IF($CH122="No", 0,VLOOKUP($CG122,'School Enrollment Data'!$B$3:$P$1818,4,FALSE)))</f>
        <v/>
      </c>
      <c r="CL122" s="222" t="str">
        <f>IF($CG122="", "", IF($CH122="No", 0,VLOOKUP($CG122,'School Enrollment Data'!$B$3:$P$1818,5,FALSE)))</f>
        <v/>
      </c>
      <c r="CM122" s="222" t="str">
        <f>IF($CG122="", "", IF($CH122="No", 0,VLOOKUP($CG122,'School Enrollment Data'!$B$3:$P$1818,6,FALSE)))</f>
        <v/>
      </c>
      <c r="CN122" s="222" t="str">
        <f>IF($CG122="", "", IF($CH122="No", 0,VLOOKUP($CG122,'School Enrollment Data'!$B$3:$P$1818,7,FALSE)))</f>
        <v/>
      </c>
      <c r="CO122" s="222" t="str">
        <f>IF($CG122="", "", IF($CH122="No", 0,VLOOKUP($CG122,'School Enrollment Data'!$B$3:$P$1818,8,FALSE)))</f>
        <v/>
      </c>
      <c r="CP122" s="222" t="str">
        <f>IF($CG122="", "", IF($CH122="No", 0,VLOOKUP($CG122,'School Enrollment Data'!$B$3:$P$1818,9,FALSE)))</f>
        <v/>
      </c>
      <c r="CQ122" s="222" t="str">
        <f>IF($CG122="", "", IF($CH122="No", 0,VLOOKUP($CG122,'School Enrollment Data'!$B$3:$P$1818,10,FALSE)))</f>
        <v/>
      </c>
      <c r="CR122" s="222" t="str">
        <f>IF($CG122="", "", IF($CH122="No", 0,VLOOKUP($CG122,'School Enrollment Data'!$B$3:$P$1818,11,FALSE)))</f>
        <v/>
      </c>
      <c r="CS122" s="222" t="str">
        <f>IF($CG122="", "", IF($CH122="No", 0,VLOOKUP($CG122,'School Enrollment Data'!$B$3:$P$1818,12,FALSE)))</f>
        <v/>
      </c>
      <c r="CT122" s="222" t="str">
        <f>IF($CG122="", "", IF($CH122="No", 0,VLOOKUP($CG122,'School Enrollment Data'!$B$3:$P$1818,13,FALSE)))</f>
        <v/>
      </c>
      <c r="CU122" s="222" t="str">
        <f>IF($CG122="", "", IF($CH122="No", 0,VLOOKUP($CG122,'School Enrollment Data'!$B$3:$P$1818,14,FALSE)))</f>
        <v/>
      </c>
      <c r="CV122" s="222" t="str">
        <f>IF($CG122="", "", IF($CH122="No", 0,VLOOKUP($CG122,'School Enrollment Data'!$B$3:$P$1818,15,FALSE)))</f>
        <v/>
      </c>
    </row>
    <row r="123" spans="85:100" ht="15" customHeight="1" x14ac:dyDescent="0.25">
      <c r="CG123" s="133" t="str" cm="1">
        <f t="array" ref="CG123">IFERROR(_xlfn.SINGLE(INDEX('School Enrollment Data'!$B$3:$B$1818, _xlfn.AGGREGATE(15, 3, (('School Enrollment Data'!$A$3:$A$1818=AR$4)/('School Enrollment Data'!$A$3:$A$1818=AR$4)*ROW('School Enrollment Data'!$A$3:$A$1818)-2),ROWS($DV$12:DV22)))), "")</f>
        <v/>
      </c>
      <c r="CH123" s="222" t="str">
        <f t="shared" si="1"/>
        <v/>
      </c>
      <c r="CI123" s="222" t="str">
        <f>IF($CG123="", "", IF($CH123="No", 0,VLOOKUP($CG123,'School Enrollment Data'!$B$3:$P$1818,2,FALSE)))</f>
        <v/>
      </c>
      <c r="CJ123" s="222" t="str">
        <f>IF($CG123="", "", IF($CH123="No", 0,VLOOKUP($CG123,'School Enrollment Data'!$B$3:$P$1818,3,FALSE)))</f>
        <v/>
      </c>
      <c r="CK123" s="222" t="str">
        <f>IF($CG123="", "", IF($CH123="No", 0,VLOOKUP($CG123,'School Enrollment Data'!$B$3:$P$1818,4,FALSE)))</f>
        <v/>
      </c>
      <c r="CL123" s="222" t="str">
        <f>IF($CG123="", "", IF($CH123="No", 0,VLOOKUP($CG123,'School Enrollment Data'!$B$3:$P$1818,5,FALSE)))</f>
        <v/>
      </c>
      <c r="CM123" s="222" t="str">
        <f>IF($CG123="", "", IF($CH123="No", 0,VLOOKUP($CG123,'School Enrollment Data'!$B$3:$P$1818,6,FALSE)))</f>
        <v/>
      </c>
      <c r="CN123" s="222" t="str">
        <f>IF($CG123="", "", IF($CH123="No", 0,VLOOKUP($CG123,'School Enrollment Data'!$B$3:$P$1818,7,FALSE)))</f>
        <v/>
      </c>
      <c r="CO123" s="222" t="str">
        <f>IF($CG123="", "", IF($CH123="No", 0,VLOOKUP($CG123,'School Enrollment Data'!$B$3:$P$1818,8,FALSE)))</f>
        <v/>
      </c>
      <c r="CP123" s="222" t="str">
        <f>IF($CG123="", "", IF($CH123="No", 0,VLOOKUP($CG123,'School Enrollment Data'!$B$3:$P$1818,9,FALSE)))</f>
        <v/>
      </c>
      <c r="CQ123" s="222" t="str">
        <f>IF($CG123="", "", IF($CH123="No", 0,VLOOKUP($CG123,'School Enrollment Data'!$B$3:$P$1818,10,FALSE)))</f>
        <v/>
      </c>
      <c r="CR123" s="222" t="str">
        <f>IF($CG123="", "", IF($CH123="No", 0,VLOOKUP($CG123,'School Enrollment Data'!$B$3:$P$1818,11,FALSE)))</f>
        <v/>
      </c>
      <c r="CS123" s="222" t="str">
        <f>IF($CG123="", "", IF($CH123="No", 0,VLOOKUP($CG123,'School Enrollment Data'!$B$3:$P$1818,12,FALSE)))</f>
        <v/>
      </c>
      <c r="CT123" s="222" t="str">
        <f>IF($CG123="", "", IF($CH123="No", 0,VLOOKUP($CG123,'School Enrollment Data'!$B$3:$P$1818,13,FALSE)))</f>
        <v/>
      </c>
      <c r="CU123" s="222" t="str">
        <f>IF($CG123="", "", IF($CH123="No", 0,VLOOKUP($CG123,'School Enrollment Data'!$B$3:$P$1818,14,FALSE)))</f>
        <v/>
      </c>
      <c r="CV123" s="222" t="str">
        <f>IF($CG123="", "", IF($CH123="No", 0,VLOOKUP($CG123,'School Enrollment Data'!$B$3:$P$1818,15,FALSE)))</f>
        <v/>
      </c>
    </row>
    <row r="124" spans="85:100" ht="15" customHeight="1" x14ac:dyDescent="0.25">
      <c r="CG124" s="133" t="str" cm="1">
        <f t="array" ref="CG124">IFERROR(_xlfn.SINGLE(INDEX('School Enrollment Data'!$B$3:$B$1818, _xlfn.AGGREGATE(15, 3, (('School Enrollment Data'!$A$3:$A$1818=AR$4)/('School Enrollment Data'!$A$3:$A$1818=AR$4)*ROW('School Enrollment Data'!$A$3:$A$1818)-2),ROWS($DV$12:DV23)))), "")</f>
        <v/>
      </c>
      <c r="CH124" s="222" t="str">
        <f t="shared" si="1"/>
        <v/>
      </c>
      <c r="CI124" s="222" t="str">
        <f>IF($CG124="", "", IF($CH124="No", 0,VLOOKUP($CG124,'School Enrollment Data'!$B$3:$P$1818,2,FALSE)))</f>
        <v/>
      </c>
      <c r="CJ124" s="222" t="str">
        <f>IF($CG124="", "", IF($CH124="No", 0,VLOOKUP($CG124,'School Enrollment Data'!$B$3:$P$1818,3,FALSE)))</f>
        <v/>
      </c>
      <c r="CK124" s="222" t="str">
        <f>IF($CG124="", "", IF($CH124="No", 0,VLOOKUP($CG124,'School Enrollment Data'!$B$3:$P$1818,4,FALSE)))</f>
        <v/>
      </c>
      <c r="CL124" s="222" t="str">
        <f>IF($CG124="", "", IF($CH124="No", 0,VLOOKUP($CG124,'School Enrollment Data'!$B$3:$P$1818,5,FALSE)))</f>
        <v/>
      </c>
      <c r="CM124" s="222" t="str">
        <f>IF($CG124="", "", IF($CH124="No", 0,VLOOKUP($CG124,'School Enrollment Data'!$B$3:$P$1818,6,FALSE)))</f>
        <v/>
      </c>
      <c r="CN124" s="222" t="str">
        <f>IF($CG124="", "", IF($CH124="No", 0,VLOOKUP($CG124,'School Enrollment Data'!$B$3:$P$1818,7,FALSE)))</f>
        <v/>
      </c>
      <c r="CO124" s="222" t="str">
        <f>IF($CG124="", "", IF($CH124="No", 0,VLOOKUP($CG124,'School Enrollment Data'!$B$3:$P$1818,8,FALSE)))</f>
        <v/>
      </c>
      <c r="CP124" s="222" t="str">
        <f>IF($CG124="", "", IF($CH124="No", 0,VLOOKUP($CG124,'School Enrollment Data'!$B$3:$P$1818,9,FALSE)))</f>
        <v/>
      </c>
      <c r="CQ124" s="222" t="str">
        <f>IF($CG124="", "", IF($CH124="No", 0,VLOOKUP($CG124,'School Enrollment Data'!$B$3:$P$1818,10,FALSE)))</f>
        <v/>
      </c>
      <c r="CR124" s="222" t="str">
        <f>IF($CG124="", "", IF($CH124="No", 0,VLOOKUP($CG124,'School Enrollment Data'!$B$3:$P$1818,11,FALSE)))</f>
        <v/>
      </c>
      <c r="CS124" s="222" t="str">
        <f>IF($CG124="", "", IF($CH124="No", 0,VLOOKUP($CG124,'School Enrollment Data'!$B$3:$P$1818,12,FALSE)))</f>
        <v/>
      </c>
      <c r="CT124" s="222" t="str">
        <f>IF($CG124="", "", IF($CH124="No", 0,VLOOKUP($CG124,'School Enrollment Data'!$B$3:$P$1818,13,FALSE)))</f>
        <v/>
      </c>
      <c r="CU124" s="222" t="str">
        <f>IF($CG124="", "", IF($CH124="No", 0,VLOOKUP($CG124,'School Enrollment Data'!$B$3:$P$1818,14,FALSE)))</f>
        <v/>
      </c>
      <c r="CV124" s="222" t="str">
        <f>IF($CG124="", "", IF($CH124="No", 0,VLOOKUP($CG124,'School Enrollment Data'!$B$3:$P$1818,15,FALSE)))</f>
        <v/>
      </c>
    </row>
    <row r="125" spans="85:100" ht="15" customHeight="1" x14ac:dyDescent="0.25">
      <c r="CG125" s="133" t="str" cm="1">
        <f t="array" ref="CG125">IFERROR(_xlfn.SINGLE(INDEX('School Enrollment Data'!$B$3:$B$1818, _xlfn.AGGREGATE(15, 3, (('School Enrollment Data'!$A$3:$A$1818=AR$4)/('School Enrollment Data'!$A$3:$A$1818=AR$4)*ROW('School Enrollment Data'!$A$3:$A$1818)-2),ROWS($DV$12:DV24)))), "")</f>
        <v/>
      </c>
      <c r="CH125" s="222" t="str">
        <f t="shared" si="1"/>
        <v/>
      </c>
      <c r="CI125" s="222" t="str">
        <f>IF($CG125="", "", IF($CH125="No", 0,VLOOKUP($CG125,'School Enrollment Data'!$B$3:$P$1818,2,FALSE)))</f>
        <v/>
      </c>
      <c r="CJ125" s="222" t="str">
        <f>IF($CG125="", "", IF($CH125="No", 0,VLOOKUP($CG125,'School Enrollment Data'!$B$3:$P$1818,3,FALSE)))</f>
        <v/>
      </c>
      <c r="CK125" s="222" t="str">
        <f>IF($CG125="", "", IF($CH125="No", 0,VLOOKUP($CG125,'School Enrollment Data'!$B$3:$P$1818,4,FALSE)))</f>
        <v/>
      </c>
      <c r="CL125" s="222" t="str">
        <f>IF($CG125="", "", IF($CH125="No", 0,VLOOKUP($CG125,'School Enrollment Data'!$B$3:$P$1818,5,FALSE)))</f>
        <v/>
      </c>
      <c r="CM125" s="222" t="str">
        <f>IF($CG125="", "", IF($CH125="No", 0,VLOOKUP($CG125,'School Enrollment Data'!$B$3:$P$1818,6,FALSE)))</f>
        <v/>
      </c>
      <c r="CN125" s="222" t="str">
        <f>IF($CG125="", "", IF($CH125="No", 0,VLOOKUP($CG125,'School Enrollment Data'!$B$3:$P$1818,7,FALSE)))</f>
        <v/>
      </c>
      <c r="CO125" s="222" t="str">
        <f>IF($CG125="", "", IF($CH125="No", 0,VLOOKUP($CG125,'School Enrollment Data'!$B$3:$P$1818,8,FALSE)))</f>
        <v/>
      </c>
      <c r="CP125" s="222" t="str">
        <f>IF($CG125="", "", IF($CH125="No", 0,VLOOKUP($CG125,'School Enrollment Data'!$B$3:$P$1818,9,FALSE)))</f>
        <v/>
      </c>
      <c r="CQ125" s="222" t="str">
        <f>IF($CG125="", "", IF($CH125="No", 0,VLOOKUP($CG125,'School Enrollment Data'!$B$3:$P$1818,10,FALSE)))</f>
        <v/>
      </c>
      <c r="CR125" s="222" t="str">
        <f>IF($CG125="", "", IF($CH125="No", 0,VLOOKUP($CG125,'School Enrollment Data'!$B$3:$P$1818,11,FALSE)))</f>
        <v/>
      </c>
      <c r="CS125" s="222" t="str">
        <f>IF($CG125="", "", IF($CH125="No", 0,VLOOKUP($CG125,'School Enrollment Data'!$B$3:$P$1818,12,FALSE)))</f>
        <v/>
      </c>
      <c r="CT125" s="222" t="str">
        <f>IF($CG125="", "", IF($CH125="No", 0,VLOOKUP($CG125,'School Enrollment Data'!$B$3:$P$1818,13,FALSE)))</f>
        <v/>
      </c>
      <c r="CU125" s="222" t="str">
        <f>IF($CG125="", "", IF($CH125="No", 0,VLOOKUP($CG125,'School Enrollment Data'!$B$3:$P$1818,14,FALSE)))</f>
        <v/>
      </c>
      <c r="CV125" s="222" t="str">
        <f>IF($CG125="", "", IF($CH125="No", 0,VLOOKUP($CG125,'School Enrollment Data'!$B$3:$P$1818,15,FALSE)))</f>
        <v/>
      </c>
    </row>
    <row r="126" spans="85:100" ht="15" customHeight="1" x14ac:dyDescent="0.25">
      <c r="CG126" s="133" t="str" cm="1">
        <f t="array" ref="CG126">IFERROR(_xlfn.SINGLE(INDEX('School Enrollment Data'!$B$3:$B$1818, _xlfn.AGGREGATE(15, 3, (('School Enrollment Data'!$A$3:$A$1818=AR$4)/('School Enrollment Data'!$A$3:$A$1818=AR$4)*ROW('School Enrollment Data'!$A$3:$A$1818)-2),ROWS($DV$12:DV25)))), "")</f>
        <v/>
      </c>
      <c r="CH126" s="222" t="str">
        <f t="shared" si="1"/>
        <v/>
      </c>
      <c r="CI126" s="222" t="str">
        <f>IF($CG126="", "", IF($CH126="No", 0,VLOOKUP($CG126,'School Enrollment Data'!$B$3:$P$1818,2,FALSE)))</f>
        <v/>
      </c>
      <c r="CJ126" s="222" t="str">
        <f>IF($CG126="", "", IF($CH126="No", 0,VLOOKUP($CG126,'School Enrollment Data'!$B$3:$P$1818,3,FALSE)))</f>
        <v/>
      </c>
      <c r="CK126" s="222" t="str">
        <f>IF($CG126="", "", IF($CH126="No", 0,VLOOKUP($CG126,'School Enrollment Data'!$B$3:$P$1818,4,FALSE)))</f>
        <v/>
      </c>
      <c r="CL126" s="222" t="str">
        <f>IF($CG126="", "", IF($CH126="No", 0,VLOOKUP($CG126,'School Enrollment Data'!$B$3:$P$1818,5,FALSE)))</f>
        <v/>
      </c>
      <c r="CM126" s="222" t="str">
        <f>IF($CG126="", "", IF($CH126="No", 0,VLOOKUP($CG126,'School Enrollment Data'!$B$3:$P$1818,6,FALSE)))</f>
        <v/>
      </c>
      <c r="CN126" s="222" t="str">
        <f>IF($CG126="", "", IF($CH126="No", 0,VLOOKUP($CG126,'School Enrollment Data'!$B$3:$P$1818,7,FALSE)))</f>
        <v/>
      </c>
      <c r="CO126" s="222" t="str">
        <f>IF($CG126="", "", IF($CH126="No", 0,VLOOKUP($CG126,'School Enrollment Data'!$B$3:$P$1818,8,FALSE)))</f>
        <v/>
      </c>
      <c r="CP126" s="222" t="str">
        <f>IF($CG126="", "", IF($CH126="No", 0,VLOOKUP($CG126,'School Enrollment Data'!$B$3:$P$1818,9,FALSE)))</f>
        <v/>
      </c>
      <c r="CQ126" s="222" t="str">
        <f>IF($CG126="", "", IF($CH126="No", 0,VLOOKUP($CG126,'School Enrollment Data'!$B$3:$P$1818,10,FALSE)))</f>
        <v/>
      </c>
      <c r="CR126" s="222" t="str">
        <f>IF($CG126="", "", IF($CH126="No", 0,VLOOKUP($CG126,'School Enrollment Data'!$B$3:$P$1818,11,FALSE)))</f>
        <v/>
      </c>
      <c r="CS126" s="222" t="str">
        <f>IF($CG126="", "", IF($CH126="No", 0,VLOOKUP($CG126,'School Enrollment Data'!$B$3:$P$1818,12,FALSE)))</f>
        <v/>
      </c>
      <c r="CT126" s="222" t="str">
        <f>IF($CG126="", "", IF($CH126="No", 0,VLOOKUP($CG126,'School Enrollment Data'!$B$3:$P$1818,13,FALSE)))</f>
        <v/>
      </c>
      <c r="CU126" s="222" t="str">
        <f>IF($CG126="", "", IF($CH126="No", 0,VLOOKUP($CG126,'School Enrollment Data'!$B$3:$P$1818,14,FALSE)))</f>
        <v/>
      </c>
      <c r="CV126" s="222" t="str">
        <f>IF($CG126="", "", IF($CH126="No", 0,VLOOKUP($CG126,'School Enrollment Data'!$B$3:$P$1818,15,FALSE)))</f>
        <v/>
      </c>
    </row>
    <row r="127" spans="85:100" ht="15" customHeight="1" x14ac:dyDescent="0.25">
      <c r="CG127" s="133" t="str" cm="1">
        <f t="array" ref="CG127">IFERROR(_xlfn.SINGLE(INDEX('School Enrollment Data'!$B$3:$B$1818, _xlfn.AGGREGATE(15, 3, (('School Enrollment Data'!$A$3:$A$1818=AR$4)/('School Enrollment Data'!$A$3:$A$1818=AR$4)*ROW('School Enrollment Data'!$A$3:$A$1818)-2),ROWS($DV$12:DV26)))), "")</f>
        <v/>
      </c>
      <c r="CH127" s="222" t="str">
        <f t="shared" si="1"/>
        <v/>
      </c>
      <c r="CI127" s="222" t="str">
        <f>IF($CG127="", "", IF($CH127="No", 0,VLOOKUP($CG127,'School Enrollment Data'!$B$3:$P$1818,2,FALSE)))</f>
        <v/>
      </c>
      <c r="CJ127" s="222" t="str">
        <f>IF($CG127="", "", IF($CH127="No", 0,VLOOKUP($CG127,'School Enrollment Data'!$B$3:$P$1818,3,FALSE)))</f>
        <v/>
      </c>
      <c r="CK127" s="222" t="str">
        <f>IF($CG127="", "", IF($CH127="No", 0,VLOOKUP($CG127,'School Enrollment Data'!$B$3:$P$1818,4,FALSE)))</f>
        <v/>
      </c>
      <c r="CL127" s="222" t="str">
        <f>IF($CG127="", "", IF($CH127="No", 0,VLOOKUP($CG127,'School Enrollment Data'!$B$3:$P$1818,5,FALSE)))</f>
        <v/>
      </c>
      <c r="CM127" s="222" t="str">
        <f>IF($CG127="", "", IF($CH127="No", 0,VLOOKUP($CG127,'School Enrollment Data'!$B$3:$P$1818,6,FALSE)))</f>
        <v/>
      </c>
      <c r="CN127" s="222" t="str">
        <f>IF($CG127="", "", IF($CH127="No", 0,VLOOKUP($CG127,'School Enrollment Data'!$B$3:$P$1818,7,FALSE)))</f>
        <v/>
      </c>
      <c r="CO127" s="222" t="str">
        <f>IF($CG127="", "", IF($CH127="No", 0,VLOOKUP($CG127,'School Enrollment Data'!$B$3:$P$1818,8,FALSE)))</f>
        <v/>
      </c>
      <c r="CP127" s="222" t="str">
        <f>IF($CG127="", "", IF($CH127="No", 0,VLOOKUP($CG127,'School Enrollment Data'!$B$3:$P$1818,9,FALSE)))</f>
        <v/>
      </c>
      <c r="CQ127" s="222" t="str">
        <f>IF($CG127="", "", IF($CH127="No", 0,VLOOKUP($CG127,'School Enrollment Data'!$B$3:$P$1818,10,FALSE)))</f>
        <v/>
      </c>
      <c r="CR127" s="222" t="str">
        <f>IF($CG127="", "", IF($CH127="No", 0,VLOOKUP($CG127,'School Enrollment Data'!$B$3:$P$1818,11,FALSE)))</f>
        <v/>
      </c>
      <c r="CS127" s="222" t="str">
        <f>IF($CG127="", "", IF($CH127="No", 0,VLOOKUP($CG127,'School Enrollment Data'!$B$3:$P$1818,12,FALSE)))</f>
        <v/>
      </c>
      <c r="CT127" s="222" t="str">
        <f>IF($CG127="", "", IF($CH127="No", 0,VLOOKUP($CG127,'School Enrollment Data'!$B$3:$P$1818,13,FALSE)))</f>
        <v/>
      </c>
      <c r="CU127" s="222" t="str">
        <f>IF($CG127="", "", IF($CH127="No", 0,VLOOKUP($CG127,'School Enrollment Data'!$B$3:$P$1818,14,FALSE)))</f>
        <v/>
      </c>
      <c r="CV127" s="222" t="str">
        <f>IF($CG127="", "", IF($CH127="No", 0,VLOOKUP($CG127,'School Enrollment Data'!$B$3:$P$1818,15,FALSE)))</f>
        <v/>
      </c>
    </row>
    <row r="128" spans="85:100" ht="15" customHeight="1" x14ac:dyDescent="0.25">
      <c r="CG128" s="133" t="str" cm="1">
        <f t="array" ref="CG128">IFERROR(_xlfn.SINGLE(INDEX('School Enrollment Data'!$B$3:$B$1818, _xlfn.AGGREGATE(15, 3, (('School Enrollment Data'!$A$3:$A$1818=AR$4)/('School Enrollment Data'!$A$3:$A$1818=AR$4)*ROW('School Enrollment Data'!$A$3:$A$1818)-2),ROWS($DV$12:DV27)))), "")</f>
        <v/>
      </c>
      <c r="CH128" s="222" t="str">
        <f t="shared" si="1"/>
        <v/>
      </c>
      <c r="CI128" s="222" t="str">
        <f>IF($CG128="", "", IF($CH128="No", 0,VLOOKUP($CG128,'School Enrollment Data'!$B$3:$P$1818,2,FALSE)))</f>
        <v/>
      </c>
      <c r="CJ128" s="222" t="str">
        <f>IF($CG128="", "", IF($CH128="No", 0,VLOOKUP($CG128,'School Enrollment Data'!$B$3:$P$1818,3,FALSE)))</f>
        <v/>
      </c>
      <c r="CK128" s="222" t="str">
        <f>IF($CG128="", "", IF($CH128="No", 0,VLOOKUP($CG128,'School Enrollment Data'!$B$3:$P$1818,4,FALSE)))</f>
        <v/>
      </c>
      <c r="CL128" s="222" t="str">
        <f>IF($CG128="", "", IF($CH128="No", 0,VLOOKUP($CG128,'School Enrollment Data'!$B$3:$P$1818,5,FALSE)))</f>
        <v/>
      </c>
      <c r="CM128" s="222" t="str">
        <f>IF($CG128="", "", IF($CH128="No", 0,VLOOKUP($CG128,'School Enrollment Data'!$B$3:$P$1818,6,FALSE)))</f>
        <v/>
      </c>
      <c r="CN128" s="222" t="str">
        <f>IF($CG128="", "", IF($CH128="No", 0,VLOOKUP($CG128,'School Enrollment Data'!$B$3:$P$1818,7,FALSE)))</f>
        <v/>
      </c>
      <c r="CO128" s="222" t="str">
        <f>IF($CG128="", "", IF($CH128="No", 0,VLOOKUP($CG128,'School Enrollment Data'!$B$3:$P$1818,8,FALSE)))</f>
        <v/>
      </c>
      <c r="CP128" s="222" t="str">
        <f>IF($CG128="", "", IF($CH128="No", 0,VLOOKUP($CG128,'School Enrollment Data'!$B$3:$P$1818,9,FALSE)))</f>
        <v/>
      </c>
      <c r="CQ128" s="222" t="str">
        <f>IF($CG128="", "", IF($CH128="No", 0,VLOOKUP($CG128,'School Enrollment Data'!$B$3:$P$1818,10,FALSE)))</f>
        <v/>
      </c>
      <c r="CR128" s="222" t="str">
        <f>IF($CG128="", "", IF($CH128="No", 0,VLOOKUP($CG128,'School Enrollment Data'!$B$3:$P$1818,11,FALSE)))</f>
        <v/>
      </c>
      <c r="CS128" s="222" t="str">
        <f>IF($CG128="", "", IF($CH128="No", 0,VLOOKUP($CG128,'School Enrollment Data'!$B$3:$P$1818,12,FALSE)))</f>
        <v/>
      </c>
      <c r="CT128" s="222" t="str">
        <f>IF($CG128="", "", IF($CH128="No", 0,VLOOKUP($CG128,'School Enrollment Data'!$B$3:$P$1818,13,FALSE)))</f>
        <v/>
      </c>
      <c r="CU128" s="222" t="str">
        <f>IF($CG128="", "", IF($CH128="No", 0,VLOOKUP($CG128,'School Enrollment Data'!$B$3:$P$1818,14,FALSE)))</f>
        <v/>
      </c>
      <c r="CV128" s="222" t="str">
        <f>IF($CG128="", "", IF($CH128="No", 0,VLOOKUP($CG128,'School Enrollment Data'!$B$3:$P$1818,15,FALSE)))</f>
        <v/>
      </c>
    </row>
    <row r="129" spans="2:100" ht="15" customHeight="1" x14ac:dyDescent="0.25">
      <c r="CG129" s="133" t="str" cm="1">
        <f t="array" ref="CG129">IFERROR(_xlfn.SINGLE(INDEX('School Enrollment Data'!$B$3:$B$1818, _xlfn.AGGREGATE(15, 3, (('School Enrollment Data'!$A$3:$A$1818=AR$4)/('School Enrollment Data'!$A$3:$A$1818=AR$4)*ROW('School Enrollment Data'!$A$3:$A$1818)-2),ROWS($DV$12:DV28)))), "")</f>
        <v/>
      </c>
      <c r="CH129" s="222" t="str">
        <f t="shared" si="1"/>
        <v/>
      </c>
      <c r="CI129" s="222" t="str">
        <f>IF($CG129="", "", IF($CH129="No", 0,VLOOKUP($CG129,'School Enrollment Data'!$B$3:$P$1818,2,FALSE)))</f>
        <v/>
      </c>
      <c r="CJ129" s="222" t="str">
        <f>IF($CG129="", "", IF($CH129="No", 0,VLOOKUP($CG129,'School Enrollment Data'!$B$3:$P$1818,3,FALSE)))</f>
        <v/>
      </c>
      <c r="CK129" s="222" t="str">
        <f>IF($CG129="", "", IF($CH129="No", 0,VLOOKUP($CG129,'School Enrollment Data'!$B$3:$P$1818,4,FALSE)))</f>
        <v/>
      </c>
      <c r="CL129" s="222" t="str">
        <f>IF($CG129="", "", IF($CH129="No", 0,VLOOKUP($CG129,'School Enrollment Data'!$B$3:$P$1818,5,FALSE)))</f>
        <v/>
      </c>
      <c r="CM129" s="222" t="str">
        <f>IF($CG129="", "", IF($CH129="No", 0,VLOOKUP($CG129,'School Enrollment Data'!$B$3:$P$1818,6,FALSE)))</f>
        <v/>
      </c>
      <c r="CN129" s="222" t="str">
        <f>IF($CG129="", "", IF($CH129="No", 0,VLOOKUP($CG129,'School Enrollment Data'!$B$3:$P$1818,7,FALSE)))</f>
        <v/>
      </c>
      <c r="CO129" s="222" t="str">
        <f>IF($CG129="", "", IF($CH129="No", 0,VLOOKUP($CG129,'School Enrollment Data'!$B$3:$P$1818,8,FALSE)))</f>
        <v/>
      </c>
      <c r="CP129" s="222" t="str">
        <f>IF($CG129="", "", IF($CH129="No", 0,VLOOKUP($CG129,'School Enrollment Data'!$B$3:$P$1818,9,FALSE)))</f>
        <v/>
      </c>
      <c r="CQ129" s="222" t="str">
        <f>IF($CG129="", "", IF($CH129="No", 0,VLOOKUP($CG129,'School Enrollment Data'!$B$3:$P$1818,10,FALSE)))</f>
        <v/>
      </c>
      <c r="CR129" s="222" t="str">
        <f>IF($CG129="", "", IF($CH129="No", 0,VLOOKUP($CG129,'School Enrollment Data'!$B$3:$P$1818,11,FALSE)))</f>
        <v/>
      </c>
      <c r="CS129" s="222" t="str">
        <f>IF($CG129="", "", IF($CH129="No", 0,VLOOKUP($CG129,'School Enrollment Data'!$B$3:$P$1818,12,FALSE)))</f>
        <v/>
      </c>
      <c r="CT129" s="222" t="str">
        <f>IF($CG129="", "", IF($CH129="No", 0,VLOOKUP($CG129,'School Enrollment Data'!$B$3:$P$1818,13,FALSE)))</f>
        <v/>
      </c>
      <c r="CU129" s="222" t="str">
        <f>IF($CG129="", "", IF($CH129="No", 0,VLOOKUP($CG129,'School Enrollment Data'!$B$3:$P$1818,14,FALSE)))</f>
        <v/>
      </c>
      <c r="CV129" s="222" t="str">
        <f>IF($CG129="", "", IF($CH129="No", 0,VLOOKUP($CG129,'School Enrollment Data'!$B$3:$P$1818,15,FALSE)))</f>
        <v/>
      </c>
    </row>
    <row r="130" spans="2:100" ht="15" customHeight="1" x14ac:dyDescent="0.25">
      <c r="CG130" s="133" t="str" cm="1">
        <f t="array" ref="CG130">IFERROR(_xlfn.SINGLE(INDEX('School Enrollment Data'!$B$3:$B$1818, _xlfn.AGGREGATE(15, 3, (('School Enrollment Data'!$A$3:$A$1818=AR$4)/('School Enrollment Data'!$A$3:$A$1818=AR$4)*ROW('School Enrollment Data'!$A$3:$A$1818)-2),ROWS($DV$12:DV29)))), "")</f>
        <v/>
      </c>
      <c r="CH130" s="222" t="str">
        <f t="shared" si="1"/>
        <v/>
      </c>
      <c r="CI130" s="222" t="str">
        <f>IF($CG130="", "", IF($CH130="No", 0,VLOOKUP($CG130,'School Enrollment Data'!$B$3:$P$1818,2,FALSE)))</f>
        <v/>
      </c>
      <c r="CJ130" s="222" t="str">
        <f>IF($CG130="", "", IF($CH130="No", 0,VLOOKUP($CG130,'School Enrollment Data'!$B$3:$P$1818,3,FALSE)))</f>
        <v/>
      </c>
      <c r="CK130" s="222" t="str">
        <f>IF($CG130="", "", IF($CH130="No", 0,VLOOKUP($CG130,'School Enrollment Data'!$B$3:$P$1818,4,FALSE)))</f>
        <v/>
      </c>
      <c r="CL130" s="222" t="str">
        <f>IF($CG130="", "", IF($CH130="No", 0,VLOOKUP($CG130,'School Enrollment Data'!$B$3:$P$1818,5,FALSE)))</f>
        <v/>
      </c>
      <c r="CM130" s="222" t="str">
        <f>IF($CG130="", "", IF($CH130="No", 0,VLOOKUP($CG130,'School Enrollment Data'!$B$3:$P$1818,6,FALSE)))</f>
        <v/>
      </c>
      <c r="CN130" s="222" t="str">
        <f>IF($CG130="", "", IF($CH130="No", 0,VLOOKUP($CG130,'School Enrollment Data'!$B$3:$P$1818,7,FALSE)))</f>
        <v/>
      </c>
      <c r="CO130" s="222" t="str">
        <f>IF($CG130="", "", IF($CH130="No", 0,VLOOKUP($CG130,'School Enrollment Data'!$B$3:$P$1818,8,FALSE)))</f>
        <v/>
      </c>
      <c r="CP130" s="222" t="str">
        <f>IF($CG130="", "", IF($CH130="No", 0,VLOOKUP($CG130,'School Enrollment Data'!$B$3:$P$1818,9,FALSE)))</f>
        <v/>
      </c>
      <c r="CQ130" s="222" t="str">
        <f>IF($CG130="", "", IF($CH130="No", 0,VLOOKUP($CG130,'School Enrollment Data'!$B$3:$P$1818,10,FALSE)))</f>
        <v/>
      </c>
      <c r="CR130" s="222" t="str">
        <f>IF($CG130="", "", IF($CH130="No", 0,VLOOKUP($CG130,'School Enrollment Data'!$B$3:$P$1818,11,FALSE)))</f>
        <v/>
      </c>
      <c r="CS130" s="222" t="str">
        <f>IF($CG130="", "", IF($CH130="No", 0,VLOOKUP($CG130,'School Enrollment Data'!$B$3:$P$1818,12,FALSE)))</f>
        <v/>
      </c>
      <c r="CT130" s="222" t="str">
        <f>IF($CG130="", "", IF($CH130="No", 0,VLOOKUP($CG130,'School Enrollment Data'!$B$3:$P$1818,13,FALSE)))</f>
        <v/>
      </c>
      <c r="CU130" s="222" t="str">
        <f>IF($CG130="", "", IF($CH130="No", 0,VLOOKUP($CG130,'School Enrollment Data'!$B$3:$P$1818,14,FALSE)))</f>
        <v/>
      </c>
      <c r="CV130" s="222" t="str">
        <f>IF($CG130="", "", IF($CH130="No", 0,VLOOKUP($CG130,'School Enrollment Data'!$B$3:$P$1818,15,FALSE)))</f>
        <v/>
      </c>
    </row>
    <row r="131" spans="2:100" ht="15" customHeight="1" x14ac:dyDescent="0.25">
      <c r="CG131" s="133" t="str" cm="1">
        <f t="array" ref="CG131">IFERROR(_xlfn.SINGLE(INDEX('School Enrollment Data'!$B$3:$B$1818, _xlfn.AGGREGATE(15, 3, (('School Enrollment Data'!$A$3:$A$1818=AR$4)/('School Enrollment Data'!$A$3:$A$1818=AR$4)*ROW('School Enrollment Data'!$A$3:$A$1818)-2),ROWS($DV$12:DV30)))), "")</f>
        <v/>
      </c>
      <c r="CH131" s="222" t="str">
        <f t="shared" si="1"/>
        <v/>
      </c>
      <c r="CI131" s="222" t="str">
        <f>IF($CG131="", "", IF($CH131="No", 0,VLOOKUP($CG131,'School Enrollment Data'!$B$3:$P$1818,2,FALSE)))</f>
        <v/>
      </c>
      <c r="CJ131" s="222" t="str">
        <f>IF($CG131="", "", IF($CH131="No", 0,VLOOKUP($CG131,'School Enrollment Data'!$B$3:$P$1818,3,FALSE)))</f>
        <v/>
      </c>
      <c r="CK131" s="222" t="str">
        <f>IF($CG131="", "", IF($CH131="No", 0,VLOOKUP($CG131,'School Enrollment Data'!$B$3:$P$1818,4,FALSE)))</f>
        <v/>
      </c>
      <c r="CL131" s="222" t="str">
        <f>IF($CG131="", "", IF($CH131="No", 0,VLOOKUP($CG131,'School Enrollment Data'!$B$3:$P$1818,5,FALSE)))</f>
        <v/>
      </c>
      <c r="CM131" s="222" t="str">
        <f>IF($CG131="", "", IF($CH131="No", 0,VLOOKUP($CG131,'School Enrollment Data'!$B$3:$P$1818,6,FALSE)))</f>
        <v/>
      </c>
      <c r="CN131" s="222" t="str">
        <f>IF($CG131="", "", IF($CH131="No", 0,VLOOKUP($CG131,'School Enrollment Data'!$B$3:$P$1818,7,FALSE)))</f>
        <v/>
      </c>
      <c r="CO131" s="222" t="str">
        <f>IF($CG131="", "", IF($CH131="No", 0,VLOOKUP($CG131,'School Enrollment Data'!$B$3:$P$1818,8,FALSE)))</f>
        <v/>
      </c>
      <c r="CP131" s="222" t="str">
        <f>IF($CG131="", "", IF($CH131="No", 0,VLOOKUP($CG131,'School Enrollment Data'!$B$3:$P$1818,9,FALSE)))</f>
        <v/>
      </c>
      <c r="CQ131" s="222" t="str">
        <f>IF($CG131="", "", IF($CH131="No", 0,VLOOKUP($CG131,'School Enrollment Data'!$B$3:$P$1818,10,FALSE)))</f>
        <v/>
      </c>
      <c r="CR131" s="222" t="str">
        <f>IF($CG131="", "", IF($CH131="No", 0,VLOOKUP($CG131,'School Enrollment Data'!$B$3:$P$1818,11,FALSE)))</f>
        <v/>
      </c>
      <c r="CS131" s="222" t="str">
        <f>IF($CG131="", "", IF($CH131="No", 0,VLOOKUP($CG131,'School Enrollment Data'!$B$3:$P$1818,12,FALSE)))</f>
        <v/>
      </c>
      <c r="CT131" s="222" t="str">
        <f>IF($CG131="", "", IF($CH131="No", 0,VLOOKUP($CG131,'School Enrollment Data'!$B$3:$P$1818,13,FALSE)))</f>
        <v/>
      </c>
      <c r="CU131" s="222" t="str">
        <f>IF($CG131="", "", IF($CH131="No", 0,VLOOKUP($CG131,'School Enrollment Data'!$B$3:$P$1818,14,FALSE)))</f>
        <v/>
      </c>
      <c r="CV131" s="222" t="str">
        <f>IF($CG131="", "", IF($CH131="No", 0,VLOOKUP($CG131,'School Enrollment Data'!$B$3:$P$1818,15,FALSE)))</f>
        <v/>
      </c>
    </row>
    <row r="132" spans="2:100" ht="15" customHeight="1" x14ac:dyDescent="0.25">
      <c r="B132" s="4" t="str" cm="1">
        <f t="array" ref="B132">IFERROR(_xlfn.SINGLE(INDEX(CG$4:CG$439, _xlfn.AGGREGATE(15, 3, ((CG$4:CG$439&lt;&gt;"")/(CG$4:CG$439&lt;&gt;"")*ROW(CG$4:CG$439)-2),ROWS($DV$12:DV162)))), "")</f>
        <v/>
      </c>
      <c r="CG132" s="133" t="str" cm="1">
        <f t="array" ref="CG132">IFERROR(_xlfn.SINGLE(INDEX('School Enrollment Data'!$B$3:$B$1818, _xlfn.AGGREGATE(15, 3, (('School Enrollment Data'!$A$3:$A$1818=AR$4)/('School Enrollment Data'!$A$3:$A$1818=AR$4)*ROW('School Enrollment Data'!$A$3:$A$1818)-2),ROWS($DV$12:DV31)))), "")</f>
        <v/>
      </c>
      <c r="CH132" s="222" t="str">
        <f t="shared" si="1"/>
        <v/>
      </c>
      <c r="CI132" s="222" t="str">
        <f>IF($CG132="", "", IF($CH132="No", 0,VLOOKUP($CG132,'School Enrollment Data'!$B$3:$P$1818,2,FALSE)))</f>
        <v/>
      </c>
      <c r="CJ132" s="222" t="str">
        <f>IF($CG132="", "", IF($CH132="No", 0,VLOOKUP($CG132,'School Enrollment Data'!$B$3:$P$1818,3,FALSE)))</f>
        <v/>
      </c>
      <c r="CK132" s="222" t="str">
        <f>IF($CG132="", "", IF($CH132="No", 0,VLOOKUP($CG132,'School Enrollment Data'!$B$3:$P$1818,4,FALSE)))</f>
        <v/>
      </c>
      <c r="CL132" s="222" t="str">
        <f>IF($CG132="", "", IF($CH132="No", 0,VLOOKUP($CG132,'School Enrollment Data'!$B$3:$P$1818,5,FALSE)))</f>
        <v/>
      </c>
      <c r="CM132" s="222" t="str">
        <f>IF($CG132="", "", IF($CH132="No", 0,VLOOKUP($CG132,'School Enrollment Data'!$B$3:$P$1818,6,FALSE)))</f>
        <v/>
      </c>
      <c r="CN132" s="222" t="str">
        <f>IF($CG132="", "", IF($CH132="No", 0,VLOOKUP($CG132,'School Enrollment Data'!$B$3:$P$1818,7,FALSE)))</f>
        <v/>
      </c>
      <c r="CO132" s="222" t="str">
        <f>IF($CG132="", "", IF($CH132="No", 0,VLOOKUP($CG132,'School Enrollment Data'!$B$3:$P$1818,8,FALSE)))</f>
        <v/>
      </c>
      <c r="CP132" s="222" t="str">
        <f>IF($CG132="", "", IF($CH132="No", 0,VLOOKUP($CG132,'School Enrollment Data'!$B$3:$P$1818,9,FALSE)))</f>
        <v/>
      </c>
      <c r="CQ132" s="222" t="str">
        <f>IF($CG132="", "", IF($CH132="No", 0,VLOOKUP($CG132,'School Enrollment Data'!$B$3:$P$1818,10,FALSE)))</f>
        <v/>
      </c>
      <c r="CR132" s="222" t="str">
        <f>IF($CG132="", "", IF($CH132="No", 0,VLOOKUP($CG132,'School Enrollment Data'!$B$3:$P$1818,11,FALSE)))</f>
        <v/>
      </c>
      <c r="CS132" s="222" t="str">
        <f>IF($CG132="", "", IF($CH132="No", 0,VLOOKUP($CG132,'School Enrollment Data'!$B$3:$P$1818,12,FALSE)))</f>
        <v/>
      </c>
      <c r="CT132" s="222" t="str">
        <f>IF($CG132="", "", IF($CH132="No", 0,VLOOKUP($CG132,'School Enrollment Data'!$B$3:$P$1818,13,FALSE)))</f>
        <v/>
      </c>
      <c r="CU132" s="222" t="str">
        <f>IF($CG132="", "", IF($CH132="No", 0,VLOOKUP($CG132,'School Enrollment Data'!$B$3:$P$1818,14,FALSE)))</f>
        <v/>
      </c>
      <c r="CV132" s="222" t="str">
        <f>IF($CG132="", "", IF($CH132="No", 0,VLOOKUP($CG132,'School Enrollment Data'!$B$3:$P$1818,15,FALSE)))</f>
        <v/>
      </c>
    </row>
    <row r="133" spans="2:100" ht="15" customHeight="1" x14ac:dyDescent="0.25">
      <c r="B133" s="4" t="str" cm="1">
        <f t="array" ref="B133">IFERROR(_xlfn.SINGLE(INDEX(CG$4:CG$439, _xlfn.AGGREGATE(15, 3, ((CG$4:CG$439&lt;&gt;"")/(CG$4:CG$439&lt;&gt;"")*ROW(CG$4:CG$439)-2),ROWS($DV$12:DV163)))), "")</f>
        <v/>
      </c>
      <c r="CG133" s="133" t="str" cm="1">
        <f t="array" ref="CG133">IFERROR(_xlfn.SINGLE(INDEX('School Enrollment Data'!$B$3:$B$1818, _xlfn.AGGREGATE(15, 3, (('School Enrollment Data'!$A$3:$A$1818=AR$4)/('School Enrollment Data'!$A$3:$A$1818=AR$4)*ROW('School Enrollment Data'!$A$3:$A$1818)-2),ROWS($DV$12:DV32)))), "")</f>
        <v/>
      </c>
      <c r="CH133" s="222" t="str">
        <f t="shared" ref="CH133:CH196" si="2">IF(CG133="","",_xlfn.SINGLE(_xlfn.IFNA(_xlfn.SINGLE(_xlfn.IFNA(_xlfn.SINGLE(IF(_xlfn.SINGLE((_xlfn.XLOOKUP(CG133,D$8:D$106,B$8:B$106)="")),"",_xlfn.XLOOKUP(CG133,D$8:D$106,B$8:B$106))),IF(_xlfn.XLOOKUP(CG133,AC$8:AC$106,AA$8:AA$106)="","",_xlfn.XLOOKUP(CG133,AC$8:AC$106,AA$8:AA$106)))),IF(_xlfn.XLOOKUP(CG133,BB$8:BB$106,AZ$8:AZ$106)="","",_xlfn.XLOOKUP(CG133,BB$8:BB$106,AZ$8:AZ$106)))))</f>
        <v/>
      </c>
      <c r="CI133" s="222" t="str">
        <f>IF($CG133="", "", IF($CH133="No", 0,VLOOKUP($CG133,'School Enrollment Data'!$B$3:$P$1818,2,FALSE)))</f>
        <v/>
      </c>
      <c r="CJ133" s="222" t="str">
        <f>IF($CG133="", "", IF($CH133="No", 0,VLOOKUP($CG133,'School Enrollment Data'!$B$3:$P$1818,3,FALSE)))</f>
        <v/>
      </c>
      <c r="CK133" s="222" t="str">
        <f>IF($CG133="", "", IF($CH133="No", 0,VLOOKUP($CG133,'School Enrollment Data'!$B$3:$P$1818,4,FALSE)))</f>
        <v/>
      </c>
      <c r="CL133" s="222" t="str">
        <f>IF($CG133="", "", IF($CH133="No", 0,VLOOKUP($CG133,'School Enrollment Data'!$B$3:$P$1818,5,FALSE)))</f>
        <v/>
      </c>
      <c r="CM133" s="222" t="str">
        <f>IF($CG133="", "", IF($CH133="No", 0,VLOOKUP($CG133,'School Enrollment Data'!$B$3:$P$1818,6,FALSE)))</f>
        <v/>
      </c>
      <c r="CN133" s="222" t="str">
        <f>IF($CG133="", "", IF($CH133="No", 0,VLOOKUP($CG133,'School Enrollment Data'!$B$3:$P$1818,7,FALSE)))</f>
        <v/>
      </c>
      <c r="CO133" s="222" t="str">
        <f>IF($CG133="", "", IF($CH133="No", 0,VLOOKUP($CG133,'School Enrollment Data'!$B$3:$P$1818,8,FALSE)))</f>
        <v/>
      </c>
      <c r="CP133" s="222" t="str">
        <f>IF($CG133="", "", IF($CH133="No", 0,VLOOKUP($CG133,'School Enrollment Data'!$B$3:$P$1818,9,FALSE)))</f>
        <v/>
      </c>
      <c r="CQ133" s="222" t="str">
        <f>IF($CG133="", "", IF($CH133="No", 0,VLOOKUP($CG133,'School Enrollment Data'!$B$3:$P$1818,10,FALSE)))</f>
        <v/>
      </c>
      <c r="CR133" s="222" t="str">
        <f>IF($CG133="", "", IF($CH133="No", 0,VLOOKUP($CG133,'School Enrollment Data'!$B$3:$P$1818,11,FALSE)))</f>
        <v/>
      </c>
      <c r="CS133" s="222" t="str">
        <f>IF($CG133="", "", IF($CH133="No", 0,VLOOKUP($CG133,'School Enrollment Data'!$B$3:$P$1818,12,FALSE)))</f>
        <v/>
      </c>
      <c r="CT133" s="222" t="str">
        <f>IF($CG133="", "", IF($CH133="No", 0,VLOOKUP($CG133,'School Enrollment Data'!$B$3:$P$1818,13,FALSE)))</f>
        <v/>
      </c>
      <c r="CU133" s="222" t="str">
        <f>IF($CG133="", "", IF($CH133="No", 0,VLOOKUP($CG133,'School Enrollment Data'!$B$3:$P$1818,14,FALSE)))</f>
        <v/>
      </c>
      <c r="CV133" s="222" t="str">
        <f>IF($CG133="", "", IF($CH133="No", 0,VLOOKUP($CG133,'School Enrollment Data'!$B$3:$P$1818,15,FALSE)))</f>
        <v/>
      </c>
    </row>
    <row r="134" spans="2:100" ht="15" customHeight="1" x14ac:dyDescent="0.25">
      <c r="B134" s="4" t="str" cm="1">
        <f t="array" ref="B134">IFERROR(_xlfn.SINGLE(INDEX(CG$4:CG$439, _xlfn.AGGREGATE(15, 3, ((CG$4:CG$439&lt;&gt;"")/(CG$4:CG$439&lt;&gt;"")*ROW(CG$4:CG$439)-2),ROWS($DV$12:DV164)))), "")</f>
        <v/>
      </c>
      <c r="CG134" s="133" t="str" cm="1">
        <f t="array" ref="CG134">IFERROR(_xlfn.SINGLE(INDEX('School Enrollment Data'!$B$3:$B$1818, _xlfn.AGGREGATE(15, 3, (('School Enrollment Data'!$A$3:$A$1818=AR$4)/('School Enrollment Data'!$A$3:$A$1818=AR$4)*ROW('School Enrollment Data'!$A$3:$A$1818)-2),ROWS($DV$12:DV33)))), "")</f>
        <v/>
      </c>
      <c r="CH134" s="222" t="str">
        <f t="shared" si="2"/>
        <v/>
      </c>
      <c r="CI134" s="222" t="str">
        <f>IF($CG134="", "", IF($CH134="No", 0,VLOOKUP($CG134,'School Enrollment Data'!$B$3:$P$1818,2,FALSE)))</f>
        <v/>
      </c>
      <c r="CJ134" s="222" t="str">
        <f>IF($CG134="", "", IF($CH134="No", 0,VLOOKUP($CG134,'School Enrollment Data'!$B$3:$P$1818,3,FALSE)))</f>
        <v/>
      </c>
      <c r="CK134" s="222" t="str">
        <f>IF($CG134="", "", IF($CH134="No", 0,VLOOKUP($CG134,'School Enrollment Data'!$B$3:$P$1818,4,FALSE)))</f>
        <v/>
      </c>
      <c r="CL134" s="222" t="str">
        <f>IF($CG134="", "", IF($CH134="No", 0,VLOOKUP($CG134,'School Enrollment Data'!$B$3:$P$1818,5,FALSE)))</f>
        <v/>
      </c>
      <c r="CM134" s="222" t="str">
        <f>IF($CG134="", "", IF($CH134="No", 0,VLOOKUP($CG134,'School Enrollment Data'!$B$3:$P$1818,6,FALSE)))</f>
        <v/>
      </c>
      <c r="CN134" s="222" t="str">
        <f>IF($CG134="", "", IF($CH134="No", 0,VLOOKUP($CG134,'School Enrollment Data'!$B$3:$P$1818,7,FALSE)))</f>
        <v/>
      </c>
      <c r="CO134" s="222" t="str">
        <f>IF($CG134="", "", IF($CH134="No", 0,VLOOKUP($CG134,'School Enrollment Data'!$B$3:$P$1818,8,FALSE)))</f>
        <v/>
      </c>
      <c r="CP134" s="222" t="str">
        <f>IF($CG134="", "", IF($CH134="No", 0,VLOOKUP($CG134,'School Enrollment Data'!$B$3:$P$1818,9,FALSE)))</f>
        <v/>
      </c>
      <c r="CQ134" s="222" t="str">
        <f>IF($CG134="", "", IF($CH134="No", 0,VLOOKUP($CG134,'School Enrollment Data'!$B$3:$P$1818,10,FALSE)))</f>
        <v/>
      </c>
      <c r="CR134" s="222" t="str">
        <f>IF($CG134="", "", IF($CH134="No", 0,VLOOKUP($CG134,'School Enrollment Data'!$B$3:$P$1818,11,FALSE)))</f>
        <v/>
      </c>
      <c r="CS134" s="222" t="str">
        <f>IF($CG134="", "", IF($CH134="No", 0,VLOOKUP($CG134,'School Enrollment Data'!$B$3:$P$1818,12,FALSE)))</f>
        <v/>
      </c>
      <c r="CT134" s="222" t="str">
        <f>IF($CG134="", "", IF($CH134="No", 0,VLOOKUP($CG134,'School Enrollment Data'!$B$3:$P$1818,13,FALSE)))</f>
        <v/>
      </c>
      <c r="CU134" s="222" t="str">
        <f>IF($CG134="", "", IF($CH134="No", 0,VLOOKUP($CG134,'School Enrollment Data'!$B$3:$P$1818,14,FALSE)))</f>
        <v/>
      </c>
      <c r="CV134" s="222" t="str">
        <f>IF($CG134="", "", IF($CH134="No", 0,VLOOKUP($CG134,'School Enrollment Data'!$B$3:$P$1818,15,FALSE)))</f>
        <v/>
      </c>
    </row>
    <row r="135" spans="2:100" ht="15" customHeight="1" x14ac:dyDescent="0.25">
      <c r="B135" s="4" t="str" cm="1">
        <f t="array" ref="B135">IFERROR(_xlfn.SINGLE(INDEX(CG$4:CG$439, _xlfn.AGGREGATE(15, 3, ((CG$4:CG$439&lt;&gt;"")/(CG$4:CG$439&lt;&gt;"")*ROW(CG$4:CG$439)-2),ROWS($DV$12:DV165)))), "")</f>
        <v/>
      </c>
      <c r="CG135" s="133" t="str" cm="1">
        <f t="array" ref="CG135">IFERROR(_xlfn.SINGLE(INDEX('School Enrollment Data'!$B$3:$B$1818, _xlfn.AGGREGATE(15, 3, (('School Enrollment Data'!$A$3:$A$1818=AR$4)/('School Enrollment Data'!$A$3:$A$1818=AR$4)*ROW('School Enrollment Data'!$A$3:$A$1818)-2),ROWS($DV$12:DV34)))), "")</f>
        <v/>
      </c>
      <c r="CH135" s="222" t="str">
        <f t="shared" si="2"/>
        <v/>
      </c>
      <c r="CI135" s="222" t="str">
        <f>IF($CG135="", "", IF($CH135="No", 0,VLOOKUP($CG135,'School Enrollment Data'!$B$3:$P$1818,2,FALSE)))</f>
        <v/>
      </c>
      <c r="CJ135" s="222" t="str">
        <f>IF($CG135="", "", IF($CH135="No", 0,VLOOKUP($CG135,'School Enrollment Data'!$B$3:$P$1818,3,FALSE)))</f>
        <v/>
      </c>
      <c r="CK135" s="222" t="str">
        <f>IF($CG135="", "", IF($CH135="No", 0,VLOOKUP($CG135,'School Enrollment Data'!$B$3:$P$1818,4,FALSE)))</f>
        <v/>
      </c>
      <c r="CL135" s="222" t="str">
        <f>IF($CG135="", "", IF($CH135="No", 0,VLOOKUP($CG135,'School Enrollment Data'!$B$3:$P$1818,5,FALSE)))</f>
        <v/>
      </c>
      <c r="CM135" s="222" t="str">
        <f>IF($CG135="", "", IF($CH135="No", 0,VLOOKUP($CG135,'School Enrollment Data'!$B$3:$P$1818,6,FALSE)))</f>
        <v/>
      </c>
      <c r="CN135" s="222" t="str">
        <f>IF($CG135="", "", IF($CH135="No", 0,VLOOKUP($CG135,'School Enrollment Data'!$B$3:$P$1818,7,FALSE)))</f>
        <v/>
      </c>
      <c r="CO135" s="222" t="str">
        <f>IF($CG135="", "", IF($CH135="No", 0,VLOOKUP($CG135,'School Enrollment Data'!$B$3:$P$1818,8,FALSE)))</f>
        <v/>
      </c>
      <c r="CP135" s="222" t="str">
        <f>IF($CG135="", "", IF($CH135="No", 0,VLOOKUP($CG135,'School Enrollment Data'!$B$3:$P$1818,9,FALSE)))</f>
        <v/>
      </c>
      <c r="CQ135" s="222" t="str">
        <f>IF($CG135="", "", IF($CH135="No", 0,VLOOKUP($CG135,'School Enrollment Data'!$B$3:$P$1818,10,FALSE)))</f>
        <v/>
      </c>
      <c r="CR135" s="222" t="str">
        <f>IF($CG135="", "", IF($CH135="No", 0,VLOOKUP($CG135,'School Enrollment Data'!$B$3:$P$1818,11,FALSE)))</f>
        <v/>
      </c>
      <c r="CS135" s="222" t="str">
        <f>IF($CG135="", "", IF($CH135="No", 0,VLOOKUP($CG135,'School Enrollment Data'!$B$3:$P$1818,12,FALSE)))</f>
        <v/>
      </c>
      <c r="CT135" s="222" t="str">
        <f>IF($CG135="", "", IF($CH135="No", 0,VLOOKUP($CG135,'School Enrollment Data'!$B$3:$P$1818,13,FALSE)))</f>
        <v/>
      </c>
      <c r="CU135" s="222" t="str">
        <f>IF($CG135="", "", IF($CH135="No", 0,VLOOKUP($CG135,'School Enrollment Data'!$B$3:$P$1818,14,FALSE)))</f>
        <v/>
      </c>
      <c r="CV135" s="222" t="str">
        <f>IF($CG135="", "", IF($CH135="No", 0,VLOOKUP($CG135,'School Enrollment Data'!$B$3:$P$1818,15,FALSE)))</f>
        <v/>
      </c>
    </row>
    <row r="136" spans="2:100" ht="15" customHeight="1" x14ac:dyDescent="0.25">
      <c r="B136" s="4" t="str" cm="1">
        <f t="array" ref="B136">IFERROR(_xlfn.SINGLE(INDEX(CG$4:CG$439, _xlfn.AGGREGATE(15, 3, ((CG$4:CG$439&lt;&gt;"")/(CG$4:CG$439&lt;&gt;"")*ROW(CG$4:CG$439)-2),ROWS($DV$12:DV166)))), "")</f>
        <v/>
      </c>
      <c r="CG136" s="133" t="str" cm="1">
        <f t="array" ref="CG136">IFERROR(_xlfn.SINGLE(INDEX('School Enrollment Data'!$B$3:$B$1818, _xlfn.AGGREGATE(15, 3, (('School Enrollment Data'!$A$3:$A$1818=AR$4)/('School Enrollment Data'!$A$3:$A$1818=AR$4)*ROW('School Enrollment Data'!$A$3:$A$1818)-2),ROWS($DV$12:DV35)))), "")</f>
        <v/>
      </c>
      <c r="CH136" s="222" t="str">
        <f t="shared" si="2"/>
        <v/>
      </c>
      <c r="CI136" s="222" t="str">
        <f>IF($CG136="", "", IF($CH136="No", 0,VLOOKUP($CG136,'School Enrollment Data'!$B$3:$P$1818,2,FALSE)))</f>
        <v/>
      </c>
      <c r="CJ136" s="222" t="str">
        <f>IF($CG136="", "", IF($CH136="No", 0,VLOOKUP($CG136,'School Enrollment Data'!$B$3:$P$1818,3,FALSE)))</f>
        <v/>
      </c>
      <c r="CK136" s="222" t="str">
        <f>IF($CG136="", "", IF($CH136="No", 0,VLOOKUP($CG136,'School Enrollment Data'!$B$3:$P$1818,4,FALSE)))</f>
        <v/>
      </c>
      <c r="CL136" s="222" t="str">
        <f>IF($CG136="", "", IF($CH136="No", 0,VLOOKUP($CG136,'School Enrollment Data'!$B$3:$P$1818,5,FALSE)))</f>
        <v/>
      </c>
      <c r="CM136" s="222" t="str">
        <f>IF($CG136="", "", IF($CH136="No", 0,VLOOKUP($CG136,'School Enrollment Data'!$B$3:$P$1818,6,FALSE)))</f>
        <v/>
      </c>
      <c r="CN136" s="222" t="str">
        <f>IF($CG136="", "", IF($CH136="No", 0,VLOOKUP($CG136,'School Enrollment Data'!$B$3:$P$1818,7,FALSE)))</f>
        <v/>
      </c>
      <c r="CO136" s="222" t="str">
        <f>IF($CG136="", "", IF($CH136="No", 0,VLOOKUP($CG136,'School Enrollment Data'!$B$3:$P$1818,8,FALSE)))</f>
        <v/>
      </c>
      <c r="CP136" s="222" t="str">
        <f>IF($CG136="", "", IF($CH136="No", 0,VLOOKUP($CG136,'School Enrollment Data'!$B$3:$P$1818,9,FALSE)))</f>
        <v/>
      </c>
      <c r="CQ136" s="222" t="str">
        <f>IF($CG136="", "", IF($CH136="No", 0,VLOOKUP($CG136,'School Enrollment Data'!$B$3:$P$1818,10,FALSE)))</f>
        <v/>
      </c>
      <c r="CR136" s="222" t="str">
        <f>IF($CG136="", "", IF($CH136="No", 0,VLOOKUP($CG136,'School Enrollment Data'!$B$3:$P$1818,11,FALSE)))</f>
        <v/>
      </c>
      <c r="CS136" s="222" t="str">
        <f>IF($CG136="", "", IF($CH136="No", 0,VLOOKUP($CG136,'School Enrollment Data'!$B$3:$P$1818,12,FALSE)))</f>
        <v/>
      </c>
      <c r="CT136" s="222" t="str">
        <f>IF($CG136="", "", IF($CH136="No", 0,VLOOKUP($CG136,'School Enrollment Data'!$B$3:$P$1818,13,FALSE)))</f>
        <v/>
      </c>
      <c r="CU136" s="222" t="str">
        <f>IF($CG136="", "", IF($CH136="No", 0,VLOOKUP($CG136,'School Enrollment Data'!$B$3:$P$1818,14,FALSE)))</f>
        <v/>
      </c>
      <c r="CV136" s="222" t="str">
        <f>IF($CG136="", "", IF($CH136="No", 0,VLOOKUP($CG136,'School Enrollment Data'!$B$3:$P$1818,15,FALSE)))</f>
        <v/>
      </c>
    </row>
    <row r="137" spans="2:100" ht="15" customHeight="1" x14ac:dyDescent="0.25">
      <c r="B137" s="4" t="str" cm="1">
        <f t="array" ref="B137">IFERROR(_xlfn.SINGLE(INDEX(CG$4:CG$439, _xlfn.AGGREGATE(15, 3, ((CG$4:CG$439&lt;&gt;"")/(CG$4:CG$439&lt;&gt;"")*ROW(CG$4:CG$439)-2),ROWS($DV$12:DV167)))), "")</f>
        <v/>
      </c>
      <c r="CG137" s="133" t="str" cm="1">
        <f t="array" ref="CG137">IFERROR(_xlfn.SINGLE(INDEX('School Enrollment Data'!$B$3:$B$1818, _xlfn.AGGREGATE(15, 3, (('School Enrollment Data'!$A$3:$A$1818=AR$4)/('School Enrollment Data'!$A$3:$A$1818=AR$4)*ROW('School Enrollment Data'!$A$3:$A$1818)-2),ROWS($DV$12:DV36)))), "")</f>
        <v/>
      </c>
      <c r="CH137" s="222" t="str">
        <f t="shared" si="2"/>
        <v/>
      </c>
      <c r="CI137" s="222" t="str">
        <f>IF($CG137="", "", IF($CH137="No", 0,VLOOKUP($CG137,'School Enrollment Data'!$B$3:$P$1818,2,FALSE)))</f>
        <v/>
      </c>
      <c r="CJ137" s="222" t="str">
        <f>IF($CG137="", "", IF($CH137="No", 0,VLOOKUP($CG137,'School Enrollment Data'!$B$3:$P$1818,3,FALSE)))</f>
        <v/>
      </c>
      <c r="CK137" s="222" t="str">
        <f>IF($CG137="", "", IF($CH137="No", 0,VLOOKUP($CG137,'School Enrollment Data'!$B$3:$P$1818,4,FALSE)))</f>
        <v/>
      </c>
      <c r="CL137" s="222" t="str">
        <f>IF($CG137="", "", IF($CH137="No", 0,VLOOKUP($CG137,'School Enrollment Data'!$B$3:$P$1818,5,FALSE)))</f>
        <v/>
      </c>
      <c r="CM137" s="222" t="str">
        <f>IF($CG137="", "", IF($CH137="No", 0,VLOOKUP($CG137,'School Enrollment Data'!$B$3:$P$1818,6,FALSE)))</f>
        <v/>
      </c>
      <c r="CN137" s="222" t="str">
        <f>IF($CG137="", "", IF($CH137="No", 0,VLOOKUP($CG137,'School Enrollment Data'!$B$3:$P$1818,7,FALSE)))</f>
        <v/>
      </c>
      <c r="CO137" s="222" t="str">
        <f>IF($CG137="", "", IF($CH137="No", 0,VLOOKUP($CG137,'School Enrollment Data'!$B$3:$P$1818,8,FALSE)))</f>
        <v/>
      </c>
      <c r="CP137" s="222" t="str">
        <f>IF($CG137="", "", IF($CH137="No", 0,VLOOKUP($CG137,'School Enrollment Data'!$B$3:$P$1818,9,FALSE)))</f>
        <v/>
      </c>
      <c r="CQ137" s="222" t="str">
        <f>IF($CG137="", "", IF($CH137="No", 0,VLOOKUP($CG137,'School Enrollment Data'!$B$3:$P$1818,10,FALSE)))</f>
        <v/>
      </c>
      <c r="CR137" s="222" t="str">
        <f>IF($CG137="", "", IF($CH137="No", 0,VLOOKUP($CG137,'School Enrollment Data'!$B$3:$P$1818,11,FALSE)))</f>
        <v/>
      </c>
      <c r="CS137" s="222" t="str">
        <f>IF($CG137="", "", IF($CH137="No", 0,VLOOKUP($CG137,'School Enrollment Data'!$B$3:$P$1818,12,FALSE)))</f>
        <v/>
      </c>
      <c r="CT137" s="222" t="str">
        <f>IF($CG137="", "", IF($CH137="No", 0,VLOOKUP($CG137,'School Enrollment Data'!$B$3:$P$1818,13,FALSE)))</f>
        <v/>
      </c>
      <c r="CU137" s="222" t="str">
        <f>IF($CG137="", "", IF($CH137="No", 0,VLOOKUP($CG137,'School Enrollment Data'!$B$3:$P$1818,14,FALSE)))</f>
        <v/>
      </c>
      <c r="CV137" s="222" t="str">
        <f>IF($CG137="", "", IF($CH137="No", 0,VLOOKUP($CG137,'School Enrollment Data'!$B$3:$P$1818,15,FALSE)))</f>
        <v/>
      </c>
    </row>
    <row r="138" spans="2:100" ht="15" customHeight="1" x14ac:dyDescent="0.25">
      <c r="B138" s="4" t="str" cm="1">
        <f t="array" ref="B138">IFERROR(_xlfn.SINGLE(INDEX(CG$4:CG$439, _xlfn.AGGREGATE(15, 3, ((CG$4:CG$439&lt;&gt;"")/(CG$4:CG$439&lt;&gt;"")*ROW(CG$4:CG$439)-2),ROWS($DV$12:DV168)))), "")</f>
        <v/>
      </c>
      <c r="CG138" s="133" t="str" cm="1">
        <f t="array" ref="CG138">IFERROR(_xlfn.SINGLE(INDEX('School Enrollment Data'!$B$3:$B$1818, _xlfn.AGGREGATE(15, 3, (('School Enrollment Data'!$A$3:$A$1818=AR$4)/('School Enrollment Data'!$A$3:$A$1818=AR$4)*ROW('School Enrollment Data'!$A$3:$A$1818)-2),ROWS($DV$12:DV37)))), "")</f>
        <v/>
      </c>
      <c r="CH138" s="222" t="str">
        <f t="shared" si="2"/>
        <v/>
      </c>
      <c r="CI138" s="222" t="str">
        <f>IF($CG138="", "", IF($CH138="No", 0,VLOOKUP($CG138,'School Enrollment Data'!$B$3:$P$1818,2,FALSE)))</f>
        <v/>
      </c>
      <c r="CJ138" s="222" t="str">
        <f>IF($CG138="", "", IF($CH138="No", 0,VLOOKUP($CG138,'School Enrollment Data'!$B$3:$P$1818,3,FALSE)))</f>
        <v/>
      </c>
      <c r="CK138" s="222" t="str">
        <f>IF($CG138="", "", IF($CH138="No", 0,VLOOKUP($CG138,'School Enrollment Data'!$B$3:$P$1818,4,FALSE)))</f>
        <v/>
      </c>
      <c r="CL138" s="222" t="str">
        <f>IF($CG138="", "", IF($CH138="No", 0,VLOOKUP($CG138,'School Enrollment Data'!$B$3:$P$1818,5,FALSE)))</f>
        <v/>
      </c>
      <c r="CM138" s="222" t="str">
        <f>IF($CG138="", "", IF($CH138="No", 0,VLOOKUP($CG138,'School Enrollment Data'!$B$3:$P$1818,6,FALSE)))</f>
        <v/>
      </c>
      <c r="CN138" s="222" t="str">
        <f>IF($CG138="", "", IF($CH138="No", 0,VLOOKUP($CG138,'School Enrollment Data'!$B$3:$P$1818,7,FALSE)))</f>
        <v/>
      </c>
      <c r="CO138" s="222" t="str">
        <f>IF($CG138="", "", IF($CH138="No", 0,VLOOKUP($CG138,'School Enrollment Data'!$B$3:$P$1818,8,FALSE)))</f>
        <v/>
      </c>
      <c r="CP138" s="222" t="str">
        <f>IF($CG138="", "", IF($CH138="No", 0,VLOOKUP($CG138,'School Enrollment Data'!$B$3:$P$1818,9,FALSE)))</f>
        <v/>
      </c>
      <c r="CQ138" s="222" t="str">
        <f>IF($CG138="", "", IF($CH138="No", 0,VLOOKUP($CG138,'School Enrollment Data'!$B$3:$P$1818,10,FALSE)))</f>
        <v/>
      </c>
      <c r="CR138" s="222" t="str">
        <f>IF($CG138="", "", IF($CH138="No", 0,VLOOKUP($CG138,'School Enrollment Data'!$B$3:$P$1818,11,FALSE)))</f>
        <v/>
      </c>
      <c r="CS138" s="222" t="str">
        <f>IF($CG138="", "", IF($CH138="No", 0,VLOOKUP($CG138,'School Enrollment Data'!$B$3:$P$1818,12,FALSE)))</f>
        <v/>
      </c>
      <c r="CT138" s="222" t="str">
        <f>IF($CG138="", "", IF($CH138="No", 0,VLOOKUP($CG138,'School Enrollment Data'!$B$3:$P$1818,13,FALSE)))</f>
        <v/>
      </c>
      <c r="CU138" s="222" t="str">
        <f>IF($CG138="", "", IF($CH138="No", 0,VLOOKUP($CG138,'School Enrollment Data'!$B$3:$P$1818,14,FALSE)))</f>
        <v/>
      </c>
      <c r="CV138" s="222" t="str">
        <f>IF($CG138="", "", IF($CH138="No", 0,VLOOKUP($CG138,'School Enrollment Data'!$B$3:$P$1818,15,FALSE)))</f>
        <v/>
      </c>
    </row>
    <row r="139" spans="2:100" ht="15" customHeight="1" x14ac:dyDescent="0.25">
      <c r="B139" s="4" t="str" cm="1">
        <f t="array" ref="B139">IFERROR(_xlfn.SINGLE(INDEX(CG$4:CG$439, _xlfn.AGGREGATE(15, 3, ((CG$4:CG$439&lt;&gt;"")/(CG$4:CG$439&lt;&gt;"")*ROW(CG$4:CG$439)-2),ROWS($DV$12:DV169)))), "")</f>
        <v/>
      </c>
      <c r="CG139" s="133" t="str" cm="1">
        <f t="array" ref="CG139">IFERROR(_xlfn.SINGLE(INDEX('School Enrollment Data'!$B$3:$B$1818, _xlfn.AGGREGATE(15, 3, (('School Enrollment Data'!$A$3:$A$1818=AR$4)/('School Enrollment Data'!$A$3:$A$1818=AR$4)*ROW('School Enrollment Data'!$A$3:$A$1818)-2),ROWS($DV$12:DV38)))), "")</f>
        <v/>
      </c>
      <c r="CH139" s="222" t="str">
        <f t="shared" si="2"/>
        <v/>
      </c>
      <c r="CI139" s="222" t="str">
        <f>IF($CG139="", "", IF($CH139="No", 0,VLOOKUP($CG139,'School Enrollment Data'!$B$3:$P$1818,2,FALSE)))</f>
        <v/>
      </c>
      <c r="CJ139" s="222" t="str">
        <f>IF($CG139="", "", IF($CH139="No", 0,VLOOKUP($CG139,'School Enrollment Data'!$B$3:$P$1818,3,FALSE)))</f>
        <v/>
      </c>
      <c r="CK139" s="222" t="str">
        <f>IF($CG139="", "", IF($CH139="No", 0,VLOOKUP($CG139,'School Enrollment Data'!$B$3:$P$1818,4,FALSE)))</f>
        <v/>
      </c>
      <c r="CL139" s="222" t="str">
        <f>IF($CG139="", "", IF($CH139="No", 0,VLOOKUP($CG139,'School Enrollment Data'!$B$3:$P$1818,5,FALSE)))</f>
        <v/>
      </c>
      <c r="CM139" s="222" t="str">
        <f>IF($CG139="", "", IF($CH139="No", 0,VLOOKUP($CG139,'School Enrollment Data'!$B$3:$P$1818,6,FALSE)))</f>
        <v/>
      </c>
      <c r="CN139" s="222" t="str">
        <f>IF($CG139="", "", IF($CH139="No", 0,VLOOKUP($CG139,'School Enrollment Data'!$B$3:$P$1818,7,FALSE)))</f>
        <v/>
      </c>
      <c r="CO139" s="222" t="str">
        <f>IF($CG139="", "", IF($CH139="No", 0,VLOOKUP($CG139,'School Enrollment Data'!$B$3:$P$1818,8,FALSE)))</f>
        <v/>
      </c>
      <c r="CP139" s="222" t="str">
        <f>IF($CG139="", "", IF($CH139="No", 0,VLOOKUP($CG139,'School Enrollment Data'!$B$3:$P$1818,9,FALSE)))</f>
        <v/>
      </c>
      <c r="CQ139" s="222" t="str">
        <f>IF($CG139="", "", IF($CH139="No", 0,VLOOKUP($CG139,'School Enrollment Data'!$B$3:$P$1818,10,FALSE)))</f>
        <v/>
      </c>
      <c r="CR139" s="222" t="str">
        <f>IF($CG139="", "", IF($CH139="No", 0,VLOOKUP($CG139,'School Enrollment Data'!$B$3:$P$1818,11,FALSE)))</f>
        <v/>
      </c>
      <c r="CS139" s="222" t="str">
        <f>IF($CG139="", "", IF($CH139="No", 0,VLOOKUP($CG139,'School Enrollment Data'!$B$3:$P$1818,12,FALSE)))</f>
        <v/>
      </c>
      <c r="CT139" s="222" t="str">
        <f>IF($CG139="", "", IF($CH139="No", 0,VLOOKUP($CG139,'School Enrollment Data'!$B$3:$P$1818,13,FALSE)))</f>
        <v/>
      </c>
      <c r="CU139" s="222" t="str">
        <f>IF($CG139="", "", IF($CH139="No", 0,VLOOKUP($CG139,'School Enrollment Data'!$B$3:$P$1818,14,FALSE)))</f>
        <v/>
      </c>
      <c r="CV139" s="222" t="str">
        <f>IF($CG139="", "", IF($CH139="No", 0,VLOOKUP($CG139,'School Enrollment Data'!$B$3:$P$1818,15,FALSE)))</f>
        <v/>
      </c>
    </row>
    <row r="140" spans="2:100" ht="15" customHeight="1" x14ac:dyDescent="0.25">
      <c r="B140" s="4" t="str" cm="1">
        <f t="array" ref="B140">IFERROR(_xlfn.SINGLE(INDEX(CG$4:CG$439, _xlfn.AGGREGATE(15, 3, ((CG$4:CG$439&lt;&gt;"")/(CG$4:CG$439&lt;&gt;"")*ROW(CG$4:CG$439)-2),ROWS($DV$12:DV170)))), "")</f>
        <v/>
      </c>
      <c r="CG140" s="133" t="str" cm="1">
        <f t="array" ref="CG140">IFERROR(_xlfn.SINGLE(INDEX('School Enrollment Data'!$B$3:$B$1818, _xlfn.AGGREGATE(15, 3, (('School Enrollment Data'!$A$3:$A$1818=AR$4)/('School Enrollment Data'!$A$3:$A$1818=AR$4)*ROW('School Enrollment Data'!$A$3:$A$1818)-2),ROWS($DV$12:DV39)))), "")</f>
        <v/>
      </c>
      <c r="CH140" s="222" t="str">
        <f t="shared" si="2"/>
        <v/>
      </c>
      <c r="CI140" s="222" t="str">
        <f>IF($CG140="", "", IF($CH140="No", 0,VLOOKUP($CG140,'School Enrollment Data'!$B$3:$P$1818,2,FALSE)))</f>
        <v/>
      </c>
      <c r="CJ140" s="222" t="str">
        <f>IF($CG140="", "", IF($CH140="No", 0,VLOOKUP($CG140,'School Enrollment Data'!$B$3:$P$1818,3,FALSE)))</f>
        <v/>
      </c>
      <c r="CK140" s="222" t="str">
        <f>IF($CG140="", "", IF($CH140="No", 0,VLOOKUP($CG140,'School Enrollment Data'!$B$3:$P$1818,4,FALSE)))</f>
        <v/>
      </c>
      <c r="CL140" s="222" t="str">
        <f>IF($CG140="", "", IF($CH140="No", 0,VLOOKUP($CG140,'School Enrollment Data'!$B$3:$P$1818,5,FALSE)))</f>
        <v/>
      </c>
      <c r="CM140" s="222" t="str">
        <f>IF($CG140="", "", IF($CH140="No", 0,VLOOKUP($CG140,'School Enrollment Data'!$B$3:$P$1818,6,FALSE)))</f>
        <v/>
      </c>
      <c r="CN140" s="222" t="str">
        <f>IF($CG140="", "", IF($CH140="No", 0,VLOOKUP($CG140,'School Enrollment Data'!$B$3:$P$1818,7,FALSE)))</f>
        <v/>
      </c>
      <c r="CO140" s="222" t="str">
        <f>IF($CG140="", "", IF($CH140="No", 0,VLOOKUP($CG140,'School Enrollment Data'!$B$3:$P$1818,8,FALSE)))</f>
        <v/>
      </c>
      <c r="CP140" s="222" t="str">
        <f>IF($CG140="", "", IF($CH140="No", 0,VLOOKUP($CG140,'School Enrollment Data'!$B$3:$P$1818,9,FALSE)))</f>
        <v/>
      </c>
      <c r="CQ140" s="222" t="str">
        <f>IF($CG140="", "", IF($CH140="No", 0,VLOOKUP($CG140,'School Enrollment Data'!$B$3:$P$1818,10,FALSE)))</f>
        <v/>
      </c>
      <c r="CR140" s="222" t="str">
        <f>IF($CG140="", "", IF($CH140="No", 0,VLOOKUP($CG140,'School Enrollment Data'!$B$3:$P$1818,11,FALSE)))</f>
        <v/>
      </c>
      <c r="CS140" s="222" t="str">
        <f>IF($CG140="", "", IF($CH140="No", 0,VLOOKUP($CG140,'School Enrollment Data'!$B$3:$P$1818,12,FALSE)))</f>
        <v/>
      </c>
      <c r="CT140" s="222" t="str">
        <f>IF($CG140="", "", IF($CH140="No", 0,VLOOKUP($CG140,'School Enrollment Data'!$B$3:$P$1818,13,FALSE)))</f>
        <v/>
      </c>
      <c r="CU140" s="222" t="str">
        <f>IF($CG140="", "", IF($CH140="No", 0,VLOOKUP($CG140,'School Enrollment Data'!$B$3:$P$1818,14,FALSE)))</f>
        <v/>
      </c>
      <c r="CV140" s="222" t="str">
        <f>IF($CG140="", "", IF($CH140="No", 0,VLOOKUP($CG140,'School Enrollment Data'!$B$3:$P$1818,15,FALSE)))</f>
        <v/>
      </c>
    </row>
    <row r="141" spans="2:100" ht="15" customHeight="1" x14ac:dyDescent="0.25">
      <c r="B141" s="4" t="str" cm="1">
        <f t="array" ref="B141">IFERROR(_xlfn.SINGLE(INDEX(CG$4:CG$439, _xlfn.AGGREGATE(15, 3, ((CG$4:CG$439&lt;&gt;"")/(CG$4:CG$439&lt;&gt;"")*ROW(CG$4:CG$439)-2),ROWS($DV$12:DV171)))), "")</f>
        <v/>
      </c>
      <c r="CG141" s="133" t="str" cm="1">
        <f t="array" ref="CG141">IFERROR(_xlfn.SINGLE(INDEX('School Enrollment Data'!$B$3:$B$1818, _xlfn.AGGREGATE(15, 3, (('School Enrollment Data'!$A$3:$A$1818=AR$4)/('School Enrollment Data'!$A$3:$A$1818=AR$4)*ROW('School Enrollment Data'!$A$3:$A$1818)-2),ROWS($DV$12:DV40)))), "")</f>
        <v/>
      </c>
      <c r="CH141" s="222" t="str">
        <f t="shared" si="2"/>
        <v/>
      </c>
      <c r="CI141" s="222" t="str">
        <f>IF($CG141="", "", IF($CH141="No", 0,VLOOKUP($CG141,'School Enrollment Data'!$B$3:$P$1818,2,FALSE)))</f>
        <v/>
      </c>
      <c r="CJ141" s="222" t="str">
        <f>IF($CG141="", "", IF($CH141="No", 0,VLOOKUP($CG141,'School Enrollment Data'!$B$3:$P$1818,3,FALSE)))</f>
        <v/>
      </c>
      <c r="CK141" s="222" t="str">
        <f>IF($CG141="", "", IF($CH141="No", 0,VLOOKUP($CG141,'School Enrollment Data'!$B$3:$P$1818,4,FALSE)))</f>
        <v/>
      </c>
      <c r="CL141" s="222" t="str">
        <f>IF($CG141="", "", IF($CH141="No", 0,VLOOKUP($CG141,'School Enrollment Data'!$B$3:$P$1818,5,FALSE)))</f>
        <v/>
      </c>
      <c r="CM141" s="222" t="str">
        <f>IF($CG141="", "", IF($CH141="No", 0,VLOOKUP($CG141,'School Enrollment Data'!$B$3:$P$1818,6,FALSE)))</f>
        <v/>
      </c>
      <c r="CN141" s="222" t="str">
        <f>IF($CG141="", "", IF($CH141="No", 0,VLOOKUP($CG141,'School Enrollment Data'!$B$3:$P$1818,7,FALSE)))</f>
        <v/>
      </c>
      <c r="CO141" s="222" t="str">
        <f>IF($CG141="", "", IF($CH141="No", 0,VLOOKUP($CG141,'School Enrollment Data'!$B$3:$P$1818,8,FALSE)))</f>
        <v/>
      </c>
      <c r="CP141" s="222" t="str">
        <f>IF($CG141="", "", IF($CH141="No", 0,VLOOKUP($CG141,'School Enrollment Data'!$B$3:$P$1818,9,FALSE)))</f>
        <v/>
      </c>
      <c r="CQ141" s="222" t="str">
        <f>IF($CG141="", "", IF($CH141="No", 0,VLOOKUP($CG141,'School Enrollment Data'!$B$3:$P$1818,10,FALSE)))</f>
        <v/>
      </c>
      <c r="CR141" s="222" t="str">
        <f>IF($CG141="", "", IF($CH141="No", 0,VLOOKUP($CG141,'School Enrollment Data'!$B$3:$P$1818,11,FALSE)))</f>
        <v/>
      </c>
      <c r="CS141" s="222" t="str">
        <f>IF($CG141="", "", IF($CH141="No", 0,VLOOKUP($CG141,'School Enrollment Data'!$B$3:$P$1818,12,FALSE)))</f>
        <v/>
      </c>
      <c r="CT141" s="222" t="str">
        <f>IF($CG141="", "", IF($CH141="No", 0,VLOOKUP($CG141,'School Enrollment Data'!$B$3:$P$1818,13,FALSE)))</f>
        <v/>
      </c>
      <c r="CU141" s="222" t="str">
        <f>IF($CG141="", "", IF($CH141="No", 0,VLOOKUP($CG141,'School Enrollment Data'!$B$3:$P$1818,14,FALSE)))</f>
        <v/>
      </c>
      <c r="CV141" s="222" t="str">
        <f>IF($CG141="", "", IF($CH141="No", 0,VLOOKUP($CG141,'School Enrollment Data'!$B$3:$P$1818,15,FALSE)))</f>
        <v/>
      </c>
    </row>
    <row r="142" spans="2:100" ht="15" customHeight="1" x14ac:dyDescent="0.25">
      <c r="B142" s="4" t="str" cm="1">
        <f t="array" ref="B142">IFERROR(_xlfn.SINGLE(INDEX(CG$4:CG$439, _xlfn.AGGREGATE(15, 3, ((CG$4:CG$439&lt;&gt;"")/(CG$4:CG$439&lt;&gt;"")*ROW(CG$4:CG$439)-2),ROWS($DV$12:DV172)))), "")</f>
        <v/>
      </c>
      <c r="CG142" s="133" t="str" cm="1">
        <f t="array" ref="CG142">IFERROR(_xlfn.SINGLE(INDEX('School Enrollment Data'!$B$3:$B$1818, _xlfn.AGGREGATE(15, 3, (('School Enrollment Data'!$A$3:$A$1818=AR$4)/('School Enrollment Data'!$A$3:$A$1818=AR$4)*ROW('School Enrollment Data'!$A$3:$A$1818)-2),ROWS($DV$12:DV41)))), "")</f>
        <v/>
      </c>
      <c r="CH142" s="222" t="str">
        <f t="shared" si="2"/>
        <v/>
      </c>
      <c r="CI142" s="222" t="str">
        <f>IF($CG142="", "", IF($CH142="No", 0,VLOOKUP($CG142,'School Enrollment Data'!$B$3:$P$1818,2,FALSE)))</f>
        <v/>
      </c>
      <c r="CJ142" s="222" t="str">
        <f>IF($CG142="", "", IF($CH142="No", 0,VLOOKUP($CG142,'School Enrollment Data'!$B$3:$P$1818,3,FALSE)))</f>
        <v/>
      </c>
      <c r="CK142" s="222" t="str">
        <f>IF($CG142="", "", IF($CH142="No", 0,VLOOKUP($CG142,'School Enrollment Data'!$B$3:$P$1818,4,FALSE)))</f>
        <v/>
      </c>
      <c r="CL142" s="222" t="str">
        <f>IF($CG142="", "", IF($CH142="No", 0,VLOOKUP($CG142,'School Enrollment Data'!$B$3:$P$1818,5,FALSE)))</f>
        <v/>
      </c>
      <c r="CM142" s="222" t="str">
        <f>IF($CG142="", "", IF($CH142="No", 0,VLOOKUP($CG142,'School Enrollment Data'!$B$3:$P$1818,6,FALSE)))</f>
        <v/>
      </c>
      <c r="CN142" s="222" t="str">
        <f>IF($CG142="", "", IF($CH142="No", 0,VLOOKUP($CG142,'School Enrollment Data'!$B$3:$P$1818,7,FALSE)))</f>
        <v/>
      </c>
      <c r="CO142" s="222" t="str">
        <f>IF($CG142="", "", IF($CH142="No", 0,VLOOKUP($CG142,'School Enrollment Data'!$B$3:$P$1818,8,FALSE)))</f>
        <v/>
      </c>
      <c r="CP142" s="222" t="str">
        <f>IF($CG142="", "", IF($CH142="No", 0,VLOOKUP($CG142,'School Enrollment Data'!$B$3:$P$1818,9,FALSE)))</f>
        <v/>
      </c>
      <c r="CQ142" s="222" t="str">
        <f>IF($CG142="", "", IF($CH142="No", 0,VLOOKUP($CG142,'School Enrollment Data'!$B$3:$P$1818,10,FALSE)))</f>
        <v/>
      </c>
      <c r="CR142" s="222" t="str">
        <f>IF($CG142="", "", IF($CH142="No", 0,VLOOKUP($CG142,'School Enrollment Data'!$B$3:$P$1818,11,FALSE)))</f>
        <v/>
      </c>
      <c r="CS142" s="222" t="str">
        <f>IF($CG142="", "", IF($CH142="No", 0,VLOOKUP($CG142,'School Enrollment Data'!$B$3:$P$1818,12,FALSE)))</f>
        <v/>
      </c>
      <c r="CT142" s="222" t="str">
        <f>IF($CG142="", "", IF($CH142="No", 0,VLOOKUP($CG142,'School Enrollment Data'!$B$3:$P$1818,13,FALSE)))</f>
        <v/>
      </c>
      <c r="CU142" s="222" t="str">
        <f>IF($CG142="", "", IF($CH142="No", 0,VLOOKUP($CG142,'School Enrollment Data'!$B$3:$P$1818,14,FALSE)))</f>
        <v/>
      </c>
      <c r="CV142" s="222" t="str">
        <f>IF($CG142="", "", IF($CH142="No", 0,VLOOKUP($CG142,'School Enrollment Data'!$B$3:$P$1818,15,FALSE)))</f>
        <v/>
      </c>
    </row>
    <row r="143" spans="2:100" ht="15" customHeight="1" x14ac:dyDescent="0.25">
      <c r="B143" s="4" t="str" cm="1">
        <f t="array" ref="B143">IFERROR(_xlfn.SINGLE(INDEX(CG$4:CG$439, _xlfn.AGGREGATE(15, 3, ((CG$4:CG$439&lt;&gt;"")/(CG$4:CG$439&lt;&gt;"")*ROW(CG$4:CG$439)-2),ROWS($DV$12:DV173)))), "")</f>
        <v/>
      </c>
      <c r="CG143" s="133" t="str" cm="1">
        <f t="array" ref="CG143">IFERROR(_xlfn.SINGLE(INDEX('School Enrollment Data'!$B$3:$B$1818, _xlfn.AGGREGATE(15, 3, (('School Enrollment Data'!$A$3:$A$1818=AR$4)/('School Enrollment Data'!$A$3:$A$1818=AR$4)*ROW('School Enrollment Data'!$A$3:$A$1818)-2),ROWS($DV$12:DV42)))), "")</f>
        <v/>
      </c>
      <c r="CH143" s="222" t="str">
        <f t="shared" si="2"/>
        <v/>
      </c>
      <c r="CI143" s="222" t="str">
        <f>IF($CG143="", "", IF($CH143="No", 0,VLOOKUP($CG143,'School Enrollment Data'!$B$3:$P$1818,2,FALSE)))</f>
        <v/>
      </c>
      <c r="CJ143" s="222" t="str">
        <f>IF($CG143="", "", IF($CH143="No", 0,VLOOKUP($CG143,'School Enrollment Data'!$B$3:$P$1818,3,FALSE)))</f>
        <v/>
      </c>
      <c r="CK143" s="222" t="str">
        <f>IF($CG143="", "", IF($CH143="No", 0,VLOOKUP($CG143,'School Enrollment Data'!$B$3:$P$1818,4,FALSE)))</f>
        <v/>
      </c>
      <c r="CL143" s="222" t="str">
        <f>IF($CG143="", "", IF($CH143="No", 0,VLOOKUP($CG143,'School Enrollment Data'!$B$3:$P$1818,5,FALSE)))</f>
        <v/>
      </c>
      <c r="CM143" s="222" t="str">
        <f>IF($CG143="", "", IF($CH143="No", 0,VLOOKUP($CG143,'School Enrollment Data'!$B$3:$P$1818,6,FALSE)))</f>
        <v/>
      </c>
      <c r="CN143" s="222" t="str">
        <f>IF($CG143="", "", IF($CH143="No", 0,VLOOKUP($CG143,'School Enrollment Data'!$B$3:$P$1818,7,FALSE)))</f>
        <v/>
      </c>
      <c r="CO143" s="222" t="str">
        <f>IF($CG143="", "", IF($CH143="No", 0,VLOOKUP($CG143,'School Enrollment Data'!$B$3:$P$1818,8,FALSE)))</f>
        <v/>
      </c>
      <c r="CP143" s="222" t="str">
        <f>IF($CG143="", "", IF($CH143="No", 0,VLOOKUP($CG143,'School Enrollment Data'!$B$3:$P$1818,9,FALSE)))</f>
        <v/>
      </c>
      <c r="CQ143" s="222" t="str">
        <f>IF($CG143="", "", IF($CH143="No", 0,VLOOKUP($CG143,'School Enrollment Data'!$B$3:$P$1818,10,FALSE)))</f>
        <v/>
      </c>
      <c r="CR143" s="222" t="str">
        <f>IF($CG143="", "", IF($CH143="No", 0,VLOOKUP($CG143,'School Enrollment Data'!$B$3:$P$1818,11,FALSE)))</f>
        <v/>
      </c>
      <c r="CS143" s="222" t="str">
        <f>IF($CG143="", "", IF($CH143="No", 0,VLOOKUP($CG143,'School Enrollment Data'!$B$3:$P$1818,12,FALSE)))</f>
        <v/>
      </c>
      <c r="CT143" s="222" t="str">
        <f>IF($CG143="", "", IF($CH143="No", 0,VLOOKUP($CG143,'School Enrollment Data'!$B$3:$P$1818,13,FALSE)))</f>
        <v/>
      </c>
      <c r="CU143" s="222" t="str">
        <f>IF($CG143="", "", IF($CH143="No", 0,VLOOKUP($CG143,'School Enrollment Data'!$B$3:$P$1818,14,FALSE)))</f>
        <v/>
      </c>
      <c r="CV143" s="222" t="str">
        <f>IF($CG143="", "", IF($CH143="No", 0,VLOOKUP($CG143,'School Enrollment Data'!$B$3:$P$1818,15,FALSE)))</f>
        <v/>
      </c>
    </row>
    <row r="144" spans="2:100" ht="15" customHeight="1" x14ac:dyDescent="0.25">
      <c r="B144" s="4" t="str" cm="1">
        <f t="array" ref="B144">IFERROR(_xlfn.SINGLE(INDEX(CG$4:CG$439, _xlfn.AGGREGATE(15, 3, ((CG$4:CG$439&lt;&gt;"")/(CG$4:CG$439&lt;&gt;"")*ROW(CG$4:CG$439)-2),ROWS($DV$12:DV174)))), "")</f>
        <v/>
      </c>
      <c r="CG144" s="133" t="str" cm="1">
        <f t="array" ref="CG144">IFERROR(_xlfn.SINGLE(INDEX('School Enrollment Data'!$B$3:$B$1818, _xlfn.AGGREGATE(15, 3, (('School Enrollment Data'!$A$3:$A$1818=AR$4)/('School Enrollment Data'!$A$3:$A$1818=AR$4)*ROW('School Enrollment Data'!$A$3:$A$1818)-2),ROWS($DV$12:DV43)))), "")</f>
        <v/>
      </c>
      <c r="CH144" s="222" t="str">
        <f t="shared" si="2"/>
        <v/>
      </c>
      <c r="CI144" s="222" t="str">
        <f>IF($CG144="", "", IF($CH144="No", 0,VLOOKUP($CG144,'School Enrollment Data'!$B$3:$P$1818,2,FALSE)))</f>
        <v/>
      </c>
      <c r="CJ144" s="222" t="str">
        <f>IF($CG144="", "", IF($CH144="No", 0,VLOOKUP($CG144,'School Enrollment Data'!$B$3:$P$1818,3,FALSE)))</f>
        <v/>
      </c>
      <c r="CK144" s="222" t="str">
        <f>IF($CG144="", "", IF($CH144="No", 0,VLOOKUP($CG144,'School Enrollment Data'!$B$3:$P$1818,4,FALSE)))</f>
        <v/>
      </c>
      <c r="CL144" s="222" t="str">
        <f>IF($CG144="", "", IF($CH144="No", 0,VLOOKUP($CG144,'School Enrollment Data'!$B$3:$P$1818,5,FALSE)))</f>
        <v/>
      </c>
      <c r="CM144" s="222" t="str">
        <f>IF($CG144="", "", IF($CH144="No", 0,VLOOKUP($CG144,'School Enrollment Data'!$B$3:$P$1818,6,FALSE)))</f>
        <v/>
      </c>
      <c r="CN144" s="222" t="str">
        <f>IF($CG144="", "", IF($CH144="No", 0,VLOOKUP($CG144,'School Enrollment Data'!$B$3:$P$1818,7,FALSE)))</f>
        <v/>
      </c>
      <c r="CO144" s="222" t="str">
        <f>IF($CG144="", "", IF($CH144="No", 0,VLOOKUP($CG144,'School Enrollment Data'!$B$3:$P$1818,8,FALSE)))</f>
        <v/>
      </c>
      <c r="CP144" s="222" t="str">
        <f>IF($CG144="", "", IF($CH144="No", 0,VLOOKUP($CG144,'School Enrollment Data'!$B$3:$P$1818,9,FALSE)))</f>
        <v/>
      </c>
      <c r="CQ144" s="222" t="str">
        <f>IF($CG144="", "", IF($CH144="No", 0,VLOOKUP($CG144,'School Enrollment Data'!$B$3:$P$1818,10,FALSE)))</f>
        <v/>
      </c>
      <c r="CR144" s="222" t="str">
        <f>IF($CG144="", "", IF($CH144="No", 0,VLOOKUP($CG144,'School Enrollment Data'!$B$3:$P$1818,11,FALSE)))</f>
        <v/>
      </c>
      <c r="CS144" s="222" t="str">
        <f>IF($CG144="", "", IF($CH144="No", 0,VLOOKUP($CG144,'School Enrollment Data'!$B$3:$P$1818,12,FALSE)))</f>
        <v/>
      </c>
      <c r="CT144" s="222" t="str">
        <f>IF($CG144="", "", IF($CH144="No", 0,VLOOKUP($CG144,'School Enrollment Data'!$B$3:$P$1818,13,FALSE)))</f>
        <v/>
      </c>
      <c r="CU144" s="222" t="str">
        <f>IF($CG144="", "", IF($CH144="No", 0,VLOOKUP($CG144,'School Enrollment Data'!$B$3:$P$1818,14,FALSE)))</f>
        <v/>
      </c>
      <c r="CV144" s="222" t="str">
        <f>IF($CG144="", "", IF($CH144="No", 0,VLOOKUP($CG144,'School Enrollment Data'!$B$3:$P$1818,15,FALSE)))</f>
        <v/>
      </c>
    </row>
    <row r="145" spans="2:100" ht="15" customHeight="1" x14ac:dyDescent="0.25">
      <c r="B145" s="4" t="str" cm="1">
        <f t="array" ref="B145">IFERROR(_xlfn.SINGLE(INDEX(CG$4:CG$439, _xlfn.AGGREGATE(15, 3, ((CG$4:CG$439&lt;&gt;"")/(CG$4:CG$439&lt;&gt;"")*ROW(CG$4:CG$439)-2),ROWS($DV$12:DV175)))), "")</f>
        <v/>
      </c>
      <c r="CG145" s="133" t="str" cm="1">
        <f t="array" ref="CG145">IFERROR(_xlfn.SINGLE(INDEX('School Enrollment Data'!$B$3:$B$1818, _xlfn.AGGREGATE(15, 3, (('School Enrollment Data'!$A$3:$A$1818=AR$4)/('School Enrollment Data'!$A$3:$A$1818=AR$4)*ROW('School Enrollment Data'!$A$3:$A$1818)-2),ROWS($DV$12:DV44)))), "")</f>
        <v/>
      </c>
      <c r="CH145" s="222" t="str">
        <f t="shared" si="2"/>
        <v/>
      </c>
      <c r="CI145" s="222" t="str">
        <f>IF($CG145="", "", IF($CH145="No", 0,VLOOKUP($CG145,'School Enrollment Data'!$B$3:$P$1818,2,FALSE)))</f>
        <v/>
      </c>
      <c r="CJ145" s="222" t="str">
        <f>IF($CG145="", "", IF($CH145="No", 0,VLOOKUP($CG145,'School Enrollment Data'!$B$3:$P$1818,3,FALSE)))</f>
        <v/>
      </c>
      <c r="CK145" s="222" t="str">
        <f>IF($CG145="", "", IF($CH145="No", 0,VLOOKUP($CG145,'School Enrollment Data'!$B$3:$P$1818,4,FALSE)))</f>
        <v/>
      </c>
      <c r="CL145" s="222" t="str">
        <f>IF($CG145="", "", IF($CH145="No", 0,VLOOKUP($CG145,'School Enrollment Data'!$B$3:$P$1818,5,FALSE)))</f>
        <v/>
      </c>
      <c r="CM145" s="222" t="str">
        <f>IF($CG145="", "", IF($CH145="No", 0,VLOOKUP($CG145,'School Enrollment Data'!$B$3:$P$1818,6,FALSE)))</f>
        <v/>
      </c>
      <c r="CN145" s="222" t="str">
        <f>IF($CG145="", "", IF($CH145="No", 0,VLOOKUP($CG145,'School Enrollment Data'!$B$3:$P$1818,7,FALSE)))</f>
        <v/>
      </c>
      <c r="CO145" s="222" t="str">
        <f>IF($CG145="", "", IF($CH145="No", 0,VLOOKUP($CG145,'School Enrollment Data'!$B$3:$P$1818,8,FALSE)))</f>
        <v/>
      </c>
      <c r="CP145" s="222" t="str">
        <f>IF($CG145="", "", IF($CH145="No", 0,VLOOKUP($CG145,'School Enrollment Data'!$B$3:$P$1818,9,FALSE)))</f>
        <v/>
      </c>
      <c r="CQ145" s="222" t="str">
        <f>IF($CG145="", "", IF($CH145="No", 0,VLOOKUP($CG145,'School Enrollment Data'!$B$3:$P$1818,10,FALSE)))</f>
        <v/>
      </c>
      <c r="CR145" s="222" t="str">
        <f>IF($CG145="", "", IF($CH145="No", 0,VLOOKUP($CG145,'School Enrollment Data'!$B$3:$P$1818,11,FALSE)))</f>
        <v/>
      </c>
      <c r="CS145" s="222" t="str">
        <f>IF($CG145="", "", IF($CH145="No", 0,VLOOKUP($CG145,'School Enrollment Data'!$B$3:$P$1818,12,FALSE)))</f>
        <v/>
      </c>
      <c r="CT145" s="222" t="str">
        <f>IF($CG145="", "", IF($CH145="No", 0,VLOOKUP($CG145,'School Enrollment Data'!$B$3:$P$1818,13,FALSE)))</f>
        <v/>
      </c>
      <c r="CU145" s="222" t="str">
        <f>IF($CG145="", "", IF($CH145="No", 0,VLOOKUP($CG145,'School Enrollment Data'!$B$3:$P$1818,14,FALSE)))</f>
        <v/>
      </c>
      <c r="CV145" s="222" t="str">
        <f>IF($CG145="", "", IF($CH145="No", 0,VLOOKUP($CG145,'School Enrollment Data'!$B$3:$P$1818,15,FALSE)))</f>
        <v/>
      </c>
    </row>
    <row r="146" spans="2:100" ht="15" customHeight="1" x14ac:dyDescent="0.25">
      <c r="B146" s="4" t="str" cm="1">
        <f t="array" ref="B146">IFERROR(_xlfn.SINGLE(INDEX(CG$4:CG$439, _xlfn.AGGREGATE(15, 3, ((CG$4:CG$439&lt;&gt;"")/(CG$4:CG$439&lt;&gt;"")*ROW(CG$4:CG$439)-2),ROWS($DV$12:DV176)))), "")</f>
        <v/>
      </c>
      <c r="CG146" s="133" t="str" cm="1">
        <f t="array" ref="CG146">IFERROR(_xlfn.SINGLE(INDEX('School Enrollment Data'!$B$3:$B$1818, _xlfn.AGGREGATE(15, 3, (('School Enrollment Data'!$A$3:$A$1818=AR$4)/('School Enrollment Data'!$A$3:$A$1818=AR$4)*ROW('School Enrollment Data'!$A$3:$A$1818)-2),ROWS($DV$12:DV45)))), "")</f>
        <v/>
      </c>
      <c r="CH146" s="222" t="str">
        <f t="shared" si="2"/>
        <v/>
      </c>
      <c r="CI146" s="222" t="str">
        <f>IF($CG146="", "", IF($CH146="No", 0,VLOOKUP($CG146,'School Enrollment Data'!$B$3:$P$1818,2,FALSE)))</f>
        <v/>
      </c>
      <c r="CJ146" s="222" t="str">
        <f>IF($CG146="", "", IF($CH146="No", 0,VLOOKUP($CG146,'School Enrollment Data'!$B$3:$P$1818,3,FALSE)))</f>
        <v/>
      </c>
      <c r="CK146" s="222" t="str">
        <f>IF($CG146="", "", IF($CH146="No", 0,VLOOKUP($CG146,'School Enrollment Data'!$B$3:$P$1818,4,FALSE)))</f>
        <v/>
      </c>
      <c r="CL146" s="222" t="str">
        <f>IF($CG146="", "", IF($CH146="No", 0,VLOOKUP($CG146,'School Enrollment Data'!$B$3:$P$1818,5,FALSE)))</f>
        <v/>
      </c>
      <c r="CM146" s="222" t="str">
        <f>IF($CG146="", "", IF($CH146="No", 0,VLOOKUP($CG146,'School Enrollment Data'!$B$3:$P$1818,6,FALSE)))</f>
        <v/>
      </c>
      <c r="CN146" s="222" t="str">
        <f>IF($CG146="", "", IF($CH146="No", 0,VLOOKUP($CG146,'School Enrollment Data'!$B$3:$P$1818,7,FALSE)))</f>
        <v/>
      </c>
      <c r="CO146" s="222" t="str">
        <f>IF($CG146="", "", IF($CH146="No", 0,VLOOKUP($CG146,'School Enrollment Data'!$B$3:$P$1818,8,FALSE)))</f>
        <v/>
      </c>
      <c r="CP146" s="222" t="str">
        <f>IF($CG146="", "", IF($CH146="No", 0,VLOOKUP($CG146,'School Enrollment Data'!$B$3:$P$1818,9,FALSE)))</f>
        <v/>
      </c>
      <c r="CQ146" s="222" t="str">
        <f>IF($CG146="", "", IF($CH146="No", 0,VLOOKUP($CG146,'School Enrollment Data'!$B$3:$P$1818,10,FALSE)))</f>
        <v/>
      </c>
      <c r="CR146" s="222" t="str">
        <f>IF($CG146="", "", IF($CH146="No", 0,VLOOKUP($CG146,'School Enrollment Data'!$B$3:$P$1818,11,FALSE)))</f>
        <v/>
      </c>
      <c r="CS146" s="222" t="str">
        <f>IF($CG146="", "", IF($CH146="No", 0,VLOOKUP($CG146,'School Enrollment Data'!$B$3:$P$1818,12,FALSE)))</f>
        <v/>
      </c>
      <c r="CT146" s="222" t="str">
        <f>IF($CG146="", "", IF($CH146="No", 0,VLOOKUP($CG146,'School Enrollment Data'!$B$3:$P$1818,13,FALSE)))</f>
        <v/>
      </c>
      <c r="CU146" s="222" t="str">
        <f>IF($CG146="", "", IF($CH146="No", 0,VLOOKUP($CG146,'School Enrollment Data'!$B$3:$P$1818,14,FALSE)))</f>
        <v/>
      </c>
      <c r="CV146" s="222" t="str">
        <f>IF($CG146="", "", IF($CH146="No", 0,VLOOKUP($CG146,'School Enrollment Data'!$B$3:$P$1818,15,FALSE)))</f>
        <v/>
      </c>
    </row>
    <row r="147" spans="2:100" ht="15" customHeight="1" x14ac:dyDescent="0.25">
      <c r="B147" s="4" t="str" cm="1">
        <f t="array" ref="B147">IFERROR(_xlfn.SINGLE(INDEX(CG$4:CG$439, _xlfn.AGGREGATE(15, 3, ((CG$4:CG$439&lt;&gt;"")/(CG$4:CG$439&lt;&gt;"")*ROW(CG$4:CG$439)-2),ROWS($DV$12:DV177)))), "")</f>
        <v/>
      </c>
      <c r="CG147" s="133" t="str" cm="1">
        <f t="array" ref="CG147">IFERROR(_xlfn.SINGLE(INDEX('School Enrollment Data'!$B$3:$B$1818, _xlfn.AGGREGATE(15, 3, (('School Enrollment Data'!$A$3:$A$1818=AR$4)/('School Enrollment Data'!$A$3:$A$1818=AR$4)*ROW('School Enrollment Data'!$A$3:$A$1818)-2),ROWS($DV$12:DV46)))), "")</f>
        <v/>
      </c>
      <c r="CH147" s="222" t="str">
        <f t="shared" si="2"/>
        <v/>
      </c>
      <c r="CI147" s="222" t="str">
        <f>IF($CG147="", "", IF($CH147="No", 0,VLOOKUP($CG147,'School Enrollment Data'!$B$3:$P$1818,2,FALSE)))</f>
        <v/>
      </c>
      <c r="CJ147" s="222" t="str">
        <f>IF($CG147="", "", IF($CH147="No", 0,VLOOKUP($CG147,'School Enrollment Data'!$B$3:$P$1818,3,FALSE)))</f>
        <v/>
      </c>
      <c r="CK147" s="222" t="str">
        <f>IF($CG147="", "", IF($CH147="No", 0,VLOOKUP($CG147,'School Enrollment Data'!$B$3:$P$1818,4,FALSE)))</f>
        <v/>
      </c>
      <c r="CL147" s="222" t="str">
        <f>IF($CG147="", "", IF($CH147="No", 0,VLOOKUP($CG147,'School Enrollment Data'!$B$3:$P$1818,5,FALSE)))</f>
        <v/>
      </c>
      <c r="CM147" s="222" t="str">
        <f>IF($CG147="", "", IF($CH147="No", 0,VLOOKUP($CG147,'School Enrollment Data'!$B$3:$P$1818,6,FALSE)))</f>
        <v/>
      </c>
      <c r="CN147" s="222" t="str">
        <f>IF($CG147="", "", IF($CH147="No", 0,VLOOKUP($CG147,'School Enrollment Data'!$B$3:$P$1818,7,FALSE)))</f>
        <v/>
      </c>
      <c r="CO147" s="222" t="str">
        <f>IF($CG147="", "", IF($CH147="No", 0,VLOOKUP($CG147,'School Enrollment Data'!$B$3:$P$1818,8,FALSE)))</f>
        <v/>
      </c>
      <c r="CP147" s="222" t="str">
        <f>IF($CG147="", "", IF($CH147="No", 0,VLOOKUP($CG147,'School Enrollment Data'!$B$3:$P$1818,9,FALSE)))</f>
        <v/>
      </c>
      <c r="CQ147" s="222" t="str">
        <f>IF($CG147="", "", IF($CH147="No", 0,VLOOKUP($CG147,'School Enrollment Data'!$B$3:$P$1818,10,FALSE)))</f>
        <v/>
      </c>
      <c r="CR147" s="222" t="str">
        <f>IF($CG147="", "", IF($CH147="No", 0,VLOOKUP($CG147,'School Enrollment Data'!$B$3:$P$1818,11,FALSE)))</f>
        <v/>
      </c>
      <c r="CS147" s="222" t="str">
        <f>IF($CG147="", "", IF($CH147="No", 0,VLOOKUP($CG147,'School Enrollment Data'!$B$3:$P$1818,12,FALSE)))</f>
        <v/>
      </c>
      <c r="CT147" s="222" t="str">
        <f>IF($CG147="", "", IF($CH147="No", 0,VLOOKUP($CG147,'School Enrollment Data'!$B$3:$P$1818,13,FALSE)))</f>
        <v/>
      </c>
      <c r="CU147" s="222" t="str">
        <f>IF($CG147="", "", IF($CH147="No", 0,VLOOKUP($CG147,'School Enrollment Data'!$B$3:$P$1818,14,FALSE)))</f>
        <v/>
      </c>
      <c r="CV147" s="222" t="str">
        <f>IF($CG147="", "", IF($CH147="No", 0,VLOOKUP($CG147,'School Enrollment Data'!$B$3:$P$1818,15,FALSE)))</f>
        <v/>
      </c>
    </row>
    <row r="148" spans="2:100" ht="15" customHeight="1" x14ac:dyDescent="0.25">
      <c r="B148" s="4" t="str" cm="1">
        <f t="array" ref="B148">IFERROR(_xlfn.SINGLE(INDEX(CG$4:CG$439, _xlfn.AGGREGATE(15, 3, ((CG$4:CG$439&lt;&gt;"")/(CG$4:CG$439&lt;&gt;"")*ROW(CG$4:CG$439)-2),ROWS($DV$12:DV178)))), "")</f>
        <v/>
      </c>
      <c r="CG148" s="133" t="str" cm="1">
        <f t="array" ref="CG148">IFERROR(_xlfn.SINGLE(INDEX('School Enrollment Data'!$B$3:$B$1818, _xlfn.AGGREGATE(15, 3, (('School Enrollment Data'!$A$3:$A$1818=AR$4)/('School Enrollment Data'!$A$3:$A$1818=AR$4)*ROW('School Enrollment Data'!$A$3:$A$1818)-2),ROWS($DV$12:DV47)))), "")</f>
        <v/>
      </c>
      <c r="CH148" s="222" t="str">
        <f t="shared" si="2"/>
        <v/>
      </c>
      <c r="CI148" s="222" t="str">
        <f>IF($CG148="", "", IF($CH148="No", 0,VLOOKUP($CG148,'School Enrollment Data'!$B$3:$P$1818,2,FALSE)))</f>
        <v/>
      </c>
      <c r="CJ148" s="222" t="str">
        <f>IF($CG148="", "", IF($CH148="No", 0,VLOOKUP($CG148,'School Enrollment Data'!$B$3:$P$1818,3,FALSE)))</f>
        <v/>
      </c>
      <c r="CK148" s="222" t="str">
        <f>IF($CG148="", "", IF($CH148="No", 0,VLOOKUP($CG148,'School Enrollment Data'!$B$3:$P$1818,4,FALSE)))</f>
        <v/>
      </c>
      <c r="CL148" s="222" t="str">
        <f>IF($CG148="", "", IF($CH148="No", 0,VLOOKUP($CG148,'School Enrollment Data'!$B$3:$P$1818,5,FALSE)))</f>
        <v/>
      </c>
      <c r="CM148" s="222" t="str">
        <f>IF($CG148="", "", IF($CH148="No", 0,VLOOKUP($CG148,'School Enrollment Data'!$B$3:$P$1818,6,FALSE)))</f>
        <v/>
      </c>
      <c r="CN148" s="222" t="str">
        <f>IF($CG148="", "", IF($CH148="No", 0,VLOOKUP($CG148,'School Enrollment Data'!$B$3:$P$1818,7,FALSE)))</f>
        <v/>
      </c>
      <c r="CO148" s="222" t="str">
        <f>IF($CG148="", "", IF($CH148="No", 0,VLOOKUP($CG148,'School Enrollment Data'!$B$3:$P$1818,8,FALSE)))</f>
        <v/>
      </c>
      <c r="CP148" s="222" t="str">
        <f>IF($CG148="", "", IF($CH148="No", 0,VLOOKUP($CG148,'School Enrollment Data'!$B$3:$P$1818,9,FALSE)))</f>
        <v/>
      </c>
      <c r="CQ148" s="222" t="str">
        <f>IF($CG148="", "", IF($CH148="No", 0,VLOOKUP($CG148,'School Enrollment Data'!$B$3:$P$1818,10,FALSE)))</f>
        <v/>
      </c>
      <c r="CR148" s="222" t="str">
        <f>IF($CG148="", "", IF($CH148="No", 0,VLOOKUP($CG148,'School Enrollment Data'!$B$3:$P$1818,11,FALSE)))</f>
        <v/>
      </c>
      <c r="CS148" s="222" t="str">
        <f>IF($CG148="", "", IF($CH148="No", 0,VLOOKUP($CG148,'School Enrollment Data'!$B$3:$P$1818,12,FALSE)))</f>
        <v/>
      </c>
      <c r="CT148" s="222" t="str">
        <f>IF($CG148="", "", IF($CH148="No", 0,VLOOKUP($CG148,'School Enrollment Data'!$B$3:$P$1818,13,FALSE)))</f>
        <v/>
      </c>
      <c r="CU148" s="222" t="str">
        <f>IF($CG148="", "", IF($CH148="No", 0,VLOOKUP($CG148,'School Enrollment Data'!$B$3:$P$1818,14,FALSE)))</f>
        <v/>
      </c>
      <c r="CV148" s="222" t="str">
        <f>IF($CG148="", "", IF($CH148="No", 0,VLOOKUP($CG148,'School Enrollment Data'!$B$3:$P$1818,15,FALSE)))</f>
        <v/>
      </c>
    </row>
    <row r="149" spans="2:100" ht="15" customHeight="1" x14ac:dyDescent="0.25">
      <c r="B149" s="4" t="str" cm="1">
        <f t="array" ref="B149">IFERROR(_xlfn.SINGLE(INDEX(CG$4:CG$439, _xlfn.AGGREGATE(15, 3, ((CG$4:CG$439&lt;&gt;"")/(CG$4:CG$439&lt;&gt;"")*ROW(CG$4:CG$439)-2),ROWS($DV$12:DV179)))), "")</f>
        <v/>
      </c>
      <c r="CG149" s="133" t="str" cm="1">
        <f t="array" ref="CG149">IFERROR(_xlfn.SINGLE(INDEX('School Enrollment Data'!$B$3:$B$1818, _xlfn.AGGREGATE(15, 3, (('School Enrollment Data'!$A$3:$A$1818=AR$4)/('School Enrollment Data'!$A$3:$A$1818=AR$4)*ROW('School Enrollment Data'!$A$3:$A$1818)-2),ROWS($DV$12:DV48)))), "")</f>
        <v/>
      </c>
      <c r="CH149" s="222" t="str">
        <f t="shared" si="2"/>
        <v/>
      </c>
      <c r="CI149" s="222" t="str">
        <f>IF($CG149="", "", IF($CH149="No", 0,VLOOKUP($CG149,'School Enrollment Data'!$B$3:$P$1818,2,FALSE)))</f>
        <v/>
      </c>
      <c r="CJ149" s="222" t="str">
        <f>IF($CG149="", "", IF($CH149="No", 0,VLOOKUP($CG149,'School Enrollment Data'!$B$3:$P$1818,3,FALSE)))</f>
        <v/>
      </c>
      <c r="CK149" s="222" t="str">
        <f>IF($CG149="", "", IF($CH149="No", 0,VLOOKUP($CG149,'School Enrollment Data'!$B$3:$P$1818,4,FALSE)))</f>
        <v/>
      </c>
      <c r="CL149" s="222" t="str">
        <f>IF($CG149="", "", IF($CH149="No", 0,VLOOKUP($CG149,'School Enrollment Data'!$B$3:$P$1818,5,FALSE)))</f>
        <v/>
      </c>
      <c r="CM149" s="222" t="str">
        <f>IF($CG149="", "", IF($CH149="No", 0,VLOOKUP($CG149,'School Enrollment Data'!$B$3:$P$1818,6,FALSE)))</f>
        <v/>
      </c>
      <c r="CN149" s="222" t="str">
        <f>IF($CG149="", "", IF($CH149="No", 0,VLOOKUP($CG149,'School Enrollment Data'!$B$3:$P$1818,7,FALSE)))</f>
        <v/>
      </c>
      <c r="CO149" s="222" t="str">
        <f>IF($CG149="", "", IF($CH149="No", 0,VLOOKUP($CG149,'School Enrollment Data'!$B$3:$P$1818,8,FALSE)))</f>
        <v/>
      </c>
      <c r="CP149" s="222" t="str">
        <f>IF($CG149="", "", IF($CH149="No", 0,VLOOKUP($CG149,'School Enrollment Data'!$B$3:$P$1818,9,FALSE)))</f>
        <v/>
      </c>
      <c r="CQ149" s="222" t="str">
        <f>IF($CG149="", "", IF($CH149="No", 0,VLOOKUP($CG149,'School Enrollment Data'!$B$3:$P$1818,10,FALSE)))</f>
        <v/>
      </c>
      <c r="CR149" s="222" t="str">
        <f>IF($CG149="", "", IF($CH149="No", 0,VLOOKUP($CG149,'School Enrollment Data'!$B$3:$P$1818,11,FALSE)))</f>
        <v/>
      </c>
      <c r="CS149" s="222" t="str">
        <f>IF($CG149="", "", IF($CH149="No", 0,VLOOKUP($CG149,'School Enrollment Data'!$B$3:$P$1818,12,FALSE)))</f>
        <v/>
      </c>
      <c r="CT149" s="222" t="str">
        <f>IF($CG149="", "", IF($CH149="No", 0,VLOOKUP($CG149,'School Enrollment Data'!$B$3:$P$1818,13,FALSE)))</f>
        <v/>
      </c>
      <c r="CU149" s="222" t="str">
        <f>IF($CG149="", "", IF($CH149="No", 0,VLOOKUP($CG149,'School Enrollment Data'!$B$3:$P$1818,14,FALSE)))</f>
        <v/>
      </c>
      <c r="CV149" s="222" t="str">
        <f>IF($CG149="", "", IF($CH149="No", 0,VLOOKUP($CG149,'School Enrollment Data'!$B$3:$P$1818,15,FALSE)))</f>
        <v/>
      </c>
    </row>
    <row r="150" spans="2:100" ht="15" customHeight="1" x14ac:dyDescent="0.25">
      <c r="CG150" s="133" t="str" cm="1">
        <f t="array" ref="CG150">IFERROR(_xlfn.SINGLE(INDEX('School Enrollment Data'!$B$3:$B$1818, _xlfn.AGGREGATE(15, 3, (('School Enrollment Data'!$A$3:$A$1818=AR$4)/('School Enrollment Data'!$A$3:$A$1818=AR$4)*ROW('School Enrollment Data'!$A$3:$A$1818)-2),ROWS($DV$12:DV49)))), "")</f>
        <v/>
      </c>
      <c r="CH150" s="222" t="str">
        <f t="shared" si="2"/>
        <v/>
      </c>
      <c r="CI150" s="222" t="str">
        <f>IF($CG150="", "", IF($CH150="No", 0,VLOOKUP($CG150,'School Enrollment Data'!$B$3:$P$1818,2,FALSE)))</f>
        <v/>
      </c>
      <c r="CJ150" s="222" t="str">
        <f>IF($CG150="", "", IF($CH150="No", 0,VLOOKUP($CG150,'School Enrollment Data'!$B$3:$P$1818,3,FALSE)))</f>
        <v/>
      </c>
      <c r="CK150" s="222" t="str">
        <f>IF($CG150="", "", IF($CH150="No", 0,VLOOKUP($CG150,'School Enrollment Data'!$B$3:$P$1818,4,FALSE)))</f>
        <v/>
      </c>
      <c r="CL150" s="222" t="str">
        <f>IF($CG150="", "", IF($CH150="No", 0,VLOOKUP($CG150,'School Enrollment Data'!$B$3:$P$1818,5,FALSE)))</f>
        <v/>
      </c>
      <c r="CM150" s="222" t="str">
        <f>IF($CG150="", "", IF($CH150="No", 0,VLOOKUP($CG150,'School Enrollment Data'!$B$3:$P$1818,6,FALSE)))</f>
        <v/>
      </c>
      <c r="CN150" s="222" t="str">
        <f>IF($CG150="", "", IF($CH150="No", 0,VLOOKUP($CG150,'School Enrollment Data'!$B$3:$P$1818,7,FALSE)))</f>
        <v/>
      </c>
      <c r="CO150" s="222" t="str">
        <f>IF($CG150="", "", IF($CH150="No", 0,VLOOKUP($CG150,'School Enrollment Data'!$B$3:$P$1818,8,FALSE)))</f>
        <v/>
      </c>
      <c r="CP150" s="222" t="str">
        <f>IF($CG150="", "", IF($CH150="No", 0,VLOOKUP($CG150,'School Enrollment Data'!$B$3:$P$1818,9,FALSE)))</f>
        <v/>
      </c>
      <c r="CQ150" s="222" t="str">
        <f>IF($CG150="", "", IF($CH150="No", 0,VLOOKUP($CG150,'School Enrollment Data'!$B$3:$P$1818,10,FALSE)))</f>
        <v/>
      </c>
      <c r="CR150" s="222" t="str">
        <f>IF($CG150="", "", IF($CH150="No", 0,VLOOKUP($CG150,'School Enrollment Data'!$B$3:$P$1818,11,FALSE)))</f>
        <v/>
      </c>
      <c r="CS150" s="222" t="str">
        <f>IF($CG150="", "", IF($CH150="No", 0,VLOOKUP($CG150,'School Enrollment Data'!$B$3:$P$1818,12,FALSE)))</f>
        <v/>
      </c>
      <c r="CT150" s="222" t="str">
        <f>IF($CG150="", "", IF($CH150="No", 0,VLOOKUP($CG150,'School Enrollment Data'!$B$3:$P$1818,13,FALSE)))</f>
        <v/>
      </c>
      <c r="CU150" s="222" t="str">
        <f>IF($CG150="", "", IF($CH150="No", 0,VLOOKUP($CG150,'School Enrollment Data'!$B$3:$P$1818,14,FALSE)))</f>
        <v/>
      </c>
      <c r="CV150" s="222" t="str">
        <f>IF($CG150="", "", IF($CH150="No", 0,VLOOKUP($CG150,'School Enrollment Data'!$B$3:$P$1818,15,FALSE)))</f>
        <v/>
      </c>
    </row>
    <row r="151" spans="2:100" ht="15" customHeight="1" x14ac:dyDescent="0.25">
      <c r="CG151" s="133" t="str" cm="1">
        <f t="array" ref="CG151">IFERROR(_xlfn.SINGLE(INDEX('School Enrollment Data'!$B$3:$B$1818, _xlfn.AGGREGATE(15, 3, (('School Enrollment Data'!$A$3:$A$1818=AR$4)/('School Enrollment Data'!$A$3:$A$1818=AR$4)*ROW('School Enrollment Data'!$A$3:$A$1818)-2),ROWS($DV$12:DV50)))), "")</f>
        <v/>
      </c>
      <c r="CH151" s="222" t="str">
        <f t="shared" si="2"/>
        <v/>
      </c>
      <c r="CI151" s="222" t="str">
        <f>IF($CG151="", "", IF($CH151="No", 0,VLOOKUP($CG151,'School Enrollment Data'!$B$3:$P$1818,2,FALSE)))</f>
        <v/>
      </c>
      <c r="CJ151" s="222" t="str">
        <f>IF($CG151="", "", IF($CH151="No", 0,VLOOKUP($CG151,'School Enrollment Data'!$B$3:$P$1818,3,FALSE)))</f>
        <v/>
      </c>
      <c r="CK151" s="222" t="str">
        <f>IF($CG151="", "", IF($CH151="No", 0,VLOOKUP($CG151,'School Enrollment Data'!$B$3:$P$1818,4,FALSE)))</f>
        <v/>
      </c>
      <c r="CL151" s="222" t="str">
        <f>IF($CG151="", "", IF($CH151="No", 0,VLOOKUP($CG151,'School Enrollment Data'!$B$3:$P$1818,5,FALSE)))</f>
        <v/>
      </c>
      <c r="CM151" s="222" t="str">
        <f>IF($CG151="", "", IF($CH151="No", 0,VLOOKUP($CG151,'School Enrollment Data'!$B$3:$P$1818,6,FALSE)))</f>
        <v/>
      </c>
      <c r="CN151" s="222" t="str">
        <f>IF($CG151="", "", IF($CH151="No", 0,VLOOKUP($CG151,'School Enrollment Data'!$B$3:$P$1818,7,FALSE)))</f>
        <v/>
      </c>
      <c r="CO151" s="222" t="str">
        <f>IF($CG151="", "", IF($CH151="No", 0,VLOOKUP($CG151,'School Enrollment Data'!$B$3:$P$1818,8,FALSE)))</f>
        <v/>
      </c>
      <c r="CP151" s="222" t="str">
        <f>IF($CG151="", "", IF($CH151="No", 0,VLOOKUP($CG151,'School Enrollment Data'!$B$3:$P$1818,9,FALSE)))</f>
        <v/>
      </c>
      <c r="CQ151" s="222" t="str">
        <f>IF($CG151="", "", IF($CH151="No", 0,VLOOKUP($CG151,'School Enrollment Data'!$B$3:$P$1818,10,FALSE)))</f>
        <v/>
      </c>
      <c r="CR151" s="222" t="str">
        <f>IF($CG151="", "", IF($CH151="No", 0,VLOOKUP($CG151,'School Enrollment Data'!$B$3:$P$1818,11,FALSE)))</f>
        <v/>
      </c>
      <c r="CS151" s="222" t="str">
        <f>IF($CG151="", "", IF($CH151="No", 0,VLOOKUP($CG151,'School Enrollment Data'!$B$3:$P$1818,12,FALSE)))</f>
        <v/>
      </c>
      <c r="CT151" s="222" t="str">
        <f>IF($CG151="", "", IF($CH151="No", 0,VLOOKUP($CG151,'School Enrollment Data'!$B$3:$P$1818,13,FALSE)))</f>
        <v/>
      </c>
      <c r="CU151" s="222" t="str">
        <f>IF($CG151="", "", IF($CH151="No", 0,VLOOKUP($CG151,'School Enrollment Data'!$B$3:$P$1818,14,FALSE)))</f>
        <v/>
      </c>
      <c r="CV151" s="222" t="str">
        <f>IF($CG151="", "", IF($CH151="No", 0,VLOOKUP($CG151,'School Enrollment Data'!$B$3:$P$1818,15,FALSE)))</f>
        <v/>
      </c>
    </row>
    <row r="152" spans="2:100" ht="15" customHeight="1" x14ac:dyDescent="0.25">
      <c r="CG152" s="133" t="str" cm="1">
        <f t="array" ref="CG152">IFERROR(_xlfn.SINGLE(INDEX('School Enrollment Data'!$B$3:$B$1818, _xlfn.AGGREGATE(15, 3, (('School Enrollment Data'!$A$3:$A$1818=AR$4)/('School Enrollment Data'!$A$3:$A$1818=AR$4)*ROW('School Enrollment Data'!$A$3:$A$1818)-2),ROWS($DV$12:DV51)))), "")</f>
        <v/>
      </c>
      <c r="CH152" s="222" t="str">
        <f t="shared" si="2"/>
        <v/>
      </c>
      <c r="CI152" s="222" t="str">
        <f>IF($CG152="", "", IF($CH152="No", 0,VLOOKUP($CG152,'School Enrollment Data'!$B$3:$P$1818,2,FALSE)))</f>
        <v/>
      </c>
      <c r="CJ152" s="222" t="str">
        <f>IF($CG152="", "", IF($CH152="No", 0,VLOOKUP($CG152,'School Enrollment Data'!$B$3:$P$1818,3,FALSE)))</f>
        <v/>
      </c>
      <c r="CK152" s="222" t="str">
        <f>IF($CG152="", "", IF($CH152="No", 0,VLOOKUP($CG152,'School Enrollment Data'!$B$3:$P$1818,4,FALSE)))</f>
        <v/>
      </c>
      <c r="CL152" s="222" t="str">
        <f>IF($CG152="", "", IF($CH152="No", 0,VLOOKUP($CG152,'School Enrollment Data'!$B$3:$P$1818,5,FALSE)))</f>
        <v/>
      </c>
      <c r="CM152" s="222" t="str">
        <f>IF($CG152="", "", IF($CH152="No", 0,VLOOKUP($CG152,'School Enrollment Data'!$B$3:$P$1818,6,FALSE)))</f>
        <v/>
      </c>
      <c r="CN152" s="222" t="str">
        <f>IF($CG152="", "", IF($CH152="No", 0,VLOOKUP($CG152,'School Enrollment Data'!$B$3:$P$1818,7,FALSE)))</f>
        <v/>
      </c>
      <c r="CO152" s="222" t="str">
        <f>IF($CG152="", "", IF($CH152="No", 0,VLOOKUP($CG152,'School Enrollment Data'!$B$3:$P$1818,8,FALSE)))</f>
        <v/>
      </c>
      <c r="CP152" s="222" t="str">
        <f>IF($CG152="", "", IF($CH152="No", 0,VLOOKUP($CG152,'School Enrollment Data'!$B$3:$P$1818,9,FALSE)))</f>
        <v/>
      </c>
      <c r="CQ152" s="222" t="str">
        <f>IF($CG152="", "", IF($CH152="No", 0,VLOOKUP($CG152,'School Enrollment Data'!$B$3:$P$1818,10,FALSE)))</f>
        <v/>
      </c>
      <c r="CR152" s="222" t="str">
        <f>IF($CG152="", "", IF($CH152="No", 0,VLOOKUP($CG152,'School Enrollment Data'!$B$3:$P$1818,11,FALSE)))</f>
        <v/>
      </c>
      <c r="CS152" s="222" t="str">
        <f>IF($CG152="", "", IF($CH152="No", 0,VLOOKUP($CG152,'School Enrollment Data'!$B$3:$P$1818,12,FALSE)))</f>
        <v/>
      </c>
      <c r="CT152" s="222" t="str">
        <f>IF($CG152="", "", IF($CH152="No", 0,VLOOKUP($CG152,'School Enrollment Data'!$B$3:$P$1818,13,FALSE)))</f>
        <v/>
      </c>
      <c r="CU152" s="222" t="str">
        <f>IF($CG152="", "", IF($CH152="No", 0,VLOOKUP($CG152,'School Enrollment Data'!$B$3:$P$1818,14,FALSE)))</f>
        <v/>
      </c>
      <c r="CV152" s="222" t="str">
        <f>IF($CG152="", "", IF($CH152="No", 0,VLOOKUP($CG152,'School Enrollment Data'!$B$3:$P$1818,15,FALSE)))</f>
        <v/>
      </c>
    </row>
    <row r="153" spans="2:100" ht="15" customHeight="1" x14ac:dyDescent="0.25">
      <c r="CG153" s="133" t="str" cm="1">
        <f t="array" ref="CG153">IFERROR(_xlfn.SINGLE(INDEX('School Enrollment Data'!$B$3:$B$1818, _xlfn.AGGREGATE(15, 3, (('School Enrollment Data'!$A$3:$A$1818=AR$4)/('School Enrollment Data'!$A$3:$A$1818=AR$4)*ROW('School Enrollment Data'!$A$3:$A$1818)-2),ROWS($DV$12:DV52)))), "")</f>
        <v/>
      </c>
      <c r="CH153" s="222" t="str">
        <f t="shared" si="2"/>
        <v/>
      </c>
      <c r="CI153" s="222" t="str">
        <f>IF($CG153="", "", IF($CH153="No", 0,VLOOKUP($CG153,'School Enrollment Data'!$B$3:$P$1818,2,FALSE)))</f>
        <v/>
      </c>
      <c r="CJ153" s="222" t="str">
        <f>IF($CG153="", "", IF($CH153="No", 0,VLOOKUP($CG153,'School Enrollment Data'!$B$3:$P$1818,3,FALSE)))</f>
        <v/>
      </c>
      <c r="CK153" s="222" t="str">
        <f>IF($CG153="", "", IF($CH153="No", 0,VLOOKUP($CG153,'School Enrollment Data'!$B$3:$P$1818,4,FALSE)))</f>
        <v/>
      </c>
      <c r="CL153" s="222" t="str">
        <f>IF($CG153="", "", IF($CH153="No", 0,VLOOKUP($CG153,'School Enrollment Data'!$B$3:$P$1818,5,FALSE)))</f>
        <v/>
      </c>
      <c r="CM153" s="222" t="str">
        <f>IF($CG153="", "", IF($CH153="No", 0,VLOOKUP($CG153,'School Enrollment Data'!$B$3:$P$1818,6,FALSE)))</f>
        <v/>
      </c>
      <c r="CN153" s="222" t="str">
        <f>IF($CG153="", "", IF($CH153="No", 0,VLOOKUP($CG153,'School Enrollment Data'!$B$3:$P$1818,7,FALSE)))</f>
        <v/>
      </c>
      <c r="CO153" s="222" t="str">
        <f>IF($CG153="", "", IF($CH153="No", 0,VLOOKUP($CG153,'School Enrollment Data'!$B$3:$P$1818,8,FALSE)))</f>
        <v/>
      </c>
      <c r="CP153" s="222" t="str">
        <f>IF($CG153="", "", IF($CH153="No", 0,VLOOKUP($CG153,'School Enrollment Data'!$B$3:$P$1818,9,FALSE)))</f>
        <v/>
      </c>
      <c r="CQ153" s="222" t="str">
        <f>IF($CG153="", "", IF($CH153="No", 0,VLOOKUP($CG153,'School Enrollment Data'!$B$3:$P$1818,10,FALSE)))</f>
        <v/>
      </c>
      <c r="CR153" s="222" t="str">
        <f>IF($CG153="", "", IF($CH153="No", 0,VLOOKUP($CG153,'School Enrollment Data'!$B$3:$P$1818,11,FALSE)))</f>
        <v/>
      </c>
      <c r="CS153" s="222" t="str">
        <f>IF($CG153="", "", IF($CH153="No", 0,VLOOKUP($CG153,'School Enrollment Data'!$B$3:$P$1818,12,FALSE)))</f>
        <v/>
      </c>
      <c r="CT153" s="222" t="str">
        <f>IF($CG153="", "", IF($CH153="No", 0,VLOOKUP($CG153,'School Enrollment Data'!$B$3:$P$1818,13,FALSE)))</f>
        <v/>
      </c>
      <c r="CU153" s="222" t="str">
        <f>IF($CG153="", "", IF($CH153="No", 0,VLOOKUP($CG153,'School Enrollment Data'!$B$3:$P$1818,14,FALSE)))</f>
        <v/>
      </c>
      <c r="CV153" s="222" t="str">
        <f>IF($CG153="", "", IF($CH153="No", 0,VLOOKUP($CG153,'School Enrollment Data'!$B$3:$P$1818,15,FALSE)))</f>
        <v/>
      </c>
    </row>
    <row r="154" spans="2:100" ht="15" customHeight="1" x14ac:dyDescent="0.25">
      <c r="CG154" s="133" t="str" cm="1">
        <f t="array" ref="CG154">IFERROR(_xlfn.SINGLE(INDEX('School Enrollment Data'!$B$3:$B$1818, _xlfn.AGGREGATE(15, 3, (('School Enrollment Data'!$A$3:$A$1818=AR$4)/('School Enrollment Data'!$A$3:$A$1818=AR$4)*ROW('School Enrollment Data'!$A$3:$A$1818)-2),ROWS($DV$12:DV53)))), "")</f>
        <v/>
      </c>
      <c r="CH154" s="222" t="str">
        <f t="shared" si="2"/>
        <v/>
      </c>
      <c r="CI154" s="222" t="str">
        <f>IF($CG154="", "", IF($CH154="No", 0,VLOOKUP($CG154,'School Enrollment Data'!$B$3:$P$1818,2,FALSE)))</f>
        <v/>
      </c>
      <c r="CJ154" s="222" t="str">
        <f>IF($CG154="", "", IF($CH154="No", 0,VLOOKUP($CG154,'School Enrollment Data'!$B$3:$P$1818,3,FALSE)))</f>
        <v/>
      </c>
      <c r="CK154" s="222" t="str">
        <f>IF($CG154="", "", IF($CH154="No", 0,VLOOKUP($CG154,'School Enrollment Data'!$B$3:$P$1818,4,FALSE)))</f>
        <v/>
      </c>
      <c r="CL154" s="222" t="str">
        <f>IF($CG154="", "", IF($CH154="No", 0,VLOOKUP($CG154,'School Enrollment Data'!$B$3:$P$1818,5,FALSE)))</f>
        <v/>
      </c>
      <c r="CM154" s="222" t="str">
        <f>IF($CG154="", "", IF($CH154="No", 0,VLOOKUP($CG154,'School Enrollment Data'!$B$3:$P$1818,6,FALSE)))</f>
        <v/>
      </c>
      <c r="CN154" s="222" t="str">
        <f>IF($CG154="", "", IF($CH154="No", 0,VLOOKUP($CG154,'School Enrollment Data'!$B$3:$P$1818,7,FALSE)))</f>
        <v/>
      </c>
      <c r="CO154" s="222" t="str">
        <f>IF($CG154="", "", IF($CH154="No", 0,VLOOKUP($CG154,'School Enrollment Data'!$B$3:$P$1818,8,FALSE)))</f>
        <v/>
      </c>
      <c r="CP154" s="222" t="str">
        <f>IF($CG154="", "", IF($CH154="No", 0,VLOOKUP($CG154,'School Enrollment Data'!$B$3:$P$1818,9,FALSE)))</f>
        <v/>
      </c>
      <c r="CQ154" s="222" t="str">
        <f>IF($CG154="", "", IF($CH154="No", 0,VLOOKUP($CG154,'School Enrollment Data'!$B$3:$P$1818,10,FALSE)))</f>
        <v/>
      </c>
      <c r="CR154" s="222" t="str">
        <f>IF($CG154="", "", IF($CH154="No", 0,VLOOKUP($CG154,'School Enrollment Data'!$B$3:$P$1818,11,FALSE)))</f>
        <v/>
      </c>
      <c r="CS154" s="222" t="str">
        <f>IF($CG154="", "", IF($CH154="No", 0,VLOOKUP($CG154,'School Enrollment Data'!$B$3:$P$1818,12,FALSE)))</f>
        <v/>
      </c>
      <c r="CT154" s="222" t="str">
        <f>IF($CG154="", "", IF($CH154="No", 0,VLOOKUP($CG154,'School Enrollment Data'!$B$3:$P$1818,13,FALSE)))</f>
        <v/>
      </c>
      <c r="CU154" s="222" t="str">
        <f>IF($CG154="", "", IF($CH154="No", 0,VLOOKUP($CG154,'School Enrollment Data'!$B$3:$P$1818,14,FALSE)))</f>
        <v/>
      </c>
      <c r="CV154" s="222" t="str">
        <f>IF($CG154="", "", IF($CH154="No", 0,VLOOKUP($CG154,'School Enrollment Data'!$B$3:$P$1818,15,FALSE)))</f>
        <v/>
      </c>
    </row>
    <row r="155" spans="2:100" ht="15" customHeight="1" x14ac:dyDescent="0.25">
      <c r="CG155" s="133" t="str" cm="1">
        <f t="array" ref="CG155">IFERROR(_xlfn.SINGLE(INDEX('School Enrollment Data'!$B$3:$B$1818, _xlfn.AGGREGATE(15, 3, (('School Enrollment Data'!$A$3:$A$1818=AR$4)/('School Enrollment Data'!$A$3:$A$1818=AR$4)*ROW('School Enrollment Data'!$A$3:$A$1818)-2),ROWS($DV$12:DV54)))), "")</f>
        <v/>
      </c>
      <c r="CH155" s="222" t="str">
        <f t="shared" si="2"/>
        <v/>
      </c>
      <c r="CI155" s="222" t="str">
        <f>IF($CG155="", "", IF($CH155="No", 0,VLOOKUP($CG155,'School Enrollment Data'!$B$3:$P$1818,2,FALSE)))</f>
        <v/>
      </c>
      <c r="CJ155" s="222" t="str">
        <f>IF($CG155="", "", IF($CH155="No", 0,VLOOKUP($CG155,'School Enrollment Data'!$B$3:$P$1818,3,FALSE)))</f>
        <v/>
      </c>
      <c r="CK155" s="222" t="str">
        <f>IF($CG155="", "", IF($CH155="No", 0,VLOOKUP($CG155,'School Enrollment Data'!$B$3:$P$1818,4,FALSE)))</f>
        <v/>
      </c>
      <c r="CL155" s="222" t="str">
        <f>IF($CG155="", "", IF($CH155="No", 0,VLOOKUP($CG155,'School Enrollment Data'!$B$3:$P$1818,5,FALSE)))</f>
        <v/>
      </c>
      <c r="CM155" s="222" t="str">
        <f>IF($CG155="", "", IF($CH155="No", 0,VLOOKUP($CG155,'School Enrollment Data'!$B$3:$P$1818,6,FALSE)))</f>
        <v/>
      </c>
      <c r="CN155" s="222" t="str">
        <f>IF($CG155="", "", IF($CH155="No", 0,VLOOKUP($CG155,'School Enrollment Data'!$B$3:$P$1818,7,FALSE)))</f>
        <v/>
      </c>
      <c r="CO155" s="222" t="str">
        <f>IF($CG155="", "", IF($CH155="No", 0,VLOOKUP($CG155,'School Enrollment Data'!$B$3:$P$1818,8,FALSE)))</f>
        <v/>
      </c>
      <c r="CP155" s="222" t="str">
        <f>IF($CG155="", "", IF($CH155="No", 0,VLOOKUP($CG155,'School Enrollment Data'!$B$3:$P$1818,9,FALSE)))</f>
        <v/>
      </c>
      <c r="CQ155" s="222" t="str">
        <f>IF($CG155="", "", IF($CH155="No", 0,VLOOKUP($CG155,'School Enrollment Data'!$B$3:$P$1818,10,FALSE)))</f>
        <v/>
      </c>
      <c r="CR155" s="222" t="str">
        <f>IF($CG155="", "", IF($CH155="No", 0,VLOOKUP($CG155,'School Enrollment Data'!$B$3:$P$1818,11,FALSE)))</f>
        <v/>
      </c>
      <c r="CS155" s="222" t="str">
        <f>IF($CG155="", "", IF($CH155="No", 0,VLOOKUP($CG155,'School Enrollment Data'!$B$3:$P$1818,12,FALSE)))</f>
        <v/>
      </c>
      <c r="CT155" s="222" t="str">
        <f>IF($CG155="", "", IF($CH155="No", 0,VLOOKUP($CG155,'School Enrollment Data'!$B$3:$P$1818,13,FALSE)))</f>
        <v/>
      </c>
      <c r="CU155" s="222" t="str">
        <f>IF($CG155="", "", IF($CH155="No", 0,VLOOKUP($CG155,'School Enrollment Data'!$B$3:$P$1818,14,FALSE)))</f>
        <v/>
      </c>
      <c r="CV155" s="222" t="str">
        <f>IF($CG155="", "", IF($CH155="No", 0,VLOOKUP($CG155,'School Enrollment Data'!$B$3:$P$1818,15,FALSE)))</f>
        <v/>
      </c>
    </row>
    <row r="156" spans="2:100" ht="15" customHeight="1" x14ac:dyDescent="0.25">
      <c r="CG156" s="133" t="str" cm="1">
        <f t="array" ref="CG156">IFERROR(_xlfn.SINGLE(INDEX('School Enrollment Data'!$B$3:$B$1818, _xlfn.AGGREGATE(15, 3, (('School Enrollment Data'!$A$3:$A$1818=AR$4)/('School Enrollment Data'!$A$3:$A$1818=AR$4)*ROW('School Enrollment Data'!$A$3:$A$1818)-2),ROWS($DV$12:DV55)))), "")</f>
        <v/>
      </c>
      <c r="CH156" s="222" t="str">
        <f t="shared" si="2"/>
        <v/>
      </c>
      <c r="CI156" s="222" t="str">
        <f>IF($CG156="", "", IF($CH156="No", 0,VLOOKUP($CG156,'School Enrollment Data'!$B$3:$P$1818,2,FALSE)))</f>
        <v/>
      </c>
      <c r="CJ156" s="222" t="str">
        <f>IF($CG156="", "", IF($CH156="No", 0,VLOOKUP($CG156,'School Enrollment Data'!$B$3:$P$1818,3,FALSE)))</f>
        <v/>
      </c>
      <c r="CK156" s="222" t="str">
        <f>IF($CG156="", "", IF($CH156="No", 0,VLOOKUP($CG156,'School Enrollment Data'!$B$3:$P$1818,4,FALSE)))</f>
        <v/>
      </c>
      <c r="CL156" s="222" t="str">
        <f>IF($CG156="", "", IF($CH156="No", 0,VLOOKUP($CG156,'School Enrollment Data'!$B$3:$P$1818,5,FALSE)))</f>
        <v/>
      </c>
      <c r="CM156" s="222" t="str">
        <f>IF($CG156="", "", IF($CH156="No", 0,VLOOKUP($CG156,'School Enrollment Data'!$B$3:$P$1818,6,FALSE)))</f>
        <v/>
      </c>
      <c r="CN156" s="222" t="str">
        <f>IF($CG156="", "", IF($CH156="No", 0,VLOOKUP($CG156,'School Enrollment Data'!$B$3:$P$1818,7,FALSE)))</f>
        <v/>
      </c>
      <c r="CO156" s="222" t="str">
        <f>IF($CG156="", "", IF($CH156="No", 0,VLOOKUP($CG156,'School Enrollment Data'!$B$3:$P$1818,8,FALSE)))</f>
        <v/>
      </c>
      <c r="CP156" s="222" t="str">
        <f>IF($CG156="", "", IF($CH156="No", 0,VLOOKUP($CG156,'School Enrollment Data'!$B$3:$P$1818,9,FALSE)))</f>
        <v/>
      </c>
      <c r="CQ156" s="222" t="str">
        <f>IF($CG156="", "", IF($CH156="No", 0,VLOOKUP($CG156,'School Enrollment Data'!$B$3:$P$1818,10,FALSE)))</f>
        <v/>
      </c>
      <c r="CR156" s="222" t="str">
        <f>IF($CG156="", "", IF($CH156="No", 0,VLOOKUP($CG156,'School Enrollment Data'!$B$3:$P$1818,11,FALSE)))</f>
        <v/>
      </c>
      <c r="CS156" s="222" t="str">
        <f>IF($CG156="", "", IF($CH156="No", 0,VLOOKUP($CG156,'School Enrollment Data'!$B$3:$P$1818,12,FALSE)))</f>
        <v/>
      </c>
      <c r="CT156" s="222" t="str">
        <f>IF($CG156="", "", IF($CH156="No", 0,VLOOKUP($CG156,'School Enrollment Data'!$B$3:$P$1818,13,FALSE)))</f>
        <v/>
      </c>
      <c r="CU156" s="222" t="str">
        <f>IF($CG156="", "", IF($CH156="No", 0,VLOOKUP($CG156,'School Enrollment Data'!$B$3:$P$1818,14,FALSE)))</f>
        <v/>
      </c>
      <c r="CV156" s="222" t="str">
        <f>IF($CG156="", "", IF($CH156="No", 0,VLOOKUP($CG156,'School Enrollment Data'!$B$3:$P$1818,15,FALSE)))</f>
        <v/>
      </c>
    </row>
    <row r="157" spans="2:100" ht="15" customHeight="1" x14ac:dyDescent="0.25">
      <c r="CG157" s="133" t="str" cm="1">
        <f t="array" ref="CG157">IFERROR(_xlfn.SINGLE(INDEX('School Enrollment Data'!$B$3:$B$1818, _xlfn.AGGREGATE(15, 3, (('School Enrollment Data'!$A$3:$A$1818=AR$4)/('School Enrollment Data'!$A$3:$A$1818=AR$4)*ROW('School Enrollment Data'!$A$3:$A$1818)-2),ROWS($DV$12:DV56)))), "")</f>
        <v/>
      </c>
      <c r="CH157" s="222" t="str">
        <f t="shared" si="2"/>
        <v/>
      </c>
      <c r="CI157" s="222" t="str">
        <f>IF($CG157="", "", IF($CH157="No", 0,VLOOKUP($CG157,'School Enrollment Data'!$B$3:$P$1818,2,FALSE)))</f>
        <v/>
      </c>
      <c r="CJ157" s="222" t="str">
        <f>IF($CG157="", "", IF($CH157="No", 0,VLOOKUP($CG157,'School Enrollment Data'!$B$3:$P$1818,3,FALSE)))</f>
        <v/>
      </c>
      <c r="CK157" s="222" t="str">
        <f>IF($CG157="", "", IF($CH157="No", 0,VLOOKUP($CG157,'School Enrollment Data'!$B$3:$P$1818,4,FALSE)))</f>
        <v/>
      </c>
      <c r="CL157" s="222" t="str">
        <f>IF($CG157="", "", IF($CH157="No", 0,VLOOKUP($CG157,'School Enrollment Data'!$B$3:$P$1818,5,FALSE)))</f>
        <v/>
      </c>
      <c r="CM157" s="222" t="str">
        <f>IF($CG157="", "", IF($CH157="No", 0,VLOOKUP($CG157,'School Enrollment Data'!$B$3:$P$1818,6,FALSE)))</f>
        <v/>
      </c>
      <c r="CN157" s="222" t="str">
        <f>IF($CG157="", "", IF($CH157="No", 0,VLOOKUP($CG157,'School Enrollment Data'!$B$3:$P$1818,7,FALSE)))</f>
        <v/>
      </c>
      <c r="CO157" s="222" t="str">
        <f>IF($CG157="", "", IF($CH157="No", 0,VLOOKUP($CG157,'School Enrollment Data'!$B$3:$P$1818,8,FALSE)))</f>
        <v/>
      </c>
      <c r="CP157" s="222" t="str">
        <f>IF($CG157="", "", IF($CH157="No", 0,VLOOKUP($CG157,'School Enrollment Data'!$B$3:$P$1818,9,FALSE)))</f>
        <v/>
      </c>
      <c r="CQ157" s="222" t="str">
        <f>IF($CG157="", "", IF($CH157="No", 0,VLOOKUP($CG157,'School Enrollment Data'!$B$3:$P$1818,10,FALSE)))</f>
        <v/>
      </c>
      <c r="CR157" s="222" t="str">
        <f>IF($CG157="", "", IF($CH157="No", 0,VLOOKUP($CG157,'School Enrollment Data'!$B$3:$P$1818,11,FALSE)))</f>
        <v/>
      </c>
      <c r="CS157" s="222" t="str">
        <f>IF($CG157="", "", IF($CH157="No", 0,VLOOKUP($CG157,'School Enrollment Data'!$B$3:$P$1818,12,FALSE)))</f>
        <v/>
      </c>
      <c r="CT157" s="222" t="str">
        <f>IF($CG157="", "", IF($CH157="No", 0,VLOOKUP($CG157,'School Enrollment Data'!$B$3:$P$1818,13,FALSE)))</f>
        <v/>
      </c>
      <c r="CU157" s="222" t="str">
        <f>IF($CG157="", "", IF($CH157="No", 0,VLOOKUP($CG157,'School Enrollment Data'!$B$3:$P$1818,14,FALSE)))</f>
        <v/>
      </c>
      <c r="CV157" s="222" t="str">
        <f>IF($CG157="", "", IF($CH157="No", 0,VLOOKUP($CG157,'School Enrollment Data'!$B$3:$P$1818,15,FALSE)))</f>
        <v/>
      </c>
    </row>
    <row r="158" spans="2:100" ht="15" customHeight="1" x14ac:dyDescent="0.25">
      <c r="CG158" s="133" t="str" cm="1">
        <f t="array" ref="CG158">IFERROR(_xlfn.SINGLE(INDEX('School Enrollment Data'!$B$3:$B$1818, _xlfn.AGGREGATE(15, 3, (('School Enrollment Data'!$A$3:$A$1818=AR$4)/('School Enrollment Data'!$A$3:$A$1818=AR$4)*ROW('School Enrollment Data'!$A$3:$A$1818)-2),ROWS($DV$12:DV57)))), "")</f>
        <v/>
      </c>
      <c r="CH158" s="222" t="str">
        <f t="shared" si="2"/>
        <v/>
      </c>
      <c r="CI158" s="222" t="str">
        <f>IF($CG158="", "", IF($CH158="No", 0,VLOOKUP($CG158,'School Enrollment Data'!$B$3:$P$1818,2,FALSE)))</f>
        <v/>
      </c>
      <c r="CJ158" s="222" t="str">
        <f>IF($CG158="", "", IF($CH158="No", 0,VLOOKUP($CG158,'School Enrollment Data'!$B$3:$P$1818,3,FALSE)))</f>
        <v/>
      </c>
      <c r="CK158" s="222" t="str">
        <f>IF($CG158="", "", IF($CH158="No", 0,VLOOKUP($CG158,'School Enrollment Data'!$B$3:$P$1818,4,FALSE)))</f>
        <v/>
      </c>
      <c r="CL158" s="222" t="str">
        <f>IF($CG158="", "", IF($CH158="No", 0,VLOOKUP($CG158,'School Enrollment Data'!$B$3:$P$1818,5,FALSE)))</f>
        <v/>
      </c>
      <c r="CM158" s="222" t="str">
        <f>IF($CG158="", "", IF($CH158="No", 0,VLOOKUP($CG158,'School Enrollment Data'!$B$3:$P$1818,6,FALSE)))</f>
        <v/>
      </c>
      <c r="CN158" s="222" t="str">
        <f>IF($CG158="", "", IF($CH158="No", 0,VLOOKUP($CG158,'School Enrollment Data'!$B$3:$P$1818,7,FALSE)))</f>
        <v/>
      </c>
      <c r="CO158" s="222" t="str">
        <f>IF($CG158="", "", IF($CH158="No", 0,VLOOKUP($CG158,'School Enrollment Data'!$B$3:$P$1818,8,FALSE)))</f>
        <v/>
      </c>
      <c r="CP158" s="222" t="str">
        <f>IF($CG158="", "", IF($CH158="No", 0,VLOOKUP($CG158,'School Enrollment Data'!$B$3:$P$1818,9,FALSE)))</f>
        <v/>
      </c>
      <c r="CQ158" s="222" t="str">
        <f>IF($CG158="", "", IF($CH158="No", 0,VLOOKUP($CG158,'School Enrollment Data'!$B$3:$P$1818,10,FALSE)))</f>
        <v/>
      </c>
      <c r="CR158" s="222" t="str">
        <f>IF($CG158="", "", IF($CH158="No", 0,VLOOKUP($CG158,'School Enrollment Data'!$B$3:$P$1818,11,FALSE)))</f>
        <v/>
      </c>
      <c r="CS158" s="222" t="str">
        <f>IF($CG158="", "", IF($CH158="No", 0,VLOOKUP($CG158,'School Enrollment Data'!$B$3:$P$1818,12,FALSE)))</f>
        <v/>
      </c>
      <c r="CT158" s="222" t="str">
        <f>IF($CG158="", "", IF($CH158="No", 0,VLOOKUP($CG158,'School Enrollment Data'!$B$3:$P$1818,13,FALSE)))</f>
        <v/>
      </c>
      <c r="CU158" s="222" t="str">
        <f>IF($CG158="", "", IF($CH158="No", 0,VLOOKUP($CG158,'School Enrollment Data'!$B$3:$P$1818,14,FALSE)))</f>
        <v/>
      </c>
      <c r="CV158" s="222" t="str">
        <f>IF($CG158="", "", IF($CH158="No", 0,VLOOKUP($CG158,'School Enrollment Data'!$B$3:$P$1818,15,FALSE)))</f>
        <v/>
      </c>
    </row>
    <row r="159" spans="2:100" ht="15" customHeight="1" x14ac:dyDescent="0.25">
      <c r="CG159" s="133" t="str" cm="1">
        <f t="array" ref="CG159">IFERROR(_xlfn.SINGLE(INDEX('School Enrollment Data'!$B$3:$B$1818, _xlfn.AGGREGATE(15, 3, (('School Enrollment Data'!$A$3:$A$1818=AR$4)/('School Enrollment Data'!$A$3:$A$1818=AR$4)*ROW('School Enrollment Data'!$A$3:$A$1818)-2),ROWS($DV$12:DV58)))), "")</f>
        <v/>
      </c>
      <c r="CH159" s="222" t="str">
        <f t="shared" si="2"/>
        <v/>
      </c>
      <c r="CI159" s="222" t="str">
        <f>IF($CG159="", "", IF($CH159="No", 0,VLOOKUP($CG159,'School Enrollment Data'!$B$3:$P$1818,2,FALSE)))</f>
        <v/>
      </c>
      <c r="CJ159" s="222" t="str">
        <f>IF($CG159="", "", IF($CH159="No", 0,VLOOKUP($CG159,'School Enrollment Data'!$B$3:$P$1818,3,FALSE)))</f>
        <v/>
      </c>
      <c r="CK159" s="222" t="str">
        <f>IF($CG159="", "", IF($CH159="No", 0,VLOOKUP($CG159,'School Enrollment Data'!$B$3:$P$1818,4,FALSE)))</f>
        <v/>
      </c>
      <c r="CL159" s="222" t="str">
        <f>IF($CG159="", "", IF($CH159="No", 0,VLOOKUP($CG159,'School Enrollment Data'!$B$3:$P$1818,5,FALSE)))</f>
        <v/>
      </c>
      <c r="CM159" s="222" t="str">
        <f>IF($CG159="", "", IF($CH159="No", 0,VLOOKUP($CG159,'School Enrollment Data'!$B$3:$P$1818,6,FALSE)))</f>
        <v/>
      </c>
      <c r="CN159" s="222" t="str">
        <f>IF($CG159="", "", IF($CH159="No", 0,VLOOKUP($CG159,'School Enrollment Data'!$B$3:$P$1818,7,FALSE)))</f>
        <v/>
      </c>
      <c r="CO159" s="222" t="str">
        <f>IF($CG159="", "", IF($CH159="No", 0,VLOOKUP($CG159,'School Enrollment Data'!$B$3:$P$1818,8,FALSE)))</f>
        <v/>
      </c>
      <c r="CP159" s="222" t="str">
        <f>IF($CG159="", "", IF($CH159="No", 0,VLOOKUP($CG159,'School Enrollment Data'!$B$3:$P$1818,9,FALSE)))</f>
        <v/>
      </c>
      <c r="CQ159" s="222" t="str">
        <f>IF($CG159="", "", IF($CH159="No", 0,VLOOKUP($CG159,'School Enrollment Data'!$B$3:$P$1818,10,FALSE)))</f>
        <v/>
      </c>
      <c r="CR159" s="222" t="str">
        <f>IF($CG159="", "", IF($CH159="No", 0,VLOOKUP($CG159,'School Enrollment Data'!$B$3:$P$1818,11,FALSE)))</f>
        <v/>
      </c>
      <c r="CS159" s="222" t="str">
        <f>IF($CG159="", "", IF($CH159="No", 0,VLOOKUP($CG159,'School Enrollment Data'!$B$3:$P$1818,12,FALSE)))</f>
        <v/>
      </c>
      <c r="CT159" s="222" t="str">
        <f>IF($CG159="", "", IF($CH159="No", 0,VLOOKUP($CG159,'School Enrollment Data'!$B$3:$P$1818,13,FALSE)))</f>
        <v/>
      </c>
      <c r="CU159" s="222" t="str">
        <f>IF($CG159="", "", IF($CH159="No", 0,VLOOKUP($CG159,'School Enrollment Data'!$B$3:$P$1818,14,FALSE)))</f>
        <v/>
      </c>
      <c r="CV159" s="222" t="str">
        <f>IF($CG159="", "", IF($CH159="No", 0,VLOOKUP($CG159,'School Enrollment Data'!$B$3:$P$1818,15,FALSE)))</f>
        <v/>
      </c>
    </row>
    <row r="160" spans="2:100" ht="15" customHeight="1" x14ac:dyDescent="0.25">
      <c r="CG160" s="133" t="str" cm="1">
        <f t="array" ref="CG160">IFERROR(_xlfn.SINGLE(INDEX('School Enrollment Data'!$B$3:$B$1818, _xlfn.AGGREGATE(15, 3, (('School Enrollment Data'!$A$3:$A$1818=AR$4)/('School Enrollment Data'!$A$3:$A$1818=AR$4)*ROW('School Enrollment Data'!$A$3:$A$1818)-2),ROWS($DV$12:DV59)))), "")</f>
        <v/>
      </c>
      <c r="CH160" s="222" t="str">
        <f t="shared" si="2"/>
        <v/>
      </c>
      <c r="CI160" s="222" t="str">
        <f>IF($CG160="", "", IF($CH160="No", 0,VLOOKUP($CG160,'School Enrollment Data'!$B$3:$P$1818,2,FALSE)))</f>
        <v/>
      </c>
      <c r="CJ160" s="222" t="str">
        <f>IF($CG160="", "", IF($CH160="No", 0,VLOOKUP($CG160,'School Enrollment Data'!$B$3:$P$1818,3,FALSE)))</f>
        <v/>
      </c>
      <c r="CK160" s="222" t="str">
        <f>IF($CG160="", "", IF($CH160="No", 0,VLOOKUP($CG160,'School Enrollment Data'!$B$3:$P$1818,4,FALSE)))</f>
        <v/>
      </c>
      <c r="CL160" s="222" t="str">
        <f>IF($CG160="", "", IF($CH160="No", 0,VLOOKUP($CG160,'School Enrollment Data'!$B$3:$P$1818,5,FALSE)))</f>
        <v/>
      </c>
      <c r="CM160" s="222" t="str">
        <f>IF($CG160="", "", IF($CH160="No", 0,VLOOKUP($CG160,'School Enrollment Data'!$B$3:$P$1818,6,FALSE)))</f>
        <v/>
      </c>
      <c r="CN160" s="222" t="str">
        <f>IF($CG160="", "", IF($CH160="No", 0,VLOOKUP($CG160,'School Enrollment Data'!$B$3:$P$1818,7,FALSE)))</f>
        <v/>
      </c>
      <c r="CO160" s="222" t="str">
        <f>IF($CG160="", "", IF($CH160="No", 0,VLOOKUP($CG160,'School Enrollment Data'!$B$3:$P$1818,8,FALSE)))</f>
        <v/>
      </c>
      <c r="CP160" s="222" t="str">
        <f>IF($CG160="", "", IF($CH160="No", 0,VLOOKUP($CG160,'School Enrollment Data'!$B$3:$P$1818,9,FALSE)))</f>
        <v/>
      </c>
      <c r="CQ160" s="222" t="str">
        <f>IF($CG160="", "", IF($CH160="No", 0,VLOOKUP($CG160,'School Enrollment Data'!$B$3:$P$1818,10,FALSE)))</f>
        <v/>
      </c>
      <c r="CR160" s="222" t="str">
        <f>IF($CG160="", "", IF($CH160="No", 0,VLOOKUP($CG160,'School Enrollment Data'!$B$3:$P$1818,11,FALSE)))</f>
        <v/>
      </c>
      <c r="CS160" s="222" t="str">
        <f>IF($CG160="", "", IF($CH160="No", 0,VLOOKUP($CG160,'School Enrollment Data'!$B$3:$P$1818,12,FALSE)))</f>
        <v/>
      </c>
      <c r="CT160" s="222" t="str">
        <f>IF($CG160="", "", IF($CH160="No", 0,VLOOKUP($CG160,'School Enrollment Data'!$B$3:$P$1818,13,FALSE)))</f>
        <v/>
      </c>
      <c r="CU160" s="222" t="str">
        <f>IF($CG160="", "", IF($CH160="No", 0,VLOOKUP($CG160,'School Enrollment Data'!$B$3:$P$1818,14,FALSE)))</f>
        <v/>
      </c>
      <c r="CV160" s="222" t="str">
        <f>IF($CG160="", "", IF($CH160="No", 0,VLOOKUP($CG160,'School Enrollment Data'!$B$3:$P$1818,15,FALSE)))</f>
        <v/>
      </c>
    </row>
    <row r="161" spans="85:100" ht="15" customHeight="1" x14ac:dyDescent="0.25">
      <c r="CG161" s="133" t="str" cm="1">
        <f t="array" ref="CG161">IFERROR(_xlfn.SINGLE(INDEX('School Enrollment Data'!$B$3:$B$1818, _xlfn.AGGREGATE(15, 3, (('School Enrollment Data'!$A$3:$A$1818=AR$4)/('School Enrollment Data'!$A$3:$A$1818=AR$4)*ROW('School Enrollment Data'!$A$3:$A$1818)-2),ROWS($DV$12:DV60)))), "")</f>
        <v/>
      </c>
      <c r="CH161" s="222" t="str">
        <f t="shared" si="2"/>
        <v/>
      </c>
      <c r="CI161" s="222" t="str">
        <f>IF($CG161="", "", IF($CH161="No", 0,VLOOKUP($CG161,'School Enrollment Data'!$B$3:$P$1818,2,FALSE)))</f>
        <v/>
      </c>
      <c r="CJ161" s="222" t="str">
        <f>IF($CG161="", "", IF($CH161="No", 0,VLOOKUP($CG161,'School Enrollment Data'!$B$3:$P$1818,3,FALSE)))</f>
        <v/>
      </c>
      <c r="CK161" s="222" t="str">
        <f>IF($CG161="", "", IF($CH161="No", 0,VLOOKUP($CG161,'School Enrollment Data'!$B$3:$P$1818,4,FALSE)))</f>
        <v/>
      </c>
      <c r="CL161" s="222" t="str">
        <f>IF($CG161="", "", IF($CH161="No", 0,VLOOKUP($CG161,'School Enrollment Data'!$B$3:$P$1818,5,FALSE)))</f>
        <v/>
      </c>
      <c r="CM161" s="222" t="str">
        <f>IF($CG161="", "", IF($CH161="No", 0,VLOOKUP($CG161,'School Enrollment Data'!$B$3:$P$1818,6,FALSE)))</f>
        <v/>
      </c>
      <c r="CN161" s="222" t="str">
        <f>IF($CG161="", "", IF($CH161="No", 0,VLOOKUP($CG161,'School Enrollment Data'!$B$3:$P$1818,7,FALSE)))</f>
        <v/>
      </c>
      <c r="CO161" s="222" t="str">
        <f>IF($CG161="", "", IF($CH161="No", 0,VLOOKUP($CG161,'School Enrollment Data'!$B$3:$P$1818,8,FALSE)))</f>
        <v/>
      </c>
      <c r="CP161" s="222" t="str">
        <f>IF($CG161="", "", IF($CH161="No", 0,VLOOKUP($CG161,'School Enrollment Data'!$B$3:$P$1818,9,FALSE)))</f>
        <v/>
      </c>
      <c r="CQ161" s="222" t="str">
        <f>IF($CG161="", "", IF($CH161="No", 0,VLOOKUP($CG161,'School Enrollment Data'!$B$3:$P$1818,10,FALSE)))</f>
        <v/>
      </c>
      <c r="CR161" s="222" t="str">
        <f>IF($CG161="", "", IF($CH161="No", 0,VLOOKUP($CG161,'School Enrollment Data'!$B$3:$P$1818,11,FALSE)))</f>
        <v/>
      </c>
      <c r="CS161" s="222" t="str">
        <f>IF($CG161="", "", IF($CH161="No", 0,VLOOKUP($CG161,'School Enrollment Data'!$B$3:$P$1818,12,FALSE)))</f>
        <v/>
      </c>
      <c r="CT161" s="222" t="str">
        <f>IF($CG161="", "", IF($CH161="No", 0,VLOOKUP($CG161,'School Enrollment Data'!$B$3:$P$1818,13,FALSE)))</f>
        <v/>
      </c>
      <c r="CU161" s="222" t="str">
        <f>IF($CG161="", "", IF($CH161="No", 0,VLOOKUP($CG161,'School Enrollment Data'!$B$3:$P$1818,14,FALSE)))</f>
        <v/>
      </c>
      <c r="CV161" s="222" t="str">
        <f>IF($CG161="", "", IF($CH161="No", 0,VLOOKUP($CG161,'School Enrollment Data'!$B$3:$P$1818,15,FALSE)))</f>
        <v/>
      </c>
    </row>
    <row r="162" spans="85:100" ht="15" customHeight="1" x14ac:dyDescent="0.25">
      <c r="CG162" s="133" t="str" cm="1">
        <f t="array" ref="CG162">IFERROR(_xlfn.SINGLE(INDEX('School Enrollment Data'!$B$3:$B$1818, _xlfn.AGGREGATE(15, 3, (('School Enrollment Data'!$A$3:$A$1818=AR$4)/('School Enrollment Data'!$A$3:$A$1818=AR$4)*ROW('School Enrollment Data'!$A$3:$A$1818)-2),ROWS($DV$12:DV61)))), "")</f>
        <v/>
      </c>
      <c r="CH162" s="222" t="str">
        <f t="shared" si="2"/>
        <v/>
      </c>
      <c r="CI162" s="222" t="str">
        <f>IF($CG162="", "", IF($CH162="No", 0,VLOOKUP($CG162,'School Enrollment Data'!$B$3:$P$1818,2,FALSE)))</f>
        <v/>
      </c>
      <c r="CJ162" s="222" t="str">
        <f>IF($CG162="", "", IF($CH162="No", 0,VLOOKUP($CG162,'School Enrollment Data'!$B$3:$P$1818,3,FALSE)))</f>
        <v/>
      </c>
      <c r="CK162" s="222" t="str">
        <f>IF($CG162="", "", IF($CH162="No", 0,VLOOKUP($CG162,'School Enrollment Data'!$B$3:$P$1818,4,FALSE)))</f>
        <v/>
      </c>
      <c r="CL162" s="222" t="str">
        <f>IF($CG162="", "", IF($CH162="No", 0,VLOOKUP($CG162,'School Enrollment Data'!$B$3:$P$1818,5,FALSE)))</f>
        <v/>
      </c>
      <c r="CM162" s="222" t="str">
        <f>IF($CG162="", "", IF($CH162="No", 0,VLOOKUP($CG162,'School Enrollment Data'!$B$3:$P$1818,6,FALSE)))</f>
        <v/>
      </c>
      <c r="CN162" s="222" t="str">
        <f>IF($CG162="", "", IF($CH162="No", 0,VLOOKUP($CG162,'School Enrollment Data'!$B$3:$P$1818,7,FALSE)))</f>
        <v/>
      </c>
      <c r="CO162" s="222" t="str">
        <f>IF($CG162="", "", IF($CH162="No", 0,VLOOKUP($CG162,'School Enrollment Data'!$B$3:$P$1818,8,FALSE)))</f>
        <v/>
      </c>
      <c r="CP162" s="222" t="str">
        <f>IF($CG162="", "", IF($CH162="No", 0,VLOOKUP($CG162,'School Enrollment Data'!$B$3:$P$1818,9,FALSE)))</f>
        <v/>
      </c>
      <c r="CQ162" s="222" t="str">
        <f>IF($CG162="", "", IF($CH162="No", 0,VLOOKUP($CG162,'School Enrollment Data'!$B$3:$P$1818,10,FALSE)))</f>
        <v/>
      </c>
      <c r="CR162" s="222" t="str">
        <f>IF($CG162="", "", IF($CH162="No", 0,VLOOKUP($CG162,'School Enrollment Data'!$B$3:$P$1818,11,FALSE)))</f>
        <v/>
      </c>
      <c r="CS162" s="222" t="str">
        <f>IF($CG162="", "", IF($CH162="No", 0,VLOOKUP($CG162,'School Enrollment Data'!$B$3:$P$1818,12,FALSE)))</f>
        <v/>
      </c>
      <c r="CT162" s="222" t="str">
        <f>IF($CG162="", "", IF($CH162="No", 0,VLOOKUP($CG162,'School Enrollment Data'!$B$3:$P$1818,13,FALSE)))</f>
        <v/>
      </c>
      <c r="CU162" s="222" t="str">
        <f>IF($CG162="", "", IF($CH162="No", 0,VLOOKUP($CG162,'School Enrollment Data'!$B$3:$P$1818,14,FALSE)))</f>
        <v/>
      </c>
      <c r="CV162" s="222" t="str">
        <f>IF($CG162="", "", IF($CH162="No", 0,VLOOKUP($CG162,'School Enrollment Data'!$B$3:$P$1818,15,FALSE)))</f>
        <v/>
      </c>
    </row>
    <row r="163" spans="85:100" ht="15" customHeight="1" x14ac:dyDescent="0.25">
      <c r="CG163" s="133" t="str" cm="1">
        <f t="array" ref="CG163">IFERROR(_xlfn.SINGLE(INDEX('School Enrollment Data'!$B$3:$B$1818, _xlfn.AGGREGATE(15, 3, (('School Enrollment Data'!$A$3:$A$1818=AR$4)/('School Enrollment Data'!$A$3:$A$1818=AR$4)*ROW('School Enrollment Data'!$A$3:$A$1818)-2),ROWS($DV$12:DV62)))), "")</f>
        <v/>
      </c>
      <c r="CH163" s="222" t="str">
        <f t="shared" si="2"/>
        <v/>
      </c>
      <c r="CI163" s="222" t="str">
        <f>IF($CG163="", "", IF($CH163="No", 0,VLOOKUP($CG163,'School Enrollment Data'!$B$3:$P$1818,2,FALSE)))</f>
        <v/>
      </c>
      <c r="CJ163" s="222" t="str">
        <f>IF($CG163="", "", IF($CH163="No", 0,VLOOKUP($CG163,'School Enrollment Data'!$B$3:$P$1818,3,FALSE)))</f>
        <v/>
      </c>
      <c r="CK163" s="222" t="str">
        <f>IF($CG163="", "", IF($CH163="No", 0,VLOOKUP($CG163,'School Enrollment Data'!$B$3:$P$1818,4,FALSE)))</f>
        <v/>
      </c>
      <c r="CL163" s="222" t="str">
        <f>IF($CG163="", "", IF($CH163="No", 0,VLOOKUP($CG163,'School Enrollment Data'!$B$3:$P$1818,5,FALSE)))</f>
        <v/>
      </c>
      <c r="CM163" s="222" t="str">
        <f>IF($CG163="", "", IF($CH163="No", 0,VLOOKUP($CG163,'School Enrollment Data'!$B$3:$P$1818,6,FALSE)))</f>
        <v/>
      </c>
      <c r="CN163" s="222" t="str">
        <f>IF($CG163="", "", IF($CH163="No", 0,VLOOKUP($CG163,'School Enrollment Data'!$B$3:$P$1818,7,FALSE)))</f>
        <v/>
      </c>
      <c r="CO163" s="222" t="str">
        <f>IF($CG163="", "", IF($CH163="No", 0,VLOOKUP($CG163,'School Enrollment Data'!$B$3:$P$1818,8,FALSE)))</f>
        <v/>
      </c>
      <c r="CP163" s="222" t="str">
        <f>IF($CG163="", "", IF($CH163="No", 0,VLOOKUP($CG163,'School Enrollment Data'!$B$3:$P$1818,9,FALSE)))</f>
        <v/>
      </c>
      <c r="CQ163" s="222" t="str">
        <f>IF($CG163="", "", IF($CH163="No", 0,VLOOKUP($CG163,'School Enrollment Data'!$B$3:$P$1818,10,FALSE)))</f>
        <v/>
      </c>
      <c r="CR163" s="222" t="str">
        <f>IF($CG163="", "", IF($CH163="No", 0,VLOOKUP($CG163,'School Enrollment Data'!$B$3:$P$1818,11,FALSE)))</f>
        <v/>
      </c>
      <c r="CS163" s="222" t="str">
        <f>IF($CG163="", "", IF($CH163="No", 0,VLOOKUP($CG163,'School Enrollment Data'!$B$3:$P$1818,12,FALSE)))</f>
        <v/>
      </c>
      <c r="CT163" s="222" t="str">
        <f>IF($CG163="", "", IF($CH163="No", 0,VLOOKUP($CG163,'School Enrollment Data'!$B$3:$P$1818,13,FALSE)))</f>
        <v/>
      </c>
      <c r="CU163" s="222" t="str">
        <f>IF($CG163="", "", IF($CH163="No", 0,VLOOKUP($CG163,'School Enrollment Data'!$B$3:$P$1818,14,FALSE)))</f>
        <v/>
      </c>
      <c r="CV163" s="222" t="str">
        <f>IF($CG163="", "", IF($CH163="No", 0,VLOOKUP($CG163,'School Enrollment Data'!$B$3:$P$1818,15,FALSE)))</f>
        <v/>
      </c>
    </row>
    <row r="164" spans="85:100" ht="15" customHeight="1" x14ac:dyDescent="0.25">
      <c r="CG164" s="133" t="str" cm="1">
        <f t="array" ref="CG164">IFERROR(_xlfn.SINGLE(INDEX('School Enrollment Data'!$B$3:$B$1818, _xlfn.AGGREGATE(15, 3, (('School Enrollment Data'!$A$3:$A$1818=AR$4)/('School Enrollment Data'!$A$3:$A$1818=AR$4)*ROW('School Enrollment Data'!$A$3:$A$1818)-2),ROWS($DV$12:DV63)))), "")</f>
        <v/>
      </c>
      <c r="CH164" s="222" t="str">
        <f t="shared" si="2"/>
        <v/>
      </c>
      <c r="CI164" s="222" t="str">
        <f>IF($CG164="", "", IF($CH164="No", 0,VLOOKUP($CG164,'School Enrollment Data'!$B$3:$P$1818,2,FALSE)))</f>
        <v/>
      </c>
      <c r="CJ164" s="222" t="str">
        <f>IF($CG164="", "", IF($CH164="No", 0,VLOOKUP($CG164,'School Enrollment Data'!$B$3:$P$1818,3,FALSE)))</f>
        <v/>
      </c>
      <c r="CK164" s="222" t="str">
        <f>IF($CG164="", "", IF($CH164="No", 0,VLOOKUP($CG164,'School Enrollment Data'!$B$3:$P$1818,4,FALSE)))</f>
        <v/>
      </c>
      <c r="CL164" s="222" t="str">
        <f>IF($CG164="", "", IF($CH164="No", 0,VLOOKUP($CG164,'School Enrollment Data'!$B$3:$P$1818,5,FALSE)))</f>
        <v/>
      </c>
      <c r="CM164" s="222" t="str">
        <f>IF($CG164="", "", IF($CH164="No", 0,VLOOKUP($CG164,'School Enrollment Data'!$B$3:$P$1818,6,FALSE)))</f>
        <v/>
      </c>
      <c r="CN164" s="222" t="str">
        <f>IF($CG164="", "", IF($CH164="No", 0,VLOOKUP($CG164,'School Enrollment Data'!$B$3:$P$1818,7,FALSE)))</f>
        <v/>
      </c>
      <c r="CO164" s="222" t="str">
        <f>IF($CG164="", "", IF($CH164="No", 0,VLOOKUP($CG164,'School Enrollment Data'!$B$3:$P$1818,8,FALSE)))</f>
        <v/>
      </c>
      <c r="CP164" s="222" t="str">
        <f>IF($CG164="", "", IF($CH164="No", 0,VLOOKUP($CG164,'School Enrollment Data'!$B$3:$P$1818,9,FALSE)))</f>
        <v/>
      </c>
      <c r="CQ164" s="222" t="str">
        <f>IF($CG164="", "", IF($CH164="No", 0,VLOOKUP($CG164,'School Enrollment Data'!$B$3:$P$1818,10,FALSE)))</f>
        <v/>
      </c>
      <c r="CR164" s="222" t="str">
        <f>IF($CG164="", "", IF($CH164="No", 0,VLOOKUP($CG164,'School Enrollment Data'!$B$3:$P$1818,11,FALSE)))</f>
        <v/>
      </c>
      <c r="CS164" s="222" t="str">
        <f>IF($CG164="", "", IF($CH164="No", 0,VLOOKUP($CG164,'School Enrollment Data'!$B$3:$P$1818,12,FALSE)))</f>
        <v/>
      </c>
      <c r="CT164" s="222" t="str">
        <f>IF($CG164="", "", IF($CH164="No", 0,VLOOKUP($CG164,'School Enrollment Data'!$B$3:$P$1818,13,FALSE)))</f>
        <v/>
      </c>
      <c r="CU164" s="222" t="str">
        <f>IF($CG164="", "", IF($CH164="No", 0,VLOOKUP($CG164,'School Enrollment Data'!$B$3:$P$1818,14,FALSE)))</f>
        <v/>
      </c>
      <c r="CV164" s="222" t="str">
        <f>IF($CG164="", "", IF($CH164="No", 0,VLOOKUP($CG164,'School Enrollment Data'!$B$3:$P$1818,15,FALSE)))</f>
        <v/>
      </c>
    </row>
    <row r="165" spans="85:100" ht="15" customHeight="1" x14ac:dyDescent="0.25">
      <c r="CG165" s="133" t="str" cm="1">
        <f t="array" ref="CG165">IFERROR(_xlfn.SINGLE(INDEX('School Enrollment Data'!$B$3:$B$1818, _xlfn.AGGREGATE(15, 3, (('School Enrollment Data'!$A$3:$A$1818=AR$4)/('School Enrollment Data'!$A$3:$A$1818=AR$4)*ROW('School Enrollment Data'!$A$3:$A$1818)-2),ROWS($DV$12:DV64)))), "")</f>
        <v/>
      </c>
      <c r="CH165" s="222" t="str">
        <f t="shared" si="2"/>
        <v/>
      </c>
      <c r="CI165" s="222" t="str">
        <f>IF($CG165="", "", IF($CH165="No", 0,VLOOKUP($CG165,'School Enrollment Data'!$B$3:$P$1818,2,FALSE)))</f>
        <v/>
      </c>
      <c r="CJ165" s="222" t="str">
        <f>IF($CG165="", "", IF($CH165="No", 0,VLOOKUP($CG165,'School Enrollment Data'!$B$3:$P$1818,3,FALSE)))</f>
        <v/>
      </c>
      <c r="CK165" s="222" t="str">
        <f>IF($CG165="", "", IF($CH165="No", 0,VLOOKUP($CG165,'School Enrollment Data'!$B$3:$P$1818,4,FALSE)))</f>
        <v/>
      </c>
      <c r="CL165" s="222" t="str">
        <f>IF($CG165="", "", IF($CH165="No", 0,VLOOKUP($CG165,'School Enrollment Data'!$B$3:$P$1818,5,FALSE)))</f>
        <v/>
      </c>
      <c r="CM165" s="222" t="str">
        <f>IF($CG165="", "", IF($CH165="No", 0,VLOOKUP($CG165,'School Enrollment Data'!$B$3:$P$1818,6,FALSE)))</f>
        <v/>
      </c>
      <c r="CN165" s="222" t="str">
        <f>IF($CG165="", "", IF($CH165="No", 0,VLOOKUP($CG165,'School Enrollment Data'!$B$3:$P$1818,7,FALSE)))</f>
        <v/>
      </c>
      <c r="CO165" s="222" t="str">
        <f>IF($CG165="", "", IF($CH165="No", 0,VLOOKUP($CG165,'School Enrollment Data'!$B$3:$P$1818,8,FALSE)))</f>
        <v/>
      </c>
      <c r="CP165" s="222" t="str">
        <f>IF($CG165="", "", IF($CH165="No", 0,VLOOKUP($CG165,'School Enrollment Data'!$B$3:$P$1818,9,FALSE)))</f>
        <v/>
      </c>
      <c r="CQ165" s="222" t="str">
        <f>IF($CG165="", "", IF($CH165="No", 0,VLOOKUP($CG165,'School Enrollment Data'!$B$3:$P$1818,10,FALSE)))</f>
        <v/>
      </c>
      <c r="CR165" s="222" t="str">
        <f>IF($CG165="", "", IF($CH165="No", 0,VLOOKUP($CG165,'School Enrollment Data'!$B$3:$P$1818,11,FALSE)))</f>
        <v/>
      </c>
      <c r="CS165" s="222" t="str">
        <f>IF($CG165="", "", IF($CH165="No", 0,VLOOKUP($CG165,'School Enrollment Data'!$B$3:$P$1818,12,FALSE)))</f>
        <v/>
      </c>
      <c r="CT165" s="222" t="str">
        <f>IF($CG165="", "", IF($CH165="No", 0,VLOOKUP($CG165,'School Enrollment Data'!$B$3:$P$1818,13,FALSE)))</f>
        <v/>
      </c>
      <c r="CU165" s="222" t="str">
        <f>IF($CG165="", "", IF($CH165="No", 0,VLOOKUP($CG165,'School Enrollment Data'!$B$3:$P$1818,14,FALSE)))</f>
        <v/>
      </c>
      <c r="CV165" s="222" t="str">
        <f>IF($CG165="", "", IF($CH165="No", 0,VLOOKUP($CG165,'School Enrollment Data'!$B$3:$P$1818,15,FALSE)))</f>
        <v/>
      </c>
    </row>
    <row r="166" spans="85:100" ht="15" customHeight="1" x14ac:dyDescent="0.25">
      <c r="CG166" s="133" t="str" cm="1">
        <f t="array" ref="CG166">IFERROR(_xlfn.SINGLE(INDEX('School Enrollment Data'!$B$3:$B$1818, _xlfn.AGGREGATE(15, 3, (('School Enrollment Data'!$A$3:$A$1818=AR$4)/('School Enrollment Data'!$A$3:$A$1818=AR$4)*ROW('School Enrollment Data'!$A$3:$A$1818)-2),ROWS($DV$12:DV65)))), "")</f>
        <v/>
      </c>
      <c r="CH166" s="222" t="str">
        <f t="shared" si="2"/>
        <v/>
      </c>
      <c r="CI166" s="222" t="str">
        <f>IF($CG166="", "", IF($CH166="No", 0,VLOOKUP($CG166,'School Enrollment Data'!$B$3:$P$1818,2,FALSE)))</f>
        <v/>
      </c>
      <c r="CJ166" s="222" t="str">
        <f>IF($CG166="", "", IF($CH166="No", 0,VLOOKUP($CG166,'School Enrollment Data'!$B$3:$P$1818,3,FALSE)))</f>
        <v/>
      </c>
      <c r="CK166" s="222" t="str">
        <f>IF($CG166="", "", IF($CH166="No", 0,VLOOKUP($CG166,'School Enrollment Data'!$B$3:$P$1818,4,FALSE)))</f>
        <v/>
      </c>
      <c r="CL166" s="222" t="str">
        <f>IF($CG166="", "", IF($CH166="No", 0,VLOOKUP($CG166,'School Enrollment Data'!$B$3:$P$1818,5,FALSE)))</f>
        <v/>
      </c>
      <c r="CM166" s="222" t="str">
        <f>IF($CG166="", "", IF($CH166="No", 0,VLOOKUP($CG166,'School Enrollment Data'!$B$3:$P$1818,6,FALSE)))</f>
        <v/>
      </c>
      <c r="CN166" s="222" t="str">
        <f>IF($CG166="", "", IF($CH166="No", 0,VLOOKUP($CG166,'School Enrollment Data'!$B$3:$P$1818,7,FALSE)))</f>
        <v/>
      </c>
      <c r="CO166" s="222" t="str">
        <f>IF($CG166="", "", IF($CH166="No", 0,VLOOKUP($CG166,'School Enrollment Data'!$B$3:$P$1818,8,FALSE)))</f>
        <v/>
      </c>
      <c r="CP166" s="222" t="str">
        <f>IF($CG166="", "", IF($CH166="No", 0,VLOOKUP($CG166,'School Enrollment Data'!$B$3:$P$1818,9,FALSE)))</f>
        <v/>
      </c>
      <c r="CQ166" s="222" t="str">
        <f>IF($CG166="", "", IF($CH166="No", 0,VLOOKUP($CG166,'School Enrollment Data'!$B$3:$P$1818,10,FALSE)))</f>
        <v/>
      </c>
      <c r="CR166" s="222" t="str">
        <f>IF($CG166="", "", IF($CH166="No", 0,VLOOKUP($CG166,'School Enrollment Data'!$B$3:$P$1818,11,FALSE)))</f>
        <v/>
      </c>
      <c r="CS166" s="222" t="str">
        <f>IF($CG166="", "", IF($CH166="No", 0,VLOOKUP($CG166,'School Enrollment Data'!$B$3:$P$1818,12,FALSE)))</f>
        <v/>
      </c>
      <c r="CT166" s="222" t="str">
        <f>IF($CG166="", "", IF($CH166="No", 0,VLOOKUP($CG166,'School Enrollment Data'!$B$3:$P$1818,13,FALSE)))</f>
        <v/>
      </c>
      <c r="CU166" s="222" t="str">
        <f>IF($CG166="", "", IF($CH166="No", 0,VLOOKUP($CG166,'School Enrollment Data'!$B$3:$P$1818,14,FALSE)))</f>
        <v/>
      </c>
      <c r="CV166" s="222" t="str">
        <f>IF($CG166="", "", IF($CH166="No", 0,VLOOKUP($CG166,'School Enrollment Data'!$B$3:$P$1818,15,FALSE)))</f>
        <v/>
      </c>
    </row>
    <row r="167" spans="85:100" ht="15" customHeight="1" x14ac:dyDescent="0.25">
      <c r="CG167" s="133" t="str" cm="1">
        <f t="array" ref="CG167">IFERROR(_xlfn.SINGLE(INDEX('School Enrollment Data'!$B$3:$B$1818, _xlfn.AGGREGATE(15, 3, (('School Enrollment Data'!$A$3:$A$1818=AR$4)/('School Enrollment Data'!$A$3:$A$1818=AR$4)*ROW('School Enrollment Data'!$A$3:$A$1818)-2),ROWS($DV$12:DV66)))), "")</f>
        <v/>
      </c>
      <c r="CH167" s="222" t="str">
        <f t="shared" si="2"/>
        <v/>
      </c>
      <c r="CI167" s="222" t="str">
        <f>IF($CG167="", "", IF($CH167="No", 0,VLOOKUP($CG167,'School Enrollment Data'!$B$3:$P$1818,2,FALSE)))</f>
        <v/>
      </c>
      <c r="CJ167" s="222" t="str">
        <f>IF($CG167="", "", IF($CH167="No", 0,VLOOKUP($CG167,'School Enrollment Data'!$B$3:$P$1818,3,FALSE)))</f>
        <v/>
      </c>
      <c r="CK167" s="222" t="str">
        <f>IF($CG167="", "", IF($CH167="No", 0,VLOOKUP($CG167,'School Enrollment Data'!$B$3:$P$1818,4,FALSE)))</f>
        <v/>
      </c>
      <c r="CL167" s="222" t="str">
        <f>IF($CG167="", "", IF($CH167="No", 0,VLOOKUP($CG167,'School Enrollment Data'!$B$3:$P$1818,5,FALSE)))</f>
        <v/>
      </c>
      <c r="CM167" s="222" t="str">
        <f>IF($CG167="", "", IF($CH167="No", 0,VLOOKUP($CG167,'School Enrollment Data'!$B$3:$P$1818,6,FALSE)))</f>
        <v/>
      </c>
      <c r="CN167" s="222" t="str">
        <f>IF($CG167="", "", IF($CH167="No", 0,VLOOKUP($CG167,'School Enrollment Data'!$B$3:$P$1818,7,FALSE)))</f>
        <v/>
      </c>
      <c r="CO167" s="222" t="str">
        <f>IF($CG167="", "", IF($CH167="No", 0,VLOOKUP($CG167,'School Enrollment Data'!$B$3:$P$1818,8,FALSE)))</f>
        <v/>
      </c>
      <c r="CP167" s="222" t="str">
        <f>IF($CG167="", "", IF($CH167="No", 0,VLOOKUP($CG167,'School Enrollment Data'!$B$3:$P$1818,9,FALSE)))</f>
        <v/>
      </c>
      <c r="CQ167" s="222" t="str">
        <f>IF($CG167="", "", IF($CH167="No", 0,VLOOKUP($CG167,'School Enrollment Data'!$B$3:$P$1818,10,FALSE)))</f>
        <v/>
      </c>
      <c r="CR167" s="222" t="str">
        <f>IF($CG167="", "", IF($CH167="No", 0,VLOOKUP($CG167,'School Enrollment Data'!$B$3:$P$1818,11,FALSE)))</f>
        <v/>
      </c>
      <c r="CS167" s="222" t="str">
        <f>IF($CG167="", "", IF($CH167="No", 0,VLOOKUP($CG167,'School Enrollment Data'!$B$3:$P$1818,12,FALSE)))</f>
        <v/>
      </c>
      <c r="CT167" s="222" t="str">
        <f>IF($CG167="", "", IF($CH167="No", 0,VLOOKUP($CG167,'School Enrollment Data'!$B$3:$P$1818,13,FALSE)))</f>
        <v/>
      </c>
      <c r="CU167" s="222" t="str">
        <f>IF($CG167="", "", IF($CH167="No", 0,VLOOKUP($CG167,'School Enrollment Data'!$B$3:$P$1818,14,FALSE)))</f>
        <v/>
      </c>
      <c r="CV167" s="222" t="str">
        <f>IF($CG167="", "", IF($CH167="No", 0,VLOOKUP($CG167,'School Enrollment Data'!$B$3:$P$1818,15,FALSE)))</f>
        <v/>
      </c>
    </row>
    <row r="168" spans="85:100" ht="15" customHeight="1" x14ac:dyDescent="0.25">
      <c r="CG168" s="133" t="str" cm="1">
        <f t="array" ref="CG168">IFERROR(_xlfn.SINGLE(INDEX('School Enrollment Data'!$B$3:$B$1818, _xlfn.AGGREGATE(15, 3, (('School Enrollment Data'!$A$3:$A$1818=AR$4)/('School Enrollment Data'!$A$3:$A$1818=AR$4)*ROW('School Enrollment Data'!$A$3:$A$1818)-2),ROWS($DV$12:DV67)))), "")</f>
        <v/>
      </c>
      <c r="CH168" s="222" t="str">
        <f t="shared" si="2"/>
        <v/>
      </c>
      <c r="CI168" s="222" t="str">
        <f>IF($CG168="", "", IF($CH168="No", 0,VLOOKUP($CG168,'School Enrollment Data'!$B$3:$P$1818,2,FALSE)))</f>
        <v/>
      </c>
      <c r="CJ168" s="222" t="str">
        <f>IF($CG168="", "", IF($CH168="No", 0,VLOOKUP($CG168,'School Enrollment Data'!$B$3:$P$1818,3,FALSE)))</f>
        <v/>
      </c>
      <c r="CK168" s="222" t="str">
        <f>IF($CG168="", "", IF($CH168="No", 0,VLOOKUP($CG168,'School Enrollment Data'!$B$3:$P$1818,4,FALSE)))</f>
        <v/>
      </c>
      <c r="CL168" s="222" t="str">
        <f>IF($CG168="", "", IF($CH168="No", 0,VLOOKUP($CG168,'School Enrollment Data'!$B$3:$P$1818,5,FALSE)))</f>
        <v/>
      </c>
      <c r="CM168" s="222" t="str">
        <f>IF($CG168="", "", IF($CH168="No", 0,VLOOKUP($CG168,'School Enrollment Data'!$B$3:$P$1818,6,FALSE)))</f>
        <v/>
      </c>
      <c r="CN168" s="222" t="str">
        <f>IF($CG168="", "", IF($CH168="No", 0,VLOOKUP($CG168,'School Enrollment Data'!$B$3:$P$1818,7,FALSE)))</f>
        <v/>
      </c>
      <c r="CO168" s="222" t="str">
        <f>IF($CG168="", "", IF($CH168="No", 0,VLOOKUP($CG168,'School Enrollment Data'!$B$3:$P$1818,8,FALSE)))</f>
        <v/>
      </c>
      <c r="CP168" s="222" t="str">
        <f>IF($CG168="", "", IF($CH168="No", 0,VLOOKUP($CG168,'School Enrollment Data'!$B$3:$P$1818,9,FALSE)))</f>
        <v/>
      </c>
      <c r="CQ168" s="222" t="str">
        <f>IF($CG168="", "", IF($CH168="No", 0,VLOOKUP($CG168,'School Enrollment Data'!$B$3:$P$1818,10,FALSE)))</f>
        <v/>
      </c>
      <c r="CR168" s="222" t="str">
        <f>IF($CG168="", "", IF($CH168="No", 0,VLOOKUP($CG168,'School Enrollment Data'!$B$3:$P$1818,11,FALSE)))</f>
        <v/>
      </c>
      <c r="CS168" s="222" t="str">
        <f>IF($CG168="", "", IF($CH168="No", 0,VLOOKUP($CG168,'School Enrollment Data'!$B$3:$P$1818,12,FALSE)))</f>
        <v/>
      </c>
      <c r="CT168" s="222" t="str">
        <f>IF($CG168="", "", IF($CH168="No", 0,VLOOKUP($CG168,'School Enrollment Data'!$B$3:$P$1818,13,FALSE)))</f>
        <v/>
      </c>
      <c r="CU168" s="222" t="str">
        <f>IF($CG168="", "", IF($CH168="No", 0,VLOOKUP($CG168,'School Enrollment Data'!$B$3:$P$1818,14,FALSE)))</f>
        <v/>
      </c>
      <c r="CV168" s="222" t="str">
        <f>IF($CG168="", "", IF($CH168="No", 0,VLOOKUP($CG168,'School Enrollment Data'!$B$3:$P$1818,15,FALSE)))</f>
        <v/>
      </c>
    </row>
    <row r="169" spans="85:100" ht="15" customHeight="1" x14ac:dyDescent="0.25">
      <c r="CG169" s="133" t="str" cm="1">
        <f t="array" ref="CG169">IFERROR(_xlfn.SINGLE(INDEX('School Enrollment Data'!$B$3:$B$1818, _xlfn.AGGREGATE(15, 3, (('School Enrollment Data'!$A$3:$A$1818=AR$4)/('School Enrollment Data'!$A$3:$A$1818=AR$4)*ROW('School Enrollment Data'!$A$3:$A$1818)-2),ROWS($DV$12:DV68)))), "")</f>
        <v/>
      </c>
      <c r="CH169" s="222" t="str">
        <f t="shared" si="2"/>
        <v/>
      </c>
      <c r="CI169" s="222" t="str">
        <f>IF($CG169="", "", IF($CH169="No", 0,VLOOKUP($CG169,'School Enrollment Data'!$B$3:$P$1818,2,FALSE)))</f>
        <v/>
      </c>
      <c r="CJ169" s="222" t="str">
        <f>IF($CG169="", "", IF($CH169="No", 0,VLOOKUP($CG169,'School Enrollment Data'!$B$3:$P$1818,3,FALSE)))</f>
        <v/>
      </c>
      <c r="CK169" s="222" t="str">
        <f>IF($CG169="", "", IF($CH169="No", 0,VLOOKUP($CG169,'School Enrollment Data'!$B$3:$P$1818,4,FALSE)))</f>
        <v/>
      </c>
      <c r="CL169" s="222" t="str">
        <f>IF($CG169="", "", IF($CH169="No", 0,VLOOKUP($CG169,'School Enrollment Data'!$B$3:$P$1818,5,FALSE)))</f>
        <v/>
      </c>
      <c r="CM169" s="222" t="str">
        <f>IF($CG169="", "", IF($CH169="No", 0,VLOOKUP($CG169,'School Enrollment Data'!$B$3:$P$1818,6,FALSE)))</f>
        <v/>
      </c>
      <c r="CN169" s="222" t="str">
        <f>IF($CG169="", "", IF($CH169="No", 0,VLOOKUP($CG169,'School Enrollment Data'!$B$3:$P$1818,7,FALSE)))</f>
        <v/>
      </c>
      <c r="CO169" s="222" t="str">
        <f>IF($CG169="", "", IF($CH169="No", 0,VLOOKUP($CG169,'School Enrollment Data'!$B$3:$P$1818,8,FALSE)))</f>
        <v/>
      </c>
      <c r="CP169" s="222" t="str">
        <f>IF($CG169="", "", IF($CH169="No", 0,VLOOKUP($CG169,'School Enrollment Data'!$B$3:$P$1818,9,FALSE)))</f>
        <v/>
      </c>
      <c r="CQ169" s="222" t="str">
        <f>IF($CG169="", "", IF($CH169="No", 0,VLOOKUP($CG169,'School Enrollment Data'!$B$3:$P$1818,10,FALSE)))</f>
        <v/>
      </c>
      <c r="CR169" s="222" t="str">
        <f>IF($CG169="", "", IF($CH169="No", 0,VLOOKUP($CG169,'School Enrollment Data'!$B$3:$P$1818,11,FALSE)))</f>
        <v/>
      </c>
      <c r="CS169" s="222" t="str">
        <f>IF($CG169="", "", IF($CH169="No", 0,VLOOKUP($CG169,'School Enrollment Data'!$B$3:$P$1818,12,FALSE)))</f>
        <v/>
      </c>
      <c r="CT169" s="222" t="str">
        <f>IF($CG169="", "", IF($CH169="No", 0,VLOOKUP($CG169,'School Enrollment Data'!$B$3:$P$1818,13,FALSE)))</f>
        <v/>
      </c>
      <c r="CU169" s="222" t="str">
        <f>IF($CG169="", "", IF($CH169="No", 0,VLOOKUP($CG169,'School Enrollment Data'!$B$3:$P$1818,14,FALSE)))</f>
        <v/>
      </c>
      <c r="CV169" s="222" t="str">
        <f>IF($CG169="", "", IF($CH169="No", 0,VLOOKUP($CG169,'School Enrollment Data'!$B$3:$P$1818,15,FALSE)))</f>
        <v/>
      </c>
    </row>
    <row r="170" spans="85:100" ht="15" customHeight="1" x14ac:dyDescent="0.25">
      <c r="CG170" s="133" t="str" cm="1">
        <f t="array" ref="CG170">IFERROR(_xlfn.SINGLE(INDEX('School Enrollment Data'!$B$3:$B$1818, _xlfn.AGGREGATE(15, 3, (('School Enrollment Data'!$A$3:$A$1818=AR$4)/('School Enrollment Data'!$A$3:$A$1818=AR$4)*ROW('School Enrollment Data'!$A$3:$A$1818)-2),ROWS($DV$12:DV69)))), "")</f>
        <v/>
      </c>
      <c r="CH170" s="222" t="str">
        <f t="shared" si="2"/>
        <v/>
      </c>
      <c r="CI170" s="222" t="str">
        <f>IF($CG170="", "", IF($CH170="No", 0,VLOOKUP($CG170,'School Enrollment Data'!$B$3:$P$1818,2,FALSE)))</f>
        <v/>
      </c>
      <c r="CJ170" s="222" t="str">
        <f>IF($CG170="", "", IF($CH170="No", 0,VLOOKUP($CG170,'School Enrollment Data'!$B$3:$P$1818,3,FALSE)))</f>
        <v/>
      </c>
      <c r="CK170" s="222" t="str">
        <f>IF($CG170="", "", IF($CH170="No", 0,VLOOKUP($CG170,'School Enrollment Data'!$B$3:$P$1818,4,FALSE)))</f>
        <v/>
      </c>
      <c r="CL170" s="222" t="str">
        <f>IF($CG170="", "", IF($CH170="No", 0,VLOOKUP($CG170,'School Enrollment Data'!$B$3:$P$1818,5,FALSE)))</f>
        <v/>
      </c>
      <c r="CM170" s="222" t="str">
        <f>IF($CG170="", "", IF($CH170="No", 0,VLOOKUP($CG170,'School Enrollment Data'!$B$3:$P$1818,6,FALSE)))</f>
        <v/>
      </c>
      <c r="CN170" s="222" t="str">
        <f>IF($CG170="", "", IF($CH170="No", 0,VLOOKUP($CG170,'School Enrollment Data'!$B$3:$P$1818,7,FALSE)))</f>
        <v/>
      </c>
      <c r="CO170" s="222" t="str">
        <f>IF($CG170="", "", IF($CH170="No", 0,VLOOKUP($CG170,'School Enrollment Data'!$B$3:$P$1818,8,FALSE)))</f>
        <v/>
      </c>
      <c r="CP170" s="222" t="str">
        <f>IF($CG170="", "", IF($CH170="No", 0,VLOOKUP($CG170,'School Enrollment Data'!$B$3:$P$1818,9,FALSE)))</f>
        <v/>
      </c>
      <c r="CQ170" s="222" t="str">
        <f>IF($CG170="", "", IF($CH170="No", 0,VLOOKUP($CG170,'School Enrollment Data'!$B$3:$P$1818,10,FALSE)))</f>
        <v/>
      </c>
      <c r="CR170" s="222" t="str">
        <f>IF($CG170="", "", IF($CH170="No", 0,VLOOKUP($CG170,'School Enrollment Data'!$B$3:$P$1818,11,FALSE)))</f>
        <v/>
      </c>
      <c r="CS170" s="222" t="str">
        <f>IF($CG170="", "", IF($CH170="No", 0,VLOOKUP($CG170,'School Enrollment Data'!$B$3:$P$1818,12,FALSE)))</f>
        <v/>
      </c>
      <c r="CT170" s="222" t="str">
        <f>IF($CG170="", "", IF($CH170="No", 0,VLOOKUP($CG170,'School Enrollment Data'!$B$3:$P$1818,13,FALSE)))</f>
        <v/>
      </c>
      <c r="CU170" s="222" t="str">
        <f>IF($CG170="", "", IF($CH170="No", 0,VLOOKUP($CG170,'School Enrollment Data'!$B$3:$P$1818,14,FALSE)))</f>
        <v/>
      </c>
      <c r="CV170" s="222" t="str">
        <f>IF($CG170="", "", IF($CH170="No", 0,VLOOKUP($CG170,'School Enrollment Data'!$B$3:$P$1818,15,FALSE)))</f>
        <v/>
      </c>
    </row>
    <row r="171" spans="85:100" ht="15" customHeight="1" x14ac:dyDescent="0.25">
      <c r="CG171" s="133" t="str" cm="1">
        <f t="array" ref="CG171">IFERROR(_xlfn.SINGLE(INDEX('School Enrollment Data'!$B$3:$B$1818, _xlfn.AGGREGATE(15, 3, (('School Enrollment Data'!$A$3:$A$1818=AR$4)/('School Enrollment Data'!$A$3:$A$1818=AR$4)*ROW('School Enrollment Data'!$A$3:$A$1818)-2),ROWS($DV$12:DV70)))), "")</f>
        <v/>
      </c>
      <c r="CH171" s="222" t="str">
        <f t="shared" si="2"/>
        <v/>
      </c>
      <c r="CI171" s="222" t="str">
        <f>IF($CG171="", "", IF($CH171="No", 0,VLOOKUP($CG171,'School Enrollment Data'!$B$3:$P$1818,2,FALSE)))</f>
        <v/>
      </c>
      <c r="CJ171" s="222" t="str">
        <f>IF($CG171="", "", IF($CH171="No", 0,VLOOKUP($CG171,'School Enrollment Data'!$B$3:$P$1818,3,FALSE)))</f>
        <v/>
      </c>
      <c r="CK171" s="222" t="str">
        <f>IF($CG171="", "", IF($CH171="No", 0,VLOOKUP($CG171,'School Enrollment Data'!$B$3:$P$1818,4,FALSE)))</f>
        <v/>
      </c>
      <c r="CL171" s="222" t="str">
        <f>IF($CG171="", "", IF($CH171="No", 0,VLOOKUP($CG171,'School Enrollment Data'!$B$3:$P$1818,5,FALSE)))</f>
        <v/>
      </c>
      <c r="CM171" s="222" t="str">
        <f>IF($CG171="", "", IF($CH171="No", 0,VLOOKUP($CG171,'School Enrollment Data'!$B$3:$P$1818,6,FALSE)))</f>
        <v/>
      </c>
      <c r="CN171" s="222" t="str">
        <f>IF($CG171="", "", IF($CH171="No", 0,VLOOKUP($CG171,'School Enrollment Data'!$B$3:$P$1818,7,FALSE)))</f>
        <v/>
      </c>
      <c r="CO171" s="222" t="str">
        <f>IF($CG171="", "", IF($CH171="No", 0,VLOOKUP($CG171,'School Enrollment Data'!$B$3:$P$1818,8,FALSE)))</f>
        <v/>
      </c>
      <c r="CP171" s="222" t="str">
        <f>IF($CG171="", "", IF($CH171="No", 0,VLOOKUP($CG171,'School Enrollment Data'!$B$3:$P$1818,9,FALSE)))</f>
        <v/>
      </c>
      <c r="CQ171" s="222" t="str">
        <f>IF($CG171="", "", IF($CH171="No", 0,VLOOKUP($CG171,'School Enrollment Data'!$B$3:$P$1818,10,FALSE)))</f>
        <v/>
      </c>
      <c r="CR171" s="222" t="str">
        <f>IF($CG171="", "", IF($CH171="No", 0,VLOOKUP($CG171,'School Enrollment Data'!$B$3:$P$1818,11,FALSE)))</f>
        <v/>
      </c>
      <c r="CS171" s="222" t="str">
        <f>IF($CG171="", "", IF($CH171="No", 0,VLOOKUP($CG171,'School Enrollment Data'!$B$3:$P$1818,12,FALSE)))</f>
        <v/>
      </c>
      <c r="CT171" s="222" t="str">
        <f>IF($CG171="", "", IF($CH171="No", 0,VLOOKUP($CG171,'School Enrollment Data'!$B$3:$P$1818,13,FALSE)))</f>
        <v/>
      </c>
      <c r="CU171" s="222" t="str">
        <f>IF($CG171="", "", IF($CH171="No", 0,VLOOKUP($CG171,'School Enrollment Data'!$B$3:$P$1818,14,FALSE)))</f>
        <v/>
      </c>
      <c r="CV171" s="222" t="str">
        <f>IF($CG171="", "", IF($CH171="No", 0,VLOOKUP($CG171,'School Enrollment Data'!$B$3:$P$1818,15,FALSE)))</f>
        <v/>
      </c>
    </row>
    <row r="172" spans="85:100" ht="15" customHeight="1" x14ac:dyDescent="0.25">
      <c r="CG172" s="133" t="str" cm="1">
        <f t="array" ref="CG172">IFERROR(_xlfn.SINGLE(INDEX('School Enrollment Data'!$B$3:$B$1818, _xlfn.AGGREGATE(15, 3, (('School Enrollment Data'!$A$3:$A$1818=AR$4)/('School Enrollment Data'!$A$3:$A$1818=AR$4)*ROW('School Enrollment Data'!$A$3:$A$1818)-2),ROWS($DV$12:DV71)))), "")</f>
        <v/>
      </c>
      <c r="CH172" s="222" t="str">
        <f t="shared" si="2"/>
        <v/>
      </c>
      <c r="CI172" s="222" t="str">
        <f>IF($CG172="", "", IF($CH172="No", 0,VLOOKUP($CG172,'School Enrollment Data'!$B$3:$P$1818,2,FALSE)))</f>
        <v/>
      </c>
      <c r="CJ172" s="222" t="str">
        <f>IF($CG172="", "", IF($CH172="No", 0,VLOOKUP($CG172,'School Enrollment Data'!$B$3:$P$1818,3,FALSE)))</f>
        <v/>
      </c>
      <c r="CK172" s="222" t="str">
        <f>IF($CG172="", "", IF($CH172="No", 0,VLOOKUP($CG172,'School Enrollment Data'!$B$3:$P$1818,4,FALSE)))</f>
        <v/>
      </c>
      <c r="CL172" s="222" t="str">
        <f>IF($CG172="", "", IF($CH172="No", 0,VLOOKUP($CG172,'School Enrollment Data'!$B$3:$P$1818,5,FALSE)))</f>
        <v/>
      </c>
      <c r="CM172" s="222" t="str">
        <f>IF($CG172="", "", IF($CH172="No", 0,VLOOKUP($CG172,'School Enrollment Data'!$B$3:$P$1818,6,FALSE)))</f>
        <v/>
      </c>
      <c r="CN172" s="222" t="str">
        <f>IF($CG172="", "", IF($CH172="No", 0,VLOOKUP($CG172,'School Enrollment Data'!$B$3:$P$1818,7,FALSE)))</f>
        <v/>
      </c>
      <c r="CO172" s="222" t="str">
        <f>IF($CG172="", "", IF($CH172="No", 0,VLOOKUP($CG172,'School Enrollment Data'!$B$3:$P$1818,8,FALSE)))</f>
        <v/>
      </c>
      <c r="CP172" s="222" t="str">
        <f>IF($CG172="", "", IF($CH172="No", 0,VLOOKUP($CG172,'School Enrollment Data'!$B$3:$P$1818,9,FALSE)))</f>
        <v/>
      </c>
      <c r="CQ172" s="222" t="str">
        <f>IF($CG172="", "", IF($CH172="No", 0,VLOOKUP($CG172,'School Enrollment Data'!$B$3:$P$1818,10,FALSE)))</f>
        <v/>
      </c>
      <c r="CR172" s="222" t="str">
        <f>IF($CG172="", "", IF($CH172="No", 0,VLOOKUP($CG172,'School Enrollment Data'!$B$3:$P$1818,11,FALSE)))</f>
        <v/>
      </c>
      <c r="CS172" s="222" t="str">
        <f>IF($CG172="", "", IF($CH172="No", 0,VLOOKUP($CG172,'School Enrollment Data'!$B$3:$P$1818,12,FALSE)))</f>
        <v/>
      </c>
      <c r="CT172" s="222" t="str">
        <f>IF($CG172="", "", IF($CH172="No", 0,VLOOKUP($CG172,'School Enrollment Data'!$B$3:$P$1818,13,FALSE)))</f>
        <v/>
      </c>
      <c r="CU172" s="222" t="str">
        <f>IF($CG172="", "", IF($CH172="No", 0,VLOOKUP($CG172,'School Enrollment Data'!$B$3:$P$1818,14,FALSE)))</f>
        <v/>
      </c>
      <c r="CV172" s="222" t="str">
        <f>IF($CG172="", "", IF($CH172="No", 0,VLOOKUP($CG172,'School Enrollment Data'!$B$3:$P$1818,15,FALSE)))</f>
        <v/>
      </c>
    </row>
    <row r="173" spans="85:100" ht="15" customHeight="1" x14ac:dyDescent="0.25">
      <c r="CG173" s="133" t="str" cm="1">
        <f t="array" ref="CG173">IFERROR(_xlfn.SINGLE(INDEX('School Enrollment Data'!$B$3:$B$1818, _xlfn.AGGREGATE(15, 3, (('School Enrollment Data'!$A$3:$A$1818=AR$4)/('School Enrollment Data'!$A$3:$A$1818=AR$4)*ROW('School Enrollment Data'!$A$3:$A$1818)-2),ROWS($DV$12:DV72)))), "")</f>
        <v/>
      </c>
      <c r="CH173" s="222" t="str">
        <f t="shared" si="2"/>
        <v/>
      </c>
      <c r="CI173" s="222" t="str">
        <f>IF($CG173="", "", IF($CH173="No", 0,VLOOKUP($CG173,'School Enrollment Data'!$B$3:$P$1818,2,FALSE)))</f>
        <v/>
      </c>
      <c r="CJ173" s="222" t="str">
        <f>IF($CG173="", "", IF($CH173="No", 0,VLOOKUP($CG173,'School Enrollment Data'!$B$3:$P$1818,3,FALSE)))</f>
        <v/>
      </c>
      <c r="CK173" s="222" t="str">
        <f>IF($CG173="", "", IF($CH173="No", 0,VLOOKUP($CG173,'School Enrollment Data'!$B$3:$P$1818,4,FALSE)))</f>
        <v/>
      </c>
      <c r="CL173" s="222" t="str">
        <f>IF($CG173="", "", IF($CH173="No", 0,VLOOKUP($CG173,'School Enrollment Data'!$B$3:$P$1818,5,FALSE)))</f>
        <v/>
      </c>
      <c r="CM173" s="222" t="str">
        <f>IF($CG173="", "", IF($CH173="No", 0,VLOOKUP($CG173,'School Enrollment Data'!$B$3:$P$1818,6,FALSE)))</f>
        <v/>
      </c>
      <c r="CN173" s="222" t="str">
        <f>IF($CG173="", "", IF($CH173="No", 0,VLOOKUP($CG173,'School Enrollment Data'!$B$3:$P$1818,7,FALSE)))</f>
        <v/>
      </c>
      <c r="CO173" s="222" t="str">
        <f>IF($CG173="", "", IF($CH173="No", 0,VLOOKUP($CG173,'School Enrollment Data'!$B$3:$P$1818,8,FALSE)))</f>
        <v/>
      </c>
      <c r="CP173" s="222" t="str">
        <f>IF($CG173="", "", IF($CH173="No", 0,VLOOKUP($CG173,'School Enrollment Data'!$B$3:$P$1818,9,FALSE)))</f>
        <v/>
      </c>
      <c r="CQ173" s="222" t="str">
        <f>IF($CG173="", "", IF($CH173="No", 0,VLOOKUP($CG173,'School Enrollment Data'!$B$3:$P$1818,10,FALSE)))</f>
        <v/>
      </c>
      <c r="CR173" s="222" t="str">
        <f>IF($CG173="", "", IF($CH173="No", 0,VLOOKUP($CG173,'School Enrollment Data'!$B$3:$P$1818,11,FALSE)))</f>
        <v/>
      </c>
      <c r="CS173" s="222" t="str">
        <f>IF($CG173="", "", IF($CH173="No", 0,VLOOKUP($CG173,'School Enrollment Data'!$B$3:$P$1818,12,FALSE)))</f>
        <v/>
      </c>
      <c r="CT173" s="222" t="str">
        <f>IF($CG173="", "", IF($CH173="No", 0,VLOOKUP($CG173,'School Enrollment Data'!$B$3:$P$1818,13,FALSE)))</f>
        <v/>
      </c>
      <c r="CU173" s="222" t="str">
        <f>IF($CG173="", "", IF($CH173="No", 0,VLOOKUP($CG173,'School Enrollment Data'!$B$3:$P$1818,14,FALSE)))</f>
        <v/>
      </c>
      <c r="CV173" s="222" t="str">
        <f>IF($CG173="", "", IF($CH173="No", 0,VLOOKUP($CG173,'School Enrollment Data'!$B$3:$P$1818,15,FALSE)))</f>
        <v/>
      </c>
    </row>
    <row r="174" spans="85:100" ht="15" customHeight="1" x14ac:dyDescent="0.25">
      <c r="CG174" s="133" t="str" cm="1">
        <f t="array" ref="CG174">IFERROR(_xlfn.SINGLE(INDEX('School Enrollment Data'!$B$3:$B$1818, _xlfn.AGGREGATE(15, 3, (('School Enrollment Data'!$A$3:$A$1818=AR$4)/('School Enrollment Data'!$A$3:$A$1818=AR$4)*ROW('School Enrollment Data'!$A$3:$A$1818)-2),ROWS($DV$12:DV73)))), "")</f>
        <v/>
      </c>
      <c r="CH174" s="222" t="str">
        <f t="shared" si="2"/>
        <v/>
      </c>
      <c r="CI174" s="222" t="str">
        <f>IF($CG174="", "", IF($CH174="No", 0,VLOOKUP($CG174,'School Enrollment Data'!$B$3:$P$1818,2,FALSE)))</f>
        <v/>
      </c>
      <c r="CJ174" s="222" t="str">
        <f>IF($CG174="", "", IF($CH174="No", 0,VLOOKUP($CG174,'School Enrollment Data'!$B$3:$P$1818,3,FALSE)))</f>
        <v/>
      </c>
      <c r="CK174" s="222" t="str">
        <f>IF($CG174="", "", IF($CH174="No", 0,VLOOKUP($CG174,'School Enrollment Data'!$B$3:$P$1818,4,FALSE)))</f>
        <v/>
      </c>
      <c r="CL174" s="222" t="str">
        <f>IF($CG174="", "", IF($CH174="No", 0,VLOOKUP($CG174,'School Enrollment Data'!$B$3:$P$1818,5,FALSE)))</f>
        <v/>
      </c>
      <c r="CM174" s="222" t="str">
        <f>IF($CG174="", "", IF($CH174="No", 0,VLOOKUP($CG174,'School Enrollment Data'!$B$3:$P$1818,6,FALSE)))</f>
        <v/>
      </c>
      <c r="CN174" s="222" t="str">
        <f>IF($CG174="", "", IF($CH174="No", 0,VLOOKUP($CG174,'School Enrollment Data'!$B$3:$P$1818,7,FALSE)))</f>
        <v/>
      </c>
      <c r="CO174" s="222" t="str">
        <f>IF($CG174="", "", IF($CH174="No", 0,VLOOKUP($CG174,'School Enrollment Data'!$B$3:$P$1818,8,FALSE)))</f>
        <v/>
      </c>
      <c r="CP174" s="222" t="str">
        <f>IF($CG174="", "", IF($CH174="No", 0,VLOOKUP($CG174,'School Enrollment Data'!$B$3:$P$1818,9,FALSE)))</f>
        <v/>
      </c>
      <c r="CQ174" s="222" t="str">
        <f>IF($CG174="", "", IF($CH174="No", 0,VLOOKUP($CG174,'School Enrollment Data'!$B$3:$P$1818,10,FALSE)))</f>
        <v/>
      </c>
      <c r="CR174" s="222" t="str">
        <f>IF($CG174="", "", IF($CH174="No", 0,VLOOKUP($CG174,'School Enrollment Data'!$B$3:$P$1818,11,FALSE)))</f>
        <v/>
      </c>
      <c r="CS174" s="222" t="str">
        <f>IF($CG174="", "", IF($CH174="No", 0,VLOOKUP($CG174,'School Enrollment Data'!$B$3:$P$1818,12,FALSE)))</f>
        <v/>
      </c>
      <c r="CT174" s="222" t="str">
        <f>IF($CG174="", "", IF($CH174="No", 0,VLOOKUP($CG174,'School Enrollment Data'!$B$3:$P$1818,13,FALSE)))</f>
        <v/>
      </c>
      <c r="CU174" s="222" t="str">
        <f>IF($CG174="", "", IF($CH174="No", 0,VLOOKUP($CG174,'School Enrollment Data'!$B$3:$P$1818,14,FALSE)))</f>
        <v/>
      </c>
      <c r="CV174" s="222" t="str">
        <f>IF($CG174="", "", IF($CH174="No", 0,VLOOKUP($CG174,'School Enrollment Data'!$B$3:$P$1818,15,FALSE)))</f>
        <v/>
      </c>
    </row>
    <row r="175" spans="85:100" ht="15" customHeight="1" x14ac:dyDescent="0.25">
      <c r="CG175" s="133" t="str" cm="1">
        <f t="array" ref="CG175">IFERROR(_xlfn.SINGLE(INDEX('School Enrollment Data'!$B$3:$B$1818, _xlfn.AGGREGATE(15, 3, (('School Enrollment Data'!$A$3:$A$1818=AR$4)/('School Enrollment Data'!$A$3:$A$1818=AR$4)*ROW('School Enrollment Data'!$A$3:$A$1818)-2),ROWS($DV$12:DV74)))), "")</f>
        <v/>
      </c>
      <c r="CH175" s="222" t="str">
        <f t="shared" si="2"/>
        <v/>
      </c>
      <c r="CI175" s="222" t="str">
        <f>IF($CG175="", "", IF($CH175="No", 0,VLOOKUP($CG175,'School Enrollment Data'!$B$3:$P$1818,2,FALSE)))</f>
        <v/>
      </c>
      <c r="CJ175" s="222" t="str">
        <f>IF($CG175="", "", IF($CH175="No", 0,VLOOKUP($CG175,'School Enrollment Data'!$B$3:$P$1818,3,FALSE)))</f>
        <v/>
      </c>
      <c r="CK175" s="222" t="str">
        <f>IF($CG175="", "", IF($CH175="No", 0,VLOOKUP($CG175,'School Enrollment Data'!$B$3:$P$1818,4,FALSE)))</f>
        <v/>
      </c>
      <c r="CL175" s="222" t="str">
        <f>IF($CG175="", "", IF($CH175="No", 0,VLOOKUP($CG175,'School Enrollment Data'!$B$3:$P$1818,5,FALSE)))</f>
        <v/>
      </c>
      <c r="CM175" s="222" t="str">
        <f>IF($CG175="", "", IF($CH175="No", 0,VLOOKUP($CG175,'School Enrollment Data'!$B$3:$P$1818,6,FALSE)))</f>
        <v/>
      </c>
      <c r="CN175" s="222" t="str">
        <f>IF($CG175="", "", IF($CH175="No", 0,VLOOKUP($CG175,'School Enrollment Data'!$B$3:$P$1818,7,FALSE)))</f>
        <v/>
      </c>
      <c r="CO175" s="222" t="str">
        <f>IF($CG175="", "", IF($CH175="No", 0,VLOOKUP($CG175,'School Enrollment Data'!$B$3:$P$1818,8,FALSE)))</f>
        <v/>
      </c>
      <c r="CP175" s="222" t="str">
        <f>IF($CG175="", "", IF($CH175="No", 0,VLOOKUP($CG175,'School Enrollment Data'!$B$3:$P$1818,9,FALSE)))</f>
        <v/>
      </c>
      <c r="CQ175" s="222" t="str">
        <f>IF($CG175="", "", IF($CH175="No", 0,VLOOKUP($CG175,'School Enrollment Data'!$B$3:$P$1818,10,FALSE)))</f>
        <v/>
      </c>
      <c r="CR175" s="222" t="str">
        <f>IF($CG175="", "", IF($CH175="No", 0,VLOOKUP($CG175,'School Enrollment Data'!$B$3:$P$1818,11,FALSE)))</f>
        <v/>
      </c>
      <c r="CS175" s="222" t="str">
        <f>IF($CG175="", "", IF($CH175="No", 0,VLOOKUP($CG175,'School Enrollment Data'!$B$3:$P$1818,12,FALSE)))</f>
        <v/>
      </c>
      <c r="CT175" s="222" t="str">
        <f>IF($CG175="", "", IF($CH175="No", 0,VLOOKUP($CG175,'School Enrollment Data'!$B$3:$P$1818,13,FALSE)))</f>
        <v/>
      </c>
      <c r="CU175" s="222" t="str">
        <f>IF($CG175="", "", IF($CH175="No", 0,VLOOKUP($CG175,'School Enrollment Data'!$B$3:$P$1818,14,FALSE)))</f>
        <v/>
      </c>
      <c r="CV175" s="222" t="str">
        <f>IF($CG175="", "", IF($CH175="No", 0,VLOOKUP($CG175,'School Enrollment Data'!$B$3:$P$1818,15,FALSE)))</f>
        <v/>
      </c>
    </row>
    <row r="176" spans="85:100" ht="15" customHeight="1" x14ac:dyDescent="0.25">
      <c r="CG176" s="133" t="str" cm="1">
        <f t="array" ref="CG176">IFERROR(_xlfn.SINGLE(INDEX('School Enrollment Data'!$B$3:$B$1818, _xlfn.AGGREGATE(15, 3, (('School Enrollment Data'!$A$3:$A$1818=AR$4)/('School Enrollment Data'!$A$3:$A$1818=AR$4)*ROW('School Enrollment Data'!$A$3:$A$1818)-2),ROWS($DV$12:DV75)))), "")</f>
        <v/>
      </c>
      <c r="CH176" s="222" t="str">
        <f t="shared" si="2"/>
        <v/>
      </c>
      <c r="CI176" s="222" t="str">
        <f>IF($CG176="", "", IF($CH176="No", 0,VLOOKUP($CG176,'School Enrollment Data'!$B$3:$P$1818,2,FALSE)))</f>
        <v/>
      </c>
      <c r="CJ176" s="222" t="str">
        <f>IF($CG176="", "", IF($CH176="No", 0,VLOOKUP($CG176,'School Enrollment Data'!$B$3:$P$1818,3,FALSE)))</f>
        <v/>
      </c>
      <c r="CK176" s="222" t="str">
        <f>IF($CG176="", "", IF($CH176="No", 0,VLOOKUP($CG176,'School Enrollment Data'!$B$3:$P$1818,4,FALSE)))</f>
        <v/>
      </c>
      <c r="CL176" s="222" t="str">
        <f>IF($CG176="", "", IF($CH176="No", 0,VLOOKUP($CG176,'School Enrollment Data'!$B$3:$P$1818,5,FALSE)))</f>
        <v/>
      </c>
      <c r="CM176" s="222" t="str">
        <f>IF($CG176="", "", IF($CH176="No", 0,VLOOKUP($CG176,'School Enrollment Data'!$B$3:$P$1818,6,FALSE)))</f>
        <v/>
      </c>
      <c r="CN176" s="222" t="str">
        <f>IF($CG176="", "", IF($CH176="No", 0,VLOOKUP($CG176,'School Enrollment Data'!$B$3:$P$1818,7,FALSE)))</f>
        <v/>
      </c>
      <c r="CO176" s="222" t="str">
        <f>IF($CG176="", "", IF($CH176="No", 0,VLOOKUP($CG176,'School Enrollment Data'!$B$3:$P$1818,8,FALSE)))</f>
        <v/>
      </c>
      <c r="CP176" s="222" t="str">
        <f>IF($CG176="", "", IF($CH176="No", 0,VLOOKUP($CG176,'School Enrollment Data'!$B$3:$P$1818,9,FALSE)))</f>
        <v/>
      </c>
      <c r="CQ176" s="222" t="str">
        <f>IF($CG176="", "", IF($CH176="No", 0,VLOOKUP($CG176,'School Enrollment Data'!$B$3:$P$1818,10,FALSE)))</f>
        <v/>
      </c>
      <c r="CR176" s="222" t="str">
        <f>IF($CG176="", "", IF($CH176="No", 0,VLOOKUP($CG176,'School Enrollment Data'!$B$3:$P$1818,11,FALSE)))</f>
        <v/>
      </c>
      <c r="CS176" s="222" t="str">
        <f>IF($CG176="", "", IF($CH176="No", 0,VLOOKUP($CG176,'School Enrollment Data'!$B$3:$P$1818,12,FALSE)))</f>
        <v/>
      </c>
      <c r="CT176" s="222" t="str">
        <f>IF($CG176="", "", IF($CH176="No", 0,VLOOKUP($CG176,'School Enrollment Data'!$B$3:$P$1818,13,FALSE)))</f>
        <v/>
      </c>
      <c r="CU176" s="222" t="str">
        <f>IF($CG176="", "", IF($CH176="No", 0,VLOOKUP($CG176,'School Enrollment Data'!$B$3:$P$1818,14,FALSE)))</f>
        <v/>
      </c>
      <c r="CV176" s="222" t="str">
        <f>IF($CG176="", "", IF($CH176="No", 0,VLOOKUP($CG176,'School Enrollment Data'!$B$3:$P$1818,15,FALSE)))</f>
        <v/>
      </c>
    </row>
    <row r="177" spans="85:100" ht="15" customHeight="1" x14ac:dyDescent="0.25">
      <c r="CG177" s="133" t="str" cm="1">
        <f t="array" ref="CG177">IFERROR(_xlfn.SINGLE(INDEX('School Enrollment Data'!$B$3:$B$1818, _xlfn.AGGREGATE(15, 3, (('School Enrollment Data'!$A$3:$A$1818=AR$4)/('School Enrollment Data'!$A$3:$A$1818=AR$4)*ROW('School Enrollment Data'!$A$3:$A$1818)-2),ROWS($DV$12:DV76)))), "")</f>
        <v/>
      </c>
      <c r="CH177" s="222" t="str">
        <f t="shared" si="2"/>
        <v/>
      </c>
      <c r="CI177" s="222" t="str">
        <f>IF($CG177="", "", IF($CH177="No", 0,VLOOKUP($CG177,'School Enrollment Data'!$B$3:$P$1818,2,FALSE)))</f>
        <v/>
      </c>
      <c r="CJ177" s="222" t="str">
        <f>IF($CG177="", "", IF($CH177="No", 0,VLOOKUP($CG177,'School Enrollment Data'!$B$3:$P$1818,3,FALSE)))</f>
        <v/>
      </c>
      <c r="CK177" s="222" t="str">
        <f>IF($CG177="", "", IF($CH177="No", 0,VLOOKUP($CG177,'School Enrollment Data'!$B$3:$P$1818,4,FALSE)))</f>
        <v/>
      </c>
      <c r="CL177" s="222" t="str">
        <f>IF($CG177="", "", IF($CH177="No", 0,VLOOKUP($CG177,'School Enrollment Data'!$B$3:$P$1818,5,FALSE)))</f>
        <v/>
      </c>
      <c r="CM177" s="222" t="str">
        <f>IF($CG177="", "", IF($CH177="No", 0,VLOOKUP($CG177,'School Enrollment Data'!$B$3:$P$1818,6,FALSE)))</f>
        <v/>
      </c>
      <c r="CN177" s="222" t="str">
        <f>IF($CG177="", "", IF($CH177="No", 0,VLOOKUP($CG177,'School Enrollment Data'!$B$3:$P$1818,7,FALSE)))</f>
        <v/>
      </c>
      <c r="CO177" s="222" t="str">
        <f>IF($CG177="", "", IF($CH177="No", 0,VLOOKUP($CG177,'School Enrollment Data'!$B$3:$P$1818,8,FALSE)))</f>
        <v/>
      </c>
      <c r="CP177" s="222" t="str">
        <f>IF($CG177="", "", IF($CH177="No", 0,VLOOKUP($CG177,'School Enrollment Data'!$B$3:$P$1818,9,FALSE)))</f>
        <v/>
      </c>
      <c r="CQ177" s="222" t="str">
        <f>IF($CG177="", "", IF($CH177="No", 0,VLOOKUP($CG177,'School Enrollment Data'!$B$3:$P$1818,10,FALSE)))</f>
        <v/>
      </c>
      <c r="CR177" s="222" t="str">
        <f>IF($CG177="", "", IF($CH177="No", 0,VLOOKUP($CG177,'School Enrollment Data'!$B$3:$P$1818,11,FALSE)))</f>
        <v/>
      </c>
      <c r="CS177" s="222" t="str">
        <f>IF($CG177="", "", IF($CH177="No", 0,VLOOKUP($CG177,'School Enrollment Data'!$B$3:$P$1818,12,FALSE)))</f>
        <v/>
      </c>
      <c r="CT177" s="222" t="str">
        <f>IF($CG177="", "", IF($CH177="No", 0,VLOOKUP($CG177,'School Enrollment Data'!$B$3:$P$1818,13,FALSE)))</f>
        <v/>
      </c>
      <c r="CU177" s="222" t="str">
        <f>IF($CG177="", "", IF($CH177="No", 0,VLOOKUP($CG177,'School Enrollment Data'!$B$3:$P$1818,14,FALSE)))</f>
        <v/>
      </c>
      <c r="CV177" s="222" t="str">
        <f>IF($CG177="", "", IF($CH177="No", 0,VLOOKUP($CG177,'School Enrollment Data'!$B$3:$P$1818,15,FALSE)))</f>
        <v/>
      </c>
    </row>
    <row r="178" spans="85:100" ht="15" customHeight="1" x14ac:dyDescent="0.25">
      <c r="CG178" s="133" t="str" cm="1">
        <f t="array" ref="CG178">IFERROR(_xlfn.SINGLE(INDEX('School Enrollment Data'!$B$3:$B$1818, _xlfn.AGGREGATE(15, 3, (('School Enrollment Data'!$A$3:$A$1818=AR$4)/('School Enrollment Data'!$A$3:$A$1818=AR$4)*ROW('School Enrollment Data'!$A$3:$A$1818)-2),ROWS($DV$12:DV77)))), "")</f>
        <v/>
      </c>
      <c r="CH178" s="222" t="str">
        <f t="shared" si="2"/>
        <v/>
      </c>
      <c r="CI178" s="222" t="str">
        <f>IF($CG178="", "", IF($CH178="No", 0,VLOOKUP($CG178,'School Enrollment Data'!$B$3:$P$1818,2,FALSE)))</f>
        <v/>
      </c>
      <c r="CJ178" s="222" t="str">
        <f>IF($CG178="", "", IF($CH178="No", 0,VLOOKUP($CG178,'School Enrollment Data'!$B$3:$P$1818,3,FALSE)))</f>
        <v/>
      </c>
      <c r="CK178" s="222" t="str">
        <f>IF($CG178="", "", IF($CH178="No", 0,VLOOKUP($CG178,'School Enrollment Data'!$B$3:$P$1818,4,FALSE)))</f>
        <v/>
      </c>
      <c r="CL178" s="222" t="str">
        <f>IF($CG178="", "", IF($CH178="No", 0,VLOOKUP($CG178,'School Enrollment Data'!$B$3:$P$1818,5,FALSE)))</f>
        <v/>
      </c>
      <c r="CM178" s="222" t="str">
        <f>IF($CG178="", "", IF($CH178="No", 0,VLOOKUP($CG178,'School Enrollment Data'!$B$3:$P$1818,6,FALSE)))</f>
        <v/>
      </c>
      <c r="CN178" s="222" t="str">
        <f>IF($CG178="", "", IF($CH178="No", 0,VLOOKUP($CG178,'School Enrollment Data'!$B$3:$P$1818,7,FALSE)))</f>
        <v/>
      </c>
      <c r="CO178" s="222" t="str">
        <f>IF($CG178="", "", IF($CH178="No", 0,VLOOKUP($CG178,'School Enrollment Data'!$B$3:$P$1818,8,FALSE)))</f>
        <v/>
      </c>
      <c r="CP178" s="222" t="str">
        <f>IF($CG178="", "", IF($CH178="No", 0,VLOOKUP($CG178,'School Enrollment Data'!$B$3:$P$1818,9,FALSE)))</f>
        <v/>
      </c>
      <c r="CQ178" s="222" t="str">
        <f>IF($CG178="", "", IF($CH178="No", 0,VLOOKUP($CG178,'School Enrollment Data'!$B$3:$P$1818,10,FALSE)))</f>
        <v/>
      </c>
      <c r="CR178" s="222" t="str">
        <f>IF($CG178="", "", IF($CH178="No", 0,VLOOKUP($CG178,'School Enrollment Data'!$B$3:$P$1818,11,FALSE)))</f>
        <v/>
      </c>
      <c r="CS178" s="222" t="str">
        <f>IF($CG178="", "", IF($CH178="No", 0,VLOOKUP($CG178,'School Enrollment Data'!$B$3:$P$1818,12,FALSE)))</f>
        <v/>
      </c>
      <c r="CT178" s="222" t="str">
        <f>IF($CG178="", "", IF($CH178="No", 0,VLOOKUP($CG178,'School Enrollment Data'!$B$3:$P$1818,13,FALSE)))</f>
        <v/>
      </c>
      <c r="CU178" s="222" t="str">
        <f>IF($CG178="", "", IF($CH178="No", 0,VLOOKUP($CG178,'School Enrollment Data'!$B$3:$P$1818,14,FALSE)))</f>
        <v/>
      </c>
      <c r="CV178" s="222" t="str">
        <f>IF($CG178="", "", IF($CH178="No", 0,VLOOKUP($CG178,'School Enrollment Data'!$B$3:$P$1818,15,FALSE)))</f>
        <v/>
      </c>
    </row>
    <row r="179" spans="85:100" ht="15" customHeight="1" x14ac:dyDescent="0.25">
      <c r="CG179" s="133" t="str" cm="1">
        <f t="array" ref="CG179">IFERROR(_xlfn.SINGLE(INDEX('School Enrollment Data'!$B$3:$B$1818, _xlfn.AGGREGATE(15, 3, (('School Enrollment Data'!$A$3:$A$1818=AR$4)/('School Enrollment Data'!$A$3:$A$1818=AR$4)*ROW('School Enrollment Data'!$A$3:$A$1818)-2),ROWS($DV$12:DV78)))), "")</f>
        <v/>
      </c>
      <c r="CH179" s="222" t="str">
        <f t="shared" si="2"/>
        <v/>
      </c>
      <c r="CI179" s="222" t="str">
        <f>IF($CG179="", "", IF($CH179="No", 0,VLOOKUP($CG179,'School Enrollment Data'!$B$3:$P$1818,2,FALSE)))</f>
        <v/>
      </c>
      <c r="CJ179" s="222" t="str">
        <f>IF($CG179="", "", IF($CH179="No", 0,VLOOKUP($CG179,'School Enrollment Data'!$B$3:$P$1818,3,FALSE)))</f>
        <v/>
      </c>
      <c r="CK179" s="222" t="str">
        <f>IF($CG179="", "", IF($CH179="No", 0,VLOOKUP($CG179,'School Enrollment Data'!$B$3:$P$1818,4,FALSE)))</f>
        <v/>
      </c>
      <c r="CL179" s="222" t="str">
        <f>IF($CG179="", "", IF($CH179="No", 0,VLOOKUP($CG179,'School Enrollment Data'!$B$3:$P$1818,5,FALSE)))</f>
        <v/>
      </c>
      <c r="CM179" s="222" t="str">
        <f>IF($CG179="", "", IF($CH179="No", 0,VLOOKUP($CG179,'School Enrollment Data'!$B$3:$P$1818,6,FALSE)))</f>
        <v/>
      </c>
      <c r="CN179" s="222" t="str">
        <f>IF($CG179="", "", IF($CH179="No", 0,VLOOKUP($CG179,'School Enrollment Data'!$B$3:$P$1818,7,FALSE)))</f>
        <v/>
      </c>
      <c r="CO179" s="222" t="str">
        <f>IF($CG179="", "", IF($CH179="No", 0,VLOOKUP($CG179,'School Enrollment Data'!$B$3:$P$1818,8,FALSE)))</f>
        <v/>
      </c>
      <c r="CP179" s="222" t="str">
        <f>IF($CG179="", "", IF($CH179="No", 0,VLOOKUP($CG179,'School Enrollment Data'!$B$3:$P$1818,9,FALSE)))</f>
        <v/>
      </c>
      <c r="CQ179" s="222" t="str">
        <f>IF($CG179="", "", IF($CH179="No", 0,VLOOKUP($CG179,'School Enrollment Data'!$B$3:$P$1818,10,FALSE)))</f>
        <v/>
      </c>
      <c r="CR179" s="222" t="str">
        <f>IF($CG179="", "", IF($CH179="No", 0,VLOOKUP($CG179,'School Enrollment Data'!$B$3:$P$1818,11,FALSE)))</f>
        <v/>
      </c>
      <c r="CS179" s="222" t="str">
        <f>IF($CG179="", "", IF($CH179="No", 0,VLOOKUP($CG179,'School Enrollment Data'!$B$3:$P$1818,12,FALSE)))</f>
        <v/>
      </c>
      <c r="CT179" s="222" t="str">
        <f>IF($CG179="", "", IF($CH179="No", 0,VLOOKUP($CG179,'School Enrollment Data'!$B$3:$P$1818,13,FALSE)))</f>
        <v/>
      </c>
      <c r="CU179" s="222" t="str">
        <f>IF($CG179="", "", IF($CH179="No", 0,VLOOKUP($CG179,'School Enrollment Data'!$B$3:$P$1818,14,FALSE)))</f>
        <v/>
      </c>
      <c r="CV179" s="222" t="str">
        <f>IF($CG179="", "", IF($CH179="No", 0,VLOOKUP($CG179,'School Enrollment Data'!$B$3:$P$1818,15,FALSE)))</f>
        <v/>
      </c>
    </row>
    <row r="180" spans="85:100" ht="15" customHeight="1" x14ac:dyDescent="0.25">
      <c r="CG180" s="133" t="str" cm="1">
        <f t="array" ref="CG180">IFERROR(_xlfn.SINGLE(INDEX('School Enrollment Data'!$B$3:$B$1818, _xlfn.AGGREGATE(15, 3, (('School Enrollment Data'!$A$3:$A$1818=AR$4)/('School Enrollment Data'!$A$3:$A$1818=AR$4)*ROW('School Enrollment Data'!$A$3:$A$1818)-2),ROWS($DV$12:DV79)))), "")</f>
        <v/>
      </c>
      <c r="CH180" s="222" t="str">
        <f t="shared" si="2"/>
        <v/>
      </c>
      <c r="CI180" s="222" t="str">
        <f>IF($CG180="", "", IF($CH180="No", 0,VLOOKUP($CG180,'School Enrollment Data'!$B$3:$P$1818,2,FALSE)))</f>
        <v/>
      </c>
      <c r="CJ180" s="222" t="str">
        <f>IF($CG180="", "", IF($CH180="No", 0,VLOOKUP($CG180,'School Enrollment Data'!$B$3:$P$1818,3,FALSE)))</f>
        <v/>
      </c>
      <c r="CK180" s="222" t="str">
        <f>IF($CG180="", "", IF($CH180="No", 0,VLOOKUP($CG180,'School Enrollment Data'!$B$3:$P$1818,4,FALSE)))</f>
        <v/>
      </c>
      <c r="CL180" s="222" t="str">
        <f>IF($CG180="", "", IF($CH180="No", 0,VLOOKUP($CG180,'School Enrollment Data'!$B$3:$P$1818,5,FALSE)))</f>
        <v/>
      </c>
      <c r="CM180" s="222" t="str">
        <f>IF($CG180="", "", IF($CH180="No", 0,VLOOKUP($CG180,'School Enrollment Data'!$B$3:$P$1818,6,FALSE)))</f>
        <v/>
      </c>
      <c r="CN180" s="222" t="str">
        <f>IF($CG180="", "", IF($CH180="No", 0,VLOOKUP($CG180,'School Enrollment Data'!$B$3:$P$1818,7,FALSE)))</f>
        <v/>
      </c>
      <c r="CO180" s="222" t="str">
        <f>IF($CG180="", "", IF($CH180="No", 0,VLOOKUP($CG180,'School Enrollment Data'!$B$3:$P$1818,8,FALSE)))</f>
        <v/>
      </c>
      <c r="CP180" s="222" t="str">
        <f>IF($CG180="", "", IF($CH180="No", 0,VLOOKUP($CG180,'School Enrollment Data'!$B$3:$P$1818,9,FALSE)))</f>
        <v/>
      </c>
      <c r="CQ180" s="222" t="str">
        <f>IF($CG180="", "", IF($CH180="No", 0,VLOOKUP($CG180,'School Enrollment Data'!$B$3:$P$1818,10,FALSE)))</f>
        <v/>
      </c>
      <c r="CR180" s="222" t="str">
        <f>IF($CG180="", "", IF($CH180="No", 0,VLOOKUP($CG180,'School Enrollment Data'!$B$3:$P$1818,11,FALSE)))</f>
        <v/>
      </c>
      <c r="CS180" s="222" t="str">
        <f>IF($CG180="", "", IF($CH180="No", 0,VLOOKUP($CG180,'School Enrollment Data'!$B$3:$P$1818,12,FALSE)))</f>
        <v/>
      </c>
      <c r="CT180" s="222" t="str">
        <f>IF($CG180="", "", IF($CH180="No", 0,VLOOKUP($CG180,'School Enrollment Data'!$B$3:$P$1818,13,FALSE)))</f>
        <v/>
      </c>
      <c r="CU180" s="222" t="str">
        <f>IF($CG180="", "", IF($CH180="No", 0,VLOOKUP($CG180,'School Enrollment Data'!$B$3:$P$1818,14,FALSE)))</f>
        <v/>
      </c>
      <c r="CV180" s="222" t="str">
        <f>IF($CG180="", "", IF($CH180="No", 0,VLOOKUP($CG180,'School Enrollment Data'!$B$3:$P$1818,15,FALSE)))</f>
        <v/>
      </c>
    </row>
    <row r="181" spans="85:100" ht="15" customHeight="1" x14ac:dyDescent="0.25">
      <c r="CG181" s="133" t="str" cm="1">
        <f t="array" ref="CG181">IFERROR(_xlfn.SINGLE(INDEX('School Enrollment Data'!$B$3:$B$1818, _xlfn.AGGREGATE(15, 3, (('School Enrollment Data'!$A$3:$A$1818=AR$4)/('School Enrollment Data'!$A$3:$A$1818=AR$4)*ROW('School Enrollment Data'!$A$3:$A$1818)-2),ROWS($DV$12:DV80)))), "")</f>
        <v/>
      </c>
      <c r="CH181" s="222" t="str">
        <f t="shared" si="2"/>
        <v/>
      </c>
      <c r="CI181" s="222" t="str">
        <f>IF($CG181="", "", IF($CH181="No", 0,VLOOKUP($CG181,'School Enrollment Data'!$B$3:$P$1818,2,FALSE)))</f>
        <v/>
      </c>
      <c r="CJ181" s="222" t="str">
        <f>IF($CG181="", "", IF($CH181="No", 0,VLOOKUP($CG181,'School Enrollment Data'!$B$3:$P$1818,3,FALSE)))</f>
        <v/>
      </c>
      <c r="CK181" s="222" t="str">
        <f>IF($CG181="", "", IF($CH181="No", 0,VLOOKUP($CG181,'School Enrollment Data'!$B$3:$P$1818,4,FALSE)))</f>
        <v/>
      </c>
      <c r="CL181" s="222" t="str">
        <f>IF($CG181="", "", IF($CH181="No", 0,VLOOKUP($CG181,'School Enrollment Data'!$B$3:$P$1818,5,FALSE)))</f>
        <v/>
      </c>
      <c r="CM181" s="222" t="str">
        <f>IF($CG181="", "", IF($CH181="No", 0,VLOOKUP($CG181,'School Enrollment Data'!$B$3:$P$1818,6,FALSE)))</f>
        <v/>
      </c>
      <c r="CN181" s="222" t="str">
        <f>IF($CG181="", "", IF($CH181="No", 0,VLOOKUP($CG181,'School Enrollment Data'!$B$3:$P$1818,7,FALSE)))</f>
        <v/>
      </c>
      <c r="CO181" s="222" t="str">
        <f>IF($CG181="", "", IF($CH181="No", 0,VLOOKUP($CG181,'School Enrollment Data'!$B$3:$P$1818,8,FALSE)))</f>
        <v/>
      </c>
      <c r="CP181" s="222" t="str">
        <f>IF($CG181="", "", IF($CH181="No", 0,VLOOKUP($CG181,'School Enrollment Data'!$B$3:$P$1818,9,FALSE)))</f>
        <v/>
      </c>
      <c r="CQ181" s="222" t="str">
        <f>IF($CG181="", "", IF($CH181="No", 0,VLOOKUP($CG181,'School Enrollment Data'!$B$3:$P$1818,10,FALSE)))</f>
        <v/>
      </c>
      <c r="CR181" s="222" t="str">
        <f>IF($CG181="", "", IF($CH181="No", 0,VLOOKUP($CG181,'School Enrollment Data'!$B$3:$P$1818,11,FALSE)))</f>
        <v/>
      </c>
      <c r="CS181" s="222" t="str">
        <f>IF($CG181="", "", IF($CH181="No", 0,VLOOKUP($CG181,'School Enrollment Data'!$B$3:$P$1818,12,FALSE)))</f>
        <v/>
      </c>
      <c r="CT181" s="222" t="str">
        <f>IF($CG181="", "", IF($CH181="No", 0,VLOOKUP($CG181,'School Enrollment Data'!$B$3:$P$1818,13,FALSE)))</f>
        <v/>
      </c>
      <c r="CU181" s="222" t="str">
        <f>IF($CG181="", "", IF($CH181="No", 0,VLOOKUP($CG181,'School Enrollment Data'!$B$3:$P$1818,14,FALSE)))</f>
        <v/>
      </c>
      <c r="CV181" s="222" t="str">
        <f>IF($CG181="", "", IF($CH181="No", 0,VLOOKUP($CG181,'School Enrollment Data'!$B$3:$P$1818,15,FALSE)))</f>
        <v/>
      </c>
    </row>
    <row r="182" spans="85:100" ht="15" customHeight="1" x14ac:dyDescent="0.25">
      <c r="CG182" s="133" t="str" cm="1">
        <f t="array" ref="CG182">IFERROR(_xlfn.SINGLE(INDEX('School Enrollment Data'!$B$3:$B$1818, _xlfn.AGGREGATE(15, 3, (('School Enrollment Data'!$A$3:$A$1818=AR$4)/('School Enrollment Data'!$A$3:$A$1818=AR$4)*ROW('School Enrollment Data'!$A$3:$A$1818)-2),ROWS($DV$12:DV81)))), "")</f>
        <v/>
      </c>
      <c r="CH182" s="222" t="str">
        <f t="shared" si="2"/>
        <v/>
      </c>
      <c r="CI182" s="222" t="str">
        <f>IF($CG182="", "", IF($CH182="No", 0,VLOOKUP($CG182,'School Enrollment Data'!$B$3:$P$1818,2,FALSE)))</f>
        <v/>
      </c>
      <c r="CJ182" s="222" t="str">
        <f>IF($CG182="", "", IF($CH182="No", 0,VLOOKUP($CG182,'School Enrollment Data'!$B$3:$P$1818,3,FALSE)))</f>
        <v/>
      </c>
      <c r="CK182" s="222" t="str">
        <f>IF($CG182="", "", IF($CH182="No", 0,VLOOKUP($CG182,'School Enrollment Data'!$B$3:$P$1818,4,FALSE)))</f>
        <v/>
      </c>
      <c r="CL182" s="222" t="str">
        <f>IF($CG182="", "", IF($CH182="No", 0,VLOOKUP($CG182,'School Enrollment Data'!$B$3:$P$1818,5,FALSE)))</f>
        <v/>
      </c>
      <c r="CM182" s="222" t="str">
        <f>IF($CG182="", "", IF($CH182="No", 0,VLOOKUP($CG182,'School Enrollment Data'!$B$3:$P$1818,6,FALSE)))</f>
        <v/>
      </c>
      <c r="CN182" s="222" t="str">
        <f>IF($CG182="", "", IF($CH182="No", 0,VLOOKUP($CG182,'School Enrollment Data'!$B$3:$P$1818,7,FALSE)))</f>
        <v/>
      </c>
      <c r="CO182" s="222" t="str">
        <f>IF($CG182="", "", IF($CH182="No", 0,VLOOKUP($CG182,'School Enrollment Data'!$B$3:$P$1818,8,FALSE)))</f>
        <v/>
      </c>
      <c r="CP182" s="222" t="str">
        <f>IF($CG182="", "", IF($CH182="No", 0,VLOOKUP($CG182,'School Enrollment Data'!$B$3:$P$1818,9,FALSE)))</f>
        <v/>
      </c>
      <c r="CQ182" s="222" t="str">
        <f>IF($CG182="", "", IF($CH182="No", 0,VLOOKUP($CG182,'School Enrollment Data'!$B$3:$P$1818,10,FALSE)))</f>
        <v/>
      </c>
      <c r="CR182" s="222" t="str">
        <f>IF($CG182="", "", IF($CH182="No", 0,VLOOKUP($CG182,'School Enrollment Data'!$B$3:$P$1818,11,FALSE)))</f>
        <v/>
      </c>
      <c r="CS182" s="222" t="str">
        <f>IF($CG182="", "", IF($CH182="No", 0,VLOOKUP($CG182,'School Enrollment Data'!$B$3:$P$1818,12,FALSE)))</f>
        <v/>
      </c>
      <c r="CT182" s="222" t="str">
        <f>IF($CG182="", "", IF($CH182="No", 0,VLOOKUP($CG182,'School Enrollment Data'!$B$3:$P$1818,13,FALSE)))</f>
        <v/>
      </c>
      <c r="CU182" s="222" t="str">
        <f>IF($CG182="", "", IF($CH182="No", 0,VLOOKUP($CG182,'School Enrollment Data'!$B$3:$P$1818,14,FALSE)))</f>
        <v/>
      </c>
      <c r="CV182" s="222" t="str">
        <f>IF($CG182="", "", IF($CH182="No", 0,VLOOKUP($CG182,'School Enrollment Data'!$B$3:$P$1818,15,FALSE)))</f>
        <v/>
      </c>
    </row>
    <row r="183" spans="85:100" ht="15" customHeight="1" x14ac:dyDescent="0.25">
      <c r="CG183" s="133" t="str" cm="1">
        <f t="array" ref="CG183">IFERROR(_xlfn.SINGLE(INDEX('School Enrollment Data'!$B$3:$B$1818, _xlfn.AGGREGATE(15, 3, (('School Enrollment Data'!$A$3:$A$1818=AR$4)/('School Enrollment Data'!$A$3:$A$1818=AR$4)*ROW('School Enrollment Data'!$A$3:$A$1818)-2),ROWS($DV$12:DV82)))), "")</f>
        <v/>
      </c>
      <c r="CH183" s="222" t="str">
        <f t="shared" si="2"/>
        <v/>
      </c>
      <c r="CI183" s="222" t="str">
        <f>IF($CG183="", "", IF($CH183="No", 0,VLOOKUP($CG183,'School Enrollment Data'!$B$3:$P$1818,2,FALSE)))</f>
        <v/>
      </c>
      <c r="CJ183" s="222" t="str">
        <f>IF($CG183="", "", IF($CH183="No", 0,VLOOKUP($CG183,'School Enrollment Data'!$B$3:$P$1818,3,FALSE)))</f>
        <v/>
      </c>
      <c r="CK183" s="222" t="str">
        <f>IF($CG183="", "", IF($CH183="No", 0,VLOOKUP($CG183,'School Enrollment Data'!$B$3:$P$1818,4,FALSE)))</f>
        <v/>
      </c>
      <c r="CL183" s="222" t="str">
        <f>IF($CG183="", "", IF($CH183="No", 0,VLOOKUP($CG183,'School Enrollment Data'!$B$3:$P$1818,5,FALSE)))</f>
        <v/>
      </c>
      <c r="CM183" s="222" t="str">
        <f>IF($CG183="", "", IF($CH183="No", 0,VLOOKUP($CG183,'School Enrollment Data'!$B$3:$P$1818,6,FALSE)))</f>
        <v/>
      </c>
      <c r="CN183" s="222" t="str">
        <f>IF($CG183="", "", IF($CH183="No", 0,VLOOKUP($CG183,'School Enrollment Data'!$B$3:$P$1818,7,FALSE)))</f>
        <v/>
      </c>
      <c r="CO183" s="222" t="str">
        <f>IF($CG183="", "", IF($CH183="No", 0,VLOOKUP($CG183,'School Enrollment Data'!$B$3:$P$1818,8,FALSE)))</f>
        <v/>
      </c>
      <c r="CP183" s="222" t="str">
        <f>IF($CG183="", "", IF($CH183="No", 0,VLOOKUP($CG183,'School Enrollment Data'!$B$3:$P$1818,9,FALSE)))</f>
        <v/>
      </c>
      <c r="CQ183" s="222" t="str">
        <f>IF($CG183="", "", IF($CH183="No", 0,VLOOKUP($CG183,'School Enrollment Data'!$B$3:$P$1818,10,FALSE)))</f>
        <v/>
      </c>
      <c r="CR183" s="222" t="str">
        <f>IF($CG183="", "", IF($CH183="No", 0,VLOOKUP($CG183,'School Enrollment Data'!$B$3:$P$1818,11,FALSE)))</f>
        <v/>
      </c>
      <c r="CS183" s="222" t="str">
        <f>IF($CG183="", "", IF($CH183="No", 0,VLOOKUP($CG183,'School Enrollment Data'!$B$3:$P$1818,12,FALSE)))</f>
        <v/>
      </c>
      <c r="CT183" s="222" t="str">
        <f>IF($CG183="", "", IF($CH183="No", 0,VLOOKUP($CG183,'School Enrollment Data'!$B$3:$P$1818,13,FALSE)))</f>
        <v/>
      </c>
      <c r="CU183" s="222" t="str">
        <f>IF($CG183="", "", IF($CH183="No", 0,VLOOKUP($CG183,'School Enrollment Data'!$B$3:$P$1818,14,FALSE)))</f>
        <v/>
      </c>
      <c r="CV183" s="222" t="str">
        <f>IF($CG183="", "", IF($CH183="No", 0,VLOOKUP($CG183,'School Enrollment Data'!$B$3:$P$1818,15,FALSE)))</f>
        <v/>
      </c>
    </row>
    <row r="184" spans="85:100" ht="15" customHeight="1" x14ac:dyDescent="0.25">
      <c r="CG184" s="133" t="str" cm="1">
        <f t="array" ref="CG184">IFERROR(_xlfn.SINGLE(INDEX('School Enrollment Data'!$B$3:$B$1818, _xlfn.AGGREGATE(15, 3, (('School Enrollment Data'!$A$3:$A$1818=AR$4)/('School Enrollment Data'!$A$3:$A$1818=AR$4)*ROW('School Enrollment Data'!$A$3:$A$1818)-2),ROWS($DV$12:DV83)))), "")</f>
        <v/>
      </c>
      <c r="CH184" s="222" t="str">
        <f t="shared" si="2"/>
        <v/>
      </c>
      <c r="CI184" s="222" t="str">
        <f>IF($CG184="", "", IF($CH184="No", 0,VLOOKUP($CG184,'School Enrollment Data'!$B$3:$P$1818,2,FALSE)))</f>
        <v/>
      </c>
      <c r="CJ184" s="222" t="str">
        <f>IF($CG184="", "", IF($CH184="No", 0,VLOOKUP($CG184,'School Enrollment Data'!$B$3:$P$1818,3,FALSE)))</f>
        <v/>
      </c>
      <c r="CK184" s="222" t="str">
        <f>IF($CG184="", "", IF($CH184="No", 0,VLOOKUP($CG184,'School Enrollment Data'!$B$3:$P$1818,4,FALSE)))</f>
        <v/>
      </c>
      <c r="CL184" s="222" t="str">
        <f>IF($CG184="", "", IF($CH184="No", 0,VLOOKUP($CG184,'School Enrollment Data'!$B$3:$P$1818,5,FALSE)))</f>
        <v/>
      </c>
      <c r="CM184" s="222" t="str">
        <f>IF($CG184="", "", IF($CH184="No", 0,VLOOKUP($CG184,'School Enrollment Data'!$B$3:$P$1818,6,FALSE)))</f>
        <v/>
      </c>
      <c r="CN184" s="222" t="str">
        <f>IF($CG184="", "", IF($CH184="No", 0,VLOOKUP($CG184,'School Enrollment Data'!$B$3:$P$1818,7,FALSE)))</f>
        <v/>
      </c>
      <c r="CO184" s="222" t="str">
        <f>IF($CG184="", "", IF($CH184="No", 0,VLOOKUP($CG184,'School Enrollment Data'!$B$3:$P$1818,8,FALSE)))</f>
        <v/>
      </c>
      <c r="CP184" s="222" t="str">
        <f>IF($CG184="", "", IF($CH184="No", 0,VLOOKUP($CG184,'School Enrollment Data'!$B$3:$P$1818,9,FALSE)))</f>
        <v/>
      </c>
      <c r="CQ184" s="222" t="str">
        <f>IF($CG184="", "", IF($CH184="No", 0,VLOOKUP($CG184,'School Enrollment Data'!$B$3:$P$1818,10,FALSE)))</f>
        <v/>
      </c>
      <c r="CR184" s="222" t="str">
        <f>IF($CG184="", "", IF($CH184="No", 0,VLOOKUP($CG184,'School Enrollment Data'!$B$3:$P$1818,11,FALSE)))</f>
        <v/>
      </c>
      <c r="CS184" s="222" t="str">
        <f>IF($CG184="", "", IF($CH184="No", 0,VLOOKUP($CG184,'School Enrollment Data'!$B$3:$P$1818,12,FALSE)))</f>
        <v/>
      </c>
      <c r="CT184" s="222" t="str">
        <f>IF($CG184="", "", IF($CH184="No", 0,VLOOKUP($CG184,'School Enrollment Data'!$B$3:$P$1818,13,FALSE)))</f>
        <v/>
      </c>
      <c r="CU184" s="222" t="str">
        <f>IF($CG184="", "", IF($CH184="No", 0,VLOOKUP($CG184,'School Enrollment Data'!$B$3:$P$1818,14,FALSE)))</f>
        <v/>
      </c>
      <c r="CV184" s="222" t="str">
        <f>IF($CG184="", "", IF($CH184="No", 0,VLOOKUP($CG184,'School Enrollment Data'!$B$3:$P$1818,15,FALSE)))</f>
        <v/>
      </c>
    </row>
    <row r="185" spans="85:100" ht="15" customHeight="1" x14ac:dyDescent="0.25">
      <c r="CG185" s="133" t="str" cm="1">
        <f t="array" ref="CG185">IFERROR(_xlfn.SINGLE(INDEX('School Enrollment Data'!$B$3:$B$1818, _xlfn.AGGREGATE(15, 3, (('School Enrollment Data'!$A$3:$A$1818=AR$4)/('School Enrollment Data'!$A$3:$A$1818=AR$4)*ROW('School Enrollment Data'!$A$3:$A$1818)-2),ROWS($DV$12:DV84)))), "")</f>
        <v/>
      </c>
      <c r="CH185" s="222" t="str">
        <f t="shared" si="2"/>
        <v/>
      </c>
      <c r="CI185" s="222" t="str">
        <f>IF($CG185="", "", IF($CH185="No", 0,VLOOKUP($CG185,'School Enrollment Data'!$B$3:$P$1818,2,FALSE)))</f>
        <v/>
      </c>
      <c r="CJ185" s="222" t="str">
        <f>IF($CG185="", "", IF($CH185="No", 0,VLOOKUP($CG185,'School Enrollment Data'!$B$3:$P$1818,3,FALSE)))</f>
        <v/>
      </c>
      <c r="CK185" s="222" t="str">
        <f>IF($CG185="", "", IF($CH185="No", 0,VLOOKUP($CG185,'School Enrollment Data'!$B$3:$P$1818,4,FALSE)))</f>
        <v/>
      </c>
      <c r="CL185" s="222" t="str">
        <f>IF($CG185="", "", IF($CH185="No", 0,VLOOKUP($CG185,'School Enrollment Data'!$B$3:$P$1818,5,FALSE)))</f>
        <v/>
      </c>
      <c r="CM185" s="222" t="str">
        <f>IF($CG185="", "", IF($CH185="No", 0,VLOOKUP($CG185,'School Enrollment Data'!$B$3:$P$1818,6,FALSE)))</f>
        <v/>
      </c>
      <c r="CN185" s="222" t="str">
        <f>IF($CG185="", "", IF($CH185="No", 0,VLOOKUP($CG185,'School Enrollment Data'!$B$3:$P$1818,7,FALSE)))</f>
        <v/>
      </c>
      <c r="CO185" s="222" t="str">
        <f>IF($CG185="", "", IF($CH185="No", 0,VLOOKUP($CG185,'School Enrollment Data'!$B$3:$P$1818,8,FALSE)))</f>
        <v/>
      </c>
      <c r="CP185" s="222" t="str">
        <f>IF($CG185="", "", IF($CH185="No", 0,VLOOKUP($CG185,'School Enrollment Data'!$B$3:$P$1818,9,FALSE)))</f>
        <v/>
      </c>
      <c r="CQ185" s="222" t="str">
        <f>IF($CG185="", "", IF($CH185="No", 0,VLOOKUP($CG185,'School Enrollment Data'!$B$3:$P$1818,10,FALSE)))</f>
        <v/>
      </c>
      <c r="CR185" s="222" t="str">
        <f>IF($CG185="", "", IF($CH185="No", 0,VLOOKUP($CG185,'School Enrollment Data'!$B$3:$P$1818,11,FALSE)))</f>
        <v/>
      </c>
      <c r="CS185" s="222" t="str">
        <f>IF($CG185="", "", IF($CH185="No", 0,VLOOKUP($CG185,'School Enrollment Data'!$B$3:$P$1818,12,FALSE)))</f>
        <v/>
      </c>
      <c r="CT185" s="222" t="str">
        <f>IF($CG185="", "", IF($CH185="No", 0,VLOOKUP($CG185,'School Enrollment Data'!$B$3:$P$1818,13,FALSE)))</f>
        <v/>
      </c>
      <c r="CU185" s="222" t="str">
        <f>IF($CG185="", "", IF($CH185="No", 0,VLOOKUP($CG185,'School Enrollment Data'!$B$3:$P$1818,14,FALSE)))</f>
        <v/>
      </c>
      <c r="CV185" s="222" t="str">
        <f>IF($CG185="", "", IF($CH185="No", 0,VLOOKUP($CG185,'School Enrollment Data'!$B$3:$P$1818,15,FALSE)))</f>
        <v/>
      </c>
    </row>
    <row r="186" spans="85:100" ht="15" customHeight="1" x14ac:dyDescent="0.25">
      <c r="CG186" s="133" t="str" cm="1">
        <f t="array" ref="CG186">IFERROR(_xlfn.SINGLE(INDEX('School Enrollment Data'!$B$3:$B$1818, _xlfn.AGGREGATE(15, 3, (('School Enrollment Data'!$A$3:$A$1818=AR$4)/('School Enrollment Data'!$A$3:$A$1818=AR$4)*ROW('School Enrollment Data'!$A$3:$A$1818)-2),ROWS($DV$12:DV85)))), "")</f>
        <v/>
      </c>
      <c r="CH186" s="222" t="str">
        <f t="shared" si="2"/>
        <v/>
      </c>
      <c r="CI186" s="222" t="str">
        <f>IF($CG186="", "", IF($CH186="No", 0,VLOOKUP($CG186,'School Enrollment Data'!$B$3:$P$1818,2,FALSE)))</f>
        <v/>
      </c>
      <c r="CJ186" s="222" t="str">
        <f>IF($CG186="", "", IF($CH186="No", 0,VLOOKUP($CG186,'School Enrollment Data'!$B$3:$P$1818,3,FALSE)))</f>
        <v/>
      </c>
      <c r="CK186" s="222" t="str">
        <f>IF($CG186="", "", IF($CH186="No", 0,VLOOKUP($CG186,'School Enrollment Data'!$B$3:$P$1818,4,FALSE)))</f>
        <v/>
      </c>
      <c r="CL186" s="222" t="str">
        <f>IF($CG186="", "", IF($CH186="No", 0,VLOOKUP($CG186,'School Enrollment Data'!$B$3:$P$1818,5,FALSE)))</f>
        <v/>
      </c>
      <c r="CM186" s="222" t="str">
        <f>IF($CG186="", "", IF($CH186="No", 0,VLOOKUP($CG186,'School Enrollment Data'!$B$3:$P$1818,6,FALSE)))</f>
        <v/>
      </c>
      <c r="CN186" s="222" t="str">
        <f>IF($CG186="", "", IF($CH186="No", 0,VLOOKUP($CG186,'School Enrollment Data'!$B$3:$P$1818,7,FALSE)))</f>
        <v/>
      </c>
      <c r="CO186" s="222" t="str">
        <f>IF($CG186="", "", IF($CH186="No", 0,VLOOKUP($CG186,'School Enrollment Data'!$B$3:$P$1818,8,FALSE)))</f>
        <v/>
      </c>
      <c r="CP186" s="222" t="str">
        <f>IF($CG186="", "", IF($CH186="No", 0,VLOOKUP($CG186,'School Enrollment Data'!$B$3:$P$1818,9,FALSE)))</f>
        <v/>
      </c>
      <c r="CQ186" s="222" t="str">
        <f>IF($CG186="", "", IF($CH186="No", 0,VLOOKUP($CG186,'School Enrollment Data'!$B$3:$P$1818,10,FALSE)))</f>
        <v/>
      </c>
      <c r="CR186" s="222" t="str">
        <f>IF($CG186="", "", IF($CH186="No", 0,VLOOKUP($CG186,'School Enrollment Data'!$B$3:$P$1818,11,FALSE)))</f>
        <v/>
      </c>
      <c r="CS186" s="222" t="str">
        <f>IF($CG186="", "", IF($CH186="No", 0,VLOOKUP($CG186,'School Enrollment Data'!$B$3:$P$1818,12,FALSE)))</f>
        <v/>
      </c>
      <c r="CT186" s="222" t="str">
        <f>IF($CG186="", "", IF($CH186="No", 0,VLOOKUP($CG186,'School Enrollment Data'!$B$3:$P$1818,13,FALSE)))</f>
        <v/>
      </c>
      <c r="CU186" s="222" t="str">
        <f>IF($CG186="", "", IF($CH186="No", 0,VLOOKUP($CG186,'School Enrollment Data'!$B$3:$P$1818,14,FALSE)))</f>
        <v/>
      </c>
      <c r="CV186" s="222" t="str">
        <f>IF($CG186="", "", IF($CH186="No", 0,VLOOKUP($CG186,'School Enrollment Data'!$B$3:$P$1818,15,FALSE)))</f>
        <v/>
      </c>
    </row>
    <row r="187" spans="85:100" ht="15" customHeight="1" x14ac:dyDescent="0.25">
      <c r="CG187" s="133" t="str" cm="1">
        <f t="array" ref="CG187">IFERROR(_xlfn.SINGLE(INDEX('School Enrollment Data'!$B$3:$B$1818, _xlfn.AGGREGATE(15, 3, (('School Enrollment Data'!$A$3:$A$1818=AR$4)/('School Enrollment Data'!$A$3:$A$1818=AR$4)*ROW('School Enrollment Data'!$A$3:$A$1818)-2),ROWS($DV$12:DV86)))), "")</f>
        <v/>
      </c>
      <c r="CH187" s="222" t="str">
        <f t="shared" si="2"/>
        <v/>
      </c>
      <c r="CI187" s="222" t="str">
        <f>IF($CG187="", "", IF($CH187="No", 0,VLOOKUP($CG187,'School Enrollment Data'!$B$3:$P$1818,2,FALSE)))</f>
        <v/>
      </c>
      <c r="CJ187" s="222" t="str">
        <f>IF($CG187="", "", IF($CH187="No", 0,VLOOKUP($CG187,'School Enrollment Data'!$B$3:$P$1818,3,FALSE)))</f>
        <v/>
      </c>
      <c r="CK187" s="222" t="str">
        <f>IF($CG187="", "", IF($CH187="No", 0,VLOOKUP($CG187,'School Enrollment Data'!$B$3:$P$1818,4,FALSE)))</f>
        <v/>
      </c>
      <c r="CL187" s="222" t="str">
        <f>IF($CG187="", "", IF($CH187="No", 0,VLOOKUP($CG187,'School Enrollment Data'!$B$3:$P$1818,5,FALSE)))</f>
        <v/>
      </c>
      <c r="CM187" s="222" t="str">
        <f>IF($CG187="", "", IF($CH187="No", 0,VLOOKUP($CG187,'School Enrollment Data'!$B$3:$P$1818,6,FALSE)))</f>
        <v/>
      </c>
      <c r="CN187" s="222" t="str">
        <f>IF($CG187="", "", IF($CH187="No", 0,VLOOKUP($CG187,'School Enrollment Data'!$B$3:$P$1818,7,FALSE)))</f>
        <v/>
      </c>
      <c r="CO187" s="222" t="str">
        <f>IF($CG187="", "", IF($CH187="No", 0,VLOOKUP($CG187,'School Enrollment Data'!$B$3:$P$1818,8,FALSE)))</f>
        <v/>
      </c>
      <c r="CP187" s="222" t="str">
        <f>IF($CG187="", "", IF($CH187="No", 0,VLOOKUP($CG187,'School Enrollment Data'!$B$3:$P$1818,9,FALSE)))</f>
        <v/>
      </c>
      <c r="CQ187" s="222" t="str">
        <f>IF($CG187="", "", IF($CH187="No", 0,VLOOKUP($CG187,'School Enrollment Data'!$B$3:$P$1818,10,FALSE)))</f>
        <v/>
      </c>
      <c r="CR187" s="222" t="str">
        <f>IF($CG187="", "", IF($CH187="No", 0,VLOOKUP($CG187,'School Enrollment Data'!$B$3:$P$1818,11,FALSE)))</f>
        <v/>
      </c>
      <c r="CS187" s="222" t="str">
        <f>IF($CG187="", "", IF($CH187="No", 0,VLOOKUP($CG187,'School Enrollment Data'!$B$3:$P$1818,12,FALSE)))</f>
        <v/>
      </c>
      <c r="CT187" s="222" t="str">
        <f>IF($CG187="", "", IF($CH187="No", 0,VLOOKUP($CG187,'School Enrollment Data'!$B$3:$P$1818,13,FALSE)))</f>
        <v/>
      </c>
      <c r="CU187" s="222" t="str">
        <f>IF($CG187="", "", IF($CH187="No", 0,VLOOKUP($CG187,'School Enrollment Data'!$B$3:$P$1818,14,FALSE)))</f>
        <v/>
      </c>
      <c r="CV187" s="222" t="str">
        <f>IF($CG187="", "", IF($CH187="No", 0,VLOOKUP($CG187,'School Enrollment Data'!$B$3:$P$1818,15,FALSE)))</f>
        <v/>
      </c>
    </row>
    <row r="188" spans="85:100" ht="15" customHeight="1" x14ac:dyDescent="0.25">
      <c r="CG188" s="133" t="str" cm="1">
        <f t="array" ref="CG188">IFERROR(_xlfn.SINGLE(INDEX('School Enrollment Data'!$B$3:$B$1818, _xlfn.AGGREGATE(15, 3, (('School Enrollment Data'!$A$3:$A$1818=AR$4)/('School Enrollment Data'!$A$3:$A$1818=AR$4)*ROW('School Enrollment Data'!$A$3:$A$1818)-2),ROWS($DV$12:DV87)))), "")</f>
        <v/>
      </c>
      <c r="CH188" s="222" t="str">
        <f t="shared" si="2"/>
        <v/>
      </c>
      <c r="CI188" s="222" t="str">
        <f>IF($CG188="", "", IF($CH188="No", 0,VLOOKUP($CG188,'School Enrollment Data'!$B$3:$P$1818,2,FALSE)))</f>
        <v/>
      </c>
      <c r="CJ188" s="222" t="str">
        <f>IF($CG188="", "", IF($CH188="No", 0,VLOOKUP($CG188,'School Enrollment Data'!$B$3:$P$1818,3,FALSE)))</f>
        <v/>
      </c>
      <c r="CK188" s="222" t="str">
        <f>IF($CG188="", "", IF($CH188="No", 0,VLOOKUP($CG188,'School Enrollment Data'!$B$3:$P$1818,4,FALSE)))</f>
        <v/>
      </c>
      <c r="CL188" s="222" t="str">
        <f>IF($CG188="", "", IF($CH188="No", 0,VLOOKUP($CG188,'School Enrollment Data'!$B$3:$P$1818,5,FALSE)))</f>
        <v/>
      </c>
      <c r="CM188" s="222" t="str">
        <f>IF($CG188="", "", IF($CH188="No", 0,VLOOKUP($CG188,'School Enrollment Data'!$B$3:$P$1818,6,FALSE)))</f>
        <v/>
      </c>
      <c r="CN188" s="222" t="str">
        <f>IF($CG188="", "", IF($CH188="No", 0,VLOOKUP($CG188,'School Enrollment Data'!$B$3:$P$1818,7,FALSE)))</f>
        <v/>
      </c>
      <c r="CO188" s="222" t="str">
        <f>IF($CG188="", "", IF($CH188="No", 0,VLOOKUP($CG188,'School Enrollment Data'!$B$3:$P$1818,8,FALSE)))</f>
        <v/>
      </c>
      <c r="CP188" s="222" t="str">
        <f>IF($CG188="", "", IF($CH188="No", 0,VLOOKUP($CG188,'School Enrollment Data'!$B$3:$P$1818,9,FALSE)))</f>
        <v/>
      </c>
      <c r="CQ188" s="222" t="str">
        <f>IF($CG188="", "", IF($CH188="No", 0,VLOOKUP($CG188,'School Enrollment Data'!$B$3:$P$1818,10,FALSE)))</f>
        <v/>
      </c>
      <c r="CR188" s="222" t="str">
        <f>IF($CG188="", "", IF($CH188="No", 0,VLOOKUP($CG188,'School Enrollment Data'!$B$3:$P$1818,11,FALSE)))</f>
        <v/>
      </c>
      <c r="CS188" s="222" t="str">
        <f>IF($CG188="", "", IF($CH188="No", 0,VLOOKUP($CG188,'School Enrollment Data'!$B$3:$P$1818,12,FALSE)))</f>
        <v/>
      </c>
      <c r="CT188" s="222" t="str">
        <f>IF($CG188="", "", IF($CH188="No", 0,VLOOKUP($CG188,'School Enrollment Data'!$B$3:$P$1818,13,FALSE)))</f>
        <v/>
      </c>
      <c r="CU188" s="222" t="str">
        <f>IF($CG188="", "", IF($CH188="No", 0,VLOOKUP($CG188,'School Enrollment Data'!$B$3:$P$1818,14,FALSE)))</f>
        <v/>
      </c>
      <c r="CV188" s="222" t="str">
        <f>IF($CG188="", "", IF($CH188="No", 0,VLOOKUP($CG188,'School Enrollment Data'!$B$3:$P$1818,15,FALSE)))</f>
        <v/>
      </c>
    </row>
    <row r="189" spans="85:100" ht="15" customHeight="1" x14ac:dyDescent="0.25">
      <c r="CG189" s="133" t="str" cm="1">
        <f t="array" ref="CG189">IFERROR(_xlfn.SINGLE(INDEX('School Enrollment Data'!$B$3:$B$1818, _xlfn.AGGREGATE(15, 3, (('School Enrollment Data'!$A$3:$A$1818=AR$4)/('School Enrollment Data'!$A$3:$A$1818=AR$4)*ROW('School Enrollment Data'!$A$3:$A$1818)-2),ROWS($DV$12:DV88)))), "")</f>
        <v/>
      </c>
      <c r="CH189" s="222" t="str">
        <f t="shared" si="2"/>
        <v/>
      </c>
      <c r="CI189" s="222" t="str">
        <f>IF($CG189="", "", IF($CH189="No", 0,VLOOKUP($CG189,'School Enrollment Data'!$B$3:$P$1818,2,FALSE)))</f>
        <v/>
      </c>
      <c r="CJ189" s="222" t="str">
        <f>IF($CG189="", "", IF($CH189="No", 0,VLOOKUP($CG189,'School Enrollment Data'!$B$3:$P$1818,3,FALSE)))</f>
        <v/>
      </c>
      <c r="CK189" s="222" t="str">
        <f>IF($CG189="", "", IF($CH189="No", 0,VLOOKUP($CG189,'School Enrollment Data'!$B$3:$P$1818,4,FALSE)))</f>
        <v/>
      </c>
      <c r="CL189" s="222" t="str">
        <f>IF($CG189="", "", IF($CH189="No", 0,VLOOKUP($CG189,'School Enrollment Data'!$B$3:$P$1818,5,FALSE)))</f>
        <v/>
      </c>
      <c r="CM189" s="222" t="str">
        <f>IF($CG189="", "", IF($CH189="No", 0,VLOOKUP($CG189,'School Enrollment Data'!$B$3:$P$1818,6,FALSE)))</f>
        <v/>
      </c>
      <c r="CN189" s="222" t="str">
        <f>IF($CG189="", "", IF($CH189="No", 0,VLOOKUP($CG189,'School Enrollment Data'!$B$3:$P$1818,7,FALSE)))</f>
        <v/>
      </c>
      <c r="CO189" s="222" t="str">
        <f>IF($CG189="", "", IF($CH189="No", 0,VLOOKUP($CG189,'School Enrollment Data'!$B$3:$P$1818,8,FALSE)))</f>
        <v/>
      </c>
      <c r="CP189" s="222" t="str">
        <f>IF($CG189="", "", IF($CH189="No", 0,VLOOKUP($CG189,'School Enrollment Data'!$B$3:$P$1818,9,FALSE)))</f>
        <v/>
      </c>
      <c r="CQ189" s="222" t="str">
        <f>IF($CG189="", "", IF($CH189="No", 0,VLOOKUP($CG189,'School Enrollment Data'!$B$3:$P$1818,10,FALSE)))</f>
        <v/>
      </c>
      <c r="CR189" s="222" t="str">
        <f>IF($CG189="", "", IF($CH189="No", 0,VLOOKUP($CG189,'School Enrollment Data'!$B$3:$P$1818,11,FALSE)))</f>
        <v/>
      </c>
      <c r="CS189" s="222" t="str">
        <f>IF($CG189="", "", IF($CH189="No", 0,VLOOKUP($CG189,'School Enrollment Data'!$B$3:$P$1818,12,FALSE)))</f>
        <v/>
      </c>
      <c r="CT189" s="222" t="str">
        <f>IF($CG189="", "", IF($CH189="No", 0,VLOOKUP($CG189,'School Enrollment Data'!$B$3:$P$1818,13,FALSE)))</f>
        <v/>
      </c>
      <c r="CU189" s="222" t="str">
        <f>IF($CG189="", "", IF($CH189="No", 0,VLOOKUP($CG189,'School Enrollment Data'!$B$3:$P$1818,14,FALSE)))</f>
        <v/>
      </c>
      <c r="CV189" s="222" t="str">
        <f>IF($CG189="", "", IF($CH189="No", 0,VLOOKUP($CG189,'School Enrollment Data'!$B$3:$P$1818,15,FALSE)))</f>
        <v/>
      </c>
    </row>
    <row r="190" spans="85:100" ht="15" customHeight="1" x14ac:dyDescent="0.25">
      <c r="CG190" s="133" t="str" cm="1">
        <f t="array" ref="CG190">IFERROR(_xlfn.SINGLE(INDEX('School Enrollment Data'!$B$3:$B$1818, _xlfn.AGGREGATE(15, 3, (('School Enrollment Data'!$A$3:$A$1818=AR$4)/('School Enrollment Data'!$A$3:$A$1818=AR$4)*ROW('School Enrollment Data'!$A$3:$A$1818)-2),ROWS($DV$12:DV89)))), "")</f>
        <v/>
      </c>
      <c r="CH190" s="222" t="str">
        <f t="shared" si="2"/>
        <v/>
      </c>
      <c r="CI190" s="222" t="str">
        <f>IF($CG190="", "", IF($CH190="No", 0,VLOOKUP($CG190,'School Enrollment Data'!$B$3:$P$1818,2,FALSE)))</f>
        <v/>
      </c>
      <c r="CJ190" s="222" t="str">
        <f>IF($CG190="", "", IF($CH190="No", 0,VLOOKUP($CG190,'School Enrollment Data'!$B$3:$P$1818,3,FALSE)))</f>
        <v/>
      </c>
      <c r="CK190" s="222" t="str">
        <f>IF($CG190="", "", IF($CH190="No", 0,VLOOKUP($CG190,'School Enrollment Data'!$B$3:$P$1818,4,FALSE)))</f>
        <v/>
      </c>
      <c r="CL190" s="222" t="str">
        <f>IF($CG190="", "", IF($CH190="No", 0,VLOOKUP($CG190,'School Enrollment Data'!$B$3:$P$1818,5,FALSE)))</f>
        <v/>
      </c>
      <c r="CM190" s="222" t="str">
        <f>IF($CG190="", "", IF($CH190="No", 0,VLOOKUP($CG190,'School Enrollment Data'!$B$3:$P$1818,6,FALSE)))</f>
        <v/>
      </c>
      <c r="CN190" s="222" t="str">
        <f>IF($CG190="", "", IF($CH190="No", 0,VLOOKUP($CG190,'School Enrollment Data'!$B$3:$P$1818,7,FALSE)))</f>
        <v/>
      </c>
      <c r="CO190" s="222" t="str">
        <f>IF($CG190="", "", IF($CH190="No", 0,VLOOKUP($CG190,'School Enrollment Data'!$B$3:$P$1818,8,FALSE)))</f>
        <v/>
      </c>
      <c r="CP190" s="222" t="str">
        <f>IF($CG190="", "", IF($CH190="No", 0,VLOOKUP($CG190,'School Enrollment Data'!$B$3:$P$1818,9,FALSE)))</f>
        <v/>
      </c>
      <c r="CQ190" s="222" t="str">
        <f>IF($CG190="", "", IF($CH190="No", 0,VLOOKUP($CG190,'School Enrollment Data'!$B$3:$P$1818,10,FALSE)))</f>
        <v/>
      </c>
      <c r="CR190" s="222" t="str">
        <f>IF($CG190="", "", IF($CH190="No", 0,VLOOKUP($CG190,'School Enrollment Data'!$B$3:$P$1818,11,FALSE)))</f>
        <v/>
      </c>
      <c r="CS190" s="222" t="str">
        <f>IF($CG190="", "", IF($CH190="No", 0,VLOOKUP($CG190,'School Enrollment Data'!$B$3:$P$1818,12,FALSE)))</f>
        <v/>
      </c>
      <c r="CT190" s="222" t="str">
        <f>IF($CG190="", "", IF($CH190="No", 0,VLOOKUP($CG190,'School Enrollment Data'!$B$3:$P$1818,13,FALSE)))</f>
        <v/>
      </c>
      <c r="CU190" s="222" t="str">
        <f>IF($CG190="", "", IF($CH190="No", 0,VLOOKUP($CG190,'School Enrollment Data'!$B$3:$P$1818,14,FALSE)))</f>
        <v/>
      </c>
      <c r="CV190" s="222" t="str">
        <f>IF($CG190="", "", IF($CH190="No", 0,VLOOKUP($CG190,'School Enrollment Data'!$B$3:$P$1818,15,FALSE)))</f>
        <v/>
      </c>
    </row>
    <row r="191" spans="85:100" ht="15" customHeight="1" x14ac:dyDescent="0.25">
      <c r="CG191" s="133" t="str" cm="1">
        <f t="array" ref="CG191">IFERROR(_xlfn.SINGLE(INDEX('School Enrollment Data'!$B$3:$B$1818, _xlfn.AGGREGATE(15, 3, (('School Enrollment Data'!$A$3:$A$1818=AR$4)/('School Enrollment Data'!$A$3:$A$1818=AR$4)*ROW('School Enrollment Data'!$A$3:$A$1818)-2),ROWS($DV$12:DV90)))), "")</f>
        <v/>
      </c>
      <c r="CH191" s="222" t="str">
        <f t="shared" si="2"/>
        <v/>
      </c>
      <c r="CI191" s="222" t="str">
        <f>IF($CG191="", "", IF($CH191="No", 0,VLOOKUP($CG191,'School Enrollment Data'!$B$3:$P$1818,2,FALSE)))</f>
        <v/>
      </c>
      <c r="CJ191" s="222" t="str">
        <f>IF($CG191="", "", IF($CH191="No", 0,VLOOKUP($CG191,'School Enrollment Data'!$B$3:$P$1818,3,FALSE)))</f>
        <v/>
      </c>
      <c r="CK191" s="222" t="str">
        <f>IF($CG191="", "", IF($CH191="No", 0,VLOOKUP($CG191,'School Enrollment Data'!$B$3:$P$1818,4,FALSE)))</f>
        <v/>
      </c>
      <c r="CL191" s="222" t="str">
        <f>IF($CG191="", "", IF($CH191="No", 0,VLOOKUP($CG191,'School Enrollment Data'!$B$3:$P$1818,5,FALSE)))</f>
        <v/>
      </c>
      <c r="CM191" s="222" t="str">
        <f>IF($CG191="", "", IF($CH191="No", 0,VLOOKUP($CG191,'School Enrollment Data'!$B$3:$P$1818,6,FALSE)))</f>
        <v/>
      </c>
      <c r="CN191" s="222" t="str">
        <f>IF($CG191="", "", IF($CH191="No", 0,VLOOKUP($CG191,'School Enrollment Data'!$B$3:$P$1818,7,FALSE)))</f>
        <v/>
      </c>
      <c r="CO191" s="222" t="str">
        <f>IF($CG191="", "", IF($CH191="No", 0,VLOOKUP($CG191,'School Enrollment Data'!$B$3:$P$1818,8,FALSE)))</f>
        <v/>
      </c>
      <c r="CP191" s="222" t="str">
        <f>IF($CG191="", "", IF($CH191="No", 0,VLOOKUP($CG191,'School Enrollment Data'!$B$3:$P$1818,9,FALSE)))</f>
        <v/>
      </c>
      <c r="CQ191" s="222" t="str">
        <f>IF($CG191="", "", IF($CH191="No", 0,VLOOKUP($CG191,'School Enrollment Data'!$B$3:$P$1818,10,FALSE)))</f>
        <v/>
      </c>
      <c r="CR191" s="222" t="str">
        <f>IF($CG191="", "", IF($CH191="No", 0,VLOOKUP($CG191,'School Enrollment Data'!$B$3:$P$1818,11,FALSE)))</f>
        <v/>
      </c>
      <c r="CS191" s="222" t="str">
        <f>IF($CG191="", "", IF($CH191="No", 0,VLOOKUP($CG191,'School Enrollment Data'!$B$3:$P$1818,12,FALSE)))</f>
        <v/>
      </c>
      <c r="CT191" s="222" t="str">
        <f>IF($CG191="", "", IF($CH191="No", 0,VLOOKUP($CG191,'School Enrollment Data'!$B$3:$P$1818,13,FALSE)))</f>
        <v/>
      </c>
      <c r="CU191" s="222" t="str">
        <f>IF($CG191="", "", IF($CH191="No", 0,VLOOKUP($CG191,'School Enrollment Data'!$B$3:$P$1818,14,FALSE)))</f>
        <v/>
      </c>
      <c r="CV191" s="222" t="str">
        <f>IF($CG191="", "", IF($CH191="No", 0,VLOOKUP($CG191,'School Enrollment Data'!$B$3:$P$1818,15,FALSE)))</f>
        <v/>
      </c>
    </row>
    <row r="192" spans="85:100" ht="15" customHeight="1" x14ac:dyDescent="0.25">
      <c r="CG192" s="133" t="str" cm="1">
        <f t="array" ref="CG192">IFERROR(_xlfn.SINGLE(INDEX('School Enrollment Data'!$B$3:$B$1818, _xlfn.AGGREGATE(15, 3, (('School Enrollment Data'!$A$3:$A$1818=AR$4)/('School Enrollment Data'!$A$3:$A$1818=AR$4)*ROW('School Enrollment Data'!$A$3:$A$1818)-2),ROWS($DV$12:DV91)))), "")</f>
        <v/>
      </c>
      <c r="CH192" s="222" t="str">
        <f t="shared" si="2"/>
        <v/>
      </c>
      <c r="CI192" s="222" t="str">
        <f>IF($CG192="", "", IF($CH192="No", 0,VLOOKUP($CG192,'School Enrollment Data'!$B$3:$P$1818,2,FALSE)))</f>
        <v/>
      </c>
      <c r="CJ192" s="222" t="str">
        <f>IF($CG192="", "", IF($CH192="No", 0,VLOOKUP($CG192,'School Enrollment Data'!$B$3:$P$1818,3,FALSE)))</f>
        <v/>
      </c>
      <c r="CK192" s="222" t="str">
        <f>IF($CG192="", "", IF($CH192="No", 0,VLOOKUP($CG192,'School Enrollment Data'!$B$3:$P$1818,4,FALSE)))</f>
        <v/>
      </c>
      <c r="CL192" s="222" t="str">
        <f>IF($CG192="", "", IF($CH192="No", 0,VLOOKUP($CG192,'School Enrollment Data'!$B$3:$P$1818,5,FALSE)))</f>
        <v/>
      </c>
      <c r="CM192" s="222" t="str">
        <f>IF($CG192="", "", IF($CH192="No", 0,VLOOKUP($CG192,'School Enrollment Data'!$B$3:$P$1818,6,FALSE)))</f>
        <v/>
      </c>
      <c r="CN192" s="222" t="str">
        <f>IF($CG192="", "", IF($CH192="No", 0,VLOOKUP($CG192,'School Enrollment Data'!$B$3:$P$1818,7,FALSE)))</f>
        <v/>
      </c>
      <c r="CO192" s="222" t="str">
        <f>IF($CG192="", "", IF($CH192="No", 0,VLOOKUP($CG192,'School Enrollment Data'!$B$3:$P$1818,8,FALSE)))</f>
        <v/>
      </c>
      <c r="CP192" s="222" t="str">
        <f>IF($CG192="", "", IF($CH192="No", 0,VLOOKUP($CG192,'School Enrollment Data'!$B$3:$P$1818,9,FALSE)))</f>
        <v/>
      </c>
      <c r="CQ192" s="222" t="str">
        <f>IF($CG192="", "", IF($CH192="No", 0,VLOOKUP($CG192,'School Enrollment Data'!$B$3:$P$1818,10,FALSE)))</f>
        <v/>
      </c>
      <c r="CR192" s="222" t="str">
        <f>IF($CG192="", "", IF($CH192="No", 0,VLOOKUP($CG192,'School Enrollment Data'!$B$3:$P$1818,11,FALSE)))</f>
        <v/>
      </c>
      <c r="CS192" s="222" t="str">
        <f>IF($CG192="", "", IF($CH192="No", 0,VLOOKUP($CG192,'School Enrollment Data'!$B$3:$P$1818,12,FALSE)))</f>
        <v/>
      </c>
      <c r="CT192" s="222" t="str">
        <f>IF($CG192="", "", IF($CH192="No", 0,VLOOKUP($CG192,'School Enrollment Data'!$B$3:$P$1818,13,FALSE)))</f>
        <v/>
      </c>
      <c r="CU192" s="222" t="str">
        <f>IF($CG192="", "", IF($CH192="No", 0,VLOOKUP($CG192,'School Enrollment Data'!$B$3:$P$1818,14,FALSE)))</f>
        <v/>
      </c>
      <c r="CV192" s="222" t="str">
        <f>IF($CG192="", "", IF($CH192="No", 0,VLOOKUP($CG192,'School Enrollment Data'!$B$3:$P$1818,15,FALSE)))</f>
        <v/>
      </c>
    </row>
    <row r="193" spans="85:100" ht="15" customHeight="1" x14ac:dyDescent="0.25">
      <c r="CG193" s="133" t="str" cm="1">
        <f t="array" ref="CG193">IFERROR(_xlfn.SINGLE(INDEX('School Enrollment Data'!$B$3:$B$1818, _xlfn.AGGREGATE(15, 3, (('School Enrollment Data'!$A$3:$A$1818=AR$4)/('School Enrollment Data'!$A$3:$A$1818=AR$4)*ROW('School Enrollment Data'!$A$3:$A$1818)-2),ROWS($DV$12:DV92)))), "")</f>
        <v/>
      </c>
      <c r="CH193" s="222" t="str">
        <f t="shared" si="2"/>
        <v/>
      </c>
      <c r="CI193" s="222" t="str">
        <f>IF($CG193="", "", IF($CH193="No", 0,VLOOKUP($CG193,'School Enrollment Data'!$B$3:$P$1818,2,FALSE)))</f>
        <v/>
      </c>
      <c r="CJ193" s="222" t="str">
        <f>IF($CG193="", "", IF($CH193="No", 0,VLOOKUP($CG193,'School Enrollment Data'!$B$3:$P$1818,3,FALSE)))</f>
        <v/>
      </c>
      <c r="CK193" s="222" t="str">
        <f>IF($CG193="", "", IF($CH193="No", 0,VLOOKUP($CG193,'School Enrollment Data'!$B$3:$P$1818,4,FALSE)))</f>
        <v/>
      </c>
      <c r="CL193" s="222" t="str">
        <f>IF($CG193="", "", IF($CH193="No", 0,VLOOKUP($CG193,'School Enrollment Data'!$B$3:$P$1818,5,FALSE)))</f>
        <v/>
      </c>
      <c r="CM193" s="222" t="str">
        <f>IF($CG193="", "", IF($CH193="No", 0,VLOOKUP($CG193,'School Enrollment Data'!$B$3:$P$1818,6,FALSE)))</f>
        <v/>
      </c>
      <c r="CN193" s="222" t="str">
        <f>IF($CG193="", "", IF($CH193="No", 0,VLOOKUP($CG193,'School Enrollment Data'!$B$3:$P$1818,7,FALSE)))</f>
        <v/>
      </c>
      <c r="CO193" s="222" t="str">
        <f>IF($CG193="", "", IF($CH193="No", 0,VLOOKUP($CG193,'School Enrollment Data'!$B$3:$P$1818,8,FALSE)))</f>
        <v/>
      </c>
      <c r="CP193" s="222" t="str">
        <f>IF($CG193="", "", IF($CH193="No", 0,VLOOKUP($CG193,'School Enrollment Data'!$B$3:$P$1818,9,FALSE)))</f>
        <v/>
      </c>
      <c r="CQ193" s="222" t="str">
        <f>IF($CG193="", "", IF($CH193="No", 0,VLOOKUP($CG193,'School Enrollment Data'!$B$3:$P$1818,10,FALSE)))</f>
        <v/>
      </c>
      <c r="CR193" s="222" t="str">
        <f>IF($CG193="", "", IF($CH193="No", 0,VLOOKUP($CG193,'School Enrollment Data'!$B$3:$P$1818,11,FALSE)))</f>
        <v/>
      </c>
      <c r="CS193" s="222" t="str">
        <f>IF($CG193="", "", IF($CH193="No", 0,VLOOKUP($CG193,'School Enrollment Data'!$B$3:$P$1818,12,FALSE)))</f>
        <v/>
      </c>
      <c r="CT193" s="222" t="str">
        <f>IF($CG193="", "", IF($CH193="No", 0,VLOOKUP($CG193,'School Enrollment Data'!$B$3:$P$1818,13,FALSE)))</f>
        <v/>
      </c>
      <c r="CU193" s="222" t="str">
        <f>IF($CG193="", "", IF($CH193="No", 0,VLOOKUP($CG193,'School Enrollment Data'!$B$3:$P$1818,14,FALSE)))</f>
        <v/>
      </c>
      <c r="CV193" s="222" t="str">
        <f>IF($CG193="", "", IF($CH193="No", 0,VLOOKUP($CG193,'School Enrollment Data'!$B$3:$P$1818,15,FALSE)))</f>
        <v/>
      </c>
    </row>
    <row r="194" spans="85:100" ht="15" customHeight="1" x14ac:dyDescent="0.25">
      <c r="CG194" s="133" t="str" cm="1">
        <f t="array" ref="CG194">IFERROR(_xlfn.SINGLE(INDEX('School Enrollment Data'!$B$3:$B$1818, _xlfn.AGGREGATE(15, 3, (('School Enrollment Data'!$A$3:$A$1818=AR$4)/('School Enrollment Data'!$A$3:$A$1818=AR$4)*ROW('School Enrollment Data'!$A$3:$A$1818)-2),ROWS($DV$12:DV93)))), "")</f>
        <v/>
      </c>
      <c r="CH194" s="222" t="str">
        <f t="shared" si="2"/>
        <v/>
      </c>
      <c r="CI194" s="222" t="str">
        <f>IF($CG194="", "", IF($CH194="No", 0,VLOOKUP($CG194,'School Enrollment Data'!$B$3:$P$1818,2,FALSE)))</f>
        <v/>
      </c>
      <c r="CJ194" s="222" t="str">
        <f>IF($CG194="", "", IF($CH194="No", 0,VLOOKUP($CG194,'School Enrollment Data'!$B$3:$P$1818,3,FALSE)))</f>
        <v/>
      </c>
      <c r="CK194" s="222" t="str">
        <f>IF($CG194="", "", IF($CH194="No", 0,VLOOKUP($CG194,'School Enrollment Data'!$B$3:$P$1818,4,FALSE)))</f>
        <v/>
      </c>
      <c r="CL194" s="222" t="str">
        <f>IF($CG194="", "", IF($CH194="No", 0,VLOOKUP($CG194,'School Enrollment Data'!$B$3:$P$1818,5,FALSE)))</f>
        <v/>
      </c>
      <c r="CM194" s="222" t="str">
        <f>IF($CG194="", "", IF($CH194="No", 0,VLOOKUP($CG194,'School Enrollment Data'!$B$3:$P$1818,6,FALSE)))</f>
        <v/>
      </c>
      <c r="CN194" s="222" t="str">
        <f>IF($CG194="", "", IF($CH194="No", 0,VLOOKUP($CG194,'School Enrollment Data'!$B$3:$P$1818,7,FALSE)))</f>
        <v/>
      </c>
      <c r="CO194" s="222" t="str">
        <f>IF($CG194="", "", IF($CH194="No", 0,VLOOKUP($CG194,'School Enrollment Data'!$B$3:$P$1818,8,FALSE)))</f>
        <v/>
      </c>
      <c r="CP194" s="222" t="str">
        <f>IF($CG194="", "", IF($CH194="No", 0,VLOOKUP($CG194,'School Enrollment Data'!$B$3:$P$1818,9,FALSE)))</f>
        <v/>
      </c>
      <c r="CQ194" s="222" t="str">
        <f>IF($CG194="", "", IF($CH194="No", 0,VLOOKUP($CG194,'School Enrollment Data'!$B$3:$P$1818,10,FALSE)))</f>
        <v/>
      </c>
      <c r="CR194" s="222" t="str">
        <f>IF($CG194="", "", IF($CH194="No", 0,VLOOKUP($CG194,'School Enrollment Data'!$B$3:$P$1818,11,FALSE)))</f>
        <v/>
      </c>
      <c r="CS194" s="222" t="str">
        <f>IF($CG194="", "", IF($CH194="No", 0,VLOOKUP($CG194,'School Enrollment Data'!$B$3:$P$1818,12,FALSE)))</f>
        <v/>
      </c>
      <c r="CT194" s="222" t="str">
        <f>IF($CG194="", "", IF($CH194="No", 0,VLOOKUP($CG194,'School Enrollment Data'!$B$3:$P$1818,13,FALSE)))</f>
        <v/>
      </c>
      <c r="CU194" s="222" t="str">
        <f>IF($CG194="", "", IF($CH194="No", 0,VLOOKUP($CG194,'School Enrollment Data'!$B$3:$P$1818,14,FALSE)))</f>
        <v/>
      </c>
      <c r="CV194" s="222" t="str">
        <f>IF($CG194="", "", IF($CH194="No", 0,VLOOKUP($CG194,'School Enrollment Data'!$B$3:$P$1818,15,FALSE)))</f>
        <v/>
      </c>
    </row>
    <row r="195" spans="85:100" ht="15" customHeight="1" x14ac:dyDescent="0.25">
      <c r="CG195" s="133" t="str" cm="1">
        <f t="array" ref="CG195">IFERROR(_xlfn.SINGLE(INDEX('School Enrollment Data'!$B$3:$B$1818, _xlfn.AGGREGATE(15, 3, (('School Enrollment Data'!$A$3:$A$1818=AR$4)/('School Enrollment Data'!$A$3:$A$1818=AR$4)*ROW('School Enrollment Data'!$A$3:$A$1818)-2),ROWS($DV$12:DV94)))), "")</f>
        <v/>
      </c>
      <c r="CH195" s="222" t="str">
        <f t="shared" si="2"/>
        <v/>
      </c>
      <c r="CI195" s="222" t="str">
        <f>IF($CG195="", "", IF($CH195="No", 0,VLOOKUP($CG195,'School Enrollment Data'!$B$3:$P$1818,2,FALSE)))</f>
        <v/>
      </c>
      <c r="CJ195" s="222" t="str">
        <f>IF($CG195="", "", IF($CH195="No", 0,VLOOKUP($CG195,'School Enrollment Data'!$B$3:$P$1818,3,FALSE)))</f>
        <v/>
      </c>
      <c r="CK195" s="222" t="str">
        <f>IF($CG195="", "", IF($CH195="No", 0,VLOOKUP($CG195,'School Enrollment Data'!$B$3:$P$1818,4,FALSE)))</f>
        <v/>
      </c>
      <c r="CL195" s="222" t="str">
        <f>IF($CG195="", "", IF($CH195="No", 0,VLOOKUP($CG195,'School Enrollment Data'!$B$3:$P$1818,5,FALSE)))</f>
        <v/>
      </c>
      <c r="CM195" s="222" t="str">
        <f>IF($CG195="", "", IF($CH195="No", 0,VLOOKUP($CG195,'School Enrollment Data'!$B$3:$P$1818,6,FALSE)))</f>
        <v/>
      </c>
      <c r="CN195" s="222" t="str">
        <f>IF($CG195="", "", IF($CH195="No", 0,VLOOKUP($CG195,'School Enrollment Data'!$B$3:$P$1818,7,FALSE)))</f>
        <v/>
      </c>
      <c r="CO195" s="222" t="str">
        <f>IF($CG195="", "", IF($CH195="No", 0,VLOOKUP($CG195,'School Enrollment Data'!$B$3:$P$1818,8,FALSE)))</f>
        <v/>
      </c>
      <c r="CP195" s="222" t="str">
        <f>IF($CG195="", "", IF($CH195="No", 0,VLOOKUP($CG195,'School Enrollment Data'!$B$3:$P$1818,9,FALSE)))</f>
        <v/>
      </c>
      <c r="CQ195" s="222" t="str">
        <f>IF($CG195="", "", IF($CH195="No", 0,VLOOKUP($CG195,'School Enrollment Data'!$B$3:$P$1818,10,FALSE)))</f>
        <v/>
      </c>
      <c r="CR195" s="222" t="str">
        <f>IF($CG195="", "", IF($CH195="No", 0,VLOOKUP($CG195,'School Enrollment Data'!$B$3:$P$1818,11,FALSE)))</f>
        <v/>
      </c>
      <c r="CS195" s="222" t="str">
        <f>IF($CG195="", "", IF($CH195="No", 0,VLOOKUP($CG195,'School Enrollment Data'!$B$3:$P$1818,12,FALSE)))</f>
        <v/>
      </c>
      <c r="CT195" s="222" t="str">
        <f>IF($CG195="", "", IF($CH195="No", 0,VLOOKUP($CG195,'School Enrollment Data'!$B$3:$P$1818,13,FALSE)))</f>
        <v/>
      </c>
      <c r="CU195" s="222" t="str">
        <f>IF($CG195="", "", IF($CH195="No", 0,VLOOKUP($CG195,'School Enrollment Data'!$B$3:$P$1818,14,FALSE)))</f>
        <v/>
      </c>
      <c r="CV195" s="222" t="str">
        <f>IF($CG195="", "", IF($CH195="No", 0,VLOOKUP($CG195,'School Enrollment Data'!$B$3:$P$1818,15,FALSE)))</f>
        <v/>
      </c>
    </row>
    <row r="196" spans="85:100" ht="15" customHeight="1" x14ac:dyDescent="0.25">
      <c r="CG196" s="133" t="str" cm="1">
        <f t="array" ref="CG196">IFERROR(_xlfn.SINGLE(INDEX('School Enrollment Data'!$B$3:$B$1818, _xlfn.AGGREGATE(15, 3, (('School Enrollment Data'!$A$3:$A$1818=AR$4)/('School Enrollment Data'!$A$3:$A$1818=AR$4)*ROW('School Enrollment Data'!$A$3:$A$1818)-2),ROWS($DV$12:DV95)))), "")</f>
        <v/>
      </c>
      <c r="CH196" s="222" t="str">
        <f t="shared" si="2"/>
        <v/>
      </c>
      <c r="CI196" s="222" t="str">
        <f>IF($CG196="", "", IF($CH196="No", 0,VLOOKUP($CG196,'School Enrollment Data'!$B$3:$P$1818,2,FALSE)))</f>
        <v/>
      </c>
      <c r="CJ196" s="222" t="str">
        <f>IF($CG196="", "", IF($CH196="No", 0,VLOOKUP($CG196,'School Enrollment Data'!$B$3:$P$1818,3,FALSE)))</f>
        <v/>
      </c>
      <c r="CK196" s="222" t="str">
        <f>IF($CG196="", "", IF($CH196="No", 0,VLOOKUP($CG196,'School Enrollment Data'!$B$3:$P$1818,4,FALSE)))</f>
        <v/>
      </c>
      <c r="CL196" s="222" t="str">
        <f>IF($CG196="", "", IF($CH196="No", 0,VLOOKUP($CG196,'School Enrollment Data'!$B$3:$P$1818,5,FALSE)))</f>
        <v/>
      </c>
      <c r="CM196" s="222" t="str">
        <f>IF($CG196="", "", IF($CH196="No", 0,VLOOKUP($CG196,'School Enrollment Data'!$B$3:$P$1818,6,FALSE)))</f>
        <v/>
      </c>
      <c r="CN196" s="222" t="str">
        <f>IF($CG196="", "", IF($CH196="No", 0,VLOOKUP($CG196,'School Enrollment Data'!$B$3:$P$1818,7,FALSE)))</f>
        <v/>
      </c>
      <c r="CO196" s="222" t="str">
        <f>IF($CG196="", "", IF($CH196="No", 0,VLOOKUP($CG196,'School Enrollment Data'!$B$3:$P$1818,8,FALSE)))</f>
        <v/>
      </c>
      <c r="CP196" s="222" t="str">
        <f>IF($CG196="", "", IF($CH196="No", 0,VLOOKUP($CG196,'School Enrollment Data'!$B$3:$P$1818,9,FALSE)))</f>
        <v/>
      </c>
      <c r="CQ196" s="222" t="str">
        <f>IF($CG196="", "", IF($CH196="No", 0,VLOOKUP($CG196,'School Enrollment Data'!$B$3:$P$1818,10,FALSE)))</f>
        <v/>
      </c>
      <c r="CR196" s="222" t="str">
        <f>IF($CG196="", "", IF($CH196="No", 0,VLOOKUP($CG196,'School Enrollment Data'!$B$3:$P$1818,11,FALSE)))</f>
        <v/>
      </c>
      <c r="CS196" s="222" t="str">
        <f>IF($CG196="", "", IF($CH196="No", 0,VLOOKUP($CG196,'School Enrollment Data'!$B$3:$P$1818,12,FALSE)))</f>
        <v/>
      </c>
      <c r="CT196" s="222" t="str">
        <f>IF($CG196="", "", IF($CH196="No", 0,VLOOKUP($CG196,'School Enrollment Data'!$B$3:$P$1818,13,FALSE)))</f>
        <v/>
      </c>
      <c r="CU196" s="222" t="str">
        <f>IF($CG196="", "", IF($CH196="No", 0,VLOOKUP($CG196,'School Enrollment Data'!$B$3:$P$1818,14,FALSE)))</f>
        <v/>
      </c>
      <c r="CV196" s="222" t="str">
        <f>IF($CG196="", "", IF($CH196="No", 0,VLOOKUP($CG196,'School Enrollment Data'!$B$3:$P$1818,15,FALSE)))</f>
        <v/>
      </c>
    </row>
    <row r="197" spans="85:100" ht="15" customHeight="1" x14ac:dyDescent="0.25">
      <c r="CG197" s="133" t="str" cm="1">
        <f t="array" ref="CG197">IFERROR(_xlfn.SINGLE(INDEX('School Enrollment Data'!$B$3:$B$1818, _xlfn.AGGREGATE(15, 3, (('School Enrollment Data'!$A$3:$A$1818=AR$4)/('School Enrollment Data'!$A$3:$A$1818=AR$4)*ROW('School Enrollment Data'!$A$3:$A$1818)-2),ROWS($DV$12:DV96)))), "")</f>
        <v/>
      </c>
      <c r="CH197" s="222" t="str">
        <f t="shared" ref="CH197:CH260" si="3">IF(CG197="","",_xlfn.SINGLE(_xlfn.IFNA(_xlfn.SINGLE(_xlfn.IFNA(_xlfn.SINGLE(IF(_xlfn.SINGLE((_xlfn.XLOOKUP(CG197,D$8:D$106,B$8:B$106)="")),"",_xlfn.XLOOKUP(CG197,D$8:D$106,B$8:B$106))),IF(_xlfn.XLOOKUP(CG197,AC$8:AC$106,AA$8:AA$106)="","",_xlfn.XLOOKUP(CG197,AC$8:AC$106,AA$8:AA$106)))),IF(_xlfn.XLOOKUP(CG197,BB$8:BB$106,AZ$8:AZ$106)="","",_xlfn.XLOOKUP(CG197,BB$8:BB$106,AZ$8:AZ$106)))))</f>
        <v/>
      </c>
      <c r="CI197" s="222" t="str">
        <f>IF($CG197="", "", IF($CH197="No", 0,VLOOKUP($CG197,'School Enrollment Data'!$B$3:$P$1818,2,FALSE)))</f>
        <v/>
      </c>
      <c r="CJ197" s="222" t="str">
        <f>IF($CG197="", "", IF($CH197="No", 0,VLOOKUP($CG197,'School Enrollment Data'!$B$3:$P$1818,3,FALSE)))</f>
        <v/>
      </c>
      <c r="CK197" s="222" t="str">
        <f>IF($CG197="", "", IF($CH197="No", 0,VLOOKUP($CG197,'School Enrollment Data'!$B$3:$P$1818,4,FALSE)))</f>
        <v/>
      </c>
      <c r="CL197" s="222" t="str">
        <f>IF($CG197="", "", IF($CH197="No", 0,VLOOKUP($CG197,'School Enrollment Data'!$B$3:$P$1818,5,FALSE)))</f>
        <v/>
      </c>
      <c r="CM197" s="222" t="str">
        <f>IF($CG197="", "", IF($CH197="No", 0,VLOOKUP($CG197,'School Enrollment Data'!$B$3:$P$1818,6,FALSE)))</f>
        <v/>
      </c>
      <c r="CN197" s="222" t="str">
        <f>IF($CG197="", "", IF($CH197="No", 0,VLOOKUP($CG197,'School Enrollment Data'!$B$3:$P$1818,7,FALSE)))</f>
        <v/>
      </c>
      <c r="CO197" s="222" t="str">
        <f>IF($CG197="", "", IF($CH197="No", 0,VLOOKUP($CG197,'School Enrollment Data'!$B$3:$P$1818,8,FALSE)))</f>
        <v/>
      </c>
      <c r="CP197" s="222" t="str">
        <f>IF($CG197="", "", IF($CH197="No", 0,VLOOKUP($CG197,'School Enrollment Data'!$B$3:$P$1818,9,FALSE)))</f>
        <v/>
      </c>
      <c r="CQ197" s="222" t="str">
        <f>IF($CG197="", "", IF($CH197="No", 0,VLOOKUP($CG197,'School Enrollment Data'!$B$3:$P$1818,10,FALSE)))</f>
        <v/>
      </c>
      <c r="CR197" s="222" t="str">
        <f>IF($CG197="", "", IF($CH197="No", 0,VLOOKUP($CG197,'School Enrollment Data'!$B$3:$P$1818,11,FALSE)))</f>
        <v/>
      </c>
      <c r="CS197" s="222" t="str">
        <f>IF($CG197="", "", IF($CH197="No", 0,VLOOKUP($CG197,'School Enrollment Data'!$B$3:$P$1818,12,FALSE)))</f>
        <v/>
      </c>
      <c r="CT197" s="222" t="str">
        <f>IF($CG197="", "", IF($CH197="No", 0,VLOOKUP($CG197,'School Enrollment Data'!$B$3:$P$1818,13,FALSE)))</f>
        <v/>
      </c>
      <c r="CU197" s="222" t="str">
        <f>IF($CG197="", "", IF($CH197="No", 0,VLOOKUP($CG197,'School Enrollment Data'!$B$3:$P$1818,14,FALSE)))</f>
        <v/>
      </c>
      <c r="CV197" s="222" t="str">
        <f>IF($CG197="", "", IF($CH197="No", 0,VLOOKUP($CG197,'School Enrollment Data'!$B$3:$P$1818,15,FALSE)))</f>
        <v/>
      </c>
    </row>
    <row r="198" spans="85:100" ht="15" customHeight="1" x14ac:dyDescent="0.25">
      <c r="CG198" s="133" t="str" cm="1">
        <f t="array" ref="CG198">IFERROR(_xlfn.SINGLE(INDEX('School Enrollment Data'!$B$3:$B$1818, _xlfn.AGGREGATE(15, 3, (('School Enrollment Data'!$A$3:$A$1818=AR$4)/('School Enrollment Data'!$A$3:$A$1818=AR$4)*ROW('School Enrollment Data'!$A$3:$A$1818)-2),ROWS($DV$12:DV97)))), "")</f>
        <v/>
      </c>
      <c r="CH198" s="222" t="str">
        <f t="shared" si="3"/>
        <v/>
      </c>
      <c r="CI198" s="222" t="str">
        <f>IF($CG198="", "", IF($CH198="No", 0,VLOOKUP($CG198,'School Enrollment Data'!$B$3:$P$1818,2,FALSE)))</f>
        <v/>
      </c>
      <c r="CJ198" s="222" t="str">
        <f>IF($CG198="", "", IF($CH198="No", 0,VLOOKUP($CG198,'School Enrollment Data'!$B$3:$P$1818,3,FALSE)))</f>
        <v/>
      </c>
      <c r="CK198" s="222" t="str">
        <f>IF($CG198="", "", IF($CH198="No", 0,VLOOKUP($CG198,'School Enrollment Data'!$B$3:$P$1818,4,FALSE)))</f>
        <v/>
      </c>
      <c r="CL198" s="222" t="str">
        <f>IF($CG198="", "", IF($CH198="No", 0,VLOOKUP($CG198,'School Enrollment Data'!$B$3:$P$1818,5,FALSE)))</f>
        <v/>
      </c>
      <c r="CM198" s="222" t="str">
        <f>IF($CG198="", "", IF($CH198="No", 0,VLOOKUP($CG198,'School Enrollment Data'!$B$3:$P$1818,6,FALSE)))</f>
        <v/>
      </c>
      <c r="CN198" s="222" t="str">
        <f>IF($CG198="", "", IF($CH198="No", 0,VLOOKUP($CG198,'School Enrollment Data'!$B$3:$P$1818,7,FALSE)))</f>
        <v/>
      </c>
      <c r="CO198" s="222" t="str">
        <f>IF($CG198="", "", IF($CH198="No", 0,VLOOKUP($CG198,'School Enrollment Data'!$B$3:$P$1818,8,FALSE)))</f>
        <v/>
      </c>
      <c r="CP198" s="222" t="str">
        <f>IF($CG198="", "", IF($CH198="No", 0,VLOOKUP($CG198,'School Enrollment Data'!$B$3:$P$1818,9,FALSE)))</f>
        <v/>
      </c>
      <c r="CQ198" s="222" t="str">
        <f>IF($CG198="", "", IF($CH198="No", 0,VLOOKUP($CG198,'School Enrollment Data'!$B$3:$P$1818,10,FALSE)))</f>
        <v/>
      </c>
      <c r="CR198" s="222" t="str">
        <f>IF($CG198="", "", IF($CH198="No", 0,VLOOKUP($CG198,'School Enrollment Data'!$B$3:$P$1818,11,FALSE)))</f>
        <v/>
      </c>
      <c r="CS198" s="222" t="str">
        <f>IF($CG198="", "", IF($CH198="No", 0,VLOOKUP($CG198,'School Enrollment Data'!$B$3:$P$1818,12,FALSE)))</f>
        <v/>
      </c>
      <c r="CT198" s="222" t="str">
        <f>IF($CG198="", "", IF($CH198="No", 0,VLOOKUP($CG198,'School Enrollment Data'!$B$3:$P$1818,13,FALSE)))</f>
        <v/>
      </c>
      <c r="CU198" s="222" t="str">
        <f>IF($CG198="", "", IF($CH198="No", 0,VLOOKUP($CG198,'School Enrollment Data'!$B$3:$P$1818,14,FALSE)))</f>
        <v/>
      </c>
      <c r="CV198" s="222" t="str">
        <f>IF($CG198="", "", IF($CH198="No", 0,VLOOKUP($CG198,'School Enrollment Data'!$B$3:$P$1818,15,FALSE)))</f>
        <v/>
      </c>
    </row>
    <row r="199" spans="85:100" ht="15" customHeight="1" x14ac:dyDescent="0.25">
      <c r="CG199" s="133" t="str" cm="1">
        <f t="array" ref="CG199">IFERROR(_xlfn.SINGLE(INDEX('School Enrollment Data'!$B$3:$B$1818, _xlfn.AGGREGATE(15, 3, (('School Enrollment Data'!$A$3:$A$1818=AR$4)/('School Enrollment Data'!$A$3:$A$1818=AR$4)*ROW('School Enrollment Data'!$A$3:$A$1818)-2),ROWS($DV$12:DV98)))), "")</f>
        <v/>
      </c>
      <c r="CH199" s="222" t="str">
        <f t="shared" si="3"/>
        <v/>
      </c>
      <c r="CI199" s="222" t="str">
        <f>IF($CG199="", "", IF($CH199="No", 0,VLOOKUP($CG199,'School Enrollment Data'!$B$3:$P$1818,2,FALSE)))</f>
        <v/>
      </c>
      <c r="CJ199" s="222" t="str">
        <f>IF($CG199="", "", IF($CH199="No", 0,VLOOKUP($CG199,'School Enrollment Data'!$B$3:$P$1818,3,FALSE)))</f>
        <v/>
      </c>
      <c r="CK199" s="222" t="str">
        <f>IF($CG199="", "", IF($CH199="No", 0,VLOOKUP($CG199,'School Enrollment Data'!$B$3:$P$1818,4,FALSE)))</f>
        <v/>
      </c>
      <c r="CL199" s="222" t="str">
        <f>IF($CG199="", "", IF($CH199="No", 0,VLOOKUP($CG199,'School Enrollment Data'!$B$3:$P$1818,5,FALSE)))</f>
        <v/>
      </c>
      <c r="CM199" s="222" t="str">
        <f>IF($CG199="", "", IF($CH199="No", 0,VLOOKUP($CG199,'School Enrollment Data'!$B$3:$P$1818,6,FALSE)))</f>
        <v/>
      </c>
      <c r="CN199" s="222" t="str">
        <f>IF($CG199="", "", IF($CH199="No", 0,VLOOKUP($CG199,'School Enrollment Data'!$B$3:$P$1818,7,FALSE)))</f>
        <v/>
      </c>
      <c r="CO199" s="222" t="str">
        <f>IF($CG199="", "", IF($CH199="No", 0,VLOOKUP($CG199,'School Enrollment Data'!$B$3:$P$1818,8,FALSE)))</f>
        <v/>
      </c>
      <c r="CP199" s="222" t="str">
        <f>IF($CG199="", "", IF($CH199="No", 0,VLOOKUP($CG199,'School Enrollment Data'!$B$3:$P$1818,9,FALSE)))</f>
        <v/>
      </c>
      <c r="CQ199" s="222" t="str">
        <f>IF($CG199="", "", IF($CH199="No", 0,VLOOKUP($CG199,'School Enrollment Data'!$B$3:$P$1818,10,FALSE)))</f>
        <v/>
      </c>
      <c r="CR199" s="222" t="str">
        <f>IF($CG199="", "", IF($CH199="No", 0,VLOOKUP($CG199,'School Enrollment Data'!$B$3:$P$1818,11,FALSE)))</f>
        <v/>
      </c>
      <c r="CS199" s="222" t="str">
        <f>IF($CG199="", "", IF($CH199="No", 0,VLOOKUP($CG199,'School Enrollment Data'!$B$3:$P$1818,12,FALSE)))</f>
        <v/>
      </c>
      <c r="CT199" s="222" t="str">
        <f>IF($CG199="", "", IF($CH199="No", 0,VLOOKUP($CG199,'School Enrollment Data'!$B$3:$P$1818,13,FALSE)))</f>
        <v/>
      </c>
      <c r="CU199" s="222" t="str">
        <f>IF($CG199="", "", IF($CH199="No", 0,VLOOKUP($CG199,'School Enrollment Data'!$B$3:$P$1818,14,FALSE)))</f>
        <v/>
      </c>
      <c r="CV199" s="222" t="str">
        <f>IF($CG199="", "", IF($CH199="No", 0,VLOOKUP($CG199,'School Enrollment Data'!$B$3:$P$1818,15,FALSE)))</f>
        <v/>
      </c>
    </row>
    <row r="200" spans="85:100" ht="15" customHeight="1" x14ac:dyDescent="0.25">
      <c r="CG200" s="133" t="str" cm="1">
        <f t="array" ref="CG200">IFERROR(_xlfn.SINGLE(INDEX('School Enrollment Data'!$B$3:$B$1818, _xlfn.AGGREGATE(15, 3, (('School Enrollment Data'!$A$3:$A$1818=AR$4)/('School Enrollment Data'!$A$3:$A$1818=AR$4)*ROW('School Enrollment Data'!$A$3:$A$1818)-2),ROWS($DV$12:DV99)))), "")</f>
        <v/>
      </c>
      <c r="CH200" s="222" t="str">
        <f t="shared" si="3"/>
        <v/>
      </c>
      <c r="CI200" s="222" t="str">
        <f>IF($CG200="", "", IF($CH200="No", 0,VLOOKUP($CG200,'School Enrollment Data'!$B$3:$P$1818,2,FALSE)))</f>
        <v/>
      </c>
      <c r="CJ200" s="222" t="str">
        <f>IF($CG200="", "", IF($CH200="No", 0,VLOOKUP($CG200,'School Enrollment Data'!$B$3:$P$1818,3,FALSE)))</f>
        <v/>
      </c>
      <c r="CK200" s="222" t="str">
        <f>IF($CG200="", "", IF($CH200="No", 0,VLOOKUP($CG200,'School Enrollment Data'!$B$3:$P$1818,4,FALSE)))</f>
        <v/>
      </c>
      <c r="CL200" s="222" t="str">
        <f>IF($CG200="", "", IF($CH200="No", 0,VLOOKUP($CG200,'School Enrollment Data'!$B$3:$P$1818,5,FALSE)))</f>
        <v/>
      </c>
      <c r="CM200" s="222" t="str">
        <f>IF($CG200="", "", IF($CH200="No", 0,VLOOKUP($CG200,'School Enrollment Data'!$B$3:$P$1818,6,FALSE)))</f>
        <v/>
      </c>
      <c r="CN200" s="222" t="str">
        <f>IF($CG200="", "", IF($CH200="No", 0,VLOOKUP($CG200,'School Enrollment Data'!$B$3:$P$1818,7,FALSE)))</f>
        <v/>
      </c>
      <c r="CO200" s="222" t="str">
        <f>IF($CG200="", "", IF($CH200="No", 0,VLOOKUP($CG200,'School Enrollment Data'!$B$3:$P$1818,8,FALSE)))</f>
        <v/>
      </c>
      <c r="CP200" s="222" t="str">
        <f>IF($CG200="", "", IF($CH200="No", 0,VLOOKUP($CG200,'School Enrollment Data'!$B$3:$P$1818,9,FALSE)))</f>
        <v/>
      </c>
      <c r="CQ200" s="222" t="str">
        <f>IF($CG200="", "", IF($CH200="No", 0,VLOOKUP($CG200,'School Enrollment Data'!$B$3:$P$1818,10,FALSE)))</f>
        <v/>
      </c>
      <c r="CR200" s="222" t="str">
        <f>IF($CG200="", "", IF($CH200="No", 0,VLOOKUP($CG200,'School Enrollment Data'!$B$3:$P$1818,11,FALSE)))</f>
        <v/>
      </c>
      <c r="CS200" s="222" t="str">
        <f>IF($CG200="", "", IF($CH200="No", 0,VLOOKUP($CG200,'School Enrollment Data'!$B$3:$P$1818,12,FALSE)))</f>
        <v/>
      </c>
      <c r="CT200" s="222" t="str">
        <f>IF($CG200="", "", IF($CH200="No", 0,VLOOKUP($CG200,'School Enrollment Data'!$B$3:$P$1818,13,FALSE)))</f>
        <v/>
      </c>
      <c r="CU200" s="222" t="str">
        <f>IF($CG200="", "", IF($CH200="No", 0,VLOOKUP($CG200,'School Enrollment Data'!$B$3:$P$1818,14,FALSE)))</f>
        <v/>
      </c>
      <c r="CV200" s="222" t="str">
        <f>IF($CG200="", "", IF($CH200="No", 0,VLOOKUP($CG200,'School Enrollment Data'!$B$3:$P$1818,15,FALSE)))</f>
        <v/>
      </c>
    </row>
    <row r="201" spans="85:100" ht="15" customHeight="1" x14ac:dyDescent="0.25">
      <c r="CG201" s="133" t="str" cm="1">
        <f t="array" ref="CG201">IFERROR(_xlfn.SINGLE(INDEX('School Enrollment Data'!$B$3:$B$1818, _xlfn.AGGREGATE(15, 3, (('School Enrollment Data'!$A$3:$A$1818=AR$4)/('School Enrollment Data'!$A$3:$A$1818=AR$4)*ROW('School Enrollment Data'!$A$3:$A$1818)-2),ROWS($DV$12:DV100)))), "")</f>
        <v/>
      </c>
      <c r="CH201" s="222" t="str">
        <f t="shared" si="3"/>
        <v/>
      </c>
      <c r="CI201" s="222" t="str">
        <f>IF($CG201="", "", IF($CH201="No", 0,VLOOKUP($CG201,'School Enrollment Data'!$B$3:$P$1818,2,FALSE)))</f>
        <v/>
      </c>
      <c r="CJ201" s="222" t="str">
        <f>IF($CG201="", "", IF($CH201="No", 0,VLOOKUP($CG201,'School Enrollment Data'!$B$3:$P$1818,3,FALSE)))</f>
        <v/>
      </c>
      <c r="CK201" s="222" t="str">
        <f>IF($CG201="", "", IF($CH201="No", 0,VLOOKUP($CG201,'School Enrollment Data'!$B$3:$P$1818,4,FALSE)))</f>
        <v/>
      </c>
      <c r="CL201" s="222" t="str">
        <f>IF($CG201="", "", IF($CH201="No", 0,VLOOKUP($CG201,'School Enrollment Data'!$B$3:$P$1818,5,FALSE)))</f>
        <v/>
      </c>
      <c r="CM201" s="222" t="str">
        <f>IF($CG201="", "", IF($CH201="No", 0,VLOOKUP($CG201,'School Enrollment Data'!$B$3:$P$1818,6,FALSE)))</f>
        <v/>
      </c>
      <c r="CN201" s="222" t="str">
        <f>IF($CG201="", "", IF($CH201="No", 0,VLOOKUP($CG201,'School Enrollment Data'!$B$3:$P$1818,7,FALSE)))</f>
        <v/>
      </c>
      <c r="CO201" s="222" t="str">
        <f>IF($CG201="", "", IF($CH201="No", 0,VLOOKUP($CG201,'School Enrollment Data'!$B$3:$P$1818,8,FALSE)))</f>
        <v/>
      </c>
      <c r="CP201" s="222" t="str">
        <f>IF($CG201="", "", IF($CH201="No", 0,VLOOKUP($CG201,'School Enrollment Data'!$B$3:$P$1818,9,FALSE)))</f>
        <v/>
      </c>
      <c r="CQ201" s="222" t="str">
        <f>IF($CG201="", "", IF($CH201="No", 0,VLOOKUP($CG201,'School Enrollment Data'!$B$3:$P$1818,10,FALSE)))</f>
        <v/>
      </c>
      <c r="CR201" s="222" t="str">
        <f>IF($CG201="", "", IF($CH201="No", 0,VLOOKUP($CG201,'School Enrollment Data'!$B$3:$P$1818,11,FALSE)))</f>
        <v/>
      </c>
      <c r="CS201" s="222" t="str">
        <f>IF($CG201="", "", IF($CH201="No", 0,VLOOKUP($CG201,'School Enrollment Data'!$B$3:$P$1818,12,FALSE)))</f>
        <v/>
      </c>
      <c r="CT201" s="222" t="str">
        <f>IF($CG201="", "", IF($CH201="No", 0,VLOOKUP($CG201,'School Enrollment Data'!$B$3:$P$1818,13,FALSE)))</f>
        <v/>
      </c>
      <c r="CU201" s="222" t="str">
        <f>IF($CG201="", "", IF($CH201="No", 0,VLOOKUP($CG201,'School Enrollment Data'!$B$3:$P$1818,14,FALSE)))</f>
        <v/>
      </c>
      <c r="CV201" s="222" t="str">
        <f>IF($CG201="", "", IF($CH201="No", 0,VLOOKUP($CG201,'School Enrollment Data'!$B$3:$P$1818,15,FALSE)))</f>
        <v/>
      </c>
    </row>
    <row r="202" spans="85:100" ht="15" customHeight="1" x14ac:dyDescent="0.25">
      <c r="CG202" s="133" t="str" cm="1">
        <f t="array" ref="CG202">IFERROR(_xlfn.SINGLE(INDEX('School Enrollment Data'!$B$3:$B$1818, _xlfn.AGGREGATE(15, 3, (('School Enrollment Data'!$A$3:$A$1818=AR$4)/('School Enrollment Data'!$A$3:$A$1818=AR$4)*ROW('School Enrollment Data'!$A$3:$A$1818)-2),ROWS($DV$12:DV101)))), "")</f>
        <v/>
      </c>
      <c r="CH202" s="222" t="str">
        <f t="shared" si="3"/>
        <v/>
      </c>
      <c r="CI202" s="222" t="str">
        <f>IF($CG202="", "", IF($CH202="No", 0,VLOOKUP($CG202,'School Enrollment Data'!$B$3:$P$1818,2,FALSE)))</f>
        <v/>
      </c>
      <c r="CJ202" s="222" t="str">
        <f>IF($CG202="", "", IF($CH202="No", 0,VLOOKUP($CG202,'School Enrollment Data'!$B$3:$P$1818,3,FALSE)))</f>
        <v/>
      </c>
      <c r="CK202" s="222" t="str">
        <f>IF($CG202="", "", IF($CH202="No", 0,VLOOKUP($CG202,'School Enrollment Data'!$B$3:$P$1818,4,FALSE)))</f>
        <v/>
      </c>
      <c r="CL202" s="222" t="str">
        <f>IF($CG202="", "", IF($CH202="No", 0,VLOOKUP($CG202,'School Enrollment Data'!$B$3:$P$1818,5,FALSE)))</f>
        <v/>
      </c>
      <c r="CM202" s="222" t="str">
        <f>IF($CG202="", "", IF($CH202="No", 0,VLOOKUP($CG202,'School Enrollment Data'!$B$3:$P$1818,6,FALSE)))</f>
        <v/>
      </c>
      <c r="CN202" s="222" t="str">
        <f>IF($CG202="", "", IF($CH202="No", 0,VLOOKUP($CG202,'School Enrollment Data'!$B$3:$P$1818,7,FALSE)))</f>
        <v/>
      </c>
      <c r="CO202" s="222" t="str">
        <f>IF($CG202="", "", IF($CH202="No", 0,VLOOKUP($CG202,'School Enrollment Data'!$B$3:$P$1818,8,FALSE)))</f>
        <v/>
      </c>
      <c r="CP202" s="222" t="str">
        <f>IF($CG202="", "", IF($CH202="No", 0,VLOOKUP($CG202,'School Enrollment Data'!$B$3:$P$1818,9,FALSE)))</f>
        <v/>
      </c>
      <c r="CQ202" s="222" t="str">
        <f>IF($CG202="", "", IF($CH202="No", 0,VLOOKUP($CG202,'School Enrollment Data'!$B$3:$P$1818,10,FALSE)))</f>
        <v/>
      </c>
      <c r="CR202" s="222" t="str">
        <f>IF($CG202="", "", IF($CH202="No", 0,VLOOKUP($CG202,'School Enrollment Data'!$B$3:$P$1818,11,FALSE)))</f>
        <v/>
      </c>
      <c r="CS202" s="222" t="str">
        <f>IF($CG202="", "", IF($CH202="No", 0,VLOOKUP($CG202,'School Enrollment Data'!$B$3:$P$1818,12,FALSE)))</f>
        <v/>
      </c>
      <c r="CT202" s="222" t="str">
        <f>IF($CG202="", "", IF($CH202="No", 0,VLOOKUP($CG202,'School Enrollment Data'!$B$3:$P$1818,13,FALSE)))</f>
        <v/>
      </c>
      <c r="CU202" s="222" t="str">
        <f>IF($CG202="", "", IF($CH202="No", 0,VLOOKUP($CG202,'School Enrollment Data'!$B$3:$P$1818,14,FALSE)))</f>
        <v/>
      </c>
      <c r="CV202" s="222" t="str">
        <f>IF($CG202="", "", IF($CH202="No", 0,VLOOKUP($CG202,'School Enrollment Data'!$B$3:$P$1818,15,FALSE)))</f>
        <v/>
      </c>
    </row>
    <row r="203" spans="85:100" ht="15" customHeight="1" x14ac:dyDescent="0.25">
      <c r="CG203" s="133" t="str" cm="1">
        <f t="array" ref="CG203">IFERROR(_xlfn.SINGLE(INDEX('School Enrollment Data'!$B$3:$B$1818, _xlfn.AGGREGATE(15, 3, (('School Enrollment Data'!$A$3:$A$1818=AR$4)/('School Enrollment Data'!$A$3:$A$1818=AR$4)*ROW('School Enrollment Data'!$A$3:$A$1818)-2),ROWS($DV$12:DV102)))), "")</f>
        <v/>
      </c>
      <c r="CH203" s="222" t="str">
        <f t="shared" si="3"/>
        <v/>
      </c>
      <c r="CI203" s="222" t="str">
        <f>IF($CG203="", "", IF($CH203="No", 0,VLOOKUP($CG203,'School Enrollment Data'!$B$3:$P$1818,2,FALSE)))</f>
        <v/>
      </c>
      <c r="CJ203" s="222" t="str">
        <f>IF($CG203="", "", IF($CH203="No", 0,VLOOKUP($CG203,'School Enrollment Data'!$B$3:$P$1818,3,FALSE)))</f>
        <v/>
      </c>
      <c r="CK203" s="222" t="str">
        <f>IF($CG203="", "", IF($CH203="No", 0,VLOOKUP($CG203,'School Enrollment Data'!$B$3:$P$1818,4,FALSE)))</f>
        <v/>
      </c>
      <c r="CL203" s="222" t="str">
        <f>IF($CG203="", "", IF($CH203="No", 0,VLOOKUP($CG203,'School Enrollment Data'!$B$3:$P$1818,5,FALSE)))</f>
        <v/>
      </c>
      <c r="CM203" s="222" t="str">
        <f>IF($CG203="", "", IF($CH203="No", 0,VLOOKUP($CG203,'School Enrollment Data'!$B$3:$P$1818,6,FALSE)))</f>
        <v/>
      </c>
      <c r="CN203" s="222" t="str">
        <f>IF($CG203="", "", IF($CH203="No", 0,VLOOKUP($CG203,'School Enrollment Data'!$B$3:$P$1818,7,FALSE)))</f>
        <v/>
      </c>
      <c r="CO203" s="222" t="str">
        <f>IF($CG203="", "", IF($CH203="No", 0,VLOOKUP($CG203,'School Enrollment Data'!$B$3:$P$1818,8,FALSE)))</f>
        <v/>
      </c>
      <c r="CP203" s="222" t="str">
        <f>IF($CG203="", "", IF($CH203="No", 0,VLOOKUP($CG203,'School Enrollment Data'!$B$3:$P$1818,9,FALSE)))</f>
        <v/>
      </c>
      <c r="CQ203" s="222" t="str">
        <f>IF($CG203="", "", IF($CH203="No", 0,VLOOKUP($CG203,'School Enrollment Data'!$B$3:$P$1818,10,FALSE)))</f>
        <v/>
      </c>
      <c r="CR203" s="222" t="str">
        <f>IF($CG203="", "", IF($CH203="No", 0,VLOOKUP($CG203,'School Enrollment Data'!$B$3:$P$1818,11,FALSE)))</f>
        <v/>
      </c>
      <c r="CS203" s="222" t="str">
        <f>IF($CG203="", "", IF($CH203="No", 0,VLOOKUP($CG203,'School Enrollment Data'!$B$3:$P$1818,12,FALSE)))</f>
        <v/>
      </c>
      <c r="CT203" s="222" t="str">
        <f>IF($CG203="", "", IF($CH203="No", 0,VLOOKUP($CG203,'School Enrollment Data'!$B$3:$P$1818,13,FALSE)))</f>
        <v/>
      </c>
      <c r="CU203" s="222" t="str">
        <f>IF($CG203="", "", IF($CH203="No", 0,VLOOKUP($CG203,'School Enrollment Data'!$B$3:$P$1818,14,FALSE)))</f>
        <v/>
      </c>
      <c r="CV203" s="222" t="str">
        <f>IF($CG203="", "", IF($CH203="No", 0,VLOOKUP($CG203,'School Enrollment Data'!$B$3:$P$1818,15,FALSE)))</f>
        <v/>
      </c>
    </row>
    <row r="204" spans="85:100" ht="15" customHeight="1" x14ac:dyDescent="0.25">
      <c r="CG204" s="133" t="str" cm="1">
        <f t="array" ref="CG204">IFERROR(_xlfn.SINGLE(INDEX('School Enrollment Data'!$B$3:$B$1818, _xlfn.AGGREGATE(15, 3, (('School Enrollment Data'!$A$3:$A$1818=AR$4)/('School Enrollment Data'!$A$3:$A$1818=AR$4)*ROW('School Enrollment Data'!$A$3:$A$1818)-2),ROWS($DV$12:DV103)))), "")</f>
        <v/>
      </c>
      <c r="CH204" s="222" t="str">
        <f t="shared" si="3"/>
        <v/>
      </c>
      <c r="CI204" s="222" t="str">
        <f>IF($CG204="", "", IF($CH204="No", 0,VLOOKUP($CG204,'School Enrollment Data'!$B$3:$P$1818,2,FALSE)))</f>
        <v/>
      </c>
      <c r="CJ204" s="222" t="str">
        <f>IF($CG204="", "", IF($CH204="No", 0,VLOOKUP($CG204,'School Enrollment Data'!$B$3:$P$1818,3,FALSE)))</f>
        <v/>
      </c>
      <c r="CK204" s="222" t="str">
        <f>IF($CG204="", "", IF($CH204="No", 0,VLOOKUP($CG204,'School Enrollment Data'!$B$3:$P$1818,4,FALSE)))</f>
        <v/>
      </c>
      <c r="CL204" s="222" t="str">
        <f>IF($CG204="", "", IF($CH204="No", 0,VLOOKUP($CG204,'School Enrollment Data'!$B$3:$P$1818,5,FALSE)))</f>
        <v/>
      </c>
      <c r="CM204" s="222" t="str">
        <f>IF($CG204="", "", IF($CH204="No", 0,VLOOKUP($CG204,'School Enrollment Data'!$B$3:$P$1818,6,FALSE)))</f>
        <v/>
      </c>
      <c r="CN204" s="222" t="str">
        <f>IF($CG204="", "", IF($CH204="No", 0,VLOOKUP($CG204,'School Enrollment Data'!$B$3:$P$1818,7,FALSE)))</f>
        <v/>
      </c>
      <c r="CO204" s="222" t="str">
        <f>IF($CG204="", "", IF($CH204="No", 0,VLOOKUP($CG204,'School Enrollment Data'!$B$3:$P$1818,8,FALSE)))</f>
        <v/>
      </c>
      <c r="CP204" s="222" t="str">
        <f>IF($CG204="", "", IF($CH204="No", 0,VLOOKUP($CG204,'School Enrollment Data'!$B$3:$P$1818,9,FALSE)))</f>
        <v/>
      </c>
      <c r="CQ204" s="222" t="str">
        <f>IF($CG204="", "", IF($CH204="No", 0,VLOOKUP($CG204,'School Enrollment Data'!$B$3:$P$1818,10,FALSE)))</f>
        <v/>
      </c>
      <c r="CR204" s="222" t="str">
        <f>IF($CG204="", "", IF($CH204="No", 0,VLOOKUP($CG204,'School Enrollment Data'!$B$3:$P$1818,11,FALSE)))</f>
        <v/>
      </c>
      <c r="CS204" s="222" t="str">
        <f>IF($CG204="", "", IF($CH204="No", 0,VLOOKUP($CG204,'School Enrollment Data'!$B$3:$P$1818,12,FALSE)))</f>
        <v/>
      </c>
      <c r="CT204" s="222" t="str">
        <f>IF($CG204="", "", IF($CH204="No", 0,VLOOKUP($CG204,'School Enrollment Data'!$B$3:$P$1818,13,FALSE)))</f>
        <v/>
      </c>
      <c r="CU204" s="222" t="str">
        <f>IF($CG204="", "", IF($CH204="No", 0,VLOOKUP($CG204,'School Enrollment Data'!$B$3:$P$1818,14,FALSE)))</f>
        <v/>
      </c>
      <c r="CV204" s="222" t="str">
        <f>IF($CG204="", "", IF($CH204="No", 0,VLOOKUP($CG204,'School Enrollment Data'!$B$3:$P$1818,15,FALSE)))</f>
        <v/>
      </c>
    </row>
    <row r="205" spans="85:100" ht="15" customHeight="1" x14ac:dyDescent="0.25">
      <c r="CG205" s="133" t="str" cm="1">
        <f t="array" ref="CG205">IFERROR(_xlfn.SINGLE(INDEX('School Enrollment Data'!$B$3:$B$1818, _xlfn.AGGREGATE(15, 3, (('School Enrollment Data'!$A$3:$A$1818=AR$4)/('School Enrollment Data'!$A$3:$A$1818=AR$4)*ROW('School Enrollment Data'!$A$3:$A$1818)-2),ROWS($DV$12:DV104)))), "")</f>
        <v/>
      </c>
      <c r="CH205" s="222" t="str">
        <f t="shared" si="3"/>
        <v/>
      </c>
      <c r="CI205" s="222" t="str">
        <f>IF($CG205="", "", IF($CH205="No", 0,VLOOKUP($CG205,'School Enrollment Data'!$B$3:$P$1818,2,FALSE)))</f>
        <v/>
      </c>
      <c r="CJ205" s="222" t="str">
        <f>IF($CG205="", "", IF($CH205="No", 0,VLOOKUP($CG205,'School Enrollment Data'!$B$3:$P$1818,3,FALSE)))</f>
        <v/>
      </c>
      <c r="CK205" s="222" t="str">
        <f>IF($CG205="", "", IF($CH205="No", 0,VLOOKUP($CG205,'School Enrollment Data'!$B$3:$P$1818,4,FALSE)))</f>
        <v/>
      </c>
      <c r="CL205" s="222" t="str">
        <f>IF($CG205="", "", IF($CH205="No", 0,VLOOKUP($CG205,'School Enrollment Data'!$B$3:$P$1818,5,FALSE)))</f>
        <v/>
      </c>
      <c r="CM205" s="222" t="str">
        <f>IF($CG205="", "", IF($CH205="No", 0,VLOOKUP($CG205,'School Enrollment Data'!$B$3:$P$1818,6,FALSE)))</f>
        <v/>
      </c>
      <c r="CN205" s="222" t="str">
        <f>IF($CG205="", "", IF($CH205="No", 0,VLOOKUP($CG205,'School Enrollment Data'!$B$3:$P$1818,7,FALSE)))</f>
        <v/>
      </c>
      <c r="CO205" s="222" t="str">
        <f>IF($CG205="", "", IF($CH205="No", 0,VLOOKUP($CG205,'School Enrollment Data'!$B$3:$P$1818,8,FALSE)))</f>
        <v/>
      </c>
      <c r="CP205" s="222" t="str">
        <f>IF($CG205="", "", IF($CH205="No", 0,VLOOKUP($CG205,'School Enrollment Data'!$B$3:$P$1818,9,FALSE)))</f>
        <v/>
      </c>
      <c r="CQ205" s="222" t="str">
        <f>IF($CG205="", "", IF($CH205="No", 0,VLOOKUP($CG205,'School Enrollment Data'!$B$3:$P$1818,10,FALSE)))</f>
        <v/>
      </c>
      <c r="CR205" s="222" t="str">
        <f>IF($CG205="", "", IF($CH205="No", 0,VLOOKUP($CG205,'School Enrollment Data'!$B$3:$P$1818,11,FALSE)))</f>
        <v/>
      </c>
      <c r="CS205" s="222" t="str">
        <f>IF($CG205="", "", IF($CH205="No", 0,VLOOKUP($CG205,'School Enrollment Data'!$B$3:$P$1818,12,FALSE)))</f>
        <v/>
      </c>
      <c r="CT205" s="222" t="str">
        <f>IF($CG205="", "", IF($CH205="No", 0,VLOOKUP($CG205,'School Enrollment Data'!$B$3:$P$1818,13,FALSE)))</f>
        <v/>
      </c>
      <c r="CU205" s="222" t="str">
        <f>IF($CG205="", "", IF($CH205="No", 0,VLOOKUP($CG205,'School Enrollment Data'!$B$3:$P$1818,14,FALSE)))</f>
        <v/>
      </c>
      <c r="CV205" s="222" t="str">
        <f>IF($CG205="", "", IF($CH205="No", 0,VLOOKUP($CG205,'School Enrollment Data'!$B$3:$P$1818,15,FALSE)))</f>
        <v/>
      </c>
    </row>
    <row r="206" spans="85:100" ht="15" customHeight="1" x14ac:dyDescent="0.25">
      <c r="CG206" s="133" t="str" cm="1">
        <f t="array" ref="CG206">IFERROR(_xlfn.SINGLE(INDEX('School Enrollment Data'!$B$3:$B$1818, _xlfn.AGGREGATE(15, 3, (('School Enrollment Data'!$A$3:$A$1818=AR$4)/('School Enrollment Data'!$A$3:$A$1818=AR$4)*ROW('School Enrollment Data'!$A$3:$A$1818)-2),ROWS($DV$12:DV105)))), "")</f>
        <v/>
      </c>
      <c r="CH206" s="222" t="str">
        <f t="shared" si="3"/>
        <v/>
      </c>
      <c r="CI206" s="222" t="str">
        <f>IF($CG206="", "", IF($CH206="No", 0,VLOOKUP($CG206,'School Enrollment Data'!$B$3:$P$1818,2,FALSE)))</f>
        <v/>
      </c>
      <c r="CJ206" s="222" t="str">
        <f>IF($CG206="", "", IF($CH206="No", 0,VLOOKUP($CG206,'School Enrollment Data'!$B$3:$P$1818,3,FALSE)))</f>
        <v/>
      </c>
      <c r="CK206" s="222" t="str">
        <f>IF($CG206="", "", IF($CH206="No", 0,VLOOKUP($CG206,'School Enrollment Data'!$B$3:$P$1818,4,FALSE)))</f>
        <v/>
      </c>
      <c r="CL206" s="222" t="str">
        <f>IF($CG206="", "", IF($CH206="No", 0,VLOOKUP($CG206,'School Enrollment Data'!$B$3:$P$1818,5,FALSE)))</f>
        <v/>
      </c>
      <c r="CM206" s="222" t="str">
        <f>IF($CG206="", "", IF($CH206="No", 0,VLOOKUP($CG206,'School Enrollment Data'!$B$3:$P$1818,6,FALSE)))</f>
        <v/>
      </c>
      <c r="CN206" s="222" t="str">
        <f>IF($CG206="", "", IF($CH206="No", 0,VLOOKUP($CG206,'School Enrollment Data'!$B$3:$P$1818,7,FALSE)))</f>
        <v/>
      </c>
      <c r="CO206" s="222" t="str">
        <f>IF($CG206="", "", IF($CH206="No", 0,VLOOKUP($CG206,'School Enrollment Data'!$B$3:$P$1818,8,FALSE)))</f>
        <v/>
      </c>
      <c r="CP206" s="222" t="str">
        <f>IF($CG206="", "", IF($CH206="No", 0,VLOOKUP($CG206,'School Enrollment Data'!$B$3:$P$1818,9,FALSE)))</f>
        <v/>
      </c>
      <c r="CQ206" s="222" t="str">
        <f>IF($CG206="", "", IF($CH206="No", 0,VLOOKUP($CG206,'School Enrollment Data'!$B$3:$P$1818,10,FALSE)))</f>
        <v/>
      </c>
      <c r="CR206" s="222" t="str">
        <f>IF($CG206="", "", IF($CH206="No", 0,VLOOKUP($CG206,'School Enrollment Data'!$B$3:$P$1818,11,FALSE)))</f>
        <v/>
      </c>
      <c r="CS206" s="222" t="str">
        <f>IF($CG206="", "", IF($CH206="No", 0,VLOOKUP($CG206,'School Enrollment Data'!$B$3:$P$1818,12,FALSE)))</f>
        <v/>
      </c>
      <c r="CT206" s="222" t="str">
        <f>IF($CG206="", "", IF($CH206="No", 0,VLOOKUP($CG206,'School Enrollment Data'!$B$3:$P$1818,13,FALSE)))</f>
        <v/>
      </c>
      <c r="CU206" s="222" t="str">
        <f>IF($CG206="", "", IF($CH206="No", 0,VLOOKUP($CG206,'School Enrollment Data'!$B$3:$P$1818,14,FALSE)))</f>
        <v/>
      </c>
      <c r="CV206" s="222" t="str">
        <f>IF($CG206="", "", IF($CH206="No", 0,VLOOKUP($CG206,'School Enrollment Data'!$B$3:$P$1818,15,FALSE)))</f>
        <v/>
      </c>
    </row>
    <row r="207" spans="85:100" ht="15" customHeight="1" x14ac:dyDescent="0.25">
      <c r="CG207" s="133" t="str" cm="1">
        <f t="array" ref="CG207">IFERROR(_xlfn.SINGLE(INDEX('School Enrollment Data'!$B$3:$B$1818, _xlfn.AGGREGATE(15, 3, (('School Enrollment Data'!$A$3:$A$1818=AR$4)/('School Enrollment Data'!$A$3:$A$1818=AR$4)*ROW('School Enrollment Data'!$A$3:$A$1818)-2),ROWS($DV$12:DV106)))), "")</f>
        <v/>
      </c>
      <c r="CH207" s="222" t="str">
        <f t="shared" si="3"/>
        <v/>
      </c>
      <c r="CI207" s="222" t="str">
        <f>IF($CG207="", "", IF($CH207="No", 0,VLOOKUP($CG207,'School Enrollment Data'!$B$3:$P$1818,2,FALSE)))</f>
        <v/>
      </c>
      <c r="CJ207" s="222" t="str">
        <f>IF($CG207="", "", IF($CH207="No", 0,VLOOKUP($CG207,'School Enrollment Data'!$B$3:$P$1818,3,FALSE)))</f>
        <v/>
      </c>
      <c r="CK207" s="222" t="str">
        <f>IF($CG207="", "", IF($CH207="No", 0,VLOOKUP($CG207,'School Enrollment Data'!$B$3:$P$1818,4,FALSE)))</f>
        <v/>
      </c>
      <c r="CL207" s="222" t="str">
        <f>IF($CG207="", "", IF($CH207="No", 0,VLOOKUP($CG207,'School Enrollment Data'!$B$3:$P$1818,5,FALSE)))</f>
        <v/>
      </c>
      <c r="CM207" s="222" t="str">
        <f>IF($CG207="", "", IF($CH207="No", 0,VLOOKUP($CG207,'School Enrollment Data'!$B$3:$P$1818,6,FALSE)))</f>
        <v/>
      </c>
      <c r="CN207" s="222" t="str">
        <f>IF($CG207="", "", IF($CH207="No", 0,VLOOKUP($CG207,'School Enrollment Data'!$B$3:$P$1818,7,FALSE)))</f>
        <v/>
      </c>
      <c r="CO207" s="222" t="str">
        <f>IF($CG207="", "", IF($CH207="No", 0,VLOOKUP($CG207,'School Enrollment Data'!$B$3:$P$1818,8,FALSE)))</f>
        <v/>
      </c>
      <c r="CP207" s="222" t="str">
        <f>IF($CG207="", "", IF($CH207="No", 0,VLOOKUP($CG207,'School Enrollment Data'!$B$3:$P$1818,9,FALSE)))</f>
        <v/>
      </c>
      <c r="CQ207" s="222" t="str">
        <f>IF($CG207="", "", IF($CH207="No", 0,VLOOKUP($CG207,'School Enrollment Data'!$B$3:$P$1818,10,FALSE)))</f>
        <v/>
      </c>
      <c r="CR207" s="222" t="str">
        <f>IF($CG207="", "", IF($CH207="No", 0,VLOOKUP($CG207,'School Enrollment Data'!$B$3:$P$1818,11,FALSE)))</f>
        <v/>
      </c>
      <c r="CS207" s="222" t="str">
        <f>IF($CG207="", "", IF($CH207="No", 0,VLOOKUP($CG207,'School Enrollment Data'!$B$3:$P$1818,12,FALSE)))</f>
        <v/>
      </c>
      <c r="CT207" s="222" t="str">
        <f>IF($CG207="", "", IF($CH207="No", 0,VLOOKUP($CG207,'School Enrollment Data'!$B$3:$P$1818,13,FALSE)))</f>
        <v/>
      </c>
      <c r="CU207" s="222" t="str">
        <f>IF($CG207="", "", IF($CH207="No", 0,VLOOKUP($CG207,'School Enrollment Data'!$B$3:$P$1818,14,FALSE)))</f>
        <v/>
      </c>
      <c r="CV207" s="222" t="str">
        <f>IF($CG207="", "", IF($CH207="No", 0,VLOOKUP($CG207,'School Enrollment Data'!$B$3:$P$1818,15,FALSE)))</f>
        <v/>
      </c>
    </row>
    <row r="208" spans="85:100" ht="15" customHeight="1" x14ac:dyDescent="0.25">
      <c r="CG208" s="133" t="str" cm="1">
        <f t="array" ref="CG208">IFERROR(_xlfn.SINGLE(INDEX('School Enrollment Data'!$B$3:$B$1818, _xlfn.AGGREGATE(15, 3, (('School Enrollment Data'!$A$3:$A$1818=AR$4)/('School Enrollment Data'!$A$3:$A$1818=AR$4)*ROW('School Enrollment Data'!$A$3:$A$1818)-2),ROWS($DV$12:DV107)))), "")</f>
        <v/>
      </c>
      <c r="CH208" s="222" t="str">
        <f t="shared" si="3"/>
        <v/>
      </c>
      <c r="CI208" s="222" t="str">
        <f>IF($CG208="", "", IF($CH208="No", 0,VLOOKUP($CG208,'School Enrollment Data'!$B$3:$P$1818,2,FALSE)))</f>
        <v/>
      </c>
      <c r="CJ208" s="222" t="str">
        <f>IF($CG208="", "", IF($CH208="No", 0,VLOOKUP($CG208,'School Enrollment Data'!$B$3:$P$1818,3,FALSE)))</f>
        <v/>
      </c>
      <c r="CK208" s="222" t="str">
        <f>IF($CG208="", "", IF($CH208="No", 0,VLOOKUP($CG208,'School Enrollment Data'!$B$3:$P$1818,4,FALSE)))</f>
        <v/>
      </c>
      <c r="CL208" s="222" t="str">
        <f>IF($CG208="", "", IF($CH208="No", 0,VLOOKUP($CG208,'School Enrollment Data'!$B$3:$P$1818,5,FALSE)))</f>
        <v/>
      </c>
      <c r="CM208" s="222" t="str">
        <f>IF($CG208="", "", IF($CH208="No", 0,VLOOKUP($CG208,'School Enrollment Data'!$B$3:$P$1818,6,FALSE)))</f>
        <v/>
      </c>
      <c r="CN208" s="222" t="str">
        <f>IF($CG208="", "", IF($CH208="No", 0,VLOOKUP($CG208,'School Enrollment Data'!$B$3:$P$1818,7,FALSE)))</f>
        <v/>
      </c>
      <c r="CO208" s="222" t="str">
        <f>IF($CG208="", "", IF($CH208="No", 0,VLOOKUP($CG208,'School Enrollment Data'!$B$3:$P$1818,8,FALSE)))</f>
        <v/>
      </c>
      <c r="CP208" s="222" t="str">
        <f>IF($CG208="", "", IF($CH208="No", 0,VLOOKUP($CG208,'School Enrollment Data'!$B$3:$P$1818,9,FALSE)))</f>
        <v/>
      </c>
      <c r="CQ208" s="222" t="str">
        <f>IF($CG208="", "", IF($CH208="No", 0,VLOOKUP($CG208,'School Enrollment Data'!$B$3:$P$1818,10,FALSE)))</f>
        <v/>
      </c>
      <c r="CR208" s="222" t="str">
        <f>IF($CG208="", "", IF($CH208="No", 0,VLOOKUP($CG208,'School Enrollment Data'!$B$3:$P$1818,11,FALSE)))</f>
        <v/>
      </c>
      <c r="CS208" s="222" t="str">
        <f>IF($CG208="", "", IF($CH208="No", 0,VLOOKUP($CG208,'School Enrollment Data'!$B$3:$P$1818,12,FALSE)))</f>
        <v/>
      </c>
      <c r="CT208" s="222" t="str">
        <f>IF($CG208="", "", IF($CH208="No", 0,VLOOKUP($CG208,'School Enrollment Data'!$B$3:$P$1818,13,FALSE)))</f>
        <v/>
      </c>
      <c r="CU208" s="222" t="str">
        <f>IF($CG208="", "", IF($CH208="No", 0,VLOOKUP($CG208,'School Enrollment Data'!$B$3:$P$1818,14,FALSE)))</f>
        <v/>
      </c>
      <c r="CV208" s="222" t="str">
        <f>IF($CG208="", "", IF($CH208="No", 0,VLOOKUP($CG208,'School Enrollment Data'!$B$3:$P$1818,15,FALSE)))</f>
        <v/>
      </c>
    </row>
    <row r="209" spans="85:100" ht="15" customHeight="1" x14ac:dyDescent="0.25">
      <c r="CG209" s="133" t="str" cm="1">
        <f t="array" ref="CG209">IFERROR(_xlfn.SINGLE(INDEX('School Enrollment Data'!$B$3:$B$1818, _xlfn.AGGREGATE(15, 3, (('School Enrollment Data'!$A$3:$A$1818=AR$4)/('School Enrollment Data'!$A$3:$A$1818=AR$4)*ROW('School Enrollment Data'!$A$3:$A$1818)-2),ROWS($DV$12:DV108)))), "")</f>
        <v/>
      </c>
      <c r="CH209" s="222" t="str">
        <f t="shared" si="3"/>
        <v/>
      </c>
      <c r="CI209" s="222" t="str">
        <f>IF($CG209="", "", IF($CH209="No", 0,VLOOKUP($CG209,'School Enrollment Data'!$B$3:$P$1818,2,FALSE)))</f>
        <v/>
      </c>
      <c r="CJ209" s="222" t="str">
        <f>IF($CG209="", "", IF($CH209="No", 0,VLOOKUP($CG209,'School Enrollment Data'!$B$3:$P$1818,3,FALSE)))</f>
        <v/>
      </c>
      <c r="CK209" s="222" t="str">
        <f>IF($CG209="", "", IF($CH209="No", 0,VLOOKUP($CG209,'School Enrollment Data'!$B$3:$P$1818,4,FALSE)))</f>
        <v/>
      </c>
      <c r="CL209" s="222" t="str">
        <f>IF($CG209="", "", IF($CH209="No", 0,VLOOKUP($CG209,'School Enrollment Data'!$B$3:$P$1818,5,FALSE)))</f>
        <v/>
      </c>
      <c r="CM209" s="222" t="str">
        <f>IF($CG209="", "", IF($CH209="No", 0,VLOOKUP($CG209,'School Enrollment Data'!$B$3:$P$1818,6,FALSE)))</f>
        <v/>
      </c>
      <c r="CN209" s="222" t="str">
        <f>IF($CG209="", "", IF($CH209="No", 0,VLOOKUP($CG209,'School Enrollment Data'!$B$3:$P$1818,7,FALSE)))</f>
        <v/>
      </c>
      <c r="CO209" s="222" t="str">
        <f>IF($CG209="", "", IF($CH209="No", 0,VLOOKUP($CG209,'School Enrollment Data'!$B$3:$P$1818,8,FALSE)))</f>
        <v/>
      </c>
      <c r="CP209" s="222" t="str">
        <f>IF($CG209="", "", IF($CH209="No", 0,VLOOKUP($CG209,'School Enrollment Data'!$B$3:$P$1818,9,FALSE)))</f>
        <v/>
      </c>
      <c r="CQ209" s="222" t="str">
        <f>IF($CG209="", "", IF($CH209="No", 0,VLOOKUP($CG209,'School Enrollment Data'!$B$3:$P$1818,10,FALSE)))</f>
        <v/>
      </c>
      <c r="CR209" s="222" t="str">
        <f>IF($CG209="", "", IF($CH209="No", 0,VLOOKUP($CG209,'School Enrollment Data'!$B$3:$P$1818,11,FALSE)))</f>
        <v/>
      </c>
      <c r="CS209" s="222" t="str">
        <f>IF($CG209="", "", IF($CH209="No", 0,VLOOKUP($CG209,'School Enrollment Data'!$B$3:$P$1818,12,FALSE)))</f>
        <v/>
      </c>
      <c r="CT209" s="222" t="str">
        <f>IF($CG209="", "", IF($CH209="No", 0,VLOOKUP($CG209,'School Enrollment Data'!$B$3:$P$1818,13,FALSE)))</f>
        <v/>
      </c>
      <c r="CU209" s="222" t="str">
        <f>IF($CG209="", "", IF($CH209="No", 0,VLOOKUP($CG209,'School Enrollment Data'!$B$3:$P$1818,14,FALSE)))</f>
        <v/>
      </c>
      <c r="CV209" s="222" t="str">
        <f>IF($CG209="", "", IF($CH209="No", 0,VLOOKUP($CG209,'School Enrollment Data'!$B$3:$P$1818,15,FALSE)))</f>
        <v/>
      </c>
    </row>
    <row r="210" spans="85:100" ht="15" customHeight="1" x14ac:dyDescent="0.25">
      <c r="CG210" s="133" t="str" cm="1">
        <f t="array" ref="CG210">IFERROR(_xlfn.SINGLE(INDEX('School Enrollment Data'!$B$3:$B$1818, _xlfn.AGGREGATE(15, 3, (('School Enrollment Data'!$A$3:$A$1818=AR$4)/('School Enrollment Data'!$A$3:$A$1818=AR$4)*ROW('School Enrollment Data'!$A$3:$A$1818)-2),ROWS($DV$12:DV109)))), "")</f>
        <v/>
      </c>
      <c r="CH210" s="222" t="str">
        <f t="shared" si="3"/>
        <v/>
      </c>
      <c r="CI210" s="222" t="str">
        <f>IF($CG210="", "", IF($CH210="No", 0,VLOOKUP($CG210,'School Enrollment Data'!$B$3:$P$1818,2,FALSE)))</f>
        <v/>
      </c>
      <c r="CJ210" s="222" t="str">
        <f>IF($CG210="", "", IF($CH210="No", 0,VLOOKUP($CG210,'School Enrollment Data'!$B$3:$P$1818,3,FALSE)))</f>
        <v/>
      </c>
      <c r="CK210" s="222" t="str">
        <f>IF($CG210="", "", IF($CH210="No", 0,VLOOKUP($CG210,'School Enrollment Data'!$B$3:$P$1818,4,FALSE)))</f>
        <v/>
      </c>
      <c r="CL210" s="222" t="str">
        <f>IF($CG210="", "", IF($CH210="No", 0,VLOOKUP($CG210,'School Enrollment Data'!$B$3:$P$1818,5,FALSE)))</f>
        <v/>
      </c>
      <c r="CM210" s="222" t="str">
        <f>IF($CG210="", "", IF($CH210="No", 0,VLOOKUP($CG210,'School Enrollment Data'!$B$3:$P$1818,6,FALSE)))</f>
        <v/>
      </c>
      <c r="CN210" s="222" t="str">
        <f>IF($CG210="", "", IF($CH210="No", 0,VLOOKUP($CG210,'School Enrollment Data'!$B$3:$P$1818,7,FALSE)))</f>
        <v/>
      </c>
      <c r="CO210" s="222" t="str">
        <f>IF($CG210="", "", IF($CH210="No", 0,VLOOKUP($CG210,'School Enrollment Data'!$B$3:$P$1818,8,FALSE)))</f>
        <v/>
      </c>
      <c r="CP210" s="222" t="str">
        <f>IF($CG210="", "", IF($CH210="No", 0,VLOOKUP($CG210,'School Enrollment Data'!$B$3:$P$1818,9,FALSE)))</f>
        <v/>
      </c>
      <c r="CQ210" s="222" t="str">
        <f>IF($CG210="", "", IF($CH210="No", 0,VLOOKUP($CG210,'School Enrollment Data'!$B$3:$P$1818,10,FALSE)))</f>
        <v/>
      </c>
      <c r="CR210" s="222" t="str">
        <f>IF($CG210="", "", IF($CH210="No", 0,VLOOKUP($CG210,'School Enrollment Data'!$B$3:$P$1818,11,FALSE)))</f>
        <v/>
      </c>
      <c r="CS210" s="222" t="str">
        <f>IF($CG210="", "", IF($CH210="No", 0,VLOOKUP($CG210,'School Enrollment Data'!$B$3:$P$1818,12,FALSE)))</f>
        <v/>
      </c>
      <c r="CT210" s="222" t="str">
        <f>IF($CG210="", "", IF($CH210="No", 0,VLOOKUP($CG210,'School Enrollment Data'!$B$3:$P$1818,13,FALSE)))</f>
        <v/>
      </c>
      <c r="CU210" s="222" t="str">
        <f>IF($CG210="", "", IF($CH210="No", 0,VLOOKUP($CG210,'School Enrollment Data'!$B$3:$P$1818,14,FALSE)))</f>
        <v/>
      </c>
      <c r="CV210" s="222" t="str">
        <f>IF($CG210="", "", IF($CH210="No", 0,VLOOKUP($CG210,'School Enrollment Data'!$B$3:$P$1818,15,FALSE)))</f>
        <v/>
      </c>
    </row>
    <row r="211" spans="85:100" ht="15" customHeight="1" x14ac:dyDescent="0.25">
      <c r="CG211" s="133" t="str" cm="1">
        <f t="array" ref="CG211">IFERROR(_xlfn.SINGLE(INDEX('School Enrollment Data'!$B$3:$B$1818, _xlfn.AGGREGATE(15, 3, (('School Enrollment Data'!$A$3:$A$1818=AR$4)/('School Enrollment Data'!$A$3:$A$1818=AR$4)*ROW('School Enrollment Data'!$A$3:$A$1818)-2),ROWS($DV$12:DV110)))), "")</f>
        <v/>
      </c>
      <c r="CH211" s="222" t="str">
        <f t="shared" si="3"/>
        <v/>
      </c>
      <c r="CI211" s="222" t="str">
        <f>IF($CG211="", "", IF($CH211="No", 0,VLOOKUP($CG211,'School Enrollment Data'!$B$3:$P$1818,2,FALSE)))</f>
        <v/>
      </c>
      <c r="CJ211" s="222" t="str">
        <f>IF($CG211="", "", IF($CH211="No", 0,VLOOKUP($CG211,'School Enrollment Data'!$B$3:$P$1818,3,FALSE)))</f>
        <v/>
      </c>
      <c r="CK211" s="222" t="str">
        <f>IF($CG211="", "", IF($CH211="No", 0,VLOOKUP($CG211,'School Enrollment Data'!$B$3:$P$1818,4,FALSE)))</f>
        <v/>
      </c>
      <c r="CL211" s="222" t="str">
        <f>IF($CG211="", "", IF($CH211="No", 0,VLOOKUP($CG211,'School Enrollment Data'!$B$3:$P$1818,5,FALSE)))</f>
        <v/>
      </c>
      <c r="CM211" s="222" t="str">
        <f>IF($CG211="", "", IF($CH211="No", 0,VLOOKUP($CG211,'School Enrollment Data'!$B$3:$P$1818,6,FALSE)))</f>
        <v/>
      </c>
      <c r="CN211" s="222" t="str">
        <f>IF($CG211="", "", IF($CH211="No", 0,VLOOKUP($CG211,'School Enrollment Data'!$B$3:$P$1818,7,FALSE)))</f>
        <v/>
      </c>
      <c r="CO211" s="222" t="str">
        <f>IF($CG211="", "", IF($CH211="No", 0,VLOOKUP($CG211,'School Enrollment Data'!$B$3:$P$1818,8,FALSE)))</f>
        <v/>
      </c>
      <c r="CP211" s="222" t="str">
        <f>IF($CG211="", "", IF($CH211="No", 0,VLOOKUP($CG211,'School Enrollment Data'!$B$3:$P$1818,9,FALSE)))</f>
        <v/>
      </c>
      <c r="CQ211" s="222" t="str">
        <f>IF($CG211="", "", IF($CH211="No", 0,VLOOKUP($CG211,'School Enrollment Data'!$B$3:$P$1818,10,FALSE)))</f>
        <v/>
      </c>
      <c r="CR211" s="222" t="str">
        <f>IF($CG211="", "", IF($CH211="No", 0,VLOOKUP($CG211,'School Enrollment Data'!$B$3:$P$1818,11,FALSE)))</f>
        <v/>
      </c>
      <c r="CS211" s="222" t="str">
        <f>IF($CG211="", "", IF($CH211="No", 0,VLOOKUP($CG211,'School Enrollment Data'!$B$3:$P$1818,12,FALSE)))</f>
        <v/>
      </c>
      <c r="CT211" s="222" t="str">
        <f>IF($CG211="", "", IF($CH211="No", 0,VLOOKUP($CG211,'School Enrollment Data'!$B$3:$P$1818,13,FALSE)))</f>
        <v/>
      </c>
      <c r="CU211" s="222" t="str">
        <f>IF($CG211="", "", IF($CH211="No", 0,VLOOKUP($CG211,'School Enrollment Data'!$B$3:$P$1818,14,FALSE)))</f>
        <v/>
      </c>
      <c r="CV211" s="222" t="str">
        <f>IF($CG211="", "", IF($CH211="No", 0,VLOOKUP($CG211,'School Enrollment Data'!$B$3:$P$1818,15,FALSE)))</f>
        <v/>
      </c>
    </row>
    <row r="212" spans="85:100" ht="15" customHeight="1" x14ac:dyDescent="0.25">
      <c r="CG212" s="133" t="str" cm="1">
        <f t="array" ref="CG212">IFERROR(_xlfn.SINGLE(INDEX('School Enrollment Data'!$B$3:$B$1818, _xlfn.AGGREGATE(15, 3, (('School Enrollment Data'!$A$3:$A$1818=AR$4)/('School Enrollment Data'!$A$3:$A$1818=AR$4)*ROW('School Enrollment Data'!$A$3:$A$1818)-2),ROWS($DV$12:DV111)))), "")</f>
        <v/>
      </c>
      <c r="CH212" s="222" t="str">
        <f t="shared" si="3"/>
        <v/>
      </c>
      <c r="CI212" s="222" t="str">
        <f>IF($CG212="", "", IF($CH212="No", 0,VLOOKUP($CG212,'School Enrollment Data'!$B$3:$P$1818,2,FALSE)))</f>
        <v/>
      </c>
      <c r="CJ212" s="222" t="str">
        <f>IF($CG212="", "", IF($CH212="No", 0,VLOOKUP($CG212,'School Enrollment Data'!$B$3:$P$1818,3,FALSE)))</f>
        <v/>
      </c>
      <c r="CK212" s="222" t="str">
        <f>IF($CG212="", "", IF($CH212="No", 0,VLOOKUP($CG212,'School Enrollment Data'!$B$3:$P$1818,4,FALSE)))</f>
        <v/>
      </c>
      <c r="CL212" s="222" t="str">
        <f>IF($CG212="", "", IF($CH212="No", 0,VLOOKUP($CG212,'School Enrollment Data'!$B$3:$P$1818,5,FALSE)))</f>
        <v/>
      </c>
      <c r="CM212" s="222" t="str">
        <f>IF($CG212="", "", IF($CH212="No", 0,VLOOKUP($CG212,'School Enrollment Data'!$B$3:$P$1818,6,FALSE)))</f>
        <v/>
      </c>
      <c r="CN212" s="222" t="str">
        <f>IF($CG212="", "", IF($CH212="No", 0,VLOOKUP($CG212,'School Enrollment Data'!$B$3:$P$1818,7,FALSE)))</f>
        <v/>
      </c>
      <c r="CO212" s="222" t="str">
        <f>IF($CG212="", "", IF($CH212="No", 0,VLOOKUP($CG212,'School Enrollment Data'!$B$3:$P$1818,8,FALSE)))</f>
        <v/>
      </c>
      <c r="CP212" s="222" t="str">
        <f>IF($CG212="", "", IF($CH212="No", 0,VLOOKUP($CG212,'School Enrollment Data'!$B$3:$P$1818,9,FALSE)))</f>
        <v/>
      </c>
      <c r="CQ212" s="222" t="str">
        <f>IF($CG212="", "", IF($CH212="No", 0,VLOOKUP($CG212,'School Enrollment Data'!$B$3:$P$1818,10,FALSE)))</f>
        <v/>
      </c>
      <c r="CR212" s="222" t="str">
        <f>IF($CG212="", "", IF($CH212="No", 0,VLOOKUP($CG212,'School Enrollment Data'!$B$3:$P$1818,11,FALSE)))</f>
        <v/>
      </c>
      <c r="CS212" s="222" t="str">
        <f>IF($CG212="", "", IF($CH212="No", 0,VLOOKUP($CG212,'School Enrollment Data'!$B$3:$P$1818,12,FALSE)))</f>
        <v/>
      </c>
      <c r="CT212" s="222" t="str">
        <f>IF($CG212="", "", IF($CH212="No", 0,VLOOKUP($CG212,'School Enrollment Data'!$B$3:$P$1818,13,FALSE)))</f>
        <v/>
      </c>
      <c r="CU212" s="222" t="str">
        <f>IF($CG212="", "", IF($CH212="No", 0,VLOOKUP($CG212,'School Enrollment Data'!$B$3:$P$1818,14,FALSE)))</f>
        <v/>
      </c>
      <c r="CV212" s="222" t="str">
        <f>IF($CG212="", "", IF($CH212="No", 0,VLOOKUP($CG212,'School Enrollment Data'!$B$3:$P$1818,15,FALSE)))</f>
        <v/>
      </c>
    </row>
    <row r="213" spans="85:100" ht="15" customHeight="1" x14ac:dyDescent="0.25">
      <c r="CG213" s="133" t="str" cm="1">
        <f t="array" ref="CG213">IFERROR(_xlfn.SINGLE(INDEX('School Enrollment Data'!$B$3:$B$1818, _xlfn.AGGREGATE(15, 3, (('School Enrollment Data'!$A$3:$A$1818=AR$4)/('School Enrollment Data'!$A$3:$A$1818=AR$4)*ROW('School Enrollment Data'!$A$3:$A$1818)-2),ROWS($DV$12:DV112)))), "")</f>
        <v/>
      </c>
      <c r="CH213" s="222" t="str">
        <f t="shared" si="3"/>
        <v/>
      </c>
      <c r="CI213" s="222" t="str">
        <f>IF($CG213="", "", IF($CH213="No", 0,VLOOKUP($CG213,'School Enrollment Data'!$B$3:$P$1818,2,FALSE)))</f>
        <v/>
      </c>
      <c r="CJ213" s="222" t="str">
        <f>IF($CG213="", "", IF($CH213="No", 0,VLOOKUP($CG213,'School Enrollment Data'!$B$3:$P$1818,3,FALSE)))</f>
        <v/>
      </c>
      <c r="CK213" s="222" t="str">
        <f>IF($CG213="", "", IF($CH213="No", 0,VLOOKUP($CG213,'School Enrollment Data'!$B$3:$P$1818,4,FALSE)))</f>
        <v/>
      </c>
      <c r="CL213" s="222" t="str">
        <f>IF($CG213="", "", IF($CH213="No", 0,VLOOKUP($CG213,'School Enrollment Data'!$B$3:$P$1818,5,FALSE)))</f>
        <v/>
      </c>
      <c r="CM213" s="222" t="str">
        <f>IF($CG213="", "", IF($CH213="No", 0,VLOOKUP($CG213,'School Enrollment Data'!$B$3:$P$1818,6,FALSE)))</f>
        <v/>
      </c>
      <c r="CN213" s="222" t="str">
        <f>IF($CG213="", "", IF($CH213="No", 0,VLOOKUP($CG213,'School Enrollment Data'!$B$3:$P$1818,7,FALSE)))</f>
        <v/>
      </c>
      <c r="CO213" s="222" t="str">
        <f>IF($CG213="", "", IF($CH213="No", 0,VLOOKUP($CG213,'School Enrollment Data'!$B$3:$P$1818,8,FALSE)))</f>
        <v/>
      </c>
      <c r="CP213" s="222" t="str">
        <f>IF($CG213="", "", IF($CH213="No", 0,VLOOKUP($CG213,'School Enrollment Data'!$B$3:$P$1818,9,FALSE)))</f>
        <v/>
      </c>
      <c r="CQ213" s="222" t="str">
        <f>IF($CG213="", "", IF($CH213="No", 0,VLOOKUP($CG213,'School Enrollment Data'!$B$3:$P$1818,10,FALSE)))</f>
        <v/>
      </c>
      <c r="CR213" s="222" t="str">
        <f>IF($CG213="", "", IF($CH213="No", 0,VLOOKUP($CG213,'School Enrollment Data'!$B$3:$P$1818,11,FALSE)))</f>
        <v/>
      </c>
      <c r="CS213" s="222" t="str">
        <f>IF($CG213="", "", IF($CH213="No", 0,VLOOKUP($CG213,'School Enrollment Data'!$B$3:$P$1818,12,FALSE)))</f>
        <v/>
      </c>
      <c r="CT213" s="222" t="str">
        <f>IF($CG213="", "", IF($CH213="No", 0,VLOOKUP($CG213,'School Enrollment Data'!$B$3:$P$1818,13,FALSE)))</f>
        <v/>
      </c>
      <c r="CU213" s="222" t="str">
        <f>IF($CG213="", "", IF($CH213="No", 0,VLOOKUP($CG213,'School Enrollment Data'!$B$3:$P$1818,14,FALSE)))</f>
        <v/>
      </c>
      <c r="CV213" s="222" t="str">
        <f>IF($CG213="", "", IF($CH213="No", 0,VLOOKUP($CG213,'School Enrollment Data'!$B$3:$P$1818,15,FALSE)))</f>
        <v/>
      </c>
    </row>
    <row r="214" spans="85:100" ht="15" customHeight="1" x14ac:dyDescent="0.25">
      <c r="CG214" s="133" t="str" cm="1">
        <f t="array" ref="CG214">IFERROR(_xlfn.SINGLE(INDEX('School Enrollment Data'!$B$3:$B$1818, _xlfn.AGGREGATE(15, 3, (('School Enrollment Data'!$A$3:$A$1818=AR$4)/('School Enrollment Data'!$A$3:$A$1818=AR$4)*ROW('School Enrollment Data'!$A$3:$A$1818)-2),ROWS($DV$12:DV113)))), "")</f>
        <v/>
      </c>
      <c r="CH214" s="222" t="str">
        <f t="shared" si="3"/>
        <v/>
      </c>
      <c r="CI214" s="222" t="str">
        <f>IF($CG214="", "", IF($CH214="No", 0,VLOOKUP($CG214,'School Enrollment Data'!$B$3:$P$1818,2,FALSE)))</f>
        <v/>
      </c>
      <c r="CJ214" s="222" t="str">
        <f>IF($CG214="", "", IF($CH214="No", 0,VLOOKUP($CG214,'School Enrollment Data'!$B$3:$P$1818,3,FALSE)))</f>
        <v/>
      </c>
      <c r="CK214" s="222" t="str">
        <f>IF($CG214="", "", IF($CH214="No", 0,VLOOKUP($CG214,'School Enrollment Data'!$B$3:$P$1818,4,FALSE)))</f>
        <v/>
      </c>
      <c r="CL214" s="222" t="str">
        <f>IF($CG214="", "", IF($CH214="No", 0,VLOOKUP($CG214,'School Enrollment Data'!$B$3:$P$1818,5,FALSE)))</f>
        <v/>
      </c>
      <c r="CM214" s="222" t="str">
        <f>IF($CG214="", "", IF($CH214="No", 0,VLOOKUP($CG214,'School Enrollment Data'!$B$3:$P$1818,6,FALSE)))</f>
        <v/>
      </c>
      <c r="CN214" s="222" t="str">
        <f>IF($CG214="", "", IF($CH214="No", 0,VLOOKUP($CG214,'School Enrollment Data'!$B$3:$P$1818,7,FALSE)))</f>
        <v/>
      </c>
      <c r="CO214" s="222" t="str">
        <f>IF($CG214="", "", IF($CH214="No", 0,VLOOKUP($CG214,'School Enrollment Data'!$B$3:$P$1818,8,FALSE)))</f>
        <v/>
      </c>
      <c r="CP214" s="222" t="str">
        <f>IF($CG214="", "", IF($CH214="No", 0,VLOOKUP($CG214,'School Enrollment Data'!$B$3:$P$1818,9,FALSE)))</f>
        <v/>
      </c>
      <c r="CQ214" s="222" t="str">
        <f>IF($CG214="", "", IF($CH214="No", 0,VLOOKUP($CG214,'School Enrollment Data'!$B$3:$P$1818,10,FALSE)))</f>
        <v/>
      </c>
      <c r="CR214" s="222" t="str">
        <f>IF($CG214="", "", IF($CH214="No", 0,VLOOKUP($CG214,'School Enrollment Data'!$B$3:$P$1818,11,FALSE)))</f>
        <v/>
      </c>
      <c r="CS214" s="222" t="str">
        <f>IF($CG214="", "", IF($CH214="No", 0,VLOOKUP($CG214,'School Enrollment Data'!$B$3:$P$1818,12,FALSE)))</f>
        <v/>
      </c>
      <c r="CT214" s="222" t="str">
        <f>IF($CG214="", "", IF($CH214="No", 0,VLOOKUP($CG214,'School Enrollment Data'!$B$3:$P$1818,13,FALSE)))</f>
        <v/>
      </c>
      <c r="CU214" s="222" t="str">
        <f>IF($CG214="", "", IF($CH214="No", 0,VLOOKUP($CG214,'School Enrollment Data'!$B$3:$P$1818,14,FALSE)))</f>
        <v/>
      </c>
      <c r="CV214" s="222" t="str">
        <f>IF($CG214="", "", IF($CH214="No", 0,VLOOKUP($CG214,'School Enrollment Data'!$B$3:$P$1818,15,FALSE)))</f>
        <v/>
      </c>
    </row>
    <row r="215" spans="85:100" ht="15" customHeight="1" x14ac:dyDescent="0.25">
      <c r="CG215" s="133" t="str" cm="1">
        <f t="array" ref="CG215">IFERROR(_xlfn.SINGLE(INDEX('School Enrollment Data'!$B$3:$B$1818, _xlfn.AGGREGATE(15, 3, (('School Enrollment Data'!$A$3:$A$1818=AR$4)/('School Enrollment Data'!$A$3:$A$1818=AR$4)*ROW('School Enrollment Data'!$A$3:$A$1818)-2),ROWS($DV$12:DV114)))), "")</f>
        <v/>
      </c>
      <c r="CH215" s="222" t="str">
        <f t="shared" si="3"/>
        <v/>
      </c>
      <c r="CI215" s="222" t="str">
        <f>IF($CG215="", "", IF($CH215="No", 0,VLOOKUP($CG215,'School Enrollment Data'!$B$3:$P$1818,2,FALSE)))</f>
        <v/>
      </c>
      <c r="CJ215" s="222" t="str">
        <f>IF($CG215="", "", IF($CH215="No", 0,VLOOKUP($CG215,'School Enrollment Data'!$B$3:$P$1818,3,FALSE)))</f>
        <v/>
      </c>
      <c r="CK215" s="222" t="str">
        <f>IF($CG215="", "", IF($CH215="No", 0,VLOOKUP($CG215,'School Enrollment Data'!$B$3:$P$1818,4,FALSE)))</f>
        <v/>
      </c>
      <c r="CL215" s="222" t="str">
        <f>IF($CG215="", "", IF($CH215="No", 0,VLOOKUP($CG215,'School Enrollment Data'!$B$3:$P$1818,5,FALSE)))</f>
        <v/>
      </c>
      <c r="CM215" s="222" t="str">
        <f>IF($CG215="", "", IF($CH215="No", 0,VLOOKUP($CG215,'School Enrollment Data'!$B$3:$P$1818,6,FALSE)))</f>
        <v/>
      </c>
      <c r="CN215" s="222" t="str">
        <f>IF($CG215="", "", IF($CH215="No", 0,VLOOKUP($CG215,'School Enrollment Data'!$B$3:$P$1818,7,FALSE)))</f>
        <v/>
      </c>
      <c r="CO215" s="222" t="str">
        <f>IF($CG215="", "", IF($CH215="No", 0,VLOOKUP($CG215,'School Enrollment Data'!$B$3:$P$1818,8,FALSE)))</f>
        <v/>
      </c>
      <c r="CP215" s="222" t="str">
        <f>IF($CG215="", "", IF($CH215="No", 0,VLOOKUP($CG215,'School Enrollment Data'!$B$3:$P$1818,9,FALSE)))</f>
        <v/>
      </c>
      <c r="CQ215" s="222" t="str">
        <f>IF($CG215="", "", IF($CH215="No", 0,VLOOKUP($CG215,'School Enrollment Data'!$B$3:$P$1818,10,FALSE)))</f>
        <v/>
      </c>
      <c r="CR215" s="222" t="str">
        <f>IF($CG215="", "", IF($CH215="No", 0,VLOOKUP($CG215,'School Enrollment Data'!$B$3:$P$1818,11,FALSE)))</f>
        <v/>
      </c>
      <c r="CS215" s="222" t="str">
        <f>IF($CG215="", "", IF($CH215="No", 0,VLOOKUP($CG215,'School Enrollment Data'!$B$3:$P$1818,12,FALSE)))</f>
        <v/>
      </c>
      <c r="CT215" s="222" t="str">
        <f>IF($CG215="", "", IF($CH215="No", 0,VLOOKUP($CG215,'School Enrollment Data'!$B$3:$P$1818,13,FALSE)))</f>
        <v/>
      </c>
      <c r="CU215" s="222" t="str">
        <f>IF($CG215="", "", IF($CH215="No", 0,VLOOKUP($CG215,'School Enrollment Data'!$B$3:$P$1818,14,FALSE)))</f>
        <v/>
      </c>
      <c r="CV215" s="222" t="str">
        <f>IF($CG215="", "", IF($CH215="No", 0,VLOOKUP($CG215,'School Enrollment Data'!$B$3:$P$1818,15,FALSE)))</f>
        <v/>
      </c>
    </row>
    <row r="216" spans="85:100" ht="15" customHeight="1" x14ac:dyDescent="0.25">
      <c r="CG216" s="133" t="str" cm="1">
        <f t="array" ref="CG216">IFERROR(_xlfn.SINGLE(INDEX('School Enrollment Data'!$B$3:$B$1818, _xlfn.AGGREGATE(15, 3, (('School Enrollment Data'!$A$3:$A$1818=AR$4)/('School Enrollment Data'!$A$3:$A$1818=AR$4)*ROW('School Enrollment Data'!$A$3:$A$1818)-2),ROWS($DV$12:DV115)))), "")</f>
        <v/>
      </c>
      <c r="CH216" s="222" t="str">
        <f t="shared" si="3"/>
        <v/>
      </c>
      <c r="CI216" s="222" t="str">
        <f>IF($CG216="", "", IF($CH216="No", 0,VLOOKUP($CG216,'School Enrollment Data'!$B$3:$P$1818,2,FALSE)))</f>
        <v/>
      </c>
      <c r="CJ216" s="222" t="str">
        <f>IF($CG216="", "", IF($CH216="No", 0,VLOOKUP($CG216,'School Enrollment Data'!$B$3:$P$1818,3,FALSE)))</f>
        <v/>
      </c>
      <c r="CK216" s="222" t="str">
        <f>IF($CG216="", "", IF($CH216="No", 0,VLOOKUP($CG216,'School Enrollment Data'!$B$3:$P$1818,4,FALSE)))</f>
        <v/>
      </c>
      <c r="CL216" s="222" t="str">
        <f>IF($CG216="", "", IF($CH216="No", 0,VLOOKUP($CG216,'School Enrollment Data'!$B$3:$P$1818,5,FALSE)))</f>
        <v/>
      </c>
      <c r="CM216" s="222" t="str">
        <f>IF($CG216="", "", IF($CH216="No", 0,VLOOKUP($CG216,'School Enrollment Data'!$B$3:$P$1818,6,FALSE)))</f>
        <v/>
      </c>
      <c r="CN216" s="222" t="str">
        <f>IF($CG216="", "", IF($CH216="No", 0,VLOOKUP($CG216,'School Enrollment Data'!$B$3:$P$1818,7,FALSE)))</f>
        <v/>
      </c>
      <c r="CO216" s="222" t="str">
        <f>IF($CG216="", "", IF($CH216="No", 0,VLOOKUP($CG216,'School Enrollment Data'!$B$3:$P$1818,8,FALSE)))</f>
        <v/>
      </c>
      <c r="CP216" s="222" t="str">
        <f>IF($CG216="", "", IF($CH216="No", 0,VLOOKUP($CG216,'School Enrollment Data'!$B$3:$P$1818,9,FALSE)))</f>
        <v/>
      </c>
      <c r="CQ216" s="222" t="str">
        <f>IF($CG216="", "", IF($CH216="No", 0,VLOOKUP($CG216,'School Enrollment Data'!$B$3:$P$1818,10,FALSE)))</f>
        <v/>
      </c>
      <c r="CR216" s="222" t="str">
        <f>IF($CG216="", "", IF($CH216="No", 0,VLOOKUP($CG216,'School Enrollment Data'!$B$3:$P$1818,11,FALSE)))</f>
        <v/>
      </c>
      <c r="CS216" s="222" t="str">
        <f>IF($CG216="", "", IF($CH216="No", 0,VLOOKUP($CG216,'School Enrollment Data'!$B$3:$P$1818,12,FALSE)))</f>
        <v/>
      </c>
      <c r="CT216" s="222" t="str">
        <f>IF($CG216="", "", IF($CH216="No", 0,VLOOKUP($CG216,'School Enrollment Data'!$B$3:$P$1818,13,FALSE)))</f>
        <v/>
      </c>
      <c r="CU216" s="222" t="str">
        <f>IF($CG216="", "", IF($CH216="No", 0,VLOOKUP($CG216,'School Enrollment Data'!$B$3:$P$1818,14,FALSE)))</f>
        <v/>
      </c>
      <c r="CV216" s="222" t="str">
        <f>IF($CG216="", "", IF($CH216="No", 0,VLOOKUP($CG216,'School Enrollment Data'!$B$3:$P$1818,15,FALSE)))</f>
        <v/>
      </c>
    </row>
    <row r="217" spans="85:100" ht="15" customHeight="1" x14ac:dyDescent="0.25">
      <c r="CG217" s="133" t="str" cm="1">
        <f t="array" ref="CG217">IFERROR(_xlfn.SINGLE(INDEX('School Enrollment Data'!$B$3:$B$1818, _xlfn.AGGREGATE(15, 3, (('School Enrollment Data'!$A$3:$A$1818=AR$4)/('School Enrollment Data'!$A$3:$A$1818=AR$4)*ROW('School Enrollment Data'!$A$3:$A$1818)-2),ROWS($DV$12:DV116)))), "")</f>
        <v/>
      </c>
      <c r="CH217" s="222" t="str">
        <f t="shared" si="3"/>
        <v/>
      </c>
      <c r="CI217" s="222" t="str">
        <f>IF($CG217="", "", IF($CH217="No", 0,VLOOKUP($CG217,'School Enrollment Data'!$B$3:$P$1818,2,FALSE)))</f>
        <v/>
      </c>
      <c r="CJ217" s="222" t="str">
        <f>IF($CG217="", "", IF($CH217="No", 0,VLOOKUP($CG217,'School Enrollment Data'!$B$3:$P$1818,3,FALSE)))</f>
        <v/>
      </c>
      <c r="CK217" s="222" t="str">
        <f>IF($CG217="", "", IF($CH217="No", 0,VLOOKUP($CG217,'School Enrollment Data'!$B$3:$P$1818,4,FALSE)))</f>
        <v/>
      </c>
      <c r="CL217" s="222" t="str">
        <f>IF($CG217="", "", IF($CH217="No", 0,VLOOKUP($CG217,'School Enrollment Data'!$B$3:$P$1818,5,FALSE)))</f>
        <v/>
      </c>
      <c r="CM217" s="222" t="str">
        <f>IF($CG217="", "", IF($CH217="No", 0,VLOOKUP($CG217,'School Enrollment Data'!$B$3:$P$1818,6,FALSE)))</f>
        <v/>
      </c>
      <c r="CN217" s="222" t="str">
        <f>IF($CG217="", "", IF($CH217="No", 0,VLOOKUP($CG217,'School Enrollment Data'!$B$3:$P$1818,7,FALSE)))</f>
        <v/>
      </c>
      <c r="CO217" s="222" t="str">
        <f>IF($CG217="", "", IF($CH217="No", 0,VLOOKUP($CG217,'School Enrollment Data'!$B$3:$P$1818,8,FALSE)))</f>
        <v/>
      </c>
      <c r="CP217" s="222" t="str">
        <f>IF($CG217="", "", IF($CH217="No", 0,VLOOKUP($CG217,'School Enrollment Data'!$B$3:$P$1818,9,FALSE)))</f>
        <v/>
      </c>
      <c r="CQ217" s="222" t="str">
        <f>IF($CG217="", "", IF($CH217="No", 0,VLOOKUP($CG217,'School Enrollment Data'!$B$3:$P$1818,10,FALSE)))</f>
        <v/>
      </c>
      <c r="CR217" s="222" t="str">
        <f>IF($CG217="", "", IF($CH217="No", 0,VLOOKUP($CG217,'School Enrollment Data'!$B$3:$P$1818,11,FALSE)))</f>
        <v/>
      </c>
      <c r="CS217" s="222" t="str">
        <f>IF($CG217="", "", IF($CH217="No", 0,VLOOKUP($CG217,'School Enrollment Data'!$B$3:$P$1818,12,FALSE)))</f>
        <v/>
      </c>
      <c r="CT217" s="222" t="str">
        <f>IF($CG217="", "", IF($CH217="No", 0,VLOOKUP($CG217,'School Enrollment Data'!$B$3:$P$1818,13,FALSE)))</f>
        <v/>
      </c>
      <c r="CU217" s="222" t="str">
        <f>IF($CG217="", "", IF($CH217="No", 0,VLOOKUP($CG217,'School Enrollment Data'!$B$3:$P$1818,14,FALSE)))</f>
        <v/>
      </c>
      <c r="CV217" s="222" t="str">
        <f>IF($CG217="", "", IF($CH217="No", 0,VLOOKUP($CG217,'School Enrollment Data'!$B$3:$P$1818,15,FALSE)))</f>
        <v/>
      </c>
    </row>
    <row r="218" spans="85:100" ht="15" customHeight="1" x14ac:dyDescent="0.25">
      <c r="CG218" s="133" t="str" cm="1">
        <f t="array" ref="CG218">IFERROR(_xlfn.SINGLE(INDEX('School Enrollment Data'!$B$3:$B$1818, _xlfn.AGGREGATE(15, 3, (('School Enrollment Data'!$A$3:$A$1818=AR$4)/('School Enrollment Data'!$A$3:$A$1818=AR$4)*ROW('School Enrollment Data'!$A$3:$A$1818)-2),ROWS($DV$12:DV117)))), "")</f>
        <v/>
      </c>
      <c r="CH218" s="222" t="str">
        <f t="shared" si="3"/>
        <v/>
      </c>
      <c r="CI218" s="222" t="str">
        <f>IF($CG218="", "", IF($CH218="No", 0,VLOOKUP($CG218,'School Enrollment Data'!$B$3:$P$1818,2,FALSE)))</f>
        <v/>
      </c>
      <c r="CJ218" s="222" t="str">
        <f>IF($CG218="", "", IF($CH218="No", 0,VLOOKUP($CG218,'School Enrollment Data'!$B$3:$P$1818,3,FALSE)))</f>
        <v/>
      </c>
      <c r="CK218" s="222" t="str">
        <f>IF($CG218="", "", IF($CH218="No", 0,VLOOKUP($CG218,'School Enrollment Data'!$B$3:$P$1818,4,FALSE)))</f>
        <v/>
      </c>
      <c r="CL218" s="222" t="str">
        <f>IF($CG218="", "", IF($CH218="No", 0,VLOOKUP($CG218,'School Enrollment Data'!$B$3:$P$1818,5,FALSE)))</f>
        <v/>
      </c>
      <c r="CM218" s="222" t="str">
        <f>IF($CG218="", "", IF($CH218="No", 0,VLOOKUP($CG218,'School Enrollment Data'!$B$3:$P$1818,6,FALSE)))</f>
        <v/>
      </c>
      <c r="CN218" s="222" t="str">
        <f>IF($CG218="", "", IF($CH218="No", 0,VLOOKUP($CG218,'School Enrollment Data'!$B$3:$P$1818,7,FALSE)))</f>
        <v/>
      </c>
      <c r="CO218" s="222" t="str">
        <f>IF($CG218="", "", IF($CH218="No", 0,VLOOKUP($CG218,'School Enrollment Data'!$B$3:$P$1818,8,FALSE)))</f>
        <v/>
      </c>
      <c r="CP218" s="222" t="str">
        <f>IF($CG218="", "", IF($CH218="No", 0,VLOOKUP($CG218,'School Enrollment Data'!$B$3:$P$1818,9,FALSE)))</f>
        <v/>
      </c>
      <c r="CQ218" s="222" t="str">
        <f>IF($CG218="", "", IF($CH218="No", 0,VLOOKUP($CG218,'School Enrollment Data'!$B$3:$P$1818,10,FALSE)))</f>
        <v/>
      </c>
      <c r="CR218" s="222" t="str">
        <f>IF($CG218="", "", IF($CH218="No", 0,VLOOKUP($CG218,'School Enrollment Data'!$B$3:$P$1818,11,FALSE)))</f>
        <v/>
      </c>
      <c r="CS218" s="222" t="str">
        <f>IF($CG218="", "", IF($CH218="No", 0,VLOOKUP($CG218,'School Enrollment Data'!$B$3:$P$1818,12,FALSE)))</f>
        <v/>
      </c>
      <c r="CT218" s="222" t="str">
        <f>IF($CG218="", "", IF($CH218="No", 0,VLOOKUP($CG218,'School Enrollment Data'!$B$3:$P$1818,13,FALSE)))</f>
        <v/>
      </c>
      <c r="CU218" s="222" t="str">
        <f>IF($CG218="", "", IF($CH218="No", 0,VLOOKUP($CG218,'School Enrollment Data'!$B$3:$P$1818,14,FALSE)))</f>
        <v/>
      </c>
      <c r="CV218" s="222" t="str">
        <f>IF($CG218="", "", IF($CH218="No", 0,VLOOKUP($CG218,'School Enrollment Data'!$B$3:$P$1818,15,FALSE)))</f>
        <v/>
      </c>
    </row>
    <row r="219" spans="85:100" ht="15" customHeight="1" x14ac:dyDescent="0.25">
      <c r="CG219" s="133" t="str" cm="1">
        <f t="array" ref="CG219">IFERROR(_xlfn.SINGLE(INDEX('School Enrollment Data'!$B$3:$B$1818, _xlfn.AGGREGATE(15, 3, (('School Enrollment Data'!$A$3:$A$1818=AR$4)/('School Enrollment Data'!$A$3:$A$1818=AR$4)*ROW('School Enrollment Data'!$A$3:$A$1818)-2),ROWS($DV$12:DV118)))), "")</f>
        <v/>
      </c>
      <c r="CH219" s="222" t="str">
        <f t="shared" si="3"/>
        <v/>
      </c>
      <c r="CI219" s="222" t="str">
        <f>IF($CG219="", "", IF($CH219="No", 0,VLOOKUP($CG219,'School Enrollment Data'!$B$3:$P$1818,2,FALSE)))</f>
        <v/>
      </c>
      <c r="CJ219" s="222" t="str">
        <f>IF($CG219="", "", IF($CH219="No", 0,VLOOKUP($CG219,'School Enrollment Data'!$B$3:$P$1818,3,FALSE)))</f>
        <v/>
      </c>
      <c r="CK219" s="222" t="str">
        <f>IF($CG219="", "", IF($CH219="No", 0,VLOOKUP($CG219,'School Enrollment Data'!$B$3:$P$1818,4,FALSE)))</f>
        <v/>
      </c>
      <c r="CL219" s="222" t="str">
        <f>IF($CG219="", "", IF($CH219="No", 0,VLOOKUP($CG219,'School Enrollment Data'!$B$3:$P$1818,5,FALSE)))</f>
        <v/>
      </c>
      <c r="CM219" s="222" t="str">
        <f>IF($CG219="", "", IF($CH219="No", 0,VLOOKUP($CG219,'School Enrollment Data'!$B$3:$P$1818,6,FALSE)))</f>
        <v/>
      </c>
      <c r="CN219" s="222" t="str">
        <f>IF($CG219="", "", IF($CH219="No", 0,VLOOKUP($CG219,'School Enrollment Data'!$B$3:$P$1818,7,FALSE)))</f>
        <v/>
      </c>
      <c r="CO219" s="222" t="str">
        <f>IF($CG219="", "", IF($CH219="No", 0,VLOOKUP($CG219,'School Enrollment Data'!$B$3:$P$1818,8,FALSE)))</f>
        <v/>
      </c>
      <c r="CP219" s="222" t="str">
        <f>IF($CG219="", "", IF($CH219="No", 0,VLOOKUP($CG219,'School Enrollment Data'!$B$3:$P$1818,9,FALSE)))</f>
        <v/>
      </c>
      <c r="CQ219" s="222" t="str">
        <f>IF($CG219="", "", IF($CH219="No", 0,VLOOKUP($CG219,'School Enrollment Data'!$B$3:$P$1818,10,FALSE)))</f>
        <v/>
      </c>
      <c r="CR219" s="222" t="str">
        <f>IF($CG219="", "", IF($CH219="No", 0,VLOOKUP($CG219,'School Enrollment Data'!$B$3:$P$1818,11,FALSE)))</f>
        <v/>
      </c>
      <c r="CS219" s="222" t="str">
        <f>IF($CG219="", "", IF($CH219="No", 0,VLOOKUP($CG219,'School Enrollment Data'!$B$3:$P$1818,12,FALSE)))</f>
        <v/>
      </c>
      <c r="CT219" s="222" t="str">
        <f>IF($CG219="", "", IF($CH219="No", 0,VLOOKUP($CG219,'School Enrollment Data'!$B$3:$P$1818,13,FALSE)))</f>
        <v/>
      </c>
      <c r="CU219" s="222" t="str">
        <f>IF($CG219="", "", IF($CH219="No", 0,VLOOKUP($CG219,'School Enrollment Data'!$B$3:$P$1818,14,FALSE)))</f>
        <v/>
      </c>
      <c r="CV219" s="222" t="str">
        <f>IF($CG219="", "", IF($CH219="No", 0,VLOOKUP($CG219,'School Enrollment Data'!$B$3:$P$1818,15,FALSE)))</f>
        <v/>
      </c>
    </row>
    <row r="220" spans="85:100" ht="15" customHeight="1" x14ac:dyDescent="0.25">
      <c r="CG220" s="133" t="str" cm="1">
        <f t="array" ref="CG220">IFERROR(_xlfn.SINGLE(INDEX('School Enrollment Data'!$B$3:$B$1818, _xlfn.AGGREGATE(15, 3, (('School Enrollment Data'!$A$3:$A$1818=AR$4)/('School Enrollment Data'!$A$3:$A$1818=AR$4)*ROW('School Enrollment Data'!$A$3:$A$1818)-2),ROWS($DV$12:DV119)))), "")</f>
        <v/>
      </c>
      <c r="CH220" s="222" t="str">
        <f t="shared" si="3"/>
        <v/>
      </c>
      <c r="CI220" s="222" t="str">
        <f>IF($CG220="", "", IF($CH220="No", 0,VLOOKUP($CG220,'School Enrollment Data'!$B$3:$P$1818,2,FALSE)))</f>
        <v/>
      </c>
      <c r="CJ220" s="222" t="str">
        <f>IF($CG220="", "", IF($CH220="No", 0,VLOOKUP($CG220,'School Enrollment Data'!$B$3:$P$1818,3,FALSE)))</f>
        <v/>
      </c>
      <c r="CK220" s="222" t="str">
        <f>IF($CG220="", "", IF($CH220="No", 0,VLOOKUP($CG220,'School Enrollment Data'!$B$3:$P$1818,4,FALSE)))</f>
        <v/>
      </c>
      <c r="CL220" s="222" t="str">
        <f>IF($CG220="", "", IF($CH220="No", 0,VLOOKUP($CG220,'School Enrollment Data'!$B$3:$P$1818,5,FALSE)))</f>
        <v/>
      </c>
      <c r="CM220" s="222" t="str">
        <f>IF($CG220="", "", IF($CH220="No", 0,VLOOKUP($CG220,'School Enrollment Data'!$B$3:$P$1818,6,FALSE)))</f>
        <v/>
      </c>
      <c r="CN220" s="222" t="str">
        <f>IF($CG220="", "", IF($CH220="No", 0,VLOOKUP($CG220,'School Enrollment Data'!$B$3:$P$1818,7,FALSE)))</f>
        <v/>
      </c>
      <c r="CO220" s="222" t="str">
        <f>IF($CG220="", "", IF($CH220="No", 0,VLOOKUP($CG220,'School Enrollment Data'!$B$3:$P$1818,8,FALSE)))</f>
        <v/>
      </c>
      <c r="CP220" s="222" t="str">
        <f>IF($CG220="", "", IF($CH220="No", 0,VLOOKUP($CG220,'School Enrollment Data'!$B$3:$P$1818,9,FALSE)))</f>
        <v/>
      </c>
      <c r="CQ220" s="222" t="str">
        <f>IF($CG220="", "", IF($CH220="No", 0,VLOOKUP($CG220,'School Enrollment Data'!$B$3:$P$1818,10,FALSE)))</f>
        <v/>
      </c>
      <c r="CR220" s="222" t="str">
        <f>IF($CG220="", "", IF($CH220="No", 0,VLOOKUP($CG220,'School Enrollment Data'!$B$3:$P$1818,11,FALSE)))</f>
        <v/>
      </c>
      <c r="CS220" s="222" t="str">
        <f>IF($CG220="", "", IF($CH220="No", 0,VLOOKUP($CG220,'School Enrollment Data'!$B$3:$P$1818,12,FALSE)))</f>
        <v/>
      </c>
      <c r="CT220" s="222" t="str">
        <f>IF($CG220="", "", IF($CH220="No", 0,VLOOKUP($CG220,'School Enrollment Data'!$B$3:$P$1818,13,FALSE)))</f>
        <v/>
      </c>
      <c r="CU220" s="222" t="str">
        <f>IF($CG220="", "", IF($CH220="No", 0,VLOOKUP($CG220,'School Enrollment Data'!$B$3:$P$1818,14,FALSE)))</f>
        <v/>
      </c>
      <c r="CV220" s="222" t="str">
        <f>IF($CG220="", "", IF($CH220="No", 0,VLOOKUP($CG220,'School Enrollment Data'!$B$3:$P$1818,15,FALSE)))</f>
        <v/>
      </c>
    </row>
    <row r="221" spans="85:100" ht="15" customHeight="1" x14ac:dyDescent="0.25">
      <c r="CG221" s="133" t="str" cm="1">
        <f t="array" ref="CG221">IFERROR(_xlfn.SINGLE(INDEX('School Enrollment Data'!$B$3:$B$1818, _xlfn.AGGREGATE(15, 3, (('School Enrollment Data'!$A$3:$A$1818=AR$4)/('School Enrollment Data'!$A$3:$A$1818=AR$4)*ROW('School Enrollment Data'!$A$3:$A$1818)-2),ROWS($DV$12:DV120)))), "")</f>
        <v/>
      </c>
      <c r="CH221" s="222" t="str">
        <f t="shared" si="3"/>
        <v/>
      </c>
      <c r="CI221" s="222" t="str">
        <f>IF($CG221="", "", IF($CH221="No", 0,VLOOKUP($CG221,'School Enrollment Data'!$B$3:$P$1818,2,FALSE)))</f>
        <v/>
      </c>
      <c r="CJ221" s="222" t="str">
        <f>IF($CG221="", "", IF($CH221="No", 0,VLOOKUP($CG221,'School Enrollment Data'!$B$3:$P$1818,3,FALSE)))</f>
        <v/>
      </c>
      <c r="CK221" s="222" t="str">
        <f>IF($CG221="", "", IF($CH221="No", 0,VLOOKUP($CG221,'School Enrollment Data'!$B$3:$P$1818,4,FALSE)))</f>
        <v/>
      </c>
      <c r="CL221" s="222" t="str">
        <f>IF($CG221="", "", IF($CH221="No", 0,VLOOKUP($CG221,'School Enrollment Data'!$B$3:$P$1818,5,FALSE)))</f>
        <v/>
      </c>
      <c r="CM221" s="222" t="str">
        <f>IF($CG221="", "", IF($CH221="No", 0,VLOOKUP($CG221,'School Enrollment Data'!$B$3:$P$1818,6,FALSE)))</f>
        <v/>
      </c>
      <c r="CN221" s="222" t="str">
        <f>IF($CG221="", "", IF($CH221="No", 0,VLOOKUP($CG221,'School Enrollment Data'!$B$3:$P$1818,7,FALSE)))</f>
        <v/>
      </c>
      <c r="CO221" s="222" t="str">
        <f>IF($CG221="", "", IF($CH221="No", 0,VLOOKUP($CG221,'School Enrollment Data'!$B$3:$P$1818,8,FALSE)))</f>
        <v/>
      </c>
      <c r="CP221" s="222" t="str">
        <f>IF($CG221="", "", IF($CH221="No", 0,VLOOKUP($CG221,'School Enrollment Data'!$B$3:$P$1818,9,FALSE)))</f>
        <v/>
      </c>
      <c r="CQ221" s="222" t="str">
        <f>IF($CG221="", "", IF($CH221="No", 0,VLOOKUP($CG221,'School Enrollment Data'!$B$3:$P$1818,10,FALSE)))</f>
        <v/>
      </c>
      <c r="CR221" s="222" t="str">
        <f>IF($CG221="", "", IF($CH221="No", 0,VLOOKUP($CG221,'School Enrollment Data'!$B$3:$P$1818,11,FALSE)))</f>
        <v/>
      </c>
      <c r="CS221" s="222" t="str">
        <f>IF($CG221="", "", IF($CH221="No", 0,VLOOKUP($CG221,'School Enrollment Data'!$B$3:$P$1818,12,FALSE)))</f>
        <v/>
      </c>
      <c r="CT221" s="222" t="str">
        <f>IF($CG221="", "", IF($CH221="No", 0,VLOOKUP($CG221,'School Enrollment Data'!$B$3:$P$1818,13,FALSE)))</f>
        <v/>
      </c>
      <c r="CU221" s="222" t="str">
        <f>IF($CG221="", "", IF($CH221="No", 0,VLOOKUP($CG221,'School Enrollment Data'!$B$3:$P$1818,14,FALSE)))</f>
        <v/>
      </c>
      <c r="CV221" s="222" t="str">
        <f>IF($CG221="", "", IF($CH221="No", 0,VLOOKUP($CG221,'School Enrollment Data'!$B$3:$P$1818,15,FALSE)))</f>
        <v/>
      </c>
    </row>
    <row r="222" spans="85:100" ht="15" customHeight="1" x14ac:dyDescent="0.25">
      <c r="CG222" s="134" t="str" cm="1">
        <f t="array" ref="CG222">IFERROR(_xlfn.SINGLE(INDEX('School Enrollment Data'!$B$3:$B$1818, _xlfn.AGGREGATE(15, 3, (('School Enrollment Data'!$A$3:$A$1818=I$6)/('School Enrollment Data'!$A$3:$A$1818=I$6)*ROW('School Enrollment Data'!$A$3:$A$1818)-2),ROWS($DV$12:DV12)))), "")</f>
        <v/>
      </c>
      <c r="CH222" s="222" t="str">
        <f t="shared" si="3"/>
        <v/>
      </c>
      <c r="CI222" s="222" t="str">
        <f>IF($CG222="", "", IF($CH222="No", 0,VLOOKUP($CG222,'School Enrollment Data'!$B$3:$P$1818,2,FALSE)))</f>
        <v/>
      </c>
      <c r="CJ222" s="222" t="str">
        <f>IF($CG222="", "", IF($CH222="No", 0,VLOOKUP($CG222,'School Enrollment Data'!$B$3:$P$1818,3,FALSE)))</f>
        <v/>
      </c>
      <c r="CK222" s="222" t="str">
        <f>IF($CG222="", "", IF($CH222="No", 0,VLOOKUP($CG222,'School Enrollment Data'!$B$3:$P$1818,4,FALSE)))</f>
        <v/>
      </c>
      <c r="CL222" s="222" t="str">
        <f>IF($CG222="", "", IF($CH222="No", 0,VLOOKUP($CG222,'School Enrollment Data'!$B$3:$P$1818,5,FALSE)))</f>
        <v/>
      </c>
      <c r="CM222" s="222" t="str">
        <f>IF($CG222="", "", IF($CH222="No", 0,VLOOKUP($CG222,'School Enrollment Data'!$B$3:$P$1818,6,FALSE)))</f>
        <v/>
      </c>
      <c r="CN222" s="222" t="str">
        <f>IF($CG222="", "", IF($CH222="No", 0,VLOOKUP($CG222,'School Enrollment Data'!$B$3:$P$1818,7,FALSE)))</f>
        <v/>
      </c>
      <c r="CO222" s="222" t="str">
        <f>IF($CG222="", "", IF($CH222="No", 0,VLOOKUP($CG222,'School Enrollment Data'!$B$3:$P$1818,8,FALSE)))</f>
        <v/>
      </c>
      <c r="CP222" s="222" t="str">
        <f>IF($CG222="", "", IF($CH222="No", 0,VLOOKUP($CG222,'School Enrollment Data'!$B$3:$P$1818,9,FALSE)))</f>
        <v/>
      </c>
      <c r="CQ222" s="222" t="str">
        <f>IF($CG222="", "", IF($CH222="No", 0,VLOOKUP($CG222,'School Enrollment Data'!$B$3:$P$1818,10,FALSE)))</f>
        <v/>
      </c>
      <c r="CR222" s="222" t="str">
        <f>IF($CG222="", "", IF($CH222="No", 0,VLOOKUP($CG222,'School Enrollment Data'!$B$3:$P$1818,11,FALSE)))</f>
        <v/>
      </c>
      <c r="CS222" s="222" t="str">
        <f>IF($CG222="", "", IF($CH222="No", 0,VLOOKUP($CG222,'School Enrollment Data'!$B$3:$P$1818,12,FALSE)))</f>
        <v/>
      </c>
      <c r="CT222" s="222" t="str">
        <f>IF($CG222="", "", IF($CH222="No", 0,VLOOKUP($CG222,'School Enrollment Data'!$B$3:$P$1818,13,FALSE)))</f>
        <v/>
      </c>
      <c r="CU222" s="222" t="str">
        <f>IF($CG222="", "", IF($CH222="No", 0,VLOOKUP($CG222,'School Enrollment Data'!$B$3:$P$1818,14,FALSE)))</f>
        <v/>
      </c>
      <c r="CV222" s="222" t="str">
        <f>IF($CG222="", "", IF($CH222="No", 0,VLOOKUP($CG222,'School Enrollment Data'!$B$3:$P$1818,15,FALSE)))</f>
        <v/>
      </c>
    </row>
    <row r="223" spans="85:100" ht="15" customHeight="1" x14ac:dyDescent="0.25">
      <c r="CG223" s="134" t="str" cm="1">
        <f t="array" ref="CG223">IFERROR(_xlfn.SINGLE(INDEX('School Enrollment Data'!$B$3:$B$1818, _xlfn.AGGREGATE(15, 3, (('School Enrollment Data'!$A$3:$A$1818=I$6)/('School Enrollment Data'!$A$3:$A$1818=I$6)*ROW('School Enrollment Data'!$A$3:$A$1818)-2),ROWS($DV$12:DV13)))), "")</f>
        <v/>
      </c>
      <c r="CH223" s="222" t="str">
        <f t="shared" si="3"/>
        <v/>
      </c>
      <c r="CI223" s="222" t="str">
        <f>IF($CG223="", "", IF($CH223="No", 0,VLOOKUP($CG223,'School Enrollment Data'!$B$3:$P$1818,2,FALSE)))</f>
        <v/>
      </c>
      <c r="CJ223" s="222" t="str">
        <f>IF($CG223="", "", IF($CH223="No", 0,VLOOKUP($CG223,'School Enrollment Data'!$B$3:$P$1818,3,FALSE)))</f>
        <v/>
      </c>
      <c r="CK223" s="222" t="str">
        <f>IF($CG223="", "", IF($CH223="No", 0,VLOOKUP($CG223,'School Enrollment Data'!$B$3:$P$1818,4,FALSE)))</f>
        <v/>
      </c>
      <c r="CL223" s="222" t="str">
        <f>IF($CG223="", "", IF($CH223="No", 0,VLOOKUP($CG223,'School Enrollment Data'!$B$3:$P$1818,5,FALSE)))</f>
        <v/>
      </c>
      <c r="CM223" s="222" t="str">
        <f>IF($CG223="", "", IF($CH223="No", 0,VLOOKUP($CG223,'School Enrollment Data'!$B$3:$P$1818,6,FALSE)))</f>
        <v/>
      </c>
      <c r="CN223" s="222" t="str">
        <f>IF($CG223="", "", IF($CH223="No", 0,VLOOKUP($CG223,'School Enrollment Data'!$B$3:$P$1818,7,FALSE)))</f>
        <v/>
      </c>
      <c r="CO223" s="222" t="str">
        <f>IF($CG223="", "", IF($CH223="No", 0,VLOOKUP($CG223,'School Enrollment Data'!$B$3:$P$1818,8,FALSE)))</f>
        <v/>
      </c>
      <c r="CP223" s="222" t="str">
        <f>IF($CG223="", "", IF($CH223="No", 0,VLOOKUP($CG223,'School Enrollment Data'!$B$3:$P$1818,9,FALSE)))</f>
        <v/>
      </c>
      <c r="CQ223" s="222" t="str">
        <f>IF($CG223="", "", IF($CH223="No", 0,VLOOKUP($CG223,'School Enrollment Data'!$B$3:$P$1818,10,FALSE)))</f>
        <v/>
      </c>
      <c r="CR223" s="222" t="str">
        <f>IF($CG223="", "", IF($CH223="No", 0,VLOOKUP($CG223,'School Enrollment Data'!$B$3:$P$1818,11,FALSE)))</f>
        <v/>
      </c>
      <c r="CS223" s="222" t="str">
        <f>IF($CG223="", "", IF($CH223="No", 0,VLOOKUP($CG223,'School Enrollment Data'!$B$3:$P$1818,12,FALSE)))</f>
        <v/>
      </c>
      <c r="CT223" s="222" t="str">
        <f>IF($CG223="", "", IF($CH223="No", 0,VLOOKUP($CG223,'School Enrollment Data'!$B$3:$P$1818,13,FALSE)))</f>
        <v/>
      </c>
      <c r="CU223" s="222" t="str">
        <f>IF($CG223="", "", IF($CH223="No", 0,VLOOKUP($CG223,'School Enrollment Data'!$B$3:$P$1818,14,FALSE)))</f>
        <v/>
      </c>
      <c r="CV223" s="222" t="str">
        <f>IF($CG223="", "", IF($CH223="No", 0,VLOOKUP($CG223,'School Enrollment Data'!$B$3:$P$1818,15,FALSE)))</f>
        <v/>
      </c>
    </row>
    <row r="224" spans="85:100" ht="15" customHeight="1" x14ac:dyDescent="0.25">
      <c r="CG224" s="134" t="str" cm="1">
        <f t="array" ref="CG224">IFERROR(_xlfn.SINGLE(INDEX('School Enrollment Data'!$B$3:$B$1818, _xlfn.AGGREGATE(15, 3, (('School Enrollment Data'!$A$3:$A$1818=I$6)/('School Enrollment Data'!$A$3:$A$1818=I$6)*ROW('School Enrollment Data'!$A$3:$A$1818)-2),ROWS($DV$12:DV14)))), "")</f>
        <v/>
      </c>
      <c r="CH224" s="222" t="str">
        <f t="shared" si="3"/>
        <v/>
      </c>
      <c r="CI224" s="222" t="str">
        <f>IF($CG224="", "", IF($CH224="No", 0,VLOOKUP($CG224,'School Enrollment Data'!$B$3:$P$1818,2,FALSE)))</f>
        <v/>
      </c>
      <c r="CJ224" s="222" t="str">
        <f>IF($CG224="", "", IF($CH224="No", 0,VLOOKUP($CG224,'School Enrollment Data'!$B$3:$P$1818,3,FALSE)))</f>
        <v/>
      </c>
      <c r="CK224" s="222" t="str">
        <f>IF($CG224="", "", IF($CH224="No", 0,VLOOKUP($CG224,'School Enrollment Data'!$B$3:$P$1818,4,FALSE)))</f>
        <v/>
      </c>
      <c r="CL224" s="222" t="str">
        <f>IF($CG224="", "", IF($CH224="No", 0,VLOOKUP($CG224,'School Enrollment Data'!$B$3:$P$1818,5,FALSE)))</f>
        <v/>
      </c>
      <c r="CM224" s="222" t="str">
        <f>IF($CG224="", "", IF($CH224="No", 0,VLOOKUP($CG224,'School Enrollment Data'!$B$3:$P$1818,6,FALSE)))</f>
        <v/>
      </c>
      <c r="CN224" s="222" t="str">
        <f>IF($CG224="", "", IF($CH224="No", 0,VLOOKUP($CG224,'School Enrollment Data'!$B$3:$P$1818,7,FALSE)))</f>
        <v/>
      </c>
      <c r="CO224" s="222" t="str">
        <f>IF($CG224="", "", IF($CH224="No", 0,VLOOKUP($CG224,'School Enrollment Data'!$B$3:$P$1818,8,FALSE)))</f>
        <v/>
      </c>
      <c r="CP224" s="222" t="str">
        <f>IF($CG224="", "", IF($CH224="No", 0,VLOOKUP($CG224,'School Enrollment Data'!$B$3:$P$1818,9,FALSE)))</f>
        <v/>
      </c>
      <c r="CQ224" s="222" t="str">
        <f>IF($CG224="", "", IF($CH224="No", 0,VLOOKUP($CG224,'School Enrollment Data'!$B$3:$P$1818,10,FALSE)))</f>
        <v/>
      </c>
      <c r="CR224" s="222" t="str">
        <f>IF($CG224="", "", IF($CH224="No", 0,VLOOKUP($CG224,'School Enrollment Data'!$B$3:$P$1818,11,FALSE)))</f>
        <v/>
      </c>
      <c r="CS224" s="222" t="str">
        <f>IF($CG224="", "", IF($CH224="No", 0,VLOOKUP($CG224,'School Enrollment Data'!$B$3:$P$1818,12,FALSE)))</f>
        <v/>
      </c>
      <c r="CT224" s="222" t="str">
        <f>IF($CG224="", "", IF($CH224="No", 0,VLOOKUP($CG224,'School Enrollment Data'!$B$3:$P$1818,13,FALSE)))</f>
        <v/>
      </c>
      <c r="CU224" s="222" t="str">
        <f>IF($CG224="", "", IF($CH224="No", 0,VLOOKUP($CG224,'School Enrollment Data'!$B$3:$P$1818,14,FALSE)))</f>
        <v/>
      </c>
      <c r="CV224" s="222" t="str">
        <f>IF($CG224="", "", IF($CH224="No", 0,VLOOKUP($CG224,'School Enrollment Data'!$B$3:$P$1818,15,FALSE)))</f>
        <v/>
      </c>
    </row>
    <row r="225" spans="85:102" ht="15" customHeight="1" x14ac:dyDescent="0.25">
      <c r="CG225" s="134" t="str" cm="1">
        <f t="array" ref="CG225">IFERROR(_xlfn.SINGLE(INDEX('School Enrollment Data'!$B$3:$B$1818, _xlfn.AGGREGATE(15, 3, (('School Enrollment Data'!$A$3:$A$1818=I$6)/('School Enrollment Data'!$A$3:$A$1818=I$6)*ROW('School Enrollment Data'!$A$3:$A$1818)-2),ROWS($DV$12:DV15)))), "")</f>
        <v/>
      </c>
      <c r="CH225" s="222" t="str">
        <f t="shared" si="3"/>
        <v/>
      </c>
      <c r="CI225" s="222" t="str">
        <f>IF($CG225="", "", IF($CH225="No", 0,VLOOKUP($CG225,'School Enrollment Data'!$B$3:$P$1818,2,FALSE)))</f>
        <v/>
      </c>
      <c r="CJ225" s="222" t="str">
        <f>IF($CG225="", "", IF($CH225="No", 0,VLOOKUP($CG225,'School Enrollment Data'!$B$3:$P$1818,3,FALSE)))</f>
        <v/>
      </c>
      <c r="CK225" s="222" t="str">
        <f>IF($CG225="", "", IF($CH225="No", 0,VLOOKUP($CG225,'School Enrollment Data'!$B$3:$P$1818,4,FALSE)))</f>
        <v/>
      </c>
      <c r="CL225" s="222" t="str">
        <f>IF($CG225="", "", IF($CH225="No", 0,VLOOKUP($CG225,'School Enrollment Data'!$B$3:$P$1818,5,FALSE)))</f>
        <v/>
      </c>
      <c r="CM225" s="222" t="str">
        <f>IF($CG225="", "", IF($CH225="No", 0,VLOOKUP($CG225,'School Enrollment Data'!$B$3:$P$1818,6,FALSE)))</f>
        <v/>
      </c>
      <c r="CN225" s="222" t="str">
        <f>IF($CG225="", "", IF($CH225="No", 0,VLOOKUP($CG225,'School Enrollment Data'!$B$3:$P$1818,7,FALSE)))</f>
        <v/>
      </c>
      <c r="CO225" s="222" t="str">
        <f>IF($CG225="", "", IF($CH225="No", 0,VLOOKUP($CG225,'School Enrollment Data'!$B$3:$P$1818,8,FALSE)))</f>
        <v/>
      </c>
      <c r="CP225" s="222" t="str">
        <f>IF($CG225="", "", IF($CH225="No", 0,VLOOKUP($CG225,'School Enrollment Data'!$B$3:$P$1818,9,FALSE)))</f>
        <v/>
      </c>
      <c r="CQ225" s="222" t="str">
        <f>IF($CG225="", "", IF($CH225="No", 0,VLOOKUP($CG225,'School Enrollment Data'!$B$3:$P$1818,10,FALSE)))</f>
        <v/>
      </c>
      <c r="CR225" s="222" t="str">
        <f>IF($CG225="", "", IF($CH225="No", 0,VLOOKUP($CG225,'School Enrollment Data'!$B$3:$P$1818,11,FALSE)))</f>
        <v/>
      </c>
      <c r="CS225" s="222" t="str">
        <f>IF($CG225="", "", IF($CH225="No", 0,VLOOKUP($CG225,'School Enrollment Data'!$B$3:$P$1818,12,FALSE)))</f>
        <v/>
      </c>
      <c r="CT225" s="222" t="str">
        <f>IF($CG225="", "", IF($CH225="No", 0,VLOOKUP($CG225,'School Enrollment Data'!$B$3:$P$1818,13,FALSE)))</f>
        <v/>
      </c>
      <c r="CU225" s="222" t="str">
        <f>IF($CG225="", "", IF($CH225="No", 0,VLOOKUP($CG225,'School Enrollment Data'!$B$3:$P$1818,14,FALSE)))</f>
        <v/>
      </c>
      <c r="CV225" s="222" t="str">
        <f>IF($CG225="", "", IF($CH225="No", 0,VLOOKUP($CG225,'School Enrollment Data'!$B$3:$P$1818,15,FALSE)))</f>
        <v/>
      </c>
    </row>
    <row r="226" spans="85:102" ht="15" customHeight="1" x14ac:dyDescent="0.25">
      <c r="CG226" s="134" t="str" cm="1">
        <f t="array" ref="CG226">IFERROR(_xlfn.SINGLE(INDEX('School Enrollment Data'!$B$3:$B$1818, _xlfn.AGGREGATE(15, 3, (('School Enrollment Data'!$A$3:$A$1818=I$6)/('School Enrollment Data'!$A$3:$A$1818=I$6)*ROW('School Enrollment Data'!$A$3:$A$1818)-2),ROWS($DV$12:DV16)))), "")</f>
        <v/>
      </c>
      <c r="CH226" s="222" t="str">
        <f t="shared" si="3"/>
        <v/>
      </c>
      <c r="CI226" s="222" t="str">
        <f>IF($CG226="", "", IF($CH226="No", 0,VLOOKUP($CG226,'School Enrollment Data'!$B$3:$P$1818,2,FALSE)))</f>
        <v/>
      </c>
      <c r="CJ226" s="222" t="str">
        <f>IF($CG226="", "", IF($CH226="No", 0,VLOOKUP($CG226,'School Enrollment Data'!$B$3:$P$1818,3,FALSE)))</f>
        <v/>
      </c>
      <c r="CK226" s="222" t="str">
        <f>IF($CG226="", "", IF($CH226="No", 0,VLOOKUP($CG226,'School Enrollment Data'!$B$3:$P$1818,4,FALSE)))</f>
        <v/>
      </c>
      <c r="CL226" s="222" t="str">
        <f>IF($CG226="", "", IF($CH226="No", 0,VLOOKUP($CG226,'School Enrollment Data'!$B$3:$P$1818,5,FALSE)))</f>
        <v/>
      </c>
      <c r="CM226" s="222" t="str">
        <f>IF($CG226="", "", IF($CH226="No", 0,VLOOKUP($CG226,'School Enrollment Data'!$B$3:$P$1818,6,FALSE)))</f>
        <v/>
      </c>
      <c r="CN226" s="222" t="str">
        <f>IF($CG226="", "", IF($CH226="No", 0,VLOOKUP($CG226,'School Enrollment Data'!$B$3:$P$1818,7,FALSE)))</f>
        <v/>
      </c>
      <c r="CO226" s="222" t="str">
        <f>IF($CG226="", "", IF($CH226="No", 0,VLOOKUP($CG226,'School Enrollment Data'!$B$3:$P$1818,8,FALSE)))</f>
        <v/>
      </c>
      <c r="CP226" s="222" t="str">
        <f>IF($CG226="", "", IF($CH226="No", 0,VLOOKUP($CG226,'School Enrollment Data'!$B$3:$P$1818,9,FALSE)))</f>
        <v/>
      </c>
      <c r="CQ226" s="222" t="str">
        <f>IF($CG226="", "", IF($CH226="No", 0,VLOOKUP($CG226,'School Enrollment Data'!$B$3:$P$1818,10,FALSE)))</f>
        <v/>
      </c>
      <c r="CR226" s="222" t="str">
        <f>IF($CG226="", "", IF($CH226="No", 0,VLOOKUP($CG226,'School Enrollment Data'!$B$3:$P$1818,11,FALSE)))</f>
        <v/>
      </c>
      <c r="CS226" s="222" t="str">
        <f>IF($CG226="", "", IF($CH226="No", 0,VLOOKUP($CG226,'School Enrollment Data'!$B$3:$P$1818,12,FALSE)))</f>
        <v/>
      </c>
      <c r="CT226" s="222" t="str">
        <f>IF($CG226="", "", IF($CH226="No", 0,VLOOKUP($CG226,'School Enrollment Data'!$B$3:$P$1818,13,FALSE)))</f>
        <v/>
      </c>
      <c r="CU226" s="222" t="str">
        <f>IF($CG226="", "", IF($CH226="No", 0,VLOOKUP($CG226,'School Enrollment Data'!$B$3:$P$1818,14,FALSE)))</f>
        <v/>
      </c>
      <c r="CV226" s="222" t="str">
        <f>IF($CG226="", "", IF($CH226="No", 0,VLOOKUP($CG226,'School Enrollment Data'!$B$3:$P$1818,15,FALSE)))</f>
        <v/>
      </c>
    </row>
    <row r="227" spans="85:102" ht="15" customHeight="1" x14ac:dyDescent="0.25">
      <c r="CG227" s="134" t="str" cm="1">
        <f t="array" ref="CG227">IFERROR(_xlfn.SINGLE(INDEX('School Enrollment Data'!$B$3:$B$1818, _xlfn.AGGREGATE(15, 3, (('School Enrollment Data'!$A$3:$A$1818=I$6)/('School Enrollment Data'!$A$3:$A$1818=I$6)*ROW('School Enrollment Data'!$A$3:$A$1818)-2),ROWS($DV$12:DV17)))), "")</f>
        <v/>
      </c>
      <c r="CH227" s="222" t="str">
        <f t="shared" si="3"/>
        <v/>
      </c>
      <c r="CI227" s="222" t="str">
        <f>IF($CG227="", "", IF($CH227="No", 0,VLOOKUP($CG227,'School Enrollment Data'!$B$3:$P$1818,2,FALSE)))</f>
        <v/>
      </c>
      <c r="CJ227" s="222" t="str">
        <f>IF($CG227="", "", IF($CH227="No", 0,VLOOKUP($CG227,'School Enrollment Data'!$B$3:$P$1818,3,FALSE)))</f>
        <v/>
      </c>
      <c r="CK227" s="222" t="str">
        <f>IF($CG227="", "", IF($CH227="No", 0,VLOOKUP($CG227,'School Enrollment Data'!$B$3:$P$1818,4,FALSE)))</f>
        <v/>
      </c>
      <c r="CL227" s="222" t="str">
        <f>IF($CG227="", "", IF($CH227="No", 0,VLOOKUP($CG227,'School Enrollment Data'!$B$3:$P$1818,5,FALSE)))</f>
        <v/>
      </c>
      <c r="CM227" s="222" t="str">
        <f>IF($CG227="", "", IF($CH227="No", 0,VLOOKUP($CG227,'School Enrollment Data'!$B$3:$P$1818,6,FALSE)))</f>
        <v/>
      </c>
      <c r="CN227" s="222" t="str">
        <f>IF($CG227="", "", IF($CH227="No", 0,VLOOKUP($CG227,'School Enrollment Data'!$B$3:$P$1818,7,FALSE)))</f>
        <v/>
      </c>
      <c r="CO227" s="222" t="str">
        <f>IF($CG227="", "", IF($CH227="No", 0,VLOOKUP($CG227,'School Enrollment Data'!$B$3:$P$1818,8,FALSE)))</f>
        <v/>
      </c>
      <c r="CP227" s="222" t="str">
        <f>IF($CG227="", "", IF($CH227="No", 0,VLOOKUP($CG227,'School Enrollment Data'!$B$3:$P$1818,9,FALSE)))</f>
        <v/>
      </c>
      <c r="CQ227" s="222" t="str">
        <f>IF($CG227="", "", IF($CH227="No", 0,VLOOKUP($CG227,'School Enrollment Data'!$B$3:$P$1818,10,FALSE)))</f>
        <v/>
      </c>
      <c r="CR227" s="222" t="str">
        <f>IF($CG227="", "", IF($CH227="No", 0,VLOOKUP($CG227,'School Enrollment Data'!$B$3:$P$1818,11,FALSE)))</f>
        <v/>
      </c>
      <c r="CS227" s="222" t="str">
        <f>IF($CG227="", "", IF($CH227="No", 0,VLOOKUP($CG227,'School Enrollment Data'!$B$3:$P$1818,12,FALSE)))</f>
        <v/>
      </c>
      <c r="CT227" s="222" t="str">
        <f>IF($CG227="", "", IF($CH227="No", 0,VLOOKUP($CG227,'School Enrollment Data'!$B$3:$P$1818,13,FALSE)))</f>
        <v/>
      </c>
      <c r="CU227" s="222" t="str">
        <f>IF($CG227="", "", IF($CH227="No", 0,VLOOKUP($CG227,'School Enrollment Data'!$B$3:$P$1818,14,FALSE)))</f>
        <v/>
      </c>
      <c r="CV227" s="222" t="str">
        <f>IF($CG227="", "", IF($CH227="No", 0,VLOOKUP($CG227,'School Enrollment Data'!$B$3:$P$1818,15,FALSE)))</f>
        <v/>
      </c>
      <c r="CX227" s="135"/>
    </row>
    <row r="228" spans="85:102" ht="15" customHeight="1" x14ac:dyDescent="0.25">
      <c r="CG228" s="134" t="str" cm="1">
        <f t="array" ref="CG228">IFERROR(_xlfn.SINGLE(INDEX('School Enrollment Data'!$B$3:$B$1818, _xlfn.AGGREGATE(15, 3, (('School Enrollment Data'!$A$3:$A$1818=I$6)/('School Enrollment Data'!$A$3:$A$1818=I$6)*ROW('School Enrollment Data'!$A$3:$A$1818)-2),ROWS($DV$12:DV18)))), "")</f>
        <v/>
      </c>
      <c r="CH228" s="222" t="str">
        <f t="shared" si="3"/>
        <v/>
      </c>
      <c r="CI228" s="222" t="str">
        <f>IF($CG228="", "", IF($CH228="No", 0,VLOOKUP($CG228,'School Enrollment Data'!$B$3:$P$1818,2,FALSE)))</f>
        <v/>
      </c>
      <c r="CJ228" s="222" t="str">
        <f>IF($CG228="", "", IF($CH228="No", 0,VLOOKUP($CG228,'School Enrollment Data'!$B$3:$P$1818,3,FALSE)))</f>
        <v/>
      </c>
      <c r="CK228" s="222" t="str">
        <f>IF($CG228="", "", IF($CH228="No", 0,VLOOKUP($CG228,'School Enrollment Data'!$B$3:$P$1818,4,FALSE)))</f>
        <v/>
      </c>
      <c r="CL228" s="222" t="str">
        <f>IF($CG228="", "", IF($CH228="No", 0,VLOOKUP($CG228,'School Enrollment Data'!$B$3:$P$1818,5,FALSE)))</f>
        <v/>
      </c>
      <c r="CM228" s="222" t="str">
        <f>IF($CG228="", "", IF($CH228="No", 0,VLOOKUP($CG228,'School Enrollment Data'!$B$3:$P$1818,6,FALSE)))</f>
        <v/>
      </c>
      <c r="CN228" s="222" t="str">
        <f>IF($CG228="", "", IF($CH228="No", 0,VLOOKUP($CG228,'School Enrollment Data'!$B$3:$P$1818,7,FALSE)))</f>
        <v/>
      </c>
      <c r="CO228" s="222" t="str">
        <f>IF($CG228="", "", IF($CH228="No", 0,VLOOKUP($CG228,'School Enrollment Data'!$B$3:$P$1818,8,FALSE)))</f>
        <v/>
      </c>
      <c r="CP228" s="222" t="str">
        <f>IF($CG228="", "", IF($CH228="No", 0,VLOOKUP($CG228,'School Enrollment Data'!$B$3:$P$1818,9,FALSE)))</f>
        <v/>
      </c>
      <c r="CQ228" s="222" t="str">
        <f>IF($CG228="", "", IF($CH228="No", 0,VLOOKUP($CG228,'School Enrollment Data'!$B$3:$P$1818,10,FALSE)))</f>
        <v/>
      </c>
      <c r="CR228" s="222" t="str">
        <f>IF($CG228="", "", IF($CH228="No", 0,VLOOKUP($CG228,'School Enrollment Data'!$B$3:$P$1818,11,FALSE)))</f>
        <v/>
      </c>
      <c r="CS228" s="222" t="str">
        <f>IF($CG228="", "", IF($CH228="No", 0,VLOOKUP($CG228,'School Enrollment Data'!$B$3:$P$1818,12,FALSE)))</f>
        <v/>
      </c>
      <c r="CT228" s="222" t="str">
        <f>IF($CG228="", "", IF($CH228="No", 0,VLOOKUP($CG228,'School Enrollment Data'!$B$3:$P$1818,13,FALSE)))</f>
        <v/>
      </c>
      <c r="CU228" s="222" t="str">
        <f>IF($CG228="", "", IF($CH228="No", 0,VLOOKUP($CG228,'School Enrollment Data'!$B$3:$P$1818,14,FALSE)))</f>
        <v/>
      </c>
      <c r="CV228" s="222" t="str">
        <f>IF($CG228="", "", IF($CH228="No", 0,VLOOKUP($CG228,'School Enrollment Data'!$B$3:$P$1818,15,FALSE)))</f>
        <v/>
      </c>
    </row>
    <row r="229" spans="85:102" ht="15" customHeight="1" x14ac:dyDescent="0.25">
      <c r="CG229" s="134" t="str" cm="1">
        <f t="array" ref="CG229">IFERROR(_xlfn.SINGLE(INDEX('School Enrollment Data'!$B$3:$B$1818, _xlfn.AGGREGATE(15, 3, (('School Enrollment Data'!$A$3:$A$1818=I$6)/('School Enrollment Data'!$A$3:$A$1818=I$6)*ROW('School Enrollment Data'!$A$3:$A$1818)-2),ROWS($DV$12:DV19)))), "")</f>
        <v/>
      </c>
      <c r="CH229" s="222" t="str">
        <f t="shared" si="3"/>
        <v/>
      </c>
      <c r="CI229" s="222" t="str">
        <f>IF($CG229="", "", IF($CH229="No", 0,VLOOKUP($CG229,'School Enrollment Data'!$B$3:$P$1818,2,FALSE)))</f>
        <v/>
      </c>
      <c r="CJ229" s="222" t="str">
        <f>IF($CG229="", "", IF($CH229="No", 0,VLOOKUP($CG229,'School Enrollment Data'!$B$3:$P$1818,3,FALSE)))</f>
        <v/>
      </c>
      <c r="CK229" s="222" t="str">
        <f>IF($CG229="", "", IF($CH229="No", 0,VLOOKUP($CG229,'School Enrollment Data'!$B$3:$P$1818,4,FALSE)))</f>
        <v/>
      </c>
      <c r="CL229" s="222" t="str">
        <f>IF($CG229="", "", IF($CH229="No", 0,VLOOKUP($CG229,'School Enrollment Data'!$B$3:$P$1818,5,FALSE)))</f>
        <v/>
      </c>
      <c r="CM229" s="222" t="str">
        <f>IF($CG229="", "", IF($CH229="No", 0,VLOOKUP($CG229,'School Enrollment Data'!$B$3:$P$1818,6,FALSE)))</f>
        <v/>
      </c>
      <c r="CN229" s="222" t="str">
        <f>IF($CG229="", "", IF($CH229="No", 0,VLOOKUP($CG229,'School Enrollment Data'!$B$3:$P$1818,7,FALSE)))</f>
        <v/>
      </c>
      <c r="CO229" s="222" t="str">
        <f>IF($CG229="", "", IF($CH229="No", 0,VLOOKUP($CG229,'School Enrollment Data'!$B$3:$P$1818,8,FALSE)))</f>
        <v/>
      </c>
      <c r="CP229" s="222" t="str">
        <f>IF($CG229="", "", IF($CH229="No", 0,VLOOKUP($CG229,'School Enrollment Data'!$B$3:$P$1818,9,FALSE)))</f>
        <v/>
      </c>
      <c r="CQ229" s="222" t="str">
        <f>IF($CG229="", "", IF($CH229="No", 0,VLOOKUP($CG229,'School Enrollment Data'!$B$3:$P$1818,10,FALSE)))</f>
        <v/>
      </c>
      <c r="CR229" s="222" t="str">
        <f>IF($CG229="", "", IF($CH229="No", 0,VLOOKUP($CG229,'School Enrollment Data'!$B$3:$P$1818,11,FALSE)))</f>
        <v/>
      </c>
      <c r="CS229" s="222" t="str">
        <f>IF($CG229="", "", IF($CH229="No", 0,VLOOKUP($CG229,'School Enrollment Data'!$B$3:$P$1818,12,FALSE)))</f>
        <v/>
      </c>
      <c r="CT229" s="222" t="str">
        <f>IF($CG229="", "", IF($CH229="No", 0,VLOOKUP($CG229,'School Enrollment Data'!$B$3:$P$1818,13,FALSE)))</f>
        <v/>
      </c>
      <c r="CU229" s="222" t="str">
        <f>IF($CG229="", "", IF($CH229="No", 0,VLOOKUP($CG229,'School Enrollment Data'!$B$3:$P$1818,14,FALSE)))</f>
        <v/>
      </c>
      <c r="CV229" s="222" t="str">
        <f>IF($CG229="", "", IF($CH229="No", 0,VLOOKUP($CG229,'School Enrollment Data'!$B$3:$P$1818,15,FALSE)))</f>
        <v/>
      </c>
    </row>
    <row r="230" spans="85:102" ht="15" customHeight="1" x14ac:dyDescent="0.25">
      <c r="CG230" s="134" t="str" cm="1">
        <f t="array" ref="CG230">IFERROR(_xlfn.SINGLE(INDEX('School Enrollment Data'!$B$3:$B$1818, _xlfn.AGGREGATE(15, 3, (('School Enrollment Data'!$A$3:$A$1818=I$6)/('School Enrollment Data'!$A$3:$A$1818=I$6)*ROW('School Enrollment Data'!$A$3:$A$1818)-2),ROWS($DV$12:DV20)))), "")</f>
        <v/>
      </c>
      <c r="CH230" s="222" t="str">
        <f t="shared" si="3"/>
        <v/>
      </c>
      <c r="CI230" s="222" t="str">
        <f>IF($CG230="", "", IF($CH230="No", 0,VLOOKUP($CG230,'School Enrollment Data'!$B$3:$P$1818,2,FALSE)))</f>
        <v/>
      </c>
      <c r="CJ230" s="222" t="str">
        <f>IF($CG230="", "", IF($CH230="No", 0,VLOOKUP($CG230,'School Enrollment Data'!$B$3:$P$1818,3,FALSE)))</f>
        <v/>
      </c>
      <c r="CK230" s="222" t="str">
        <f>IF($CG230="", "", IF($CH230="No", 0,VLOOKUP($CG230,'School Enrollment Data'!$B$3:$P$1818,4,FALSE)))</f>
        <v/>
      </c>
      <c r="CL230" s="222" t="str">
        <f>IF($CG230="", "", IF($CH230="No", 0,VLOOKUP($CG230,'School Enrollment Data'!$B$3:$P$1818,5,FALSE)))</f>
        <v/>
      </c>
      <c r="CM230" s="222" t="str">
        <f>IF($CG230="", "", IF($CH230="No", 0,VLOOKUP($CG230,'School Enrollment Data'!$B$3:$P$1818,6,FALSE)))</f>
        <v/>
      </c>
      <c r="CN230" s="222" t="str">
        <f>IF($CG230="", "", IF($CH230="No", 0,VLOOKUP($CG230,'School Enrollment Data'!$B$3:$P$1818,7,FALSE)))</f>
        <v/>
      </c>
      <c r="CO230" s="222" t="str">
        <f>IF($CG230="", "", IF($CH230="No", 0,VLOOKUP($CG230,'School Enrollment Data'!$B$3:$P$1818,8,FALSE)))</f>
        <v/>
      </c>
      <c r="CP230" s="222" t="str">
        <f>IF($CG230="", "", IF($CH230="No", 0,VLOOKUP($CG230,'School Enrollment Data'!$B$3:$P$1818,9,FALSE)))</f>
        <v/>
      </c>
      <c r="CQ230" s="222" t="str">
        <f>IF($CG230="", "", IF($CH230="No", 0,VLOOKUP($CG230,'School Enrollment Data'!$B$3:$P$1818,10,FALSE)))</f>
        <v/>
      </c>
      <c r="CR230" s="222" t="str">
        <f>IF($CG230="", "", IF($CH230="No", 0,VLOOKUP($CG230,'School Enrollment Data'!$B$3:$P$1818,11,FALSE)))</f>
        <v/>
      </c>
      <c r="CS230" s="222" t="str">
        <f>IF($CG230="", "", IF($CH230="No", 0,VLOOKUP($CG230,'School Enrollment Data'!$B$3:$P$1818,12,FALSE)))</f>
        <v/>
      </c>
      <c r="CT230" s="222" t="str">
        <f>IF($CG230="", "", IF($CH230="No", 0,VLOOKUP($CG230,'School Enrollment Data'!$B$3:$P$1818,13,FALSE)))</f>
        <v/>
      </c>
      <c r="CU230" s="222" t="str">
        <f>IF($CG230="", "", IF($CH230="No", 0,VLOOKUP($CG230,'School Enrollment Data'!$B$3:$P$1818,14,FALSE)))</f>
        <v/>
      </c>
      <c r="CV230" s="222" t="str">
        <f>IF($CG230="", "", IF($CH230="No", 0,VLOOKUP($CG230,'School Enrollment Data'!$B$3:$P$1818,15,FALSE)))</f>
        <v/>
      </c>
    </row>
    <row r="231" spans="85:102" ht="15" customHeight="1" x14ac:dyDescent="0.25">
      <c r="CG231" s="134" t="str" cm="1">
        <f t="array" ref="CG231">IFERROR(_xlfn.SINGLE(INDEX('School Enrollment Data'!$B$3:$B$1818, _xlfn.AGGREGATE(15, 3, (('School Enrollment Data'!$A$3:$A$1818=I$6)/('School Enrollment Data'!$A$3:$A$1818=I$6)*ROW('School Enrollment Data'!$A$3:$A$1818)-2),ROWS($DV$12:DV21)))), "")</f>
        <v/>
      </c>
      <c r="CH231" s="222" t="str">
        <f t="shared" si="3"/>
        <v/>
      </c>
      <c r="CI231" s="222" t="str">
        <f>IF($CG231="", "", IF($CH231="No", 0,VLOOKUP($CG231,'School Enrollment Data'!$B$3:$P$1818,2,FALSE)))</f>
        <v/>
      </c>
      <c r="CJ231" s="222" t="str">
        <f>IF($CG231="", "", IF($CH231="No", 0,VLOOKUP($CG231,'School Enrollment Data'!$B$3:$P$1818,3,FALSE)))</f>
        <v/>
      </c>
      <c r="CK231" s="222" t="str">
        <f>IF($CG231="", "", IF($CH231="No", 0,VLOOKUP($CG231,'School Enrollment Data'!$B$3:$P$1818,4,FALSE)))</f>
        <v/>
      </c>
      <c r="CL231" s="222" t="str">
        <f>IF($CG231="", "", IF($CH231="No", 0,VLOOKUP($CG231,'School Enrollment Data'!$B$3:$P$1818,5,FALSE)))</f>
        <v/>
      </c>
      <c r="CM231" s="222" t="str">
        <f>IF($CG231="", "", IF($CH231="No", 0,VLOOKUP($CG231,'School Enrollment Data'!$B$3:$P$1818,6,FALSE)))</f>
        <v/>
      </c>
      <c r="CN231" s="222" t="str">
        <f>IF($CG231="", "", IF($CH231="No", 0,VLOOKUP($CG231,'School Enrollment Data'!$B$3:$P$1818,7,FALSE)))</f>
        <v/>
      </c>
      <c r="CO231" s="222" t="str">
        <f>IF($CG231="", "", IF($CH231="No", 0,VLOOKUP($CG231,'School Enrollment Data'!$B$3:$P$1818,8,FALSE)))</f>
        <v/>
      </c>
      <c r="CP231" s="222" t="str">
        <f>IF($CG231="", "", IF($CH231="No", 0,VLOOKUP($CG231,'School Enrollment Data'!$B$3:$P$1818,9,FALSE)))</f>
        <v/>
      </c>
      <c r="CQ231" s="222" t="str">
        <f>IF($CG231="", "", IF($CH231="No", 0,VLOOKUP($CG231,'School Enrollment Data'!$B$3:$P$1818,10,FALSE)))</f>
        <v/>
      </c>
      <c r="CR231" s="222" t="str">
        <f>IF($CG231="", "", IF($CH231="No", 0,VLOOKUP($CG231,'School Enrollment Data'!$B$3:$P$1818,11,FALSE)))</f>
        <v/>
      </c>
      <c r="CS231" s="222" t="str">
        <f>IF($CG231="", "", IF($CH231="No", 0,VLOOKUP($CG231,'School Enrollment Data'!$B$3:$P$1818,12,FALSE)))</f>
        <v/>
      </c>
      <c r="CT231" s="222" t="str">
        <f>IF($CG231="", "", IF($CH231="No", 0,VLOOKUP($CG231,'School Enrollment Data'!$B$3:$P$1818,13,FALSE)))</f>
        <v/>
      </c>
      <c r="CU231" s="222" t="str">
        <f>IF($CG231="", "", IF($CH231="No", 0,VLOOKUP($CG231,'School Enrollment Data'!$B$3:$P$1818,14,FALSE)))</f>
        <v/>
      </c>
      <c r="CV231" s="222" t="str">
        <f>IF($CG231="", "", IF($CH231="No", 0,VLOOKUP($CG231,'School Enrollment Data'!$B$3:$P$1818,15,FALSE)))</f>
        <v/>
      </c>
    </row>
    <row r="232" spans="85:102" ht="15" customHeight="1" x14ac:dyDescent="0.25">
      <c r="CG232" s="134" t="str" cm="1">
        <f t="array" ref="CG232">IFERROR(_xlfn.SINGLE(INDEX('School Enrollment Data'!$B$3:$B$1818, _xlfn.AGGREGATE(15, 3, (('School Enrollment Data'!$A$3:$A$1818=I$6)/('School Enrollment Data'!$A$3:$A$1818=I$6)*ROW('School Enrollment Data'!$A$3:$A$1818)-2),ROWS($DV$12:DV22)))), "")</f>
        <v/>
      </c>
      <c r="CH232" s="222" t="str">
        <f t="shared" si="3"/>
        <v/>
      </c>
      <c r="CI232" s="222" t="str">
        <f>IF($CG232="", "", IF($CH232="No", 0,VLOOKUP($CG232,'School Enrollment Data'!$B$3:$P$1818,2,FALSE)))</f>
        <v/>
      </c>
      <c r="CJ232" s="222" t="str">
        <f>IF($CG232="", "", IF($CH232="No", 0,VLOOKUP($CG232,'School Enrollment Data'!$B$3:$P$1818,3,FALSE)))</f>
        <v/>
      </c>
      <c r="CK232" s="222" t="str">
        <f>IF($CG232="", "", IF($CH232="No", 0,VLOOKUP($CG232,'School Enrollment Data'!$B$3:$P$1818,4,FALSE)))</f>
        <v/>
      </c>
      <c r="CL232" s="222" t="str">
        <f>IF($CG232="", "", IF($CH232="No", 0,VLOOKUP($CG232,'School Enrollment Data'!$B$3:$P$1818,5,FALSE)))</f>
        <v/>
      </c>
      <c r="CM232" s="222" t="str">
        <f>IF($CG232="", "", IF($CH232="No", 0,VLOOKUP($CG232,'School Enrollment Data'!$B$3:$P$1818,6,FALSE)))</f>
        <v/>
      </c>
      <c r="CN232" s="222" t="str">
        <f>IF($CG232="", "", IF($CH232="No", 0,VLOOKUP($CG232,'School Enrollment Data'!$B$3:$P$1818,7,FALSE)))</f>
        <v/>
      </c>
      <c r="CO232" s="222" t="str">
        <f>IF($CG232="", "", IF($CH232="No", 0,VLOOKUP($CG232,'School Enrollment Data'!$B$3:$P$1818,8,FALSE)))</f>
        <v/>
      </c>
      <c r="CP232" s="222" t="str">
        <f>IF($CG232="", "", IF($CH232="No", 0,VLOOKUP($CG232,'School Enrollment Data'!$B$3:$P$1818,9,FALSE)))</f>
        <v/>
      </c>
      <c r="CQ232" s="222" t="str">
        <f>IF($CG232="", "", IF($CH232="No", 0,VLOOKUP($CG232,'School Enrollment Data'!$B$3:$P$1818,10,FALSE)))</f>
        <v/>
      </c>
      <c r="CR232" s="222" t="str">
        <f>IF($CG232="", "", IF($CH232="No", 0,VLOOKUP($CG232,'School Enrollment Data'!$B$3:$P$1818,11,FALSE)))</f>
        <v/>
      </c>
      <c r="CS232" s="222" t="str">
        <f>IF($CG232="", "", IF($CH232="No", 0,VLOOKUP($CG232,'School Enrollment Data'!$B$3:$P$1818,12,FALSE)))</f>
        <v/>
      </c>
      <c r="CT232" s="222" t="str">
        <f>IF($CG232="", "", IF($CH232="No", 0,VLOOKUP($CG232,'School Enrollment Data'!$B$3:$P$1818,13,FALSE)))</f>
        <v/>
      </c>
      <c r="CU232" s="222" t="str">
        <f>IF($CG232="", "", IF($CH232="No", 0,VLOOKUP($CG232,'School Enrollment Data'!$B$3:$P$1818,14,FALSE)))</f>
        <v/>
      </c>
      <c r="CV232" s="222" t="str">
        <f>IF($CG232="", "", IF($CH232="No", 0,VLOOKUP($CG232,'School Enrollment Data'!$B$3:$P$1818,15,FALSE)))</f>
        <v/>
      </c>
    </row>
    <row r="233" spans="85:102" ht="15" customHeight="1" x14ac:dyDescent="0.25">
      <c r="CG233" s="134" t="str" cm="1">
        <f t="array" ref="CG233">IFERROR(_xlfn.SINGLE(INDEX('School Enrollment Data'!$B$3:$B$1818, _xlfn.AGGREGATE(15, 3, (('School Enrollment Data'!$A$3:$A$1818=I$6)/('School Enrollment Data'!$A$3:$A$1818=I$6)*ROW('School Enrollment Data'!$A$3:$A$1818)-2),ROWS($DV$12:DV23)))), "")</f>
        <v/>
      </c>
      <c r="CH233" s="222" t="str">
        <f t="shared" si="3"/>
        <v/>
      </c>
      <c r="CI233" s="222" t="str">
        <f>IF($CG233="", "", IF($CH233="No", 0,VLOOKUP($CG233,'School Enrollment Data'!$B$3:$P$1818,2,FALSE)))</f>
        <v/>
      </c>
      <c r="CJ233" s="222" t="str">
        <f>IF($CG233="", "", IF($CH233="No", 0,VLOOKUP($CG233,'School Enrollment Data'!$B$3:$P$1818,3,FALSE)))</f>
        <v/>
      </c>
      <c r="CK233" s="222" t="str">
        <f>IF($CG233="", "", IF($CH233="No", 0,VLOOKUP($CG233,'School Enrollment Data'!$B$3:$P$1818,4,FALSE)))</f>
        <v/>
      </c>
      <c r="CL233" s="222" t="str">
        <f>IF($CG233="", "", IF($CH233="No", 0,VLOOKUP($CG233,'School Enrollment Data'!$B$3:$P$1818,5,FALSE)))</f>
        <v/>
      </c>
      <c r="CM233" s="222" t="str">
        <f>IF($CG233="", "", IF($CH233="No", 0,VLOOKUP($CG233,'School Enrollment Data'!$B$3:$P$1818,6,FALSE)))</f>
        <v/>
      </c>
      <c r="CN233" s="222" t="str">
        <f>IF($CG233="", "", IF($CH233="No", 0,VLOOKUP($CG233,'School Enrollment Data'!$B$3:$P$1818,7,FALSE)))</f>
        <v/>
      </c>
      <c r="CO233" s="222" t="str">
        <f>IF($CG233="", "", IF($CH233="No", 0,VLOOKUP($CG233,'School Enrollment Data'!$B$3:$P$1818,8,FALSE)))</f>
        <v/>
      </c>
      <c r="CP233" s="222" t="str">
        <f>IF($CG233="", "", IF($CH233="No", 0,VLOOKUP($CG233,'School Enrollment Data'!$B$3:$P$1818,9,FALSE)))</f>
        <v/>
      </c>
      <c r="CQ233" s="222" t="str">
        <f>IF($CG233="", "", IF($CH233="No", 0,VLOOKUP($CG233,'School Enrollment Data'!$B$3:$P$1818,10,FALSE)))</f>
        <v/>
      </c>
      <c r="CR233" s="222" t="str">
        <f>IF($CG233="", "", IF($CH233="No", 0,VLOOKUP($CG233,'School Enrollment Data'!$B$3:$P$1818,11,FALSE)))</f>
        <v/>
      </c>
      <c r="CS233" s="222" t="str">
        <f>IF($CG233="", "", IF($CH233="No", 0,VLOOKUP($CG233,'School Enrollment Data'!$B$3:$P$1818,12,FALSE)))</f>
        <v/>
      </c>
      <c r="CT233" s="222" t="str">
        <f>IF($CG233="", "", IF($CH233="No", 0,VLOOKUP($CG233,'School Enrollment Data'!$B$3:$P$1818,13,FALSE)))</f>
        <v/>
      </c>
      <c r="CU233" s="222" t="str">
        <f>IF($CG233="", "", IF($CH233="No", 0,VLOOKUP($CG233,'School Enrollment Data'!$B$3:$P$1818,14,FALSE)))</f>
        <v/>
      </c>
      <c r="CV233" s="222" t="str">
        <f>IF($CG233="", "", IF($CH233="No", 0,VLOOKUP($CG233,'School Enrollment Data'!$B$3:$P$1818,15,FALSE)))</f>
        <v/>
      </c>
    </row>
    <row r="234" spans="85:102" ht="15" customHeight="1" x14ac:dyDescent="0.25">
      <c r="CG234" s="134" t="str" cm="1">
        <f t="array" ref="CG234">IFERROR(_xlfn.SINGLE(INDEX('School Enrollment Data'!$B$3:$B$1818, _xlfn.AGGREGATE(15, 3, (('School Enrollment Data'!$A$3:$A$1818=I$6)/('School Enrollment Data'!$A$3:$A$1818=I$6)*ROW('School Enrollment Data'!$A$3:$A$1818)-2),ROWS($DV$12:DV24)))), "")</f>
        <v/>
      </c>
      <c r="CH234" s="222" t="str">
        <f t="shared" si="3"/>
        <v/>
      </c>
      <c r="CI234" s="222" t="str">
        <f>IF($CG234="", "", IF($CH234="No", 0,VLOOKUP($CG234,'School Enrollment Data'!$B$3:$P$1818,2,FALSE)))</f>
        <v/>
      </c>
      <c r="CJ234" s="222" t="str">
        <f>IF($CG234="", "", IF($CH234="No", 0,VLOOKUP($CG234,'School Enrollment Data'!$B$3:$P$1818,3,FALSE)))</f>
        <v/>
      </c>
      <c r="CK234" s="222" t="str">
        <f>IF($CG234="", "", IF($CH234="No", 0,VLOOKUP($CG234,'School Enrollment Data'!$B$3:$P$1818,4,FALSE)))</f>
        <v/>
      </c>
      <c r="CL234" s="222" t="str">
        <f>IF($CG234="", "", IF($CH234="No", 0,VLOOKUP($CG234,'School Enrollment Data'!$B$3:$P$1818,5,FALSE)))</f>
        <v/>
      </c>
      <c r="CM234" s="222" t="str">
        <f>IF($CG234="", "", IF($CH234="No", 0,VLOOKUP($CG234,'School Enrollment Data'!$B$3:$P$1818,6,FALSE)))</f>
        <v/>
      </c>
      <c r="CN234" s="222" t="str">
        <f>IF($CG234="", "", IF($CH234="No", 0,VLOOKUP($CG234,'School Enrollment Data'!$B$3:$P$1818,7,FALSE)))</f>
        <v/>
      </c>
      <c r="CO234" s="222" t="str">
        <f>IF($CG234="", "", IF($CH234="No", 0,VLOOKUP($CG234,'School Enrollment Data'!$B$3:$P$1818,8,FALSE)))</f>
        <v/>
      </c>
      <c r="CP234" s="222" t="str">
        <f>IF($CG234="", "", IF($CH234="No", 0,VLOOKUP($CG234,'School Enrollment Data'!$B$3:$P$1818,9,FALSE)))</f>
        <v/>
      </c>
      <c r="CQ234" s="222" t="str">
        <f>IF($CG234="", "", IF($CH234="No", 0,VLOOKUP($CG234,'School Enrollment Data'!$B$3:$P$1818,10,FALSE)))</f>
        <v/>
      </c>
      <c r="CR234" s="222" t="str">
        <f>IF($CG234="", "", IF($CH234="No", 0,VLOOKUP($CG234,'School Enrollment Data'!$B$3:$P$1818,11,FALSE)))</f>
        <v/>
      </c>
      <c r="CS234" s="222" t="str">
        <f>IF($CG234="", "", IF($CH234="No", 0,VLOOKUP($CG234,'School Enrollment Data'!$B$3:$P$1818,12,FALSE)))</f>
        <v/>
      </c>
      <c r="CT234" s="222" t="str">
        <f>IF($CG234="", "", IF($CH234="No", 0,VLOOKUP($CG234,'School Enrollment Data'!$B$3:$P$1818,13,FALSE)))</f>
        <v/>
      </c>
      <c r="CU234" s="222" t="str">
        <f>IF($CG234="", "", IF($CH234="No", 0,VLOOKUP($CG234,'School Enrollment Data'!$B$3:$P$1818,14,FALSE)))</f>
        <v/>
      </c>
      <c r="CV234" s="222" t="str">
        <f>IF($CG234="", "", IF($CH234="No", 0,VLOOKUP($CG234,'School Enrollment Data'!$B$3:$P$1818,15,FALSE)))</f>
        <v/>
      </c>
    </row>
    <row r="235" spans="85:102" ht="15" customHeight="1" x14ac:dyDescent="0.25">
      <c r="CG235" s="134" t="str" cm="1">
        <f t="array" ref="CG235">IFERROR(_xlfn.SINGLE(INDEX('School Enrollment Data'!$B$3:$B$1818, _xlfn.AGGREGATE(15, 3, (('School Enrollment Data'!$A$3:$A$1818=I$6)/('School Enrollment Data'!$A$3:$A$1818=I$6)*ROW('School Enrollment Data'!$A$3:$A$1818)-2),ROWS($DV$12:DV25)))), "")</f>
        <v/>
      </c>
      <c r="CH235" s="222" t="str">
        <f t="shared" si="3"/>
        <v/>
      </c>
      <c r="CI235" s="222" t="str">
        <f>IF($CG235="", "", IF($CH235="No", 0,VLOOKUP($CG235,'School Enrollment Data'!$B$3:$P$1818,2,FALSE)))</f>
        <v/>
      </c>
      <c r="CJ235" s="222" t="str">
        <f>IF($CG235="", "", IF($CH235="No", 0,VLOOKUP($CG235,'School Enrollment Data'!$B$3:$P$1818,3,FALSE)))</f>
        <v/>
      </c>
      <c r="CK235" s="222" t="str">
        <f>IF($CG235="", "", IF($CH235="No", 0,VLOOKUP($CG235,'School Enrollment Data'!$B$3:$P$1818,4,FALSE)))</f>
        <v/>
      </c>
      <c r="CL235" s="222" t="str">
        <f>IF($CG235="", "", IF($CH235="No", 0,VLOOKUP($CG235,'School Enrollment Data'!$B$3:$P$1818,5,FALSE)))</f>
        <v/>
      </c>
      <c r="CM235" s="222" t="str">
        <f>IF($CG235="", "", IF($CH235="No", 0,VLOOKUP($CG235,'School Enrollment Data'!$B$3:$P$1818,6,FALSE)))</f>
        <v/>
      </c>
      <c r="CN235" s="222" t="str">
        <f>IF($CG235="", "", IF($CH235="No", 0,VLOOKUP($CG235,'School Enrollment Data'!$B$3:$P$1818,7,FALSE)))</f>
        <v/>
      </c>
      <c r="CO235" s="222" t="str">
        <f>IF($CG235="", "", IF($CH235="No", 0,VLOOKUP($CG235,'School Enrollment Data'!$B$3:$P$1818,8,FALSE)))</f>
        <v/>
      </c>
      <c r="CP235" s="222" t="str">
        <f>IF($CG235="", "", IF($CH235="No", 0,VLOOKUP($CG235,'School Enrollment Data'!$B$3:$P$1818,9,FALSE)))</f>
        <v/>
      </c>
      <c r="CQ235" s="222" t="str">
        <f>IF($CG235="", "", IF($CH235="No", 0,VLOOKUP($CG235,'School Enrollment Data'!$B$3:$P$1818,10,FALSE)))</f>
        <v/>
      </c>
      <c r="CR235" s="222" t="str">
        <f>IF($CG235="", "", IF($CH235="No", 0,VLOOKUP($CG235,'School Enrollment Data'!$B$3:$P$1818,11,FALSE)))</f>
        <v/>
      </c>
      <c r="CS235" s="222" t="str">
        <f>IF($CG235="", "", IF($CH235="No", 0,VLOOKUP($CG235,'School Enrollment Data'!$B$3:$P$1818,12,FALSE)))</f>
        <v/>
      </c>
      <c r="CT235" s="222" t="str">
        <f>IF($CG235="", "", IF($CH235="No", 0,VLOOKUP($CG235,'School Enrollment Data'!$B$3:$P$1818,13,FALSE)))</f>
        <v/>
      </c>
      <c r="CU235" s="222" t="str">
        <f>IF($CG235="", "", IF($CH235="No", 0,VLOOKUP($CG235,'School Enrollment Data'!$B$3:$P$1818,14,FALSE)))</f>
        <v/>
      </c>
      <c r="CV235" s="222" t="str">
        <f>IF($CG235="", "", IF($CH235="No", 0,VLOOKUP($CG235,'School Enrollment Data'!$B$3:$P$1818,15,FALSE)))</f>
        <v/>
      </c>
    </row>
    <row r="236" spans="85:102" ht="15" customHeight="1" x14ac:dyDescent="0.25">
      <c r="CG236" s="134" t="str" cm="1">
        <f t="array" ref="CG236">IFERROR(_xlfn.SINGLE(INDEX('School Enrollment Data'!$B$3:$B$1818, _xlfn.AGGREGATE(15, 3, (('School Enrollment Data'!$A$3:$A$1818=I$6)/('School Enrollment Data'!$A$3:$A$1818=I$6)*ROW('School Enrollment Data'!$A$3:$A$1818)-2),ROWS($DV$12:DV26)))), "")</f>
        <v/>
      </c>
      <c r="CH236" s="222" t="str">
        <f t="shared" si="3"/>
        <v/>
      </c>
      <c r="CI236" s="222" t="str">
        <f>IF($CG236="", "", IF($CH236="No", 0,VLOOKUP($CG236,'School Enrollment Data'!$B$3:$P$1818,2,FALSE)))</f>
        <v/>
      </c>
      <c r="CJ236" s="222" t="str">
        <f>IF($CG236="", "", IF($CH236="No", 0,VLOOKUP($CG236,'School Enrollment Data'!$B$3:$P$1818,3,FALSE)))</f>
        <v/>
      </c>
      <c r="CK236" s="222" t="str">
        <f>IF($CG236="", "", IF($CH236="No", 0,VLOOKUP($CG236,'School Enrollment Data'!$B$3:$P$1818,4,FALSE)))</f>
        <v/>
      </c>
      <c r="CL236" s="222" t="str">
        <f>IF($CG236="", "", IF($CH236="No", 0,VLOOKUP($CG236,'School Enrollment Data'!$B$3:$P$1818,5,FALSE)))</f>
        <v/>
      </c>
      <c r="CM236" s="222" t="str">
        <f>IF($CG236="", "", IF($CH236="No", 0,VLOOKUP($CG236,'School Enrollment Data'!$B$3:$P$1818,6,FALSE)))</f>
        <v/>
      </c>
      <c r="CN236" s="222" t="str">
        <f>IF($CG236="", "", IF($CH236="No", 0,VLOOKUP($CG236,'School Enrollment Data'!$B$3:$P$1818,7,FALSE)))</f>
        <v/>
      </c>
      <c r="CO236" s="222" t="str">
        <f>IF($CG236="", "", IF($CH236="No", 0,VLOOKUP($CG236,'School Enrollment Data'!$B$3:$P$1818,8,FALSE)))</f>
        <v/>
      </c>
      <c r="CP236" s="222" t="str">
        <f>IF($CG236="", "", IF($CH236="No", 0,VLOOKUP($CG236,'School Enrollment Data'!$B$3:$P$1818,9,FALSE)))</f>
        <v/>
      </c>
      <c r="CQ236" s="222" t="str">
        <f>IF($CG236="", "", IF($CH236="No", 0,VLOOKUP($CG236,'School Enrollment Data'!$B$3:$P$1818,10,FALSE)))</f>
        <v/>
      </c>
      <c r="CR236" s="222" t="str">
        <f>IF($CG236="", "", IF($CH236="No", 0,VLOOKUP($CG236,'School Enrollment Data'!$B$3:$P$1818,11,FALSE)))</f>
        <v/>
      </c>
      <c r="CS236" s="222" t="str">
        <f>IF($CG236="", "", IF($CH236="No", 0,VLOOKUP($CG236,'School Enrollment Data'!$B$3:$P$1818,12,FALSE)))</f>
        <v/>
      </c>
      <c r="CT236" s="222" t="str">
        <f>IF($CG236="", "", IF($CH236="No", 0,VLOOKUP($CG236,'School Enrollment Data'!$B$3:$P$1818,13,FALSE)))</f>
        <v/>
      </c>
      <c r="CU236" s="222" t="str">
        <f>IF($CG236="", "", IF($CH236="No", 0,VLOOKUP($CG236,'School Enrollment Data'!$B$3:$P$1818,14,FALSE)))</f>
        <v/>
      </c>
      <c r="CV236" s="222" t="str">
        <f>IF($CG236="", "", IF($CH236="No", 0,VLOOKUP($CG236,'School Enrollment Data'!$B$3:$P$1818,15,FALSE)))</f>
        <v/>
      </c>
    </row>
    <row r="237" spans="85:102" ht="15" customHeight="1" x14ac:dyDescent="0.25">
      <c r="CG237" s="134" t="str" cm="1">
        <f t="array" ref="CG237">IFERROR(_xlfn.SINGLE(INDEX('School Enrollment Data'!$B$3:$B$1818, _xlfn.AGGREGATE(15, 3, (('School Enrollment Data'!$A$3:$A$1818=I$6)/('School Enrollment Data'!$A$3:$A$1818=I$6)*ROW('School Enrollment Data'!$A$3:$A$1818)-2),ROWS($DV$12:DV27)))), "")</f>
        <v/>
      </c>
      <c r="CH237" s="222" t="str">
        <f t="shared" si="3"/>
        <v/>
      </c>
      <c r="CI237" s="222" t="str">
        <f>IF($CG237="", "", IF($CH237="No", 0,VLOOKUP($CG237,'School Enrollment Data'!$B$3:$P$1818,2,FALSE)))</f>
        <v/>
      </c>
      <c r="CJ237" s="222" t="str">
        <f>IF($CG237="", "", IF($CH237="No", 0,VLOOKUP($CG237,'School Enrollment Data'!$B$3:$P$1818,3,FALSE)))</f>
        <v/>
      </c>
      <c r="CK237" s="222" t="str">
        <f>IF($CG237="", "", IF($CH237="No", 0,VLOOKUP($CG237,'School Enrollment Data'!$B$3:$P$1818,4,FALSE)))</f>
        <v/>
      </c>
      <c r="CL237" s="222" t="str">
        <f>IF($CG237="", "", IF($CH237="No", 0,VLOOKUP($CG237,'School Enrollment Data'!$B$3:$P$1818,5,FALSE)))</f>
        <v/>
      </c>
      <c r="CM237" s="222" t="str">
        <f>IF($CG237="", "", IF($CH237="No", 0,VLOOKUP($CG237,'School Enrollment Data'!$B$3:$P$1818,6,FALSE)))</f>
        <v/>
      </c>
      <c r="CN237" s="222" t="str">
        <f>IF($CG237="", "", IF($CH237="No", 0,VLOOKUP($CG237,'School Enrollment Data'!$B$3:$P$1818,7,FALSE)))</f>
        <v/>
      </c>
      <c r="CO237" s="222" t="str">
        <f>IF($CG237="", "", IF($CH237="No", 0,VLOOKUP($CG237,'School Enrollment Data'!$B$3:$P$1818,8,FALSE)))</f>
        <v/>
      </c>
      <c r="CP237" s="222" t="str">
        <f>IF($CG237="", "", IF($CH237="No", 0,VLOOKUP($CG237,'School Enrollment Data'!$B$3:$P$1818,9,FALSE)))</f>
        <v/>
      </c>
      <c r="CQ237" s="222" t="str">
        <f>IF($CG237="", "", IF($CH237="No", 0,VLOOKUP($CG237,'School Enrollment Data'!$B$3:$P$1818,10,FALSE)))</f>
        <v/>
      </c>
      <c r="CR237" s="222" t="str">
        <f>IF($CG237="", "", IF($CH237="No", 0,VLOOKUP($CG237,'School Enrollment Data'!$B$3:$P$1818,11,FALSE)))</f>
        <v/>
      </c>
      <c r="CS237" s="222" t="str">
        <f>IF($CG237="", "", IF($CH237="No", 0,VLOOKUP($CG237,'School Enrollment Data'!$B$3:$P$1818,12,FALSE)))</f>
        <v/>
      </c>
      <c r="CT237" s="222" t="str">
        <f>IF($CG237="", "", IF($CH237="No", 0,VLOOKUP($CG237,'School Enrollment Data'!$B$3:$P$1818,13,FALSE)))</f>
        <v/>
      </c>
      <c r="CU237" s="222" t="str">
        <f>IF($CG237="", "", IF($CH237="No", 0,VLOOKUP($CG237,'School Enrollment Data'!$B$3:$P$1818,14,FALSE)))</f>
        <v/>
      </c>
      <c r="CV237" s="222" t="str">
        <f>IF($CG237="", "", IF($CH237="No", 0,VLOOKUP($CG237,'School Enrollment Data'!$B$3:$P$1818,15,FALSE)))</f>
        <v/>
      </c>
    </row>
    <row r="238" spans="85:102" ht="15" customHeight="1" x14ac:dyDescent="0.25">
      <c r="CG238" s="134" t="str" cm="1">
        <f t="array" ref="CG238">IFERROR(_xlfn.SINGLE(INDEX('School Enrollment Data'!$B$3:$B$1818, _xlfn.AGGREGATE(15, 3, (('School Enrollment Data'!$A$3:$A$1818=I$6)/('School Enrollment Data'!$A$3:$A$1818=I$6)*ROW('School Enrollment Data'!$A$3:$A$1818)-2),ROWS($DV$12:DV28)))), "")</f>
        <v/>
      </c>
      <c r="CH238" s="222" t="str">
        <f t="shared" si="3"/>
        <v/>
      </c>
      <c r="CI238" s="222" t="str">
        <f>IF($CG238="", "", IF($CH238="No", 0,VLOOKUP($CG238,'School Enrollment Data'!$B$3:$P$1818,2,FALSE)))</f>
        <v/>
      </c>
      <c r="CJ238" s="222" t="str">
        <f>IF($CG238="", "", IF($CH238="No", 0,VLOOKUP($CG238,'School Enrollment Data'!$B$3:$P$1818,3,FALSE)))</f>
        <v/>
      </c>
      <c r="CK238" s="222" t="str">
        <f>IF($CG238="", "", IF($CH238="No", 0,VLOOKUP($CG238,'School Enrollment Data'!$B$3:$P$1818,4,FALSE)))</f>
        <v/>
      </c>
      <c r="CL238" s="222" t="str">
        <f>IF($CG238="", "", IF($CH238="No", 0,VLOOKUP($CG238,'School Enrollment Data'!$B$3:$P$1818,5,FALSE)))</f>
        <v/>
      </c>
      <c r="CM238" s="222" t="str">
        <f>IF($CG238="", "", IF($CH238="No", 0,VLOOKUP($CG238,'School Enrollment Data'!$B$3:$P$1818,6,FALSE)))</f>
        <v/>
      </c>
      <c r="CN238" s="222" t="str">
        <f>IF($CG238="", "", IF($CH238="No", 0,VLOOKUP($CG238,'School Enrollment Data'!$B$3:$P$1818,7,FALSE)))</f>
        <v/>
      </c>
      <c r="CO238" s="222" t="str">
        <f>IF($CG238="", "", IF($CH238="No", 0,VLOOKUP($CG238,'School Enrollment Data'!$B$3:$P$1818,8,FALSE)))</f>
        <v/>
      </c>
      <c r="CP238" s="222" t="str">
        <f>IF($CG238="", "", IF($CH238="No", 0,VLOOKUP($CG238,'School Enrollment Data'!$B$3:$P$1818,9,FALSE)))</f>
        <v/>
      </c>
      <c r="CQ238" s="222" t="str">
        <f>IF($CG238="", "", IF($CH238="No", 0,VLOOKUP($CG238,'School Enrollment Data'!$B$3:$P$1818,10,FALSE)))</f>
        <v/>
      </c>
      <c r="CR238" s="222" t="str">
        <f>IF($CG238="", "", IF($CH238="No", 0,VLOOKUP($CG238,'School Enrollment Data'!$B$3:$P$1818,11,FALSE)))</f>
        <v/>
      </c>
      <c r="CS238" s="222" t="str">
        <f>IF($CG238="", "", IF($CH238="No", 0,VLOOKUP($CG238,'School Enrollment Data'!$B$3:$P$1818,12,FALSE)))</f>
        <v/>
      </c>
      <c r="CT238" s="222" t="str">
        <f>IF($CG238="", "", IF($CH238="No", 0,VLOOKUP($CG238,'School Enrollment Data'!$B$3:$P$1818,13,FALSE)))</f>
        <v/>
      </c>
      <c r="CU238" s="222" t="str">
        <f>IF($CG238="", "", IF($CH238="No", 0,VLOOKUP($CG238,'School Enrollment Data'!$B$3:$P$1818,14,FALSE)))</f>
        <v/>
      </c>
      <c r="CV238" s="222" t="str">
        <f>IF($CG238="", "", IF($CH238="No", 0,VLOOKUP($CG238,'School Enrollment Data'!$B$3:$P$1818,15,FALSE)))</f>
        <v/>
      </c>
    </row>
    <row r="239" spans="85:102" ht="15" customHeight="1" x14ac:dyDescent="0.25">
      <c r="CG239" s="134" t="str" cm="1">
        <f t="array" ref="CG239">IFERROR(_xlfn.SINGLE(INDEX('School Enrollment Data'!$B$3:$B$1818, _xlfn.AGGREGATE(15, 3, (('School Enrollment Data'!$A$3:$A$1818=I$6)/('School Enrollment Data'!$A$3:$A$1818=I$6)*ROW('School Enrollment Data'!$A$3:$A$1818)-2),ROWS($DV$12:DV29)))), "")</f>
        <v/>
      </c>
      <c r="CH239" s="222" t="str">
        <f t="shared" si="3"/>
        <v/>
      </c>
      <c r="CI239" s="222" t="str">
        <f>IF($CG239="", "", IF($CH239="No", 0,VLOOKUP($CG239,'School Enrollment Data'!$B$3:$P$1818,2,FALSE)))</f>
        <v/>
      </c>
      <c r="CJ239" s="222" t="str">
        <f>IF($CG239="", "", IF($CH239="No", 0,VLOOKUP($CG239,'School Enrollment Data'!$B$3:$P$1818,3,FALSE)))</f>
        <v/>
      </c>
      <c r="CK239" s="222" t="str">
        <f>IF($CG239="", "", IF($CH239="No", 0,VLOOKUP($CG239,'School Enrollment Data'!$B$3:$P$1818,4,FALSE)))</f>
        <v/>
      </c>
      <c r="CL239" s="222" t="str">
        <f>IF($CG239="", "", IF($CH239="No", 0,VLOOKUP($CG239,'School Enrollment Data'!$B$3:$P$1818,5,FALSE)))</f>
        <v/>
      </c>
      <c r="CM239" s="222" t="str">
        <f>IF($CG239="", "", IF($CH239="No", 0,VLOOKUP($CG239,'School Enrollment Data'!$B$3:$P$1818,6,FALSE)))</f>
        <v/>
      </c>
      <c r="CN239" s="222" t="str">
        <f>IF($CG239="", "", IF($CH239="No", 0,VLOOKUP($CG239,'School Enrollment Data'!$B$3:$P$1818,7,FALSE)))</f>
        <v/>
      </c>
      <c r="CO239" s="222" t="str">
        <f>IF($CG239="", "", IF($CH239="No", 0,VLOOKUP($CG239,'School Enrollment Data'!$B$3:$P$1818,8,FALSE)))</f>
        <v/>
      </c>
      <c r="CP239" s="222" t="str">
        <f>IF($CG239="", "", IF($CH239="No", 0,VLOOKUP($CG239,'School Enrollment Data'!$B$3:$P$1818,9,FALSE)))</f>
        <v/>
      </c>
      <c r="CQ239" s="222" t="str">
        <f>IF($CG239="", "", IF($CH239="No", 0,VLOOKUP($CG239,'School Enrollment Data'!$B$3:$P$1818,10,FALSE)))</f>
        <v/>
      </c>
      <c r="CR239" s="222" t="str">
        <f>IF($CG239="", "", IF($CH239="No", 0,VLOOKUP($CG239,'School Enrollment Data'!$B$3:$P$1818,11,FALSE)))</f>
        <v/>
      </c>
      <c r="CS239" s="222" t="str">
        <f>IF($CG239="", "", IF($CH239="No", 0,VLOOKUP($CG239,'School Enrollment Data'!$B$3:$P$1818,12,FALSE)))</f>
        <v/>
      </c>
      <c r="CT239" s="222" t="str">
        <f>IF($CG239="", "", IF($CH239="No", 0,VLOOKUP($CG239,'School Enrollment Data'!$B$3:$P$1818,13,FALSE)))</f>
        <v/>
      </c>
      <c r="CU239" s="222" t="str">
        <f>IF($CG239="", "", IF($CH239="No", 0,VLOOKUP($CG239,'School Enrollment Data'!$B$3:$P$1818,14,FALSE)))</f>
        <v/>
      </c>
      <c r="CV239" s="222" t="str">
        <f>IF($CG239="", "", IF($CH239="No", 0,VLOOKUP($CG239,'School Enrollment Data'!$B$3:$P$1818,15,FALSE)))</f>
        <v/>
      </c>
    </row>
    <row r="240" spans="85:102" ht="15" customHeight="1" x14ac:dyDescent="0.25">
      <c r="CG240" s="134" t="str" cm="1">
        <f t="array" ref="CG240">IFERROR(_xlfn.SINGLE(INDEX('School Enrollment Data'!$B$3:$B$1818, _xlfn.AGGREGATE(15, 3, (('School Enrollment Data'!$A$3:$A$1818=I$6)/('School Enrollment Data'!$A$3:$A$1818=I$6)*ROW('School Enrollment Data'!$A$3:$A$1818)-2),ROWS($DV$12:DV30)))), "")</f>
        <v/>
      </c>
      <c r="CH240" s="222" t="str">
        <f t="shared" si="3"/>
        <v/>
      </c>
      <c r="CI240" s="222" t="str">
        <f>IF($CG240="", "", IF($CH240="No", 0,VLOOKUP($CG240,'School Enrollment Data'!$B$3:$P$1818,2,FALSE)))</f>
        <v/>
      </c>
      <c r="CJ240" s="222" t="str">
        <f>IF($CG240="", "", IF($CH240="No", 0,VLOOKUP($CG240,'School Enrollment Data'!$B$3:$P$1818,3,FALSE)))</f>
        <v/>
      </c>
      <c r="CK240" s="222" t="str">
        <f>IF($CG240="", "", IF($CH240="No", 0,VLOOKUP($CG240,'School Enrollment Data'!$B$3:$P$1818,4,FALSE)))</f>
        <v/>
      </c>
      <c r="CL240" s="222" t="str">
        <f>IF($CG240="", "", IF($CH240="No", 0,VLOOKUP($CG240,'School Enrollment Data'!$B$3:$P$1818,5,FALSE)))</f>
        <v/>
      </c>
      <c r="CM240" s="222" t="str">
        <f>IF($CG240="", "", IF($CH240="No", 0,VLOOKUP($CG240,'School Enrollment Data'!$B$3:$P$1818,6,FALSE)))</f>
        <v/>
      </c>
      <c r="CN240" s="222" t="str">
        <f>IF($CG240="", "", IF($CH240="No", 0,VLOOKUP($CG240,'School Enrollment Data'!$B$3:$P$1818,7,FALSE)))</f>
        <v/>
      </c>
      <c r="CO240" s="222" t="str">
        <f>IF($CG240="", "", IF($CH240="No", 0,VLOOKUP($CG240,'School Enrollment Data'!$B$3:$P$1818,8,FALSE)))</f>
        <v/>
      </c>
      <c r="CP240" s="222" t="str">
        <f>IF($CG240="", "", IF($CH240="No", 0,VLOOKUP($CG240,'School Enrollment Data'!$B$3:$P$1818,9,FALSE)))</f>
        <v/>
      </c>
      <c r="CQ240" s="222" t="str">
        <f>IF($CG240="", "", IF($CH240="No", 0,VLOOKUP($CG240,'School Enrollment Data'!$B$3:$P$1818,10,FALSE)))</f>
        <v/>
      </c>
      <c r="CR240" s="222" t="str">
        <f>IF($CG240="", "", IF($CH240="No", 0,VLOOKUP($CG240,'School Enrollment Data'!$B$3:$P$1818,11,FALSE)))</f>
        <v/>
      </c>
      <c r="CS240" s="222" t="str">
        <f>IF($CG240="", "", IF($CH240="No", 0,VLOOKUP($CG240,'School Enrollment Data'!$B$3:$P$1818,12,FALSE)))</f>
        <v/>
      </c>
      <c r="CT240" s="222" t="str">
        <f>IF($CG240="", "", IF($CH240="No", 0,VLOOKUP($CG240,'School Enrollment Data'!$B$3:$P$1818,13,FALSE)))</f>
        <v/>
      </c>
      <c r="CU240" s="222" t="str">
        <f>IF($CG240="", "", IF($CH240="No", 0,VLOOKUP($CG240,'School Enrollment Data'!$B$3:$P$1818,14,FALSE)))</f>
        <v/>
      </c>
      <c r="CV240" s="222" t="str">
        <f>IF($CG240="", "", IF($CH240="No", 0,VLOOKUP($CG240,'School Enrollment Data'!$B$3:$P$1818,15,FALSE)))</f>
        <v/>
      </c>
    </row>
    <row r="241" spans="85:100" ht="15" customHeight="1" x14ac:dyDescent="0.25">
      <c r="CG241" s="134" t="str" cm="1">
        <f t="array" ref="CG241">IFERROR(_xlfn.SINGLE(INDEX('School Enrollment Data'!$B$3:$B$1818, _xlfn.AGGREGATE(15, 3, (('School Enrollment Data'!$A$3:$A$1818=I$6)/('School Enrollment Data'!$A$3:$A$1818=I$6)*ROW('School Enrollment Data'!$A$3:$A$1818)-2),ROWS($DV$12:DV31)))), "")</f>
        <v/>
      </c>
      <c r="CH241" s="222" t="str">
        <f t="shared" si="3"/>
        <v/>
      </c>
      <c r="CI241" s="222" t="str">
        <f>IF($CG241="", "", IF($CH241="No", 0,VLOOKUP($CG241,'School Enrollment Data'!$B$3:$P$1818,2,FALSE)))</f>
        <v/>
      </c>
      <c r="CJ241" s="222" t="str">
        <f>IF($CG241="", "", IF($CH241="No", 0,VLOOKUP($CG241,'School Enrollment Data'!$B$3:$P$1818,3,FALSE)))</f>
        <v/>
      </c>
      <c r="CK241" s="222" t="str">
        <f>IF($CG241="", "", IF($CH241="No", 0,VLOOKUP($CG241,'School Enrollment Data'!$B$3:$P$1818,4,FALSE)))</f>
        <v/>
      </c>
      <c r="CL241" s="222" t="str">
        <f>IF($CG241="", "", IF($CH241="No", 0,VLOOKUP($CG241,'School Enrollment Data'!$B$3:$P$1818,5,FALSE)))</f>
        <v/>
      </c>
      <c r="CM241" s="222" t="str">
        <f>IF($CG241="", "", IF($CH241="No", 0,VLOOKUP($CG241,'School Enrollment Data'!$B$3:$P$1818,6,FALSE)))</f>
        <v/>
      </c>
      <c r="CN241" s="222" t="str">
        <f>IF($CG241="", "", IF($CH241="No", 0,VLOOKUP($CG241,'School Enrollment Data'!$B$3:$P$1818,7,FALSE)))</f>
        <v/>
      </c>
      <c r="CO241" s="222" t="str">
        <f>IF($CG241="", "", IF($CH241="No", 0,VLOOKUP($CG241,'School Enrollment Data'!$B$3:$P$1818,8,FALSE)))</f>
        <v/>
      </c>
      <c r="CP241" s="222" t="str">
        <f>IF($CG241="", "", IF($CH241="No", 0,VLOOKUP($CG241,'School Enrollment Data'!$B$3:$P$1818,9,FALSE)))</f>
        <v/>
      </c>
      <c r="CQ241" s="222" t="str">
        <f>IF($CG241="", "", IF($CH241="No", 0,VLOOKUP($CG241,'School Enrollment Data'!$B$3:$P$1818,10,FALSE)))</f>
        <v/>
      </c>
      <c r="CR241" s="222" t="str">
        <f>IF($CG241="", "", IF($CH241="No", 0,VLOOKUP($CG241,'School Enrollment Data'!$B$3:$P$1818,11,FALSE)))</f>
        <v/>
      </c>
      <c r="CS241" s="222" t="str">
        <f>IF($CG241="", "", IF($CH241="No", 0,VLOOKUP($CG241,'School Enrollment Data'!$B$3:$P$1818,12,FALSE)))</f>
        <v/>
      </c>
      <c r="CT241" s="222" t="str">
        <f>IF($CG241="", "", IF($CH241="No", 0,VLOOKUP($CG241,'School Enrollment Data'!$B$3:$P$1818,13,FALSE)))</f>
        <v/>
      </c>
      <c r="CU241" s="222" t="str">
        <f>IF($CG241="", "", IF($CH241="No", 0,VLOOKUP($CG241,'School Enrollment Data'!$B$3:$P$1818,14,FALSE)))</f>
        <v/>
      </c>
      <c r="CV241" s="222" t="str">
        <f>IF($CG241="", "", IF($CH241="No", 0,VLOOKUP($CG241,'School Enrollment Data'!$B$3:$P$1818,15,FALSE)))</f>
        <v/>
      </c>
    </row>
    <row r="242" spans="85:100" ht="15" customHeight="1" x14ac:dyDescent="0.25">
      <c r="CG242" s="134" t="str" cm="1">
        <f t="array" ref="CG242">IFERROR(_xlfn.SINGLE(INDEX('School Enrollment Data'!$B$3:$B$1818, _xlfn.AGGREGATE(15, 3, (('School Enrollment Data'!$A$3:$A$1818=I$6)/('School Enrollment Data'!$A$3:$A$1818=I$6)*ROW('School Enrollment Data'!$A$3:$A$1818)-2),ROWS($DV$12:DV32)))), "")</f>
        <v/>
      </c>
      <c r="CH242" s="222" t="str">
        <f t="shared" si="3"/>
        <v/>
      </c>
      <c r="CI242" s="222" t="str">
        <f>IF($CG242="", "", IF($CH242="No", 0,VLOOKUP($CG242,'School Enrollment Data'!$B$3:$P$1818,2,FALSE)))</f>
        <v/>
      </c>
      <c r="CJ242" s="222" t="str">
        <f>IF($CG242="", "", IF($CH242="No", 0,VLOOKUP($CG242,'School Enrollment Data'!$B$3:$P$1818,3,FALSE)))</f>
        <v/>
      </c>
      <c r="CK242" s="222" t="str">
        <f>IF($CG242="", "", IF($CH242="No", 0,VLOOKUP($CG242,'School Enrollment Data'!$B$3:$P$1818,4,FALSE)))</f>
        <v/>
      </c>
      <c r="CL242" s="222" t="str">
        <f>IF($CG242="", "", IF($CH242="No", 0,VLOOKUP($CG242,'School Enrollment Data'!$B$3:$P$1818,5,FALSE)))</f>
        <v/>
      </c>
      <c r="CM242" s="222" t="str">
        <f>IF($CG242="", "", IF($CH242="No", 0,VLOOKUP($CG242,'School Enrollment Data'!$B$3:$P$1818,6,FALSE)))</f>
        <v/>
      </c>
      <c r="CN242" s="222" t="str">
        <f>IF($CG242="", "", IF($CH242="No", 0,VLOOKUP($CG242,'School Enrollment Data'!$B$3:$P$1818,7,FALSE)))</f>
        <v/>
      </c>
      <c r="CO242" s="222" t="str">
        <f>IF($CG242="", "", IF($CH242="No", 0,VLOOKUP($CG242,'School Enrollment Data'!$B$3:$P$1818,8,FALSE)))</f>
        <v/>
      </c>
      <c r="CP242" s="222" t="str">
        <f>IF($CG242="", "", IF($CH242="No", 0,VLOOKUP($CG242,'School Enrollment Data'!$B$3:$P$1818,9,FALSE)))</f>
        <v/>
      </c>
      <c r="CQ242" s="222" t="str">
        <f>IF($CG242="", "", IF($CH242="No", 0,VLOOKUP($CG242,'School Enrollment Data'!$B$3:$P$1818,10,FALSE)))</f>
        <v/>
      </c>
      <c r="CR242" s="222" t="str">
        <f>IF($CG242="", "", IF($CH242="No", 0,VLOOKUP($CG242,'School Enrollment Data'!$B$3:$P$1818,11,FALSE)))</f>
        <v/>
      </c>
      <c r="CS242" s="222" t="str">
        <f>IF($CG242="", "", IF($CH242="No", 0,VLOOKUP($CG242,'School Enrollment Data'!$B$3:$P$1818,12,FALSE)))</f>
        <v/>
      </c>
      <c r="CT242" s="222" t="str">
        <f>IF($CG242="", "", IF($CH242="No", 0,VLOOKUP($CG242,'School Enrollment Data'!$B$3:$P$1818,13,FALSE)))</f>
        <v/>
      </c>
      <c r="CU242" s="222" t="str">
        <f>IF($CG242="", "", IF($CH242="No", 0,VLOOKUP($CG242,'School Enrollment Data'!$B$3:$P$1818,14,FALSE)))</f>
        <v/>
      </c>
      <c r="CV242" s="222" t="str">
        <f>IF($CG242="", "", IF($CH242="No", 0,VLOOKUP($CG242,'School Enrollment Data'!$B$3:$P$1818,15,FALSE)))</f>
        <v/>
      </c>
    </row>
    <row r="243" spans="85:100" ht="15" customHeight="1" x14ac:dyDescent="0.25">
      <c r="CG243" s="134" t="str" cm="1">
        <f t="array" ref="CG243">IFERROR(_xlfn.SINGLE(INDEX('School Enrollment Data'!$B$3:$B$1818, _xlfn.AGGREGATE(15, 3, (('School Enrollment Data'!$A$3:$A$1818=I$6)/('School Enrollment Data'!$A$3:$A$1818=I$6)*ROW('School Enrollment Data'!$A$3:$A$1818)-2),ROWS($DV$12:DV33)))), "")</f>
        <v/>
      </c>
      <c r="CH243" s="222" t="str">
        <f t="shared" si="3"/>
        <v/>
      </c>
      <c r="CI243" s="222" t="str">
        <f>IF($CG243="", "", IF($CH243="No", 0,VLOOKUP($CG243,'School Enrollment Data'!$B$3:$P$1818,2,FALSE)))</f>
        <v/>
      </c>
      <c r="CJ243" s="222" t="str">
        <f>IF($CG243="", "", IF($CH243="No", 0,VLOOKUP($CG243,'School Enrollment Data'!$B$3:$P$1818,3,FALSE)))</f>
        <v/>
      </c>
      <c r="CK243" s="222" t="str">
        <f>IF($CG243="", "", IF($CH243="No", 0,VLOOKUP($CG243,'School Enrollment Data'!$B$3:$P$1818,4,FALSE)))</f>
        <v/>
      </c>
      <c r="CL243" s="222" t="str">
        <f>IF($CG243="", "", IF($CH243="No", 0,VLOOKUP($CG243,'School Enrollment Data'!$B$3:$P$1818,5,FALSE)))</f>
        <v/>
      </c>
      <c r="CM243" s="222" t="str">
        <f>IF($CG243="", "", IF($CH243="No", 0,VLOOKUP($CG243,'School Enrollment Data'!$B$3:$P$1818,6,FALSE)))</f>
        <v/>
      </c>
      <c r="CN243" s="222" t="str">
        <f>IF($CG243="", "", IF($CH243="No", 0,VLOOKUP($CG243,'School Enrollment Data'!$B$3:$P$1818,7,FALSE)))</f>
        <v/>
      </c>
      <c r="CO243" s="222" t="str">
        <f>IF($CG243="", "", IF($CH243="No", 0,VLOOKUP($CG243,'School Enrollment Data'!$B$3:$P$1818,8,FALSE)))</f>
        <v/>
      </c>
      <c r="CP243" s="222" t="str">
        <f>IF($CG243="", "", IF($CH243="No", 0,VLOOKUP($CG243,'School Enrollment Data'!$B$3:$P$1818,9,FALSE)))</f>
        <v/>
      </c>
      <c r="CQ243" s="222" t="str">
        <f>IF($CG243="", "", IF($CH243="No", 0,VLOOKUP($CG243,'School Enrollment Data'!$B$3:$P$1818,10,FALSE)))</f>
        <v/>
      </c>
      <c r="CR243" s="222" t="str">
        <f>IF($CG243="", "", IF($CH243="No", 0,VLOOKUP($CG243,'School Enrollment Data'!$B$3:$P$1818,11,FALSE)))</f>
        <v/>
      </c>
      <c r="CS243" s="222" t="str">
        <f>IF($CG243="", "", IF($CH243="No", 0,VLOOKUP($CG243,'School Enrollment Data'!$B$3:$P$1818,12,FALSE)))</f>
        <v/>
      </c>
      <c r="CT243" s="222" t="str">
        <f>IF($CG243="", "", IF($CH243="No", 0,VLOOKUP($CG243,'School Enrollment Data'!$B$3:$P$1818,13,FALSE)))</f>
        <v/>
      </c>
      <c r="CU243" s="222" t="str">
        <f>IF($CG243="", "", IF($CH243="No", 0,VLOOKUP($CG243,'School Enrollment Data'!$B$3:$P$1818,14,FALSE)))</f>
        <v/>
      </c>
      <c r="CV243" s="222" t="str">
        <f>IF($CG243="", "", IF($CH243="No", 0,VLOOKUP($CG243,'School Enrollment Data'!$B$3:$P$1818,15,FALSE)))</f>
        <v/>
      </c>
    </row>
    <row r="244" spans="85:100" ht="15" customHeight="1" x14ac:dyDescent="0.25">
      <c r="CG244" s="134" t="str" cm="1">
        <f t="array" ref="CG244">IFERROR(_xlfn.SINGLE(INDEX('School Enrollment Data'!$B$3:$B$1818, _xlfn.AGGREGATE(15, 3, (('School Enrollment Data'!$A$3:$A$1818=I$6)/('School Enrollment Data'!$A$3:$A$1818=I$6)*ROW('School Enrollment Data'!$A$3:$A$1818)-2),ROWS($DV$12:DV34)))), "")</f>
        <v/>
      </c>
      <c r="CH244" s="222" t="str">
        <f t="shared" si="3"/>
        <v/>
      </c>
      <c r="CI244" s="222" t="str">
        <f>IF($CG244="", "", IF($CH244="No", 0,VLOOKUP($CG244,'School Enrollment Data'!$B$3:$P$1818,2,FALSE)))</f>
        <v/>
      </c>
      <c r="CJ244" s="222" t="str">
        <f>IF($CG244="", "", IF($CH244="No", 0,VLOOKUP($CG244,'School Enrollment Data'!$B$3:$P$1818,3,FALSE)))</f>
        <v/>
      </c>
      <c r="CK244" s="222" t="str">
        <f>IF($CG244="", "", IF($CH244="No", 0,VLOOKUP($CG244,'School Enrollment Data'!$B$3:$P$1818,4,FALSE)))</f>
        <v/>
      </c>
      <c r="CL244" s="222" t="str">
        <f>IF($CG244="", "", IF($CH244="No", 0,VLOOKUP($CG244,'School Enrollment Data'!$B$3:$P$1818,5,FALSE)))</f>
        <v/>
      </c>
      <c r="CM244" s="222" t="str">
        <f>IF($CG244="", "", IF($CH244="No", 0,VLOOKUP($CG244,'School Enrollment Data'!$B$3:$P$1818,6,FALSE)))</f>
        <v/>
      </c>
      <c r="CN244" s="222" t="str">
        <f>IF($CG244="", "", IF($CH244="No", 0,VLOOKUP($CG244,'School Enrollment Data'!$B$3:$P$1818,7,FALSE)))</f>
        <v/>
      </c>
      <c r="CO244" s="222" t="str">
        <f>IF($CG244="", "", IF($CH244="No", 0,VLOOKUP($CG244,'School Enrollment Data'!$B$3:$P$1818,8,FALSE)))</f>
        <v/>
      </c>
      <c r="CP244" s="222" t="str">
        <f>IF($CG244="", "", IF($CH244="No", 0,VLOOKUP($CG244,'School Enrollment Data'!$B$3:$P$1818,9,FALSE)))</f>
        <v/>
      </c>
      <c r="CQ244" s="222" t="str">
        <f>IF($CG244="", "", IF($CH244="No", 0,VLOOKUP($CG244,'School Enrollment Data'!$B$3:$P$1818,10,FALSE)))</f>
        <v/>
      </c>
      <c r="CR244" s="222" t="str">
        <f>IF($CG244="", "", IF($CH244="No", 0,VLOOKUP($CG244,'School Enrollment Data'!$B$3:$P$1818,11,FALSE)))</f>
        <v/>
      </c>
      <c r="CS244" s="222" t="str">
        <f>IF($CG244="", "", IF($CH244="No", 0,VLOOKUP($CG244,'School Enrollment Data'!$B$3:$P$1818,12,FALSE)))</f>
        <v/>
      </c>
      <c r="CT244" s="222" t="str">
        <f>IF($CG244="", "", IF($CH244="No", 0,VLOOKUP($CG244,'School Enrollment Data'!$B$3:$P$1818,13,FALSE)))</f>
        <v/>
      </c>
      <c r="CU244" s="222" t="str">
        <f>IF($CG244="", "", IF($CH244="No", 0,VLOOKUP($CG244,'School Enrollment Data'!$B$3:$P$1818,14,FALSE)))</f>
        <v/>
      </c>
      <c r="CV244" s="222" t="str">
        <f>IF($CG244="", "", IF($CH244="No", 0,VLOOKUP($CG244,'School Enrollment Data'!$B$3:$P$1818,15,FALSE)))</f>
        <v/>
      </c>
    </row>
    <row r="245" spans="85:100" ht="15" customHeight="1" x14ac:dyDescent="0.25">
      <c r="CG245" s="134" t="str" cm="1">
        <f t="array" ref="CG245">IFERROR(_xlfn.SINGLE(INDEX('School Enrollment Data'!$B$3:$B$1818, _xlfn.AGGREGATE(15, 3, (('School Enrollment Data'!$A$3:$A$1818=I$6)/('School Enrollment Data'!$A$3:$A$1818=I$6)*ROW('School Enrollment Data'!$A$3:$A$1818)-2),ROWS($DV$12:DV35)))), "")</f>
        <v/>
      </c>
      <c r="CH245" s="222" t="str">
        <f t="shared" si="3"/>
        <v/>
      </c>
      <c r="CI245" s="222" t="str">
        <f>IF($CG245="", "", IF($CH245="No", 0,VLOOKUP($CG245,'School Enrollment Data'!$B$3:$P$1818,2,FALSE)))</f>
        <v/>
      </c>
      <c r="CJ245" s="222" t="str">
        <f>IF($CG245="", "", IF($CH245="No", 0,VLOOKUP($CG245,'School Enrollment Data'!$B$3:$P$1818,3,FALSE)))</f>
        <v/>
      </c>
      <c r="CK245" s="222" t="str">
        <f>IF($CG245="", "", IF($CH245="No", 0,VLOOKUP($CG245,'School Enrollment Data'!$B$3:$P$1818,4,FALSE)))</f>
        <v/>
      </c>
      <c r="CL245" s="222" t="str">
        <f>IF($CG245="", "", IF($CH245="No", 0,VLOOKUP($CG245,'School Enrollment Data'!$B$3:$P$1818,5,FALSE)))</f>
        <v/>
      </c>
      <c r="CM245" s="222" t="str">
        <f>IF($CG245="", "", IF($CH245="No", 0,VLOOKUP($CG245,'School Enrollment Data'!$B$3:$P$1818,6,FALSE)))</f>
        <v/>
      </c>
      <c r="CN245" s="222" t="str">
        <f>IF($CG245="", "", IF($CH245="No", 0,VLOOKUP($CG245,'School Enrollment Data'!$B$3:$P$1818,7,FALSE)))</f>
        <v/>
      </c>
      <c r="CO245" s="222" t="str">
        <f>IF($CG245="", "", IF($CH245="No", 0,VLOOKUP($CG245,'School Enrollment Data'!$B$3:$P$1818,8,FALSE)))</f>
        <v/>
      </c>
      <c r="CP245" s="222" t="str">
        <f>IF($CG245="", "", IF($CH245="No", 0,VLOOKUP($CG245,'School Enrollment Data'!$B$3:$P$1818,9,FALSE)))</f>
        <v/>
      </c>
      <c r="CQ245" s="222" t="str">
        <f>IF($CG245="", "", IF($CH245="No", 0,VLOOKUP($CG245,'School Enrollment Data'!$B$3:$P$1818,10,FALSE)))</f>
        <v/>
      </c>
      <c r="CR245" s="222" t="str">
        <f>IF($CG245="", "", IF($CH245="No", 0,VLOOKUP($CG245,'School Enrollment Data'!$B$3:$P$1818,11,FALSE)))</f>
        <v/>
      </c>
      <c r="CS245" s="222" t="str">
        <f>IF($CG245="", "", IF($CH245="No", 0,VLOOKUP($CG245,'School Enrollment Data'!$B$3:$P$1818,12,FALSE)))</f>
        <v/>
      </c>
      <c r="CT245" s="222" t="str">
        <f>IF($CG245="", "", IF($CH245="No", 0,VLOOKUP($CG245,'School Enrollment Data'!$B$3:$P$1818,13,FALSE)))</f>
        <v/>
      </c>
      <c r="CU245" s="222" t="str">
        <f>IF($CG245="", "", IF($CH245="No", 0,VLOOKUP($CG245,'School Enrollment Data'!$B$3:$P$1818,14,FALSE)))</f>
        <v/>
      </c>
      <c r="CV245" s="222" t="str">
        <f>IF($CG245="", "", IF($CH245="No", 0,VLOOKUP($CG245,'School Enrollment Data'!$B$3:$P$1818,15,FALSE)))</f>
        <v/>
      </c>
    </row>
    <row r="246" spans="85:100" ht="15" customHeight="1" x14ac:dyDescent="0.25">
      <c r="CG246" s="134" t="str" cm="1">
        <f t="array" ref="CG246">IFERROR(_xlfn.SINGLE(INDEX('School Enrollment Data'!$B$3:$B$1818, _xlfn.AGGREGATE(15, 3, (('School Enrollment Data'!$A$3:$A$1818=I$6)/('School Enrollment Data'!$A$3:$A$1818=I$6)*ROW('School Enrollment Data'!$A$3:$A$1818)-2),ROWS($DV$12:DV36)))), "")</f>
        <v/>
      </c>
      <c r="CH246" s="222" t="str">
        <f t="shared" si="3"/>
        <v/>
      </c>
      <c r="CI246" s="222" t="str">
        <f>IF($CG246="", "", IF($CH246="No", 0,VLOOKUP($CG246,'School Enrollment Data'!$B$3:$P$1818,2,FALSE)))</f>
        <v/>
      </c>
      <c r="CJ246" s="222" t="str">
        <f>IF($CG246="", "", IF($CH246="No", 0,VLOOKUP($CG246,'School Enrollment Data'!$B$3:$P$1818,3,FALSE)))</f>
        <v/>
      </c>
      <c r="CK246" s="222" t="str">
        <f>IF($CG246="", "", IF($CH246="No", 0,VLOOKUP($CG246,'School Enrollment Data'!$B$3:$P$1818,4,FALSE)))</f>
        <v/>
      </c>
      <c r="CL246" s="222" t="str">
        <f>IF($CG246="", "", IF($CH246="No", 0,VLOOKUP($CG246,'School Enrollment Data'!$B$3:$P$1818,5,FALSE)))</f>
        <v/>
      </c>
      <c r="CM246" s="222" t="str">
        <f>IF($CG246="", "", IF($CH246="No", 0,VLOOKUP($CG246,'School Enrollment Data'!$B$3:$P$1818,6,FALSE)))</f>
        <v/>
      </c>
      <c r="CN246" s="222" t="str">
        <f>IF($CG246="", "", IF($CH246="No", 0,VLOOKUP($CG246,'School Enrollment Data'!$B$3:$P$1818,7,FALSE)))</f>
        <v/>
      </c>
      <c r="CO246" s="222" t="str">
        <f>IF($CG246="", "", IF($CH246="No", 0,VLOOKUP($CG246,'School Enrollment Data'!$B$3:$P$1818,8,FALSE)))</f>
        <v/>
      </c>
      <c r="CP246" s="222" t="str">
        <f>IF($CG246="", "", IF($CH246="No", 0,VLOOKUP($CG246,'School Enrollment Data'!$B$3:$P$1818,9,FALSE)))</f>
        <v/>
      </c>
      <c r="CQ246" s="222" t="str">
        <f>IF($CG246="", "", IF($CH246="No", 0,VLOOKUP($CG246,'School Enrollment Data'!$B$3:$P$1818,10,FALSE)))</f>
        <v/>
      </c>
      <c r="CR246" s="222" t="str">
        <f>IF($CG246="", "", IF($CH246="No", 0,VLOOKUP($CG246,'School Enrollment Data'!$B$3:$P$1818,11,FALSE)))</f>
        <v/>
      </c>
      <c r="CS246" s="222" t="str">
        <f>IF($CG246="", "", IF($CH246="No", 0,VLOOKUP($CG246,'School Enrollment Data'!$B$3:$P$1818,12,FALSE)))</f>
        <v/>
      </c>
      <c r="CT246" s="222" t="str">
        <f>IF($CG246="", "", IF($CH246="No", 0,VLOOKUP($CG246,'School Enrollment Data'!$B$3:$P$1818,13,FALSE)))</f>
        <v/>
      </c>
      <c r="CU246" s="222" t="str">
        <f>IF($CG246="", "", IF($CH246="No", 0,VLOOKUP($CG246,'School Enrollment Data'!$B$3:$P$1818,14,FALSE)))</f>
        <v/>
      </c>
      <c r="CV246" s="222" t="str">
        <f>IF($CG246="", "", IF($CH246="No", 0,VLOOKUP($CG246,'School Enrollment Data'!$B$3:$P$1818,15,FALSE)))</f>
        <v/>
      </c>
    </row>
    <row r="247" spans="85:100" ht="15" customHeight="1" x14ac:dyDescent="0.25">
      <c r="CG247" s="134" t="str" cm="1">
        <f t="array" ref="CG247">IFERROR(_xlfn.SINGLE(INDEX('School Enrollment Data'!$B$3:$B$1818, _xlfn.AGGREGATE(15, 3, (('School Enrollment Data'!$A$3:$A$1818=I$6)/('School Enrollment Data'!$A$3:$A$1818=I$6)*ROW('School Enrollment Data'!$A$3:$A$1818)-2),ROWS($DV$12:DV37)))), "")</f>
        <v/>
      </c>
      <c r="CH247" s="222" t="str">
        <f t="shared" si="3"/>
        <v/>
      </c>
      <c r="CI247" s="222" t="str">
        <f>IF($CG247="", "", IF($CH247="No", 0,VLOOKUP($CG247,'School Enrollment Data'!$B$3:$P$1818,2,FALSE)))</f>
        <v/>
      </c>
      <c r="CJ247" s="222" t="str">
        <f>IF($CG247="", "", IF($CH247="No", 0,VLOOKUP($CG247,'School Enrollment Data'!$B$3:$P$1818,3,FALSE)))</f>
        <v/>
      </c>
      <c r="CK247" s="222" t="str">
        <f>IF($CG247="", "", IF($CH247="No", 0,VLOOKUP($CG247,'School Enrollment Data'!$B$3:$P$1818,4,FALSE)))</f>
        <v/>
      </c>
      <c r="CL247" s="222" t="str">
        <f>IF($CG247="", "", IF($CH247="No", 0,VLOOKUP($CG247,'School Enrollment Data'!$B$3:$P$1818,5,FALSE)))</f>
        <v/>
      </c>
      <c r="CM247" s="222" t="str">
        <f>IF($CG247="", "", IF($CH247="No", 0,VLOOKUP($CG247,'School Enrollment Data'!$B$3:$P$1818,6,FALSE)))</f>
        <v/>
      </c>
      <c r="CN247" s="222" t="str">
        <f>IF($CG247="", "", IF($CH247="No", 0,VLOOKUP($CG247,'School Enrollment Data'!$B$3:$P$1818,7,FALSE)))</f>
        <v/>
      </c>
      <c r="CO247" s="222" t="str">
        <f>IF($CG247="", "", IF($CH247="No", 0,VLOOKUP($CG247,'School Enrollment Data'!$B$3:$P$1818,8,FALSE)))</f>
        <v/>
      </c>
      <c r="CP247" s="222" t="str">
        <f>IF($CG247="", "", IF($CH247="No", 0,VLOOKUP($CG247,'School Enrollment Data'!$B$3:$P$1818,9,FALSE)))</f>
        <v/>
      </c>
      <c r="CQ247" s="222" t="str">
        <f>IF($CG247="", "", IF($CH247="No", 0,VLOOKUP($CG247,'School Enrollment Data'!$B$3:$P$1818,10,FALSE)))</f>
        <v/>
      </c>
      <c r="CR247" s="222" t="str">
        <f>IF($CG247="", "", IF($CH247="No", 0,VLOOKUP($CG247,'School Enrollment Data'!$B$3:$P$1818,11,FALSE)))</f>
        <v/>
      </c>
      <c r="CS247" s="222" t="str">
        <f>IF($CG247="", "", IF($CH247="No", 0,VLOOKUP($CG247,'School Enrollment Data'!$B$3:$P$1818,12,FALSE)))</f>
        <v/>
      </c>
      <c r="CT247" s="222" t="str">
        <f>IF($CG247="", "", IF($CH247="No", 0,VLOOKUP($CG247,'School Enrollment Data'!$B$3:$P$1818,13,FALSE)))</f>
        <v/>
      </c>
      <c r="CU247" s="222" t="str">
        <f>IF($CG247="", "", IF($CH247="No", 0,VLOOKUP($CG247,'School Enrollment Data'!$B$3:$P$1818,14,FALSE)))</f>
        <v/>
      </c>
      <c r="CV247" s="222" t="str">
        <f>IF($CG247="", "", IF($CH247="No", 0,VLOOKUP($CG247,'School Enrollment Data'!$B$3:$P$1818,15,FALSE)))</f>
        <v/>
      </c>
    </row>
    <row r="248" spans="85:100" ht="15" customHeight="1" x14ac:dyDescent="0.25">
      <c r="CG248" s="134" t="str" cm="1">
        <f t="array" ref="CG248">IFERROR(_xlfn.SINGLE(INDEX('School Enrollment Data'!$B$3:$B$1818, _xlfn.AGGREGATE(15, 3, (('School Enrollment Data'!$A$3:$A$1818=I$6)/('School Enrollment Data'!$A$3:$A$1818=I$6)*ROW('School Enrollment Data'!$A$3:$A$1818)-2),ROWS($DV$12:DV38)))), "")</f>
        <v/>
      </c>
      <c r="CH248" s="222" t="str">
        <f t="shared" si="3"/>
        <v/>
      </c>
      <c r="CI248" s="222" t="str">
        <f>IF($CG248="", "", IF($CH248="No", 0,VLOOKUP($CG248,'School Enrollment Data'!$B$3:$P$1818,2,FALSE)))</f>
        <v/>
      </c>
      <c r="CJ248" s="222" t="str">
        <f>IF($CG248="", "", IF($CH248="No", 0,VLOOKUP($CG248,'School Enrollment Data'!$B$3:$P$1818,3,FALSE)))</f>
        <v/>
      </c>
      <c r="CK248" s="222" t="str">
        <f>IF($CG248="", "", IF($CH248="No", 0,VLOOKUP($CG248,'School Enrollment Data'!$B$3:$P$1818,4,FALSE)))</f>
        <v/>
      </c>
      <c r="CL248" s="222" t="str">
        <f>IF($CG248="", "", IF($CH248="No", 0,VLOOKUP($CG248,'School Enrollment Data'!$B$3:$P$1818,5,FALSE)))</f>
        <v/>
      </c>
      <c r="CM248" s="222" t="str">
        <f>IF($CG248="", "", IF($CH248="No", 0,VLOOKUP($CG248,'School Enrollment Data'!$B$3:$P$1818,6,FALSE)))</f>
        <v/>
      </c>
      <c r="CN248" s="222" t="str">
        <f>IF($CG248="", "", IF($CH248="No", 0,VLOOKUP($CG248,'School Enrollment Data'!$B$3:$P$1818,7,FALSE)))</f>
        <v/>
      </c>
      <c r="CO248" s="222" t="str">
        <f>IF($CG248="", "", IF($CH248="No", 0,VLOOKUP($CG248,'School Enrollment Data'!$B$3:$P$1818,8,FALSE)))</f>
        <v/>
      </c>
      <c r="CP248" s="222" t="str">
        <f>IF($CG248="", "", IF($CH248="No", 0,VLOOKUP($CG248,'School Enrollment Data'!$B$3:$P$1818,9,FALSE)))</f>
        <v/>
      </c>
      <c r="CQ248" s="222" t="str">
        <f>IF($CG248="", "", IF($CH248="No", 0,VLOOKUP($CG248,'School Enrollment Data'!$B$3:$P$1818,10,FALSE)))</f>
        <v/>
      </c>
      <c r="CR248" s="222" t="str">
        <f>IF($CG248="", "", IF($CH248="No", 0,VLOOKUP($CG248,'School Enrollment Data'!$B$3:$P$1818,11,FALSE)))</f>
        <v/>
      </c>
      <c r="CS248" s="222" t="str">
        <f>IF($CG248="", "", IF($CH248="No", 0,VLOOKUP($CG248,'School Enrollment Data'!$B$3:$P$1818,12,FALSE)))</f>
        <v/>
      </c>
      <c r="CT248" s="222" t="str">
        <f>IF($CG248="", "", IF($CH248="No", 0,VLOOKUP($CG248,'School Enrollment Data'!$B$3:$P$1818,13,FALSE)))</f>
        <v/>
      </c>
      <c r="CU248" s="222" t="str">
        <f>IF($CG248="", "", IF($CH248="No", 0,VLOOKUP($CG248,'School Enrollment Data'!$B$3:$P$1818,14,FALSE)))</f>
        <v/>
      </c>
      <c r="CV248" s="222" t="str">
        <f>IF($CG248="", "", IF($CH248="No", 0,VLOOKUP($CG248,'School Enrollment Data'!$B$3:$P$1818,15,FALSE)))</f>
        <v/>
      </c>
    </row>
    <row r="249" spans="85:100" ht="15" customHeight="1" x14ac:dyDescent="0.25">
      <c r="CG249" s="134" t="str" cm="1">
        <f t="array" ref="CG249">IFERROR(_xlfn.SINGLE(INDEX('School Enrollment Data'!$B$3:$B$1818, _xlfn.AGGREGATE(15, 3, (('School Enrollment Data'!$A$3:$A$1818=I$6)/('School Enrollment Data'!$A$3:$A$1818=I$6)*ROW('School Enrollment Data'!$A$3:$A$1818)-2),ROWS($DV$12:DV39)))), "")</f>
        <v/>
      </c>
      <c r="CH249" s="222" t="str">
        <f t="shared" si="3"/>
        <v/>
      </c>
      <c r="CI249" s="222" t="str">
        <f>IF($CG249="", "", IF($CH249="No", 0,VLOOKUP($CG249,'School Enrollment Data'!$B$3:$P$1818,2,FALSE)))</f>
        <v/>
      </c>
      <c r="CJ249" s="222" t="str">
        <f>IF($CG249="", "", IF($CH249="No", 0,VLOOKUP($CG249,'School Enrollment Data'!$B$3:$P$1818,3,FALSE)))</f>
        <v/>
      </c>
      <c r="CK249" s="222" t="str">
        <f>IF($CG249="", "", IF($CH249="No", 0,VLOOKUP($CG249,'School Enrollment Data'!$B$3:$P$1818,4,FALSE)))</f>
        <v/>
      </c>
      <c r="CL249" s="222" t="str">
        <f>IF($CG249="", "", IF($CH249="No", 0,VLOOKUP($CG249,'School Enrollment Data'!$B$3:$P$1818,5,FALSE)))</f>
        <v/>
      </c>
      <c r="CM249" s="222" t="str">
        <f>IF($CG249="", "", IF($CH249="No", 0,VLOOKUP($CG249,'School Enrollment Data'!$B$3:$P$1818,6,FALSE)))</f>
        <v/>
      </c>
      <c r="CN249" s="222" t="str">
        <f>IF($CG249="", "", IF($CH249="No", 0,VLOOKUP($CG249,'School Enrollment Data'!$B$3:$P$1818,7,FALSE)))</f>
        <v/>
      </c>
      <c r="CO249" s="222" t="str">
        <f>IF($CG249="", "", IF($CH249="No", 0,VLOOKUP($CG249,'School Enrollment Data'!$B$3:$P$1818,8,FALSE)))</f>
        <v/>
      </c>
      <c r="CP249" s="222" t="str">
        <f>IF($CG249="", "", IF($CH249="No", 0,VLOOKUP($CG249,'School Enrollment Data'!$B$3:$P$1818,9,FALSE)))</f>
        <v/>
      </c>
      <c r="CQ249" s="222" t="str">
        <f>IF($CG249="", "", IF($CH249="No", 0,VLOOKUP($CG249,'School Enrollment Data'!$B$3:$P$1818,10,FALSE)))</f>
        <v/>
      </c>
      <c r="CR249" s="222" t="str">
        <f>IF($CG249="", "", IF($CH249="No", 0,VLOOKUP($CG249,'School Enrollment Data'!$B$3:$P$1818,11,FALSE)))</f>
        <v/>
      </c>
      <c r="CS249" s="222" t="str">
        <f>IF($CG249="", "", IF($CH249="No", 0,VLOOKUP($CG249,'School Enrollment Data'!$B$3:$P$1818,12,FALSE)))</f>
        <v/>
      </c>
      <c r="CT249" s="222" t="str">
        <f>IF($CG249="", "", IF($CH249="No", 0,VLOOKUP($CG249,'School Enrollment Data'!$B$3:$P$1818,13,FALSE)))</f>
        <v/>
      </c>
      <c r="CU249" s="222" t="str">
        <f>IF($CG249="", "", IF($CH249="No", 0,VLOOKUP($CG249,'School Enrollment Data'!$B$3:$P$1818,14,FALSE)))</f>
        <v/>
      </c>
      <c r="CV249" s="222" t="str">
        <f>IF($CG249="", "", IF($CH249="No", 0,VLOOKUP($CG249,'School Enrollment Data'!$B$3:$P$1818,15,FALSE)))</f>
        <v/>
      </c>
    </row>
    <row r="250" spans="85:100" ht="15" customHeight="1" x14ac:dyDescent="0.25">
      <c r="CG250" s="134" t="str" cm="1">
        <f t="array" ref="CG250">IFERROR(_xlfn.SINGLE(INDEX('School Enrollment Data'!$B$3:$B$1818, _xlfn.AGGREGATE(15, 3, (('School Enrollment Data'!$A$3:$A$1818=I$6)/('School Enrollment Data'!$A$3:$A$1818=I$6)*ROW('School Enrollment Data'!$A$3:$A$1818)-2),ROWS($DV$12:DV40)))), "")</f>
        <v/>
      </c>
      <c r="CH250" s="222" t="str">
        <f t="shared" si="3"/>
        <v/>
      </c>
      <c r="CI250" s="222" t="str">
        <f>IF($CG250="", "", IF($CH250="No", 0,VLOOKUP($CG250,'School Enrollment Data'!$B$3:$P$1818,2,FALSE)))</f>
        <v/>
      </c>
      <c r="CJ250" s="222" t="str">
        <f>IF($CG250="", "", IF($CH250="No", 0,VLOOKUP($CG250,'School Enrollment Data'!$B$3:$P$1818,3,FALSE)))</f>
        <v/>
      </c>
      <c r="CK250" s="222" t="str">
        <f>IF($CG250="", "", IF($CH250="No", 0,VLOOKUP($CG250,'School Enrollment Data'!$B$3:$P$1818,4,FALSE)))</f>
        <v/>
      </c>
      <c r="CL250" s="222" t="str">
        <f>IF($CG250="", "", IF($CH250="No", 0,VLOOKUP($CG250,'School Enrollment Data'!$B$3:$P$1818,5,FALSE)))</f>
        <v/>
      </c>
      <c r="CM250" s="222" t="str">
        <f>IF($CG250="", "", IF($CH250="No", 0,VLOOKUP($CG250,'School Enrollment Data'!$B$3:$P$1818,6,FALSE)))</f>
        <v/>
      </c>
      <c r="CN250" s="222" t="str">
        <f>IF($CG250="", "", IF($CH250="No", 0,VLOOKUP($CG250,'School Enrollment Data'!$B$3:$P$1818,7,FALSE)))</f>
        <v/>
      </c>
      <c r="CO250" s="222" t="str">
        <f>IF($CG250="", "", IF($CH250="No", 0,VLOOKUP($CG250,'School Enrollment Data'!$B$3:$P$1818,8,FALSE)))</f>
        <v/>
      </c>
      <c r="CP250" s="222" t="str">
        <f>IF($CG250="", "", IF($CH250="No", 0,VLOOKUP($CG250,'School Enrollment Data'!$B$3:$P$1818,9,FALSE)))</f>
        <v/>
      </c>
      <c r="CQ250" s="222" t="str">
        <f>IF($CG250="", "", IF($CH250="No", 0,VLOOKUP($CG250,'School Enrollment Data'!$B$3:$P$1818,10,FALSE)))</f>
        <v/>
      </c>
      <c r="CR250" s="222" t="str">
        <f>IF($CG250="", "", IF($CH250="No", 0,VLOOKUP($CG250,'School Enrollment Data'!$B$3:$P$1818,11,FALSE)))</f>
        <v/>
      </c>
      <c r="CS250" s="222" t="str">
        <f>IF($CG250="", "", IF($CH250="No", 0,VLOOKUP($CG250,'School Enrollment Data'!$B$3:$P$1818,12,FALSE)))</f>
        <v/>
      </c>
      <c r="CT250" s="222" t="str">
        <f>IF($CG250="", "", IF($CH250="No", 0,VLOOKUP($CG250,'School Enrollment Data'!$B$3:$P$1818,13,FALSE)))</f>
        <v/>
      </c>
      <c r="CU250" s="222" t="str">
        <f>IF($CG250="", "", IF($CH250="No", 0,VLOOKUP($CG250,'School Enrollment Data'!$B$3:$P$1818,14,FALSE)))</f>
        <v/>
      </c>
      <c r="CV250" s="222" t="str">
        <f>IF($CG250="", "", IF($CH250="No", 0,VLOOKUP($CG250,'School Enrollment Data'!$B$3:$P$1818,15,FALSE)))</f>
        <v/>
      </c>
    </row>
    <row r="251" spans="85:100" ht="15" customHeight="1" x14ac:dyDescent="0.25">
      <c r="CG251" s="134" t="str" cm="1">
        <f t="array" ref="CG251">IFERROR(_xlfn.SINGLE(INDEX('School Enrollment Data'!$B$3:$B$1818, _xlfn.AGGREGATE(15, 3, (('School Enrollment Data'!$A$3:$A$1818=I$6)/('School Enrollment Data'!$A$3:$A$1818=I$6)*ROW('School Enrollment Data'!$A$3:$A$1818)-2),ROWS($DV$12:DV41)))), "")</f>
        <v/>
      </c>
      <c r="CH251" s="222" t="str">
        <f t="shared" si="3"/>
        <v/>
      </c>
      <c r="CI251" s="222" t="str">
        <f>IF($CG251="", "", IF($CH251="No", 0,VLOOKUP($CG251,'School Enrollment Data'!$B$3:$P$1818,2,FALSE)))</f>
        <v/>
      </c>
      <c r="CJ251" s="222" t="str">
        <f>IF($CG251="", "", IF($CH251="No", 0,VLOOKUP($CG251,'School Enrollment Data'!$B$3:$P$1818,3,FALSE)))</f>
        <v/>
      </c>
      <c r="CK251" s="222" t="str">
        <f>IF($CG251="", "", IF($CH251="No", 0,VLOOKUP($CG251,'School Enrollment Data'!$B$3:$P$1818,4,FALSE)))</f>
        <v/>
      </c>
      <c r="CL251" s="222" t="str">
        <f>IF($CG251="", "", IF($CH251="No", 0,VLOOKUP($CG251,'School Enrollment Data'!$B$3:$P$1818,5,FALSE)))</f>
        <v/>
      </c>
      <c r="CM251" s="222" t="str">
        <f>IF($CG251="", "", IF($CH251="No", 0,VLOOKUP($CG251,'School Enrollment Data'!$B$3:$P$1818,6,FALSE)))</f>
        <v/>
      </c>
      <c r="CN251" s="222" t="str">
        <f>IF($CG251="", "", IF($CH251="No", 0,VLOOKUP($CG251,'School Enrollment Data'!$B$3:$P$1818,7,FALSE)))</f>
        <v/>
      </c>
      <c r="CO251" s="222" t="str">
        <f>IF($CG251="", "", IF($CH251="No", 0,VLOOKUP($CG251,'School Enrollment Data'!$B$3:$P$1818,8,FALSE)))</f>
        <v/>
      </c>
      <c r="CP251" s="222" t="str">
        <f>IF($CG251="", "", IF($CH251="No", 0,VLOOKUP($CG251,'School Enrollment Data'!$B$3:$P$1818,9,FALSE)))</f>
        <v/>
      </c>
      <c r="CQ251" s="222" t="str">
        <f>IF($CG251="", "", IF($CH251="No", 0,VLOOKUP($CG251,'School Enrollment Data'!$B$3:$P$1818,10,FALSE)))</f>
        <v/>
      </c>
      <c r="CR251" s="222" t="str">
        <f>IF($CG251="", "", IF($CH251="No", 0,VLOOKUP($CG251,'School Enrollment Data'!$B$3:$P$1818,11,FALSE)))</f>
        <v/>
      </c>
      <c r="CS251" s="222" t="str">
        <f>IF($CG251="", "", IF($CH251="No", 0,VLOOKUP($CG251,'School Enrollment Data'!$B$3:$P$1818,12,FALSE)))</f>
        <v/>
      </c>
      <c r="CT251" s="222" t="str">
        <f>IF($CG251="", "", IF($CH251="No", 0,VLOOKUP($CG251,'School Enrollment Data'!$B$3:$P$1818,13,FALSE)))</f>
        <v/>
      </c>
      <c r="CU251" s="222" t="str">
        <f>IF($CG251="", "", IF($CH251="No", 0,VLOOKUP($CG251,'School Enrollment Data'!$B$3:$P$1818,14,FALSE)))</f>
        <v/>
      </c>
      <c r="CV251" s="222" t="str">
        <f>IF($CG251="", "", IF($CH251="No", 0,VLOOKUP($CG251,'School Enrollment Data'!$B$3:$P$1818,15,FALSE)))</f>
        <v/>
      </c>
    </row>
    <row r="252" spans="85:100" ht="15" customHeight="1" x14ac:dyDescent="0.25">
      <c r="CG252" s="134" t="str" cm="1">
        <f t="array" ref="CG252">IFERROR(_xlfn.SINGLE(INDEX('School Enrollment Data'!$B$3:$B$1818, _xlfn.AGGREGATE(15, 3, (('School Enrollment Data'!$A$3:$A$1818=I$6)/('School Enrollment Data'!$A$3:$A$1818=I$6)*ROW('School Enrollment Data'!$A$3:$A$1818)-2),ROWS($DV$12:DV42)))), "")</f>
        <v/>
      </c>
      <c r="CH252" s="222" t="str">
        <f t="shared" si="3"/>
        <v/>
      </c>
      <c r="CI252" s="222" t="str">
        <f>IF($CG252="", "", IF($CH252="No", 0,VLOOKUP($CG252,'School Enrollment Data'!$B$3:$P$1818,2,FALSE)))</f>
        <v/>
      </c>
      <c r="CJ252" s="222" t="str">
        <f>IF($CG252="", "", IF($CH252="No", 0,VLOOKUP($CG252,'School Enrollment Data'!$B$3:$P$1818,3,FALSE)))</f>
        <v/>
      </c>
      <c r="CK252" s="222" t="str">
        <f>IF($CG252="", "", IF($CH252="No", 0,VLOOKUP($CG252,'School Enrollment Data'!$B$3:$P$1818,4,FALSE)))</f>
        <v/>
      </c>
      <c r="CL252" s="222" t="str">
        <f>IF($CG252="", "", IF($CH252="No", 0,VLOOKUP($CG252,'School Enrollment Data'!$B$3:$P$1818,5,FALSE)))</f>
        <v/>
      </c>
      <c r="CM252" s="222" t="str">
        <f>IF($CG252="", "", IF($CH252="No", 0,VLOOKUP($CG252,'School Enrollment Data'!$B$3:$P$1818,6,FALSE)))</f>
        <v/>
      </c>
      <c r="CN252" s="222" t="str">
        <f>IF($CG252="", "", IF($CH252="No", 0,VLOOKUP($CG252,'School Enrollment Data'!$B$3:$P$1818,7,FALSE)))</f>
        <v/>
      </c>
      <c r="CO252" s="222" t="str">
        <f>IF($CG252="", "", IF($CH252="No", 0,VLOOKUP($CG252,'School Enrollment Data'!$B$3:$P$1818,8,FALSE)))</f>
        <v/>
      </c>
      <c r="CP252" s="222" t="str">
        <f>IF($CG252="", "", IF($CH252="No", 0,VLOOKUP($CG252,'School Enrollment Data'!$B$3:$P$1818,9,FALSE)))</f>
        <v/>
      </c>
      <c r="CQ252" s="222" t="str">
        <f>IF($CG252="", "", IF($CH252="No", 0,VLOOKUP($CG252,'School Enrollment Data'!$B$3:$P$1818,10,FALSE)))</f>
        <v/>
      </c>
      <c r="CR252" s="222" t="str">
        <f>IF($CG252="", "", IF($CH252="No", 0,VLOOKUP($CG252,'School Enrollment Data'!$B$3:$P$1818,11,FALSE)))</f>
        <v/>
      </c>
      <c r="CS252" s="222" t="str">
        <f>IF($CG252="", "", IF($CH252="No", 0,VLOOKUP($CG252,'School Enrollment Data'!$B$3:$P$1818,12,FALSE)))</f>
        <v/>
      </c>
      <c r="CT252" s="222" t="str">
        <f>IF($CG252="", "", IF($CH252="No", 0,VLOOKUP($CG252,'School Enrollment Data'!$B$3:$P$1818,13,FALSE)))</f>
        <v/>
      </c>
      <c r="CU252" s="222" t="str">
        <f>IF($CG252="", "", IF($CH252="No", 0,VLOOKUP($CG252,'School Enrollment Data'!$B$3:$P$1818,14,FALSE)))</f>
        <v/>
      </c>
      <c r="CV252" s="222" t="str">
        <f>IF($CG252="", "", IF($CH252="No", 0,VLOOKUP($CG252,'School Enrollment Data'!$B$3:$P$1818,15,FALSE)))</f>
        <v/>
      </c>
    </row>
    <row r="253" spans="85:100" ht="15" customHeight="1" x14ac:dyDescent="0.25">
      <c r="CG253" s="134" t="str" cm="1">
        <f t="array" ref="CG253">IFERROR(_xlfn.SINGLE(INDEX('School Enrollment Data'!$B$3:$B$1818, _xlfn.AGGREGATE(15, 3, (('School Enrollment Data'!$A$3:$A$1818=I$6)/('School Enrollment Data'!$A$3:$A$1818=I$6)*ROW('School Enrollment Data'!$A$3:$A$1818)-2),ROWS($DV$12:DV43)))), "")</f>
        <v/>
      </c>
      <c r="CH253" s="222" t="str">
        <f t="shared" si="3"/>
        <v/>
      </c>
      <c r="CI253" s="222" t="str">
        <f>IF($CG253="", "", IF($CH253="No", 0,VLOOKUP($CG253,'School Enrollment Data'!$B$3:$P$1818,2,FALSE)))</f>
        <v/>
      </c>
      <c r="CJ253" s="222" t="str">
        <f>IF($CG253="", "", IF($CH253="No", 0,VLOOKUP($CG253,'School Enrollment Data'!$B$3:$P$1818,3,FALSE)))</f>
        <v/>
      </c>
      <c r="CK253" s="222" t="str">
        <f>IF($CG253="", "", IF($CH253="No", 0,VLOOKUP($CG253,'School Enrollment Data'!$B$3:$P$1818,4,FALSE)))</f>
        <v/>
      </c>
      <c r="CL253" s="222" t="str">
        <f>IF($CG253="", "", IF($CH253="No", 0,VLOOKUP($CG253,'School Enrollment Data'!$B$3:$P$1818,5,FALSE)))</f>
        <v/>
      </c>
      <c r="CM253" s="222" t="str">
        <f>IF($CG253="", "", IF($CH253="No", 0,VLOOKUP($CG253,'School Enrollment Data'!$B$3:$P$1818,6,FALSE)))</f>
        <v/>
      </c>
      <c r="CN253" s="222" t="str">
        <f>IF($CG253="", "", IF($CH253="No", 0,VLOOKUP($CG253,'School Enrollment Data'!$B$3:$P$1818,7,FALSE)))</f>
        <v/>
      </c>
      <c r="CO253" s="222" t="str">
        <f>IF($CG253="", "", IF($CH253="No", 0,VLOOKUP($CG253,'School Enrollment Data'!$B$3:$P$1818,8,FALSE)))</f>
        <v/>
      </c>
      <c r="CP253" s="222" t="str">
        <f>IF($CG253="", "", IF($CH253="No", 0,VLOOKUP($CG253,'School Enrollment Data'!$B$3:$P$1818,9,FALSE)))</f>
        <v/>
      </c>
      <c r="CQ253" s="222" t="str">
        <f>IF($CG253="", "", IF($CH253="No", 0,VLOOKUP($CG253,'School Enrollment Data'!$B$3:$P$1818,10,FALSE)))</f>
        <v/>
      </c>
      <c r="CR253" s="222" t="str">
        <f>IF($CG253="", "", IF($CH253="No", 0,VLOOKUP($CG253,'School Enrollment Data'!$B$3:$P$1818,11,FALSE)))</f>
        <v/>
      </c>
      <c r="CS253" s="222" t="str">
        <f>IF($CG253="", "", IF($CH253="No", 0,VLOOKUP($CG253,'School Enrollment Data'!$B$3:$P$1818,12,FALSE)))</f>
        <v/>
      </c>
      <c r="CT253" s="222" t="str">
        <f>IF($CG253="", "", IF($CH253="No", 0,VLOOKUP($CG253,'School Enrollment Data'!$B$3:$P$1818,13,FALSE)))</f>
        <v/>
      </c>
      <c r="CU253" s="222" t="str">
        <f>IF($CG253="", "", IF($CH253="No", 0,VLOOKUP($CG253,'School Enrollment Data'!$B$3:$P$1818,14,FALSE)))</f>
        <v/>
      </c>
      <c r="CV253" s="222" t="str">
        <f>IF($CG253="", "", IF($CH253="No", 0,VLOOKUP($CG253,'School Enrollment Data'!$B$3:$P$1818,15,FALSE)))</f>
        <v/>
      </c>
    </row>
    <row r="254" spans="85:100" ht="15" customHeight="1" x14ac:dyDescent="0.25">
      <c r="CG254" s="134" t="str" cm="1">
        <f t="array" ref="CG254">IFERROR(_xlfn.SINGLE(INDEX('School Enrollment Data'!$B$3:$B$1818, _xlfn.AGGREGATE(15, 3, (('School Enrollment Data'!$A$3:$A$1818=I$6)/('School Enrollment Data'!$A$3:$A$1818=I$6)*ROW('School Enrollment Data'!$A$3:$A$1818)-2),ROWS($DV$12:DV44)))), "")</f>
        <v/>
      </c>
      <c r="CH254" s="222" t="str">
        <f t="shared" si="3"/>
        <v/>
      </c>
      <c r="CI254" s="222" t="str">
        <f>IF($CG254="", "", IF($CH254="No", 0,VLOOKUP($CG254,'School Enrollment Data'!$B$3:$P$1818,2,FALSE)))</f>
        <v/>
      </c>
      <c r="CJ254" s="222" t="str">
        <f>IF($CG254="", "", IF($CH254="No", 0,VLOOKUP($CG254,'School Enrollment Data'!$B$3:$P$1818,3,FALSE)))</f>
        <v/>
      </c>
      <c r="CK254" s="222" t="str">
        <f>IF($CG254="", "", IF($CH254="No", 0,VLOOKUP($CG254,'School Enrollment Data'!$B$3:$P$1818,4,FALSE)))</f>
        <v/>
      </c>
      <c r="CL254" s="222" t="str">
        <f>IF($CG254="", "", IF($CH254="No", 0,VLOOKUP($CG254,'School Enrollment Data'!$B$3:$P$1818,5,FALSE)))</f>
        <v/>
      </c>
      <c r="CM254" s="222" t="str">
        <f>IF($CG254="", "", IF($CH254="No", 0,VLOOKUP($CG254,'School Enrollment Data'!$B$3:$P$1818,6,FALSE)))</f>
        <v/>
      </c>
      <c r="CN254" s="222" t="str">
        <f>IF($CG254="", "", IF($CH254="No", 0,VLOOKUP($CG254,'School Enrollment Data'!$B$3:$P$1818,7,FALSE)))</f>
        <v/>
      </c>
      <c r="CO254" s="222" t="str">
        <f>IF($CG254="", "", IF($CH254="No", 0,VLOOKUP($CG254,'School Enrollment Data'!$B$3:$P$1818,8,FALSE)))</f>
        <v/>
      </c>
      <c r="CP254" s="222" t="str">
        <f>IF($CG254="", "", IF($CH254="No", 0,VLOOKUP($CG254,'School Enrollment Data'!$B$3:$P$1818,9,FALSE)))</f>
        <v/>
      </c>
      <c r="CQ254" s="222" t="str">
        <f>IF($CG254="", "", IF($CH254="No", 0,VLOOKUP($CG254,'School Enrollment Data'!$B$3:$P$1818,10,FALSE)))</f>
        <v/>
      </c>
      <c r="CR254" s="222" t="str">
        <f>IF($CG254="", "", IF($CH254="No", 0,VLOOKUP($CG254,'School Enrollment Data'!$B$3:$P$1818,11,FALSE)))</f>
        <v/>
      </c>
      <c r="CS254" s="222" t="str">
        <f>IF($CG254="", "", IF($CH254="No", 0,VLOOKUP($CG254,'School Enrollment Data'!$B$3:$P$1818,12,FALSE)))</f>
        <v/>
      </c>
      <c r="CT254" s="222" t="str">
        <f>IF($CG254="", "", IF($CH254="No", 0,VLOOKUP($CG254,'School Enrollment Data'!$B$3:$P$1818,13,FALSE)))</f>
        <v/>
      </c>
      <c r="CU254" s="222" t="str">
        <f>IF($CG254="", "", IF($CH254="No", 0,VLOOKUP($CG254,'School Enrollment Data'!$B$3:$P$1818,14,FALSE)))</f>
        <v/>
      </c>
      <c r="CV254" s="222" t="str">
        <f>IF($CG254="", "", IF($CH254="No", 0,VLOOKUP($CG254,'School Enrollment Data'!$B$3:$P$1818,15,FALSE)))</f>
        <v/>
      </c>
    </row>
    <row r="255" spans="85:100" ht="15" customHeight="1" x14ac:dyDescent="0.25">
      <c r="CG255" s="134" t="str" cm="1">
        <f t="array" ref="CG255">IFERROR(_xlfn.SINGLE(INDEX('School Enrollment Data'!$B$3:$B$1818, _xlfn.AGGREGATE(15, 3, (('School Enrollment Data'!$A$3:$A$1818=I$6)/('School Enrollment Data'!$A$3:$A$1818=I$6)*ROW('School Enrollment Data'!$A$3:$A$1818)-2),ROWS($DV$12:DV45)))), "")</f>
        <v/>
      </c>
      <c r="CH255" s="222" t="str">
        <f t="shared" si="3"/>
        <v/>
      </c>
      <c r="CI255" s="222" t="str">
        <f>IF($CG255="", "", IF($CH255="No", 0,VLOOKUP($CG255,'School Enrollment Data'!$B$3:$P$1818,2,FALSE)))</f>
        <v/>
      </c>
      <c r="CJ255" s="222" t="str">
        <f>IF($CG255="", "", IF($CH255="No", 0,VLOOKUP($CG255,'School Enrollment Data'!$B$3:$P$1818,3,FALSE)))</f>
        <v/>
      </c>
      <c r="CK255" s="222" t="str">
        <f>IF($CG255="", "", IF($CH255="No", 0,VLOOKUP($CG255,'School Enrollment Data'!$B$3:$P$1818,4,FALSE)))</f>
        <v/>
      </c>
      <c r="CL255" s="222" t="str">
        <f>IF($CG255="", "", IF($CH255="No", 0,VLOOKUP($CG255,'School Enrollment Data'!$B$3:$P$1818,5,FALSE)))</f>
        <v/>
      </c>
      <c r="CM255" s="222" t="str">
        <f>IF($CG255="", "", IF($CH255="No", 0,VLOOKUP($CG255,'School Enrollment Data'!$B$3:$P$1818,6,FALSE)))</f>
        <v/>
      </c>
      <c r="CN255" s="222" t="str">
        <f>IF($CG255="", "", IF($CH255="No", 0,VLOOKUP($CG255,'School Enrollment Data'!$B$3:$P$1818,7,FALSE)))</f>
        <v/>
      </c>
      <c r="CO255" s="222" t="str">
        <f>IF($CG255="", "", IF($CH255="No", 0,VLOOKUP($CG255,'School Enrollment Data'!$B$3:$P$1818,8,FALSE)))</f>
        <v/>
      </c>
      <c r="CP255" s="222" t="str">
        <f>IF($CG255="", "", IF($CH255="No", 0,VLOOKUP($CG255,'School Enrollment Data'!$B$3:$P$1818,9,FALSE)))</f>
        <v/>
      </c>
      <c r="CQ255" s="222" t="str">
        <f>IF($CG255="", "", IF($CH255="No", 0,VLOOKUP($CG255,'School Enrollment Data'!$B$3:$P$1818,10,FALSE)))</f>
        <v/>
      </c>
      <c r="CR255" s="222" t="str">
        <f>IF($CG255="", "", IF($CH255="No", 0,VLOOKUP($CG255,'School Enrollment Data'!$B$3:$P$1818,11,FALSE)))</f>
        <v/>
      </c>
      <c r="CS255" s="222" t="str">
        <f>IF($CG255="", "", IF($CH255="No", 0,VLOOKUP($CG255,'School Enrollment Data'!$B$3:$P$1818,12,FALSE)))</f>
        <v/>
      </c>
      <c r="CT255" s="222" t="str">
        <f>IF($CG255="", "", IF($CH255="No", 0,VLOOKUP($CG255,'School Enrollment Data'!$B$3:$P$1818,13,FALSE)))</f>
        <v/>
      </c>
      <c r="CU255" s="222" t="str">
        <f>IF($CG255="", "", IF($CH255="No", 0,VLOOKUP($CG255,'School Enrollment Data'!$B$3:$P$1818,14,FALSE)))</f>
        <v/>
      </c>
      <c r="CV255" s="222" t="str">
        <f>IF($CG255="", "", IF($CH255="No", 0,VLOOKUP($CG255,'School Enrollment Data'!$B$3:$P$1818,15,FALSE)))</f>
        <v/>
      </c>
    </row>
    <row r="256" spans="85:100" ht="15" customHeight="1" x14ac:dyDescent="0.25">
      <c r="CG256" s="134" t="str" cm="1">
        <f t="array" ref="CG256">IFERROR(_xlfn.SINGLE(INDEX('School Enrollment Data'!$B$3:$B$1818, _xlfn.AGGREGATE(15, 3, (('School Enrollment Data'!$A$3:$A$1818=I$6)/('School Enrollment Data'!$A$3:$A$1818=I$6)*ROW('School Enrollment Data'!$A$3:$A$1818)-2),ROWS($DV$12:DV46)))), "")</f>
        <v/>
      </c>
      <c r="CH256" s="222" t="str">
        <f t="shared" si="3"/>
        <v/>
      </c>
      <c r="CI256" s="222" t="str">
        <f>IF($CG256="", "", IF($CH256="No", 0,VLOOKUP($CG256,'School Enrollment Data'!$B$3:$P$1818,2,FALSE)))</f>
        <v/>
      </c>
      <c r="CJ256" s="222" t="str">
        <f>IF($CG256="", "", IF($CH256="No", 0,VLOOKUP($CG256,'School Enrollment Data'!$B$3:$P$1818,3,FALSE)))</f>
        <v/>
      </c>
      <c r="CK256" s="222" t="str">
        <f>IF($CG256="", "", IF($CH256="No", 0,VLOOKUP($CG256,'School Enrollment Data'!$B$3:$P$1818,4,FALSE)))</f>
        <v/>
      </c>
      <c r="CL256" s="222" t="str">
        <f>IF($CG256="", "", IF($CH256="No", 0,VLOOKUP($CG256,'School Enrollment Data'!$B$3:$P$1818,5,FALSE)))</f>
        <v/>
      </c>
      <c r="CM256" s="222" t="str">
        <f>IF($CG256="", "", IF($CH256="No", 0,VLOOKUP($CG256,'School Enrollment Data'!$B$3:$P$1818,6,FALSE)))</f>
        <v/>
      </c>
      <c r="CN256" s="222" t="str">
        <f>IF($CG256="", "", IF($CH256="No", 0,VLOOKUP($CG256,'School Enrollment Data'!$B$3:$P$1818,7,FALSE)))</f>
        <v/>
      </c>
      <c r="CO256" s="222" t="str">
        <f>IF($CG256="", "", IF($CH256="No", 0,VLOOKUP($CG256,'School Enrollment Data'!$B$3:$P$1818,8,FALSE)))</f>
        <v/>
      </c>
      <c r="CP256" s="222" t="str">
        <f>IF($CG256="", "", IF($CH256="No", 0,VLOOKUP($CG256,'School Enrollment Data'!$B$3:$P$1818,9,FALSE)))</f>
        <v/>
      </c>
      <c r="CQ256" s="222" t="str">
        <f>IF($CG256="", "", IF($CH256="No", 0,VLOOKUP($CG256,'School Enrollment Data'!$B$3:$P$1818,10,FALSE)))</f>
        <v/>
      </c>
      <c r="CR256" s="222" t="str">
        <f>IF($CG256="", "", IF($CH256="No", 0,VLOOKUP($CG256,'School Enrollment Data'!$B$3:$P$1818,11,FALSE)))</f>
        <v/>
      </c>
      <c r="CS256" s="222" t="str">
        <f>IF($CG256="", "", IF($CH256="No", 0,VLOOKUP($CG256,'School Enrollment Data'!$B$3:$P$1818,12,FALSE)))</f>
        <v/>
      </c>
      <c r="CT256" s="222" t="str">
        <f>IF($CG256="", "", IF($CH256="No", 0,VLOOKUP($CG256,'School Enrollment Data'!$B$3:$P$1818,13,FALSE)))</f>
        <v/>
      </c>
      <c r="CU256" s="222" t="str">
        <f>IF($CG256="", "", IF($CH256="No", 0,VLOOKUP($CG256,'School Enrollment Data'!$B$3:$P$1818,14,FALSE)))</f>
        <v/>
      </c>
      <c r="CV256" s="222" t="str">
        <f>IF($CG256="", "", IF($CH256="No", 0,VLOOKUP($CG256,'School Enrollment Data'!$B$3:$P$1818,15,FALSE)))</f>
        <v/>
      </c>
    </row>
    <row r="257" spans="85:100" ht="15" customHeight="1" x14ac:dyDescent="0.25">
      <c r="CG257" s="134" t="str" cm="1">
        <f t="array" ref="CG257">IFERROR(_xlfn.SINGLE(INDEX('School Enrollment Data'!$B$3:$B$1818, _xlfn.AGGREGATE(15, 3, (('School Enrollment Data'!$A$3:$A$1818=I$6)/('School Enrollment Data'!$A$3:$A$1818=I$6)*ROW('School Enrollment Data'!$A$3:$A$1818)-2),ROWS($DV$12:DV47)))), "")</f>
        <v/>
      </c>
      <c r="CH257" s="222" t="str">
        <f t="shared" si="3"/>
        <v/>
      </c>
      <c r="CI257" s="222" t="str">
        <f>IF($CG257="", "", IF($CH257="No", 0,VLOOKUP($CG257,'School Enrollment Data'!$B$3:$P$1818,2,FALSE)))</f>
        <v/>
      </c>
      <c r="CJ257" s="222" t="str">
        <f>IF($CG257="", "", IF($CH257="No", 0,VLOOKUP($CG257,'School Enrollment Data'!$B$3:$P$1818,3,FALSE)))</f>
        <v/>
      </c>
      <c r="CK257" s="222" t="str">
        <f>IF($CG257="", "", IF($CH257="No", 0,VLOOKUP($CG257,'School Enrollment Data'!$B$3:$P$1818,4,FALSE)))</f>
        <v/>
      </c>
      <c r="CL257" s="222" t="str">
        <f>IF($CG257="", "", IF($CH257="No", 0,VLOOKUP($CG257,'School Enrollment Data'!$B$3:$P$1818,5,FALSE)))</f>
        <v/>
      </c>
      <c r="CM257" s="222" t="str">
        <f>IF($CG257="", "", IF($CH257="No", 0,VLOOKUP($CG257,'School Enrollment Data'!$B$3:$P$1818,6,FALSE)))</f>
        <v/>
      </c>
      <c r="CN257" s="222" t="str">
        <f>IF($CG257="", "", IF($CH257="No", 0,VLOOKUP($CG257,'School Enrollment Data'!$B$3:$P$1818,7,FALSE)))</f>
        <v/>
      </c>
      <c r="CO257" s="222" t="str">
        <f>IF($CG257="", "", IF($CH257="No", 0,VLOOKUP($CG257,'School Enrollment Data'!$B$3:$P$1818,8,FALSE)))</f>
        <v/>
      </c>
      <c r="CP257" s="222" t="str">
        <f>IF($CG257="", "", IF($CH257="No", 0,VLOOKUP($CG257,'School Enrollment Data'!$B$3:$P$1818,9,FALSE)))</f>
        <v/>
      </c>
      <c r="CQ257" s="222" t="str">
        <f>IF($CG257="", "", IF($CH257="No", 0,VLOOKUP($CG257,'School Enrollment Data'!$B$3:$P$1818,10,FALSE)))</f>
        <v/>
      </c>
      <c r="CR257" s="222" t="str">
        <f>IF($CG257="", "", IF($CH257="No", 0,VLOOKUP($CG257,'School Enrollment Data'!$B$3:$P$1818,11,FALSE)))</f>
        <v/>
      </c>
      <c r="CS257" s="222" t="str">
        <f>IF($CG257="", "", IF($CH257="No", 0,VLOOKUP($CG257,'School Enrollment Data'!$B$3:$P$1818,12,FALSE)))</f>
        <v/>
      </c>
      <c r="CT257" s="222" t="str">
        <f>IF($CG257="", "", IF($CH257="No", 0,VLOOKUP($CG257,'School Enrollment Data'!$B$3:$P$1818,13,FALSE)))</f>
        <v/>
      </c>
      <c r="CU257" s="222" t="str">
        <f>IF($CG257="", "", IF($CH257="No", 0,VLOOKUP($CG257,'School Enrollment Data'!$B$3:$P$1818,14,FALSE)))</f>
        <v/>
      </c>
      <c r="CV257" s="222" t="str">
        <f>IF($CG257="", "", IF($CH257="No", 0,VLOOKUP($CG257,'School Enrollment Data'!$B$3:$P$1818,15,FALSE)))</f>
        <v/>
      </c>
    </row>
    <row r="258" spans="85:100" ht="15" customHeight="1" x14ac:dyDescent="0.25">
      <c r="CG258" s="134" t="str" cm="1">
        <f t="array" ref="CG258">IFERROR(_xlfn.SINGLE(INDEX('School Enrollment Data'!$B$3:$B$1818, _xlfn.AGGREGATE(15, 3, (('School Enrollment Data'!$A$3:$A$1818=I$6)/('School Enrollment Data'!$A$3:$A$1818=I$6)*ROW('School Enrollment Data'!$A$3:$A$1818)-2),ROWS($DV$12:DV48)))), "")</f>
        <v/>
      </c>
      <c r="CH258" s="222" t="str">
        <f t="shared" si="3"/>
        <v/>
      </c>
      <c r="CI258" s="222" t="str">
        <f>IF($CG258="", "", IF($CH258="No", 0,VLOOKUP($CG258,'School Enrollment Data'!$B$3:$P$1818,2,FALSE)))</f>
        <v/>
      </c>
      <c r="CJ258" s="222" t="str">
        <f>IF($CG258="", "", IF($CH258="No", 0,VLOOKUP($CG258,'School Enrollment Data'!$B$3:$P$1818,3,FALSE)))</f>
        <v/>
      </c>
      <c r="CK258" s="222" t="str">
        <f>IF($CG258="", "", IF($CH258="No", 0,VLOOKUP($CG258,'School Enrollment Data'!$B$3:$P$1818,4,FALSE)))</f>
        <v/>
      </c>
      <c r="CL258" s="222" t="str">
        <f>IF($CG258="", "", IF($CH258="No", 0,VLOOKUP($CG258,'School Enrollment Data'!$B$3:$P$1818,5,FALSE)))</f>
        <v/>
      </c>
      <c r="CM258" s="222" t="str">
        <f>IF($CG258="", "", IF($CH258="No", 0,VLOOKUP($CG258,'School Enrollment Data'!$B$3:$P$1818,6,FALSE)))</f>
        <v/>
      </c>
      <c r="CN258" s="222" t="str">
        <f>IF($CG258="", "", IF($CH258="No", 0,VLOOKUP($CG258,'School Enrollment Data'!$B$3:$P$1818,7,FALSE)))</f>
        <v/>
      </c>
      <c r="CO258" s="222" t="str">
        <f>IF($CG258="", "", IF($CH258="No", 0,VLOOKUP($CG258,'School Enrollment Data'!$B$3:$P$1818,8,FALSE)))</f>
        <v/>
      </c>
      <c r="CP258" s="222" t="str">
        <f>IF($CG258="", "", IF($CH258="No", 0,VLOOKUP($CG258,'School Enrollment Data'!$B$3:$P$1818,9,FALSE)))</f>
        <v/>
      </c>
      <c r="CQ258" s="222" t="str">
        <f>IF($CG258="", "", IF($CH258="No", 0,VLOOKUP($CG258,'School Enrollment Data'!$B$3:$P$1818,10,FALSE)))</f>
        <v/>
      </c>
      <c r="CR258" s="222" t="str">
        <f>IF($CG258="", "", IF($CH258="No", 0,VLOOKUP($CG258,'School Enrollment Data'!$B$3:$P$1818,11,FALSE)))</f>
        <v/>
      </c>
      <c r="CS258" s="222" t="str">
        <f>IF($CG258="", "", IF($CH258="No", 0,VLOOKUP($CG258,'School Enrollment Data'!$B$3:$P$1818,12,FALSE)))</f>
        <v/>
      </c>
      <c r="CT258" s="222" t="str">
        <f>IF($CG258="", "", IF($CH258="No", 0,VLOOKUP($CG258,'School Enrollment Data'!$B$3:$P$1818,13,FALSE)))</f>
        <v/>
      </c>
      <c r="CU258" s="222" t="str">
        <f>IF($CG258="", "", IF($CH258="No", 0,VLOOKUP($CG258,'School Enrollment Data'!$B$3:$P$1818,14,FALSE)))</f>
        <v/>
      </c>
      <c r="CV258" s="222" t="str">
        <f>IF($CG258="", "", IF($CH258="No", 0,VLOOKUP($CG258,'School Enrollment Data'!$B$3:$P$1818,15,FALSE)))</f>
        <v/>
      </c>
    </row>
    <row r="259" spans="85:100" ht="15" customHeight="1" x14ac:dyDescent="0.25">
      <c r="CG259" s="134" t="str" cm="1">
        <f t="array" ref="CG259">IFERROR(_xlfn.SINGLE(INDEX('School Enrollment Data'!$B$3:$B$1818, _xlfn.AGGREGATE(15, 3, (('School Enrollment Data'!$A$3:$A$1818=I$6)/('School Enrollment Data'!$A$3:$A$1818=I$6)*ROW('School Enrollment Data'!$A$3:$A$1818)-2),ROWS($DV$12:DV49)))), "")</f>
        <v/>
      </c>
      <c r="CH259" s="222" t="str">
        <f t="shared" si="3"/>
        <v/>
      </c>
      <c r="CI259" s="222" t="str">
        <f>IF($CG259="", "", IF($CH259="No", 0,VLOOKUP($CG259,'School Enrollment Data'!$B$3:$P$1818,2,FALSE)))</f>
        <v/>
      </c>
      <c r="CJ259" s="222" t="str">
        <f>IF($CG259="", "", IF($CH259="No", 0,VLOOKUP($CG259,'School Enrollment Data'!$B$3:$P$1818,3,FALSE)))</f>
        <v/>
      </c>
      <c r="CK259" s="222" t="str">
        <f>IF($CG259="", "", IF($CH259="No", 0,VLOOKUP($CG259,'School Enrollment Data'!$B$3:$P$1818,4,FALSE)))</f>
        <v/>
      </c>
      <c r="CL259" s="222" t="str">
        <f>IF($CG259="", "", IF($CH259="No", 0,VLOOKUP($CG259,'School Enrollment Data'!$B$3:$P$1818,5,FALSE)))</f>
        <v/>
      </c>
      <c r="CM259" s="222" t="str">
        <f>IF($CG259="", "", IF($CH259="No", 0,VLOOKUP($CG259,'School Enrollment Data'!$B$3:$P$1818,6,FALSE)))</f>
        <v/>
      </c>
      <c r="CN259" s="222" t="str">
        <f>IF($CG259="", "", IF($CH259="No", 0,VLOOKUP($CG259,'School Enrollment Data'!$B$3:$P$1818,7,FALSE)))</f>
        <v/>
      </c>
      <c r="CO259" s="222" t="str">
        <f>IF($CG259="", "", IF($CH259="No", 0,VLOOKUP($CG259,'School Enrollment Data'!$B$3:$P$1818,8,FALSE)))</f>
        <v/>
      </c>
      <c r="CP259" s="222" t="str">
        <f>IF($CG259="", "", IF($CH259="No", 0,VLOOKUP($CG259,'School Enrollment Data'!$B$3:$P$1818,9,FALSE)))</f>
        <v/>
      </c>
      <c r="CQ259" s="222" t="str">
        <f>IF($CG259="", "", IF($CH259="No", 0,VLOOKUP($CG259,'School Enrollment Data'!$B$3:$P$1818,10,FALSE)))</f>
        <v/>
      </c>
      <c r="CR259" s="222" t="str">
        <f>IF($CG259="", "", IF($CH259="No", 0,VLOOKUP($CG259,'School Enrollment Data'!$B$3:$P$1818,11,FALSE)))</f>
        <v/>
      </c>
      <c r="CS259" s="222" t="str">
        <f>IF($CG259="", "", IF($CH259="No", 0,VLOOKUP($CG259,'School Enrollment Data'!$B$3:$P$1818,12,FALSE)))</f>
        <v/>
      </c>
      <c r="CT259" s="222" t="str">
        <f>IF($CG259="", "", IF($CH259="No", 0,VLOOKUP($CG259,'School Enrollment Data'!$B$3:$P$1818,13,FALSE)))</f>
        <v/>
      </c>
      <c r="CU259" s="222" t="str">
        <f>IF($CG259="", "", IF($CH259="No", 0,VLOOKUP($CG259,'School Enrollment Data'!$B$3:$P$1818,14,FALSE)))</f>
        <v/>
      </c>
      <c r="CV259" s="222" t="str">
        <f>IF($CG259="", "", IF($CH259="No", 0,VLOOKUP($CG259,'School Enrollment Data'!$B$3:$P$1818,15,FALSE)))</f>
        <v/>
      </c>
    </row>
    <row r="260" spans="85:100" ht="15" customHeight="1" x14ac:dyDescent="0.25">
      <c r="CG260" s="134" t="str" cm="1">
        <f t="array" ref="CG260">IFERROR(_xlfn.SINGLE(INDEX('School Enrollment Data'!$B$3:$B$1818, _xlfn.AGGREGATE(15, 3, (('School Enrollment Data'!$A$3:$A$1818=I$6)/('School Enrollment Data'!$A$3:$A$1818=I$6)*ROW('School Enrollment Data'!$A$3:$A$1818)-2),ROWS($DV$12:DV50)))), "")</f>
        <v/>
      </c>
      <c r="CH260" s="222" t="str">
        <f t="shared" si="3"/>
        <v/>
      </c>
      <c r="CI260" s="222" t="str">
        <f>IF($CG260="", "", IF($CH260="No", 0,VLOOKUP($CG260,'School Enrollment Data'!$B$3:$P$1818,2,FALSE)))</f>
        <v/>
      </c>
      <c r="CJ260" s="222" t="str">
        <f>IF($CG260="", "", IF($CH260="No", 0,VLOOKUP($CG260,'School Enrollment Data'!$B$3:$P$1818,3,FALSE)))</f>
        <v/>
      </c>
      <c r="CK260" s="222" t="str">
        <f>IF($CG260="", "", IF($CH260="No", 0,VLOOKUP($CG260,'School Enrollment Data'!$B$3:$P$1818,4,FALSE)))</f>
        <v/>
      </c>
      <c r="CL260" s="222" t="str">
        <f>IF($CG260="", "", IF($CH260="No", 0,VLOOKUP($CG260,'School Enrollment Data'!$B$3:$P$1818,5,FALSE)))</f>
        <v/>
      </c>
      <c r="CM260" s="222" t="str">
        <f>IF($CG260="", "", IF($CH260="No", 0,VLOOKUP($CG260,'School Enrollment Data'!$B$3:$P$1818,6,FALSE)))</f>
        <v/>
      </c>
      <c r="CN260" s="222" t="str">
        <f>IF($CG260="", "", IF($CH260="No", 0,VLOOKUP($CG260,'School Enrollment Data'!$B$3:$P$1818,7,FALSE)))</f>
        <v/>
      </c>
      <c r="CO260" s="222" t="str">
        <f>IF($CG260="", "", IF($CH260="No", 0,VLOOKUP($CG260,'School Enrollment Data'!$B$3:$P$1818,8,FALSE)))</f>
        <v/>
      </c>
      <c r="CP260" s="222" t="str">
        <f>IF($CG260="", "", IF($CH260="No", 0,VLOOKUP($CG260,'School Enrollment Data'!$B$3:$P$1818,9,FALSE)))</f>
        <v/>
      </c>
      <c r="CQ260" s="222" t="str">
        <f>IF($CG260="", "", IF($CH260="No", 0,VLOOKUP($CG260,'School Enrollment Data'!$B$3:$P$1818,10,FALSE)))</f>
        <v/>
      </c>
      <c r="CR260" s="222" t="str">
        <f>IF($CG260="", "", IF($CH260="No", 0,VLOOKUP($CG260,'School Enrollment Data'!$B$3:$P$1818,11,FALSE)))</f>
        <v/>
      </c>
      <c r="CS260" s="222" t="str">
        <f>IF($CG260="", "", IF($CH260="No", 0,VLOOKUP($CG260,'School Enrollment Data'!$B$3:$P$1818,12,FALSE)))</f>
        <v/>
      </c>
      <c r="CT260" s="222" t="str">
        <f>IF($CG260="", "", IF($CH260="No", 0,VLOOKUP($CG260,'School Enrollment Data'!$B$3:$P$1818,13,FALSE)))</f>
        <v/>
      </c>
      <c r="CU260" s="222" t="str">
        <f>IF($CG260="", "", IF($CH260="No", 0,VLOOKUP($CG260,'School Enrollment Data'!$B$3:$P$1818,14,FALSE)))</f>
        <v/>
      </c>
      <c r="CV260" s="222" t="str">
        <f>IF($CG260="", "", IF($CH260="No", 0,VLOOKUP($CG260,'School Enrollment Data'!$B$3:$P$1818,15,FALSE)))</f>
        <v/>
      </c>
    </row>
    <row r="261" spans="85:100" ht="15" customHeight="1" x14ac:dyDescent="0.25">
      <c r="CG261" s="134" t="str" cm="1">
        <f t="array" ref="CG261">IFERROR(_xlfn.SINGLE(INDEX('School Enrollment Data'!$B$3:$B$1818, _xlfn.AGGREGATE(15, 3, (('School Enrollment Data'!$A$3:$A$1818=I$6)/('School Enrollment Data'!$A$3:$A$1818=I$6)*ROW('School Enrollment Data'!$A$3:$A$1818)-2),ROWS($DV$12:DV51)))), "")</f>
        <v/>
      </c>
      <c r="CH261" s="222" t="str">
        <f t="shared" ref="CH261:CH324" si="4">IF(CG261="","",_xlfn.SINGLE(_xlfn.IFNA(_xlfn.SINGLE(_xlfn.IFNA(_xlfn.SINGLE(IF(_xlfn.SINGLE((_xlfn.XLOOKUP(CG261,D$8:D$106,B$8:B$106)="")),"",_xlfn.XLOOKUP(CG261,D$8:D$106,B$8:B$106))),IF(_xlfn.XLOOKUP(CG261,AC$8:AC$106,AA$8:AA$106)="","",_xlfn.XLOOKUP(CG261,AC$8:AC$106,AA$8:AA$106)))),IF(_xlfn.XLOOKUP(CG261,BB$8:BB$106,AZ$8:AZ$106)="","",_xlfn.XLOOKUP(CG261,BB$8:BB$106,AZ$8:AZ$106)))))</f>
        <v/>
      </c>
      <c r="CI261" s="222" t="str">
        <f>IF($CG261="", "", IF($CH261="No", 0,VLOOKUP($CG261,'School Enrollment Data'!$B$3:$P$1818,2,FALSE)))</f>
        <v/>
      </c>
      <c r="CJ261" s="222" t="str">
        <f>IF($CG261="", "", IF($CH261="No", 0,VLOOKUP($CG261,'School Enrollment Data'!$B$3:$P$1818,3,FALSE)))</f>
        <v/>
      </c>
      <c r="CK261" s="222" t="str">
        <f>IF($CG261="", "", IF($CH261="No", 0,VLOOKUP($CG261,'School Enrollment Data'!$B$3:$P$1818,4,FALSE)))</f>
        <v/>
      </c>
      <c r="CL261" s="222" t="str">
        <f>IF($CG261="", "", IF($CH261="No", 0,VLOOKUP($CG261,'School Enrollment Data'!$B$3:$P$1818,5,FALSE)))</f>
        <v/>
      </c>
      <c r="CM261" s="222" t="str">
        <f>IF($CG261="", "", IF($CH261="No", 0,VLOOKUP($CG261,'School Enrollment Data'!$B$3:$P$1818,6,FALSE)))</f>
        <v/>
      </c>
      <c r="CN261" s="222" t="str">
        <f>IF($CG261="", "", IF($CH261="No", 0,VLOOKUP($CG261,'School Enrollment Data'!$B$3:$P$1818,7,FALSE)))</f>
        <v/>
      </c>
      <c r="CO261" s="222" t="str">
        <f>IF($CG261="", "", IF($CH261="No", 0,VLOOKUP($CG261,'School Enrollment Data'!$B$3:$P$1818,8,FALSE)))</f>
        <v/>
      </c>
      <c r="CP261" s="222" t="str">
        <f>IF($CG261="", "", IF($CH261="No", 0,VLOOKUP($CG261,'School Enrollment Data'!$B$3:$P$1818,9,FALSE)))</f>
        <v/>
      </c>
      <c r="CQ261" s="222" t="str">
        <f>IF($CG261="", "", IF($CH261="No", 0,VLOOKUP($CG261,'School Enrollment Data'!$B$3:$P$1818,10,FALSE)))</f>
        <v/>
      </c>
      <c r="CR261" s="222" t="str">
        <f>IF($CG261="", "", IF($CH261="No", 0,VLOOKUP($CG261,'School Enrollment Data'!$B$3:$P$1818,11,FALSE)))</f>
        <v/>
      </c>
      <c r="CS261" s="222" t="str">
        <f>IF($CG261="", "", IF($CH261="No", 0,VLOOKUP($CG261,'School Enrollment Data'!$B$3:$P$1818,12,FALSE)))</f>
        <v/>
      </c>
      <c r="CT261" s="222" t="str">
        <f>IF($CG261="", "", IF($CH261="No", 0,VLOOKUP($CG261,'School Enrollment Data'!$B$3:$P$1818,13,FALSE)))</f>
        <v/>
      </c>
      <c r="CU261" s="222" t="str">
        <f>IF($CG261="", "", IF($CH261="No", 0,VLOOKUP($CG261,'School Enrollment Data'!$B$3:$P$1818,14,FALSE)))</f>
        <v/>
      </c>
      <c r="CV261" s="222" t="str">
        <f>IF($CG261="", "", IF($CH261="No", 0,VLOOKUP($CG261,'School Enrollment Data'!$B$3:$P$1818,15,FALSE)))</f>
        <v/>
      </c>
    </row>
    <row r="262" spans="85:100" ht="15" customHeight="1" x14ac:dyDescent="0.25">
      <c r="CG262" s="134" t="str" cm="1">
        <f t="array" ref="CG262">IFERROR(_xlfn.SINGLE(INDEX('School Enrollment Data'!$B$3:$B$1818, _xlfn.AGGREGATE(15, 3, (('School Enrollment Data'!$A$3:$A$1818=I$6)/('School Enrollment Data'!$A$3:$A$1818=I$6)*ROW('School Enrollment Data'!$A$3:$A$1818)-2),ROWS($DV$12:DV52)))), "")</f>
        <v/>
      </c>
      <c r="CH262" s="222" t="str">
        <f t="shared" si="4"/>
        <v/>
      </c>
      <c r="CI262" s="222" t="str">
        <f>IF($CG262="", "", IF($CH262="No", 0,VLOOKUP($CG262,'School Enrollment Data'!$B$3:$P$1818,2,FALSE)))</f>
        <v/>
      </c>
      <c r="CJ262" s="222" t="str">
        <f>IF($CG262="", "", IF($CH262="No", 0,VLOOKUP($CG262,'School Enrollment Data'!$B$3:$P$1818,3,FALSE)))</f>
        <v/>
      </c>
      <c r="CK262" s="222" t="str">
        <f>IF($CG262="", "", IF($CH262="No", 0,VLOOKUP($CG262,'School Enrollment Data'!$B$3:$P$1818,4,FALSE)))</f>
        <v/>
      </c>
      <c r="CL262" s="222" t="str">
        <f>IF($CG262="", "", IF($CH262="No", 0,VLOOKUP($CG262,'School Enrollment Data'!$B$3:$P$1818,5,FALSE)))</f>
        <v/>
      </c>
      <c r="CM262" s="222" t="str">
        <f>IF($CG262="", "", IF($CH262="No", 0,VLOOKUP($CG262,'School Enrollment Data'!$B$3:$P$1818,6,FALSE)))</f>
        <v/>
      </c>
      <c r="CN262" s="222" t="str">
        <f>IF($CG262="", "", IF($CH262="No", 0,VLOOKUP($CG262,'School Enrollment Data'!$B$3:$P$1818,7,FALSE)))</f>
        <v/>
      </c>
      <c r="CO262" s="222" t="str">
        <f>IF($CG262="", "", IF($CH262="No", 0,VLOOKUP($CG262,'School Enrollment Data'!$B$3:$P$1818,8,FALSE)))</f>
        <v/>
      </c>
      <c r="CP262" s="222" t="str">
        <f>IF($CG262="", "", IF($CH262="No", 0,VLOOKUP($CG262,'School Enrollment Data'!$B$3:$P$1818,9,FALSE)))</f>
        <v/>
      </c>
      <c r="CQ262" s="222" t="str">
        <f>IF($CG262="", "", IF($CH262="No", 0,VLOOKUP($CG262,'School Enrollment Data'!$B$3:$P$1818,10,FALSE)))</f>
        <v/>
      </c>
      <c r="CR262" s="222" t="str">
        <f>IF($CG262="", "", IF($CH262="No", 0,VLOOKUP($CG262,'School Enrollment Data'!$B$3:$P$1818,11,FALSE)))</f>
        <v/>
      </c>
      <c r="CS262" s="222" t="str">
        <f>IF($CG262="", "", IF($CH262="No", 0,VLOOKUP($CG262,'School Enrollment Data'!$B$3:$P$1818,12,FALSE)))</f>
        <v/>
      </c>
      <c r="CT262" s="222" t="str">
        <f>IF($CG262="", "", IF($CH262="No", 0,VLOOKUP($CG262,'School Enrollment Data'!$B$3:$P$1818,13,FALSE)))</f>
        <v/>
      </c>
      <c r="CU262" s="222" t="str">
        <f>IF($CG262="", "", IF($CH262="No", 0,VLOOKUP($CG262,'School Enrollment Data'!$B$3:$P$1818,14,FALSE)))</f>
        <v/>
      </c>
      <c r="CV262" s="222" t="str">
        <f>IF($CG262="", "", IF($CH262="No", 0,VLOOKUP($CG262,'School Enrollment Data'!$B$3:$P$1818,15,FALSE)))</f>
        <v/>
      </c>
    </row>
    <row r="263" spans="85:100" ht="15" customHeight="1" x14ac:dyDescent="0.25">
      <c r="CG263" s="134" t="str" cm="1">
        <f t="array" ref="CG263">IFERROR(_xlfn.SINGLE(INDEX('School Enrollment Data'!$B$3:$B$1818, _xlfn.AGGREGATE(15, 3, (('School Enrollment Data'!$A$3:$A$1818=I$6)/('School Enrollment Data'!$A$3:$A$1818=I$6)*ROW('School Enrollment Data'!$A$3:$A$1818)-2),ROWS($DV$12:DV53)))), "")</f>
        <v/>
      </c>
      <c r="CH263" s="222" t="str">
        <f t="shared" si="4"/>
        <v/>
      </c>
      <c r="CI263" s="222" t="str">
        <f>IF($CG263="", "", IF($CH263="No", 0,VLOOKUP($CG263,'School Enrollment Data'!$B$3:$P$1818,2,FALSE)))</f>
        <v/>
      </c>
      <c r="CJ263" s="222" t="str">
        <f>IF($CG263="", "", IF($CH263="No", 0,VLOOKUP($CG263,'School Enrollment Data'!$B$3:$P$1818,3,FALSE)))</f>
        <v/>
      </c>
      <c r="CK263" s="222" t="str">
        <f>IF($CG263="", "", IF($CH263="No", 0,VLOOKUP($CG263,'School Enrollment Data'!$B$3:$P$1818,4,FALSE)))</f>
        <v/>
      </c>
      <c r="CL263" s="222" t="str">
        <f>IF($CG263="", "", IF($CH263="No", 0,VLOOKUP($CG263,'School Enrollment Data'!$B$3:$P$1818,5,FALSE)))</f>
        <v/>
      </c>
      <c r="CM263" s="222" t="str">
        <f>IF($CG263="", "", IF($CH263="No", 0,VLOOKUP($CG263,'School Enrollment Data'!$B$3:$P$1818,6,FALSE)))</f>
        <v/>
      </c>
      <c r="CN263" s="222" t="str">
        <f>IF($CG263="", "", IF($CH263="No", 0,VLOOKUP($CG263,'School Enrollment Data'!$B$3:$P$1818,7,FALSE)))</f>
        <v/>
      </c>
      <c r="CO263" s="222" t="str">
        <f>IF($CG263="", "", IF($CH263="No", 0,VLOOKUP($CG263,'School Enrollment Data'!$B$3:$P$1818,8,FALSE)))</f>
        <v/>
      </c>
      <c r="CP263" s="222" t="str">
        <f>IF($CG263="", "", IF($CH263="No", 0,VLOOKUP($CG263,'School Enrollment Data'!$B$3:$P$1818,9,FALSE)))</f>
        <v/>
      </c>
      <c r="CQ263" s="222" t="str">
        <f>IF($CG263="", "", IF($CH263="No", 0,VLOOKUP($CG263,'School Enrollment Data'!$B$3:$P$1818,10,FALSE)))</f>
        <v/>
      </c>
      <c r="CR263" s="222" t="str">
        <f>IF($CG263="", "", IF($CH263="No", 0,VLOOKUP($CG263,'School Enrollment Data'!$B$3:$P$1818,11,FALSE)))</f>
        <v/>
      </c>
      <c r="CS263" s="222" t="str">
        <f>IF($CG263="", "", IF($CH263="No", 0,VLOOKUP($CG263,'School Enrollment Data'!$B$3:$P$1818,12,FALSE)))</f>
        <v/>
      </c>
      <c r="CT263" s="222" t="str">
        <f>IF($CG263="", "", IF($CH263="No", 0,VLOOKUP($CG263,'School Enrollment Data'!$B$3:$P$1818,13,FALSE)))</f>
        <v/>
      </c>
      <c r="CU263" s="222" t="str">
        <f>IF($CG263="", "", IF($CH263="No", 0,VLOOKUP($CG263,'School Enrollment Data'!$B$3:$P$1818,14,FALSE)))</f>
        <v/>
      </c>
      <c r="CV263" s="222" t="str">
        <f>IF($CG263="", "", IF($CH263="No", 0,VLOOKUP($CG263,'School Enrollment Data'!$B$3:$P$1818,15,FALSE)))</f>
        <v/>
      </c>
    </row>
    <row r="264" spans="85:100" ht="15" customHeight="1" x14ac:dyDescent="0.25">
      <c r="CG264" s="134" t="str" cm="1">
        <f t="array" ref="CG264">IFERROR(_xlfn.SINGLE(INDEX('School Enrollment Data'!$B$3:$B$1818, _xlfn.AGGREGATE(15, 3, (('School Enrollment Data'!$A$3:$A$1818=I$6)/('School Enrollment Data'!$A$3:$A$1818=I$6)*ROW('School Enrollment Data'!$A$3:$A$1818)-2),ROWS($DV$12:DV54)))), "")</f>
        <v/>
      </c>
      <c r="CH264" s="222" t="str">
        <f t="shared" si="4"/>
        <v/>
      </c>
      <c r="CI264" s="222" t="str">
        <f>IF($CG264="", "", IF($CH264="No", 0,VLOOKUP($CG264,'School Enrollment Data'!$B$3:$P$1818,2,FALSE)))</f>
        <v/>
      </c>
      <c r="CJ264" s="222" t="str">
        <f>IF($CG264="", "", IF($CH264="No", 0,VLOOKUP($CG264,'School Enrollment Data'!$B$3:$P$1818,3,FALSE)))</f>
        <v/>
      </c>
      <c r="CK264" s="222" t="str">
        <f>IF($CG264="", "", IF($CH264="No", 0,VLOOKUP($CG264,'School Enrollment Data'!$B$3:$P$1818,4,FALSE)))</f>
        <v/>
      </c>
      <c r="CL264" s="222" t="str">
        <f>IF($CG264="", "", IF($CH264="No", 0,VLOOKUP($CG264,'School Enrollment Data'!$B$3:$P$1818,5,FALSE)))</f>
        <v/>
      </c>
      <c r="CM264" s="222" t="str">
        <f>IF($CG264="", "", IF($CH264="No", 0,VLOOKUP($CG264,'School Enrollment Data'!$B$3:$P$1818,6,FALSE)))</f>
        <v/>
      </c>
      <c r="CN264" s="222" t="str">
        <f>IF($CG264="", "", IF($CH264="No", 0,VLOOKUP($CG264,'School Enrollment Data'!$B$3:$P$1818,7,FALSE)))</f>
        <v/>
      </c>
      <c r="CO264" s="222" t="str">
        <f>IF($CG264="", "", IF($CH264="No", 0,VLOOKUP($CG264,'School Enrollment Data'!$B$3:$P$1818,8,FALSE)))</f>
        <v/>
      </c>
      <c r="CP264" s="222" t="str">
        <f>IF($CG264="", "", IF($CH264="No", 0,VLOOKUP($CG264,'School Enrollment Data'!$B$3:$P$1818,9,FALSE)))</f>
        <v/>
      </c>
      <c r="CQ264" s="222" t="str">
        <f>IF($CG264="", "", IF($CH264="No", 0,VLOOKUP($CG264,'School Enrollment Data'!$B$3:$P$1818,10,FALSE)))</f>
        <v/>
      </c>
      <c r="CR264" s="222" t="str">
        <f>IF($CG264="", "", IF($CH264="No", 0,VLOOKUP($CG264,'School Enrollment Data'!$B$3:$P$1818,11,FALSE)))</f>
        <v/>
      </c>
      <c r="CS264" s="222" t="str">
        <f>IF($CG264="", "", IF($CH264="No", 0,VLOOKUP($CG264,'School Enrollment Data'!$B$3:$P$1818,12,FALSE)))</f>
        <v/>
      </c>
      <c r="CT264" s="222" t="str">
        <f>IF($CG264="", "", IF($CH264="No", 0,VLOOKUP($CG264,'School Enrollment Data'!$B$3:$P$1818,13,FALSE)))</f>
        <v/>
      </c>
      <c r="CU264" s="222" t="str">
        <f>IF($CG264="", "", IF($CH264="No", 0,VLOOKUP($CG264,'School Enrollment Data'!$B$3:$P$1818,14,FALSE)))</f>
        <v/>
      </c>
      <c r="CV264" s="222" t="str">
        <f>IF($CG264="", "", IF($CH264="No", 0,VLOOKUP($CG264,'School Enrollment Data'!$B$3:$P$1818,15,FALSE)))</f>
        <v/>
      </c>
    </row>
    <row r="265" spans="85:100" ht="15" customHeight="1" x14ac:dyDescent="0.25">
      <c r="CG265" s="134" t="str" cm="1">
        <f t="array" ref="CG265">IFERROR(_xlfn.SINGLE(INDEX('School Enrollment Data'!$B$3:$B$1818, _xlfn.AGGREGATE(15, 3, (('School Enrollment Data'!$A$3:$A$1818=I$6)/('School Enrollment Data'!$A$3:$A$1818=I$6)*ROW('School Enrollment Data'!$A$3:$A$1818)-2),ROWS($DV$12:DV55)))), "")</f>
        <v/>
      </c>
      <c r="CH265" s="222" t="str">
        <f t="shared" si="4"/>
        <v/>
      </c>
      <c r="CI265" s="222" t="str">
        <f>IF($CG265="", "", IF($CH265="No", 0,VLOOKUP($CG265,'School Enrollment Data'!$B$3:$P$1818,2,FALSE)))</f>
        <v/>
      </c>
      <c r="CJ265" s="222" t="str">
        <f>IF($CG265="", "", IF($CH265="No", 0,VLOOKUP($CG265,'School Enrollment Data'!$B$3:$P$1818,3,FALSE)))</f>
        <v/>
      </c>
      <c r="CK265" s="222" t="str">
        <f>IF($CG265="", "", IF($CH265="No", 0,VLOOKUP($CG265,'School Enrollment Data'!$B$3:$P$1818,4,FALSE)))</f>
        <v/>
      </c>
      <c r="CL265" s="222" t="str">
        <f>IF($CG265="", "", IF($CH265="No", 0,VLOOKUP($CG265,'School Enrollment Data'!$B$3:$P$1818,5,FALSE)))</f>
        <v/>
      </c>
      <c r="CM265" s="222" t="str">
        <f>IF($CG265="", "", IF($CH265="No", 0,VLOOKUP($CG265,'School Enrollment Data'!$B$3:$P$1818,6,FALSE)))</f>
        <v/>
      </c>
      <c r="CN265" s="222" t="str">
        <f>IF($CG265="", "", IF($CH265="No", 0,VLOOKUP($CG265,'School Enrollment Data'!$B$3:$P$1818,7,FALSE)))</f>
        <v/>
      </c>
      <c r="CO265" s="222" t="str">
        <f>IF($CG265="", "", IF($CH265="No", 0,VLOOKUP($CG265,'School Enrollment Data'!$B$3:$P$1818,8,FALSE)))</f>
        <v/>
      </c>
      <c r="CP265" s="222" t="str">
        <f>IF($CG265="", "", IF($CH265="No", 0,VLOOKUP($CG265,'School Enrollment Data'!$B$3:$P$1818,9,FALSE)))</f>
        <v/>
      </c>
      <c r="CQ265" s="222" t="str">
        <f>IF($CG265="", "", IF($CH265="No", 0,VLOOKUP($CG265,'School Enrollment Data'!$B$3:$P$1818,10,FALSE)))</f>
        <v/>
      </c>
      <c r="CR265" s="222" t="str">
        <f>IF($CG265="", "", IF($CH265="No", 0,VLOOKUP($CG265,'School Enrollment Data'!$B$3:$P$1818,11,FALSE)))</f>
        <v/>
      </c>
      <c r="CS265" s="222" t="str">
        <f>IF($CG265="", "", IF($CH265="No", 0,VLOOKUP($CG265,'School Enrollment Data'!$B$3:$P$1818,12,FALSE)))</f>
        <v/>
      </c>
      <c r="CT265" s="222" t="str">
        <f>IF($CG265="", "", IF($CH265="No", 0,VLOOKUP($CG265,'School Enrollment Data'!$B$3:$P$1818,13,FALSE)))</f>
        <v/>
      </c>
      <c r="CU265" s="222" t="str">
        <f>IF($CG265="", "", IF($CH265="No", 0,VLOOKUP($CG265,'School Enrollment Data'!$B$3:$P$1818,14,FALSE)))</f>
        <v/>
      </c>
      <c r="CV265" s="222" t="str">
        <f>IF($CG265="", "", IF($CH265="No", 0,VLOOKUP($CG265,'School Enrollment Data'!$B$3:$P$1818,15,FALSE)))</f>
        <v/>
      </c>
    </row>
    <row r="266" spans="85:100" ht="15" customHeight="1" x14ac:dyDescent="0.25">
      <c r="CG266" s="134" t="str" cm="1">
        <f t="array" ref="CG266">IFERROR(_xlfn.SINGLE(INDEX('School Enrollment Data'!$B$3:$B$1818, _xlfn.AGGREGATE(15, 3, (('School Enrollment Data'!$A$3:$A$1818=I$6)/('School Enrollment Data'!$A$3:$A$1818=I$6)*ROW('School Enrollment Data'!$A$3:$A$1818)-2),ROWS($DV$12:DV56)))), "")</f>
        <v/>
      </c>
      <c r="CH266" s="222" t="str">
        <f t="shared" si="4"/>
        <v/>
      </c>
      <c r="CI266" s="222" t="str">
        <f>IF($CG266="", "", IF($CH266="No", 0,VLOOKUP($CG266,'School Enrollment Data'!$B$3:$P$1818,2,FALSE)))</f>
        <v/>
      </c>
      <c r="CJ266" s="222" t="str">
        <f>IF($CG266="", "", IF($CH266="No", 0,VLOOKUP($CG266,'School Enrollment Data'!$B$3:$P$1818,3,FALSE)))</f>
        <v/>
      </c>
      <c r="CK266" s="222" t="str">
        <f>IF($CG266="", "", IF($CH266="No", 0,VLOOKUP($CG266,'School Enrollment Data'!$B$3:$P$1818,4,FALSE)))</f>
        <v/>
      </c>
      <c r="CL266" s="222" t="str">
        <f>IF($CG266="", "", IF($CH266="No", 0,VLOOKUP($CG266,'School Enrollment Data'!$B$3:$P$1818,5,FALSE)))</f>
        <v/>
      </c>
      <c r="CM266" s="222" t="str">
        <f>IF($CG266="", "", IF($CH266="No", 0,VLOOKUP($CG266,'School Enrollment Data'!$B$3:$P$1818,6,FALSE)))</f>
        <v/>
      </c>
      <c r="CN266" s="222" t="str">
        <f>IF($CG266="", "", IF($CH266="No", 0,VLOOKUP($CG266,'School Enrollment Data'!$B$3:$P$1818,7,FALSE)))</f>
        <v/>
      </c>
      <c r="CO266" s="222" t="str">
        <f>IF($CG266="", "", IF($CH266="No", 0,VLOOKUP($CG266,'School Enrollment Data'!$B$3:$P$1818,8,FALSE)))</f>
        <v/>
      </c>
      <c r="CP266" s="222" t="str">
        <f>IF($CG266="", "", IF($CH266="No", 0,VLOOKUP($CG266,'School Enrollment Data'!$B$3:$P$1818,9,FALSE)))</f>
        <v/>
      </c>
      <c r="CQ266" s="222" t="str">
        <f>IF($CG266="", "", IF($CH266="No", 0,VLOOKUP($CG266,'School Enrollment Data'!$B$3:$P$1818,10,FALSE)))</f>
        <v/>
      </c>
      <c r="CR266" s="222" t="str">
        <f>IF($CG266="", "", IF($CH266="No", 0,VLOOKUP($CG266,'School Enrollment Data'!$B$3:$P$1818,11,FALSE)))</f>
        <v/>
      </c>
      <c r="CS266" s="222" t="str">
        <f>IF($CG266="", "", IF($CH266="No", 0,VLOOKUP($CG266,'School Enrollment Data'!$B$3:$P$1818,12,FALSE)))</f>
        <v/>
      </c>
      <c r="CT266" s="222" t="str">
        <f>IF($CG266="", "", IF($CH266="No", 0,VLOOKUP($CG266,'School Enrollment Data'!$B$3:$P$1818,13,FALSE)))</f>
        <v/>
      </c>
      <c r="CU266" s="222" t="str">
        <f>IF($CG266="", "", IF($CH266="No", 0,VLOOKUP($CG266,'School Enrollment Data'!$B$3:$P$1818,14,FALSE)))</f>
        <v/>
      </c>
      <c r="CV266" s="222" t="str">
        <f>IF($CG266="", "", IF($CH266="No", 0,VLOOKUP($CG266,'School Enrollment Data'!$B$3:$P$1818,15,FALSE)))</f>
        <v/>
      </c>
    </row>
    <row r="267" spans="85:100" ht="15" customHeight="1" x14ac:dyDescent="0.25">
      <c r="CG267" s="134" t="str" cm="1">
        <f t="array" ref="CG267">IFERROR(_xlfn.SINGLE(INDEX('School Enrollment Data'!$B$3:$B$1818, _xlfn.AGGREGATE(15, 3, (('School Enrollment Data'!$A$3:$A$1818=I$6)/('School Enrollment Data'!$A$3:$A$1818=I$6)*ROW('School Enrollment Data'!$A$3:$A$1818)-2),ROWS($DV$12:DV57)))), "")</f>
        <v/>
      </c>
      <c r="CH267" s="222" t="str">
        <f t="shared" si="4"/>
        <v/>
      </c>
      <c r="CI267" s="222" t="str">
        <f>IF($CG267="", "", IF($CH267="No", 0,VLOOKUP($CG267,'School Enrollment Data'!$B$3:$P$1818,2,FALSE)))</f>
        <v/>
      </c>
      <c r="CJ267" s="222" t="str">
        <f>IF($CG267="", "", IF($CH267="No", 0,VLOOKUP($CG267,'School Enrollment Data'!$B$3:$P$1818,3,FALSE)))</f>
        <v/>
      </c>
      <c r="CK267" s="222" t="str">
        <f>IF($CG267="", "", IF($CH267="No", 0,VLOOKUP($CG267,'School Enrollment Data'!$B$3:$P$1818,4,FALSE)))</f>
        <v/>
      </c>
      <c r="CL267" s="222" t="str">
        <f>IF($CG267="", "", IF($CH267="No", 0,VLOOKUP($CG267,'School Enrollment Data'!$B$3:$P$1818,5,FALSE)))</f>
        <v/>
      </c>
      <c r="CM267" s="222" t="str">
        <f>IF($CG267="", "", IF($CH267="No", 0,VLOOKUP($CG267,'School Enrollment Data'!$B$3:$P$1818,6,FALSE)))</f>
        <v/>
      </c>
      <c r="CN267" s="222" t="str">
        <f>IF($CG267="", "", IF($CH267="No", 0,VLOOKUP($CG267,'School Enrollment Data'!$B$3:$P$1818,7,FALSE)))</f>
        <v/>
      </c>
      <c r="CO267" s="222" t="str">
        <f>IF($CG267="", "", IF($CH267="No", 0,VLOOKUP($CG267,'School Enrollment Data'!$B$3:$P$1818,8,FALSE)))</f>
        <v/>
      </c>
      <c r="CP267" s="222" t="str">
        <f>IF($CG267="", "", IF($CH267="No", 0,VLOOKUP($CG267,'School Enrollment Data'!$B$3:$P$1818,9,FALSE)))</f>
        <v/>
      </c>
      <c r="CQ267" s="222" t="str">
        <f>IF($CG267="", "", IF($CH267="No", 0,VLOOKUP($CG267,'School Enrollment Data'!$B$3:$P$1818,10,FALSE)))</f>
        <v/>
      </c>
      <c r="CR267" s="222" t="str">
        <f>IF($CG267="", "", IF($CH267="No", 0,VLOOKUP($CG267,'School Enrollment Data'!$B$3:$P$1818,11,FALSE)))</f>
        <v/>
      </c>
      <c r="CS267" s="222" t="str">
        <f>IF($CG267="", "", IF($CH267="No", 0,VLOOKUP($CG267,'School Enrollment Data'!$B$3:$P$1818,12,FALSE)))</f>
        <v/>
      </c>
      <c r="CT267" s="222" t="str">
        <f>IF($CG267="", "", IF($CH267="No", 0,VLOOKUP($CG267,'School Enrollment Data'!$B$3:$P$1818,13,FALSE)))</f>
        <v/>
      </c>
      <c r="CU267" s="222" t="str">
        <f>IF($CG267="", "", IF($CH267="No", 0,VLOOKUP($CG267,'School Enrollment Data'!$B$3:$P$1818,14,FALSE)))</f>
        <v/>
      </c>
      <c r="CV267" s="222" t="str">
        <f>IF($CG267="", "", IF($CH267="No", 0,VLOOKUP($CG267,'School Enrollment Data'!$B$3:$P$1818,15,FALSE)))</f>
        <v/>
      </c>
    </row>
    <row r="268" spans="85:100" ht="15" customHeight="1" x14ac:dyDescent="0.25">
      <c r="CG268" s="134" t="str" cm="1">
        <f t="array" ref="CG268">IFERROR(_xlfn.SINGLE(INDEX('School Enrollment Data'!$B$3:$B$1818, _xlfn.AGGREGATE(15, 3, (('School Enrollment Data'!$A$3:$A$1818=I$6)/('School Enrollment Data'!$A$3:$A$1818=I$6)*ROW('School Enrollment Data'!$A$3:$A$1818)-2),ROWS($DV$12:DV58)))), "")</f>
        <v/>
      </c>
      <c r="CH268" s="222" t="str">
        <f t="shared" si="4"/>
        <v/>
      </c>
      <c r="CI268" s="222" t="str">
        <f>IF($CG268="", "", IF($CH268="No", 0,VLOOKUP($CG268,'School Enrollment Data'!$B$3:$P$1818,2,FALSE)))</f>
        <v/>
      </c>
      <c r="CJ268" s="222" t="str">
        <f>IF($CG268="", "", IF($CH268="No", 0,VLOOKUP($CG268,'School Enrollment Data'!$B$3:$P$1818,3,FALSE)))</f>
        <v/>
      </c>
      <c r="CK268" s="222" t="str">
        <f>IF($CG268="", "", IF($CH268="No", 0,VLOOKUP($CG268,'School Enrollment Data'!$B$3:$P$1818,4,FALSE)))</f>
        <v/>
      </c>
      <c r="CL268" s="222" t="str">
        <f>IF($CG268="", "", IF($CH268="No", 0,VLOOKUP($CG268,'School Enrollment Data'!$B$3:$P$1818,5,FALSE)))</f>
        <v/>
      </c>
      <c r="CM268" s="222" t="str">
        <f>IF($CG268="", "", IF($CH268="No", 0,VLOOKUP($CG268,'School Enrollment Data'!$B$3:$P$1818,6,FALSE)))</f>
        <v/>
      </c>
      <c r="CN268" s="222" t="str">
        <f>IF($CG268="", "", IF($CH268="No", 0,VLOOKUP($CG268,'School Enrollment Data'!$B$3:$P$1818,7,FALSE)))</f>
        <v/>
      </c>
      <c r="CO268" s="222" t="str">
        <f>IF($CG268="", "", IF($CH268="No", 0,VLOOKUP($CG268,'School Enrollment Data'!$B$3:$P$1818,8,FALSE)))</f>
        <v/>
      </c>
      <c r="CP268" s="222" t="str">
        <f>IF($CG268="", "", IF($CH268="No", 0,VLOOKUP($CG268,'School Enrollment Data'!$B$3:$P$1818,9,FALSE)))</f>
        <v/>
      </c>
      <c r="CQ268" s="222" t="str">
        <f>IF($CG268="", "", IF($CH268="No", 0,VLOOKUP($CG268,'School Enrollment Data'!$B$3:$P$1818,10,FALSE)))</f>
        <v/>
      </c>
      <c r="CR268" s="222" t="str">
        <f>IF($CG268="", "", IF($CH268="No", 0,VLOOKUP($CG268,'School Enrollment Data'!$B$3:$P$1818,11,FALSE)))</f>
        <v/>
      </c>
      <c r="CS268" s="222" t="str">
        <f>IF($CG268="", "", IF($CH268="No", 0,VLOOKUP($CG268,'School Enrollment Data'!$B$3:$P$1818,12,FALSE)))</f>
        <v/>
      </c>
      <c r="CT268" s="222" t="str">
        <f>IF($CG268="", "", IF($CH268="No", 0,VLOOKUP($CG268,'School Enrollment Data'!$B$3:$P$1818,13,FALSE)))</f>
        <v/>
      </c>
      <c r="CU268" s="222" t="str">
        <f>IF($CG268="", "", IF($CH268="No", 0,VLOOKUP($CG268,'School Enrollment Data'!$B$3:$P$1818,14,FALSE)))</f>
        <v/>
      </c>
      <c r="CV268" s="222" t="str">
        <f>IF($CG268="", "", IF($CH268="No", 0,VLOOKUP($CG268,'School Enrollment Data'!$B$3:$P$1818,15,FALSE)))</f>
        <v/>
      </c>
    </row>
    <row r="269" spans="85:100" ht="15" customHeight="1" x14ac:dyDescent="0.25">
      <c r="CG269" s="134" t="str" cm="1">
        <f t="array" ref="CG269">IFERROR(_xlfn.SINGLE(INDEX('School Enrollment Data'!$B$3:$B$1818, _xlfn.AGGREGATE(15, 3, (('School Enrollment Data'!$A$3:$A$1818=I$6)/('School Enrollment Data'!$A$3:$A$1818=I$6)*ROW('School Enrollment Data'!$A$3:$A$1818)-2),ROWS($DV$12:DV59)))), "")</f>
        <v/>
      </c>
      <c r="CH269" s="222" t="str">
        <f t="shared" si="4"/>
        <v/>
      </c>
      <c r="CI269" s="222" t="str">
        <f>IF($CG269="", "", IF($CH269="No", 0,VLOOKUP($CG269,'School Enrollment Data'!$B$3:$P$1818,2,FALSE)))</f>
        <v/>
      </c>
      <c r="CJ269" s="222" t="str">
        <f>IF($CG269="", "", IF($CH269="No", 0,VLOOKUP($CG269,'School Enrollment Data'!$B$3:$P$1818,3,FALSE)))</f>
        <v/>
      </c>
      <c r="CK269" s="222" t="str">
        <f>IF($CG269="", "", IF($CH269="No", 0,VLOOKUP($CG269,'School Enrollment Data'!$B$3:$P$1818,4,FALSE)))</f>
        <v/>
      </c>
      <c r="CL269" s="222" t="str">
        <f>IF($CG269="", "", IF($CH269="No", 0,VLOOKUP($CG269,'School Enrollment Data'!$B$3:$P$1818,5,FALSE)))</f>
        <v/>
      </c>
      <c r="CM269" s="222" t="str">
        <f>IF($CG269="", "", IF($CH269="No", 0,VLOOKUP($CG269,'School Enrollment Data'!$B$3:$P$1818,6,FALSE)))</f>
        <v/>
      </c>
      <c r="CN269" s="222" t="str">
        <f>IF($CG269="", "", IF($CH269="No", 0,VLOOKUP($CG269,'School Enrollment Data'!$B$3:$P$1818,7,FALSE)))</f>
        <v/>
      </c>
      <c r="CO269" s="222" t="str">
        <f>IF($CG269="", "", IF($CH269="No", 0,VLOOKUP($CG269,'School Enrollment Data'!$B$3:$P$1818,8,FALSE)))</f>
        <v/>
      </c>
      <c r="CP269" s="222" t="str">
        <f>IF($CG269="", "", IF($CH269="No", 0,VLOOKUP($CG269,'School Enrollment Data'!$B$3:$P$1818,9,FALSE)))</f>
        <v/>
      </c>
      <c r="CQ269" s="222" t="str">
        <f>IF($CG269="", "", IF($CH269="No", 0,VLOOKUP($CG269,'School Enrollment Data'!$B$3:$P$1818,10,FALSE)))</f>
        <v/>
      </c>
      <c r="CR269" s="222" t="str">
        <f>IF($CG269="", "", IF($CH269="No", 0,VLOOKUP($CG269,'School Enrollment Data'!$B$3:$P$1818,11,FALSE)))</f>
        <v/>
      </c>
      <c r="CS269" s="222" t="str">
        <f>IF($CG269="", "", IF($CH269="No", 0,VLOOKUP($CG269,'School Enrollment Data'!$B$3:$P$1818,12,FALSE)))</f>
        <v/>
      </c>
      <c r="CT269" s="222" t="str">
        <f>IF($CG269="", "", IF($CH269="No", 0,VLOOKUP($CG269,'School Enrollment Data'!$B$3:$P$1818,13,FALSE)))</f>
        <v/>
      </c>
      <c r="CU269" s="222" t="str">
        <f>IF($CG269="", "", IF($CH269="No", 0,VLOOKUP($CG269,'School Enrollment Data'!$B$3:$P$1818,14,FALSE)))</f>
        <v/>
      </c>
      <c r="CV269" s="222" t="str">
        <f>IF($CG269="", "", IF($CH269="No", 0,VLOOKUP($CG269,'School Enrollment Data'!$B$3:$P$1818,15,FALSE)))</f>
        <v/>
      </c>
    </row>
    <row r="270" spans="85:100" ht="15" customHeight="1" x14ac:dyDescent="0.25">
      <c r="CG270" s="134" t="str" cm="1">
        <f t="array" ref="CG270">IFERROR(_xlfn.SINGLE(INDEX('School Enrollment Data'!$B$3:$B$1818, _xlfn.AGGREGATE(15, 3, (('School Enrollment Data'!$A$3:$A$1818=I$6)/('School Enrollment Data'!$A$3:$A$1818=I$6)*ROW('School Enrollment Data'!$A$3:$A$1818)-2),ROWS($DV$12:DV60)))), "")</f>
        <v/>
      </c>
      <c r="CH270" s="222" t="str">
        <f t="shared" si="4"/>
        <v/>
      </c>
      <c r="CI270" s="222" t="str">
        <f>IF($CG270="", "", IF($CH270="No", 0,VLOOKUP($CG270,'School Enrollment Data'!$B$3:$P$1818,2,FALSE)))</f>
        <v/>
      </c>
      <c r="CJ270" s="222" t="str">
        <f>IF($CG270="", "", IF($CH270="No", 0,VLOOKUP($CG270,'School Enrollment Data'!$B$3:$P$1818,3,FALSE)))</f>
        <v/>
      </c>
      <c r="CK270" s="222" t="str">
        <f>IF($CG270="", "", IF($CH270="No", 0,VLOOKUP($CG270,'School Enrollment Data'!$B$3:$P$1818,4,FALSE)))</f>
        <v/>
      </c>
      <c r="CL270" s="222" t="str">
        <f>IF($CG270="", "", IF($CH270="No", 0,VLOOKUP($CG270,'School Enrollment Data'!$B$3:$P$1818,5,FALSE)))</f>
        <v/>
      </c>
      <c r="CM270" s="222" t="str">
        <f>IF($CG270="", "", IF($CH270="No", 0,VLOOKUP($CG270,'School Enrollment Data'!$B$3:$P$1818,6,FALSE)))</f>
        <v/>
      </c>
      <c r="CN270" s="222" t="str">
        <f>IF($CG270="", "", IF($CH270="No", 0,VLOOKUP($CG270,'School Enrollment Data'!$B$3:$P$1818,7,FALSE)))</f>
        <v/>
      </c>
      <c r="CO270" s="222" t="str">
        <f>IF($CG270="", "", IF($CH270="No", 0,VLOOKUP($CG270,'School Enrollment Data'!$B$3:$P$1818,8,FALSE)))</f>
        <v/>
      </c>
      <c r="CP270" s="222" t="str">
        <f>IF($CG270="", "", IF($CH270="No", 0,VLOOKUP($CG270,'School Enrollment Data'!$B$3:$P$1818,9,FALSE)))</f>
        <v/>
      </c>
      <c r="CQ270" s="222" t="str">
        <f>IF($CG270="", "", IF($CH270="No", 0,VLOOKUP($CG270,'School Enrollment Data'!$B$3:$P$1818,10,FALSE)))</f>
        <v/>
      </c>
      <c r="CR270" s="222" t="str">
        <f>IF($CG270="", "", IF($CH270="No", 0,VLOOKUP($CG270,'School Enrollment Data'!$B$3:$P$1818,11,FALSE)))</f>
        <v/>
      </c>
      <c r="CS270" s="222" t="str">
        <f>IF($CG270="", "", IF($CH270="No", 0,VLOOKUP($CG270,'School Enrollment Data'!$B$3:$P$1818,12,FALSE)))</f>
        <v/>
      </c>
      <c r="CT270" s="222" t="str">
        <f>IF($CG270="", "", IF($CH270="No", 0,VLOOKUP($CG270,'School Enrollment Data'!$B$3:$P$1818,13,FALSE)))</f>
        <v/>
      </c>
      <c r="CU270" s="222" t="str">
        <f>IF($CG270="", "", IF($CH270="No", 0,VLOOKUP($CG270,'School Enrollment Data'!$B$3:$P$1818,14,FALSE)))</f>
        <v/>
      </c>
      <c r="CV270" s="222" t="str">
        <f>IF($CG270="", "", IF($CH270="No", 0,VLOOKUP($CG270,'School Enrollment Data'!$B$3:$P$1818,15,FALSE)))</f>
        <v/>
      </c>
    </row>
    <row r="271" spans="85:100" ht="15" customHeight="1" x14ac:dyDescent="0.25">
      <c r="CG271" s="134" t="str" cm="1">
        <f t="array" ref="CG271">IFERROR(_xlfn.SINGLE(INDEX('School Enrollment Data'!$B$3:$B$1818, _xlfn.AGGREGATE(15, 3, (('School Enrollment Data'!$A$3:$A$1818=I$6)/('School Enrollment Data'!$A$3:$A$1818=I$6)*ROW('School Enrollment Data'!$A$3:$A$1818)-2),ROWS($DV$12:DV61)))), "")</f>
        <v/>
      </c>
      <c r="CH271" s="222" t="str">
        <f t="shared" si="4"/>
        <v/>
      </c>
      <c r="CI271" s="222" t="str">
        <f>IF($CG271="", "", IF($CH271="No", 0,VLOOKUP($CG271,'School Enrollment Data'!$B$3:$P$1818,2,FALSE)))</f>
        <v/>
      </c>
      <c r="CJ271" s="222" t="str">
        <f>IF($CG271="", "", IF($CH271="No", 0,VLOOKUP($CG271,'School Enrollment Data'!$B$3:$P$1818,3,FALSE)))</f>
        <v/>
      </c>
      <c r="CK271" s="222" t="str">
        <f>IF($CG271="", "", IF($CH271="No", 0,VLOOKUP($CG271,'School Enrollment Data'!$B$3:$P$1818,4,FALSE)))</f>
        <v/>
      </c>
      <c r="CL271" s="222" t="str">
        <f>IF($CG271="", "", IF($CH271="No", 0,VLOOKUP($CG271,'School Enrollment Data'!$B$3:$P$1818,5,FALSE)))</f>
        <v/>
      </c>
      <c r="CM271" s="222" t="str">
        <f>IF($CG271="", "", IF($CH271="No", 0,VLOOKUP($CG271,'School Enrollment Data'!$B$3:$P$1818,6,FALSE)))</f>
        <v/>
      </c>
      <c r="CN271" s="222" t="str">
        <f>IF($CG271="", "", IF($CH271="No", 0,VLOOKUP($CG271,'School Enrollment Data'!$B$3:$P$1818,7,FALSE)))</f>
        <v/>
      </c>
      <c r="CO271" s="222" t="str">
        <f>IF($CG271="", "", IF($CH271="No", 0,VLOOKUP($CG271,'School Enrollment Data'!$B$3:$P$1818,8,FALSE)))</f>
        <v/>
      </c>
      <c r="CP271" s="222" t="str">
        <f>IF($CG271="", "", IF($CH271="No", 0,VLOOKUP($CG271,'School Enrollment Data'!$B$3:$P$1818,9,FALSE)))</f>
        <v/>
      </c>
      <c r="CQ271" s="222" t="str">
        <f>IF($CG271="", "", IF($CH271="No", 0,VLOOKUP($CG271,'School Enrollment Data'!$B$3:$P$1818,10,FALSE)))</f>
        <v/>
      </c>
      <c r="CR271" s="222" t="str">
        <f>IF($CG271="", "", IF($CH271="No", 0,VLOOKUP($CG271,'School Enrollment Data'!$B$3:$P$1818,11,FALSE)))</f>
        <v/>
      </c>
      <c r="CS271" s="222" t="str">
        <f>IF($CG271="", "", IF($CH271="No", 0,VLOOKUP($CG271,'School Enrollment Data'!$B$3:$P$1818,12,FALSE)))</f>
        <v/>
      </c>
      <c r="CT271" s="222" t="str">
        <f>IF($CG271="", "", IF($CH271="No", 0,VLOOKUP($CG271,'School Enrollment Data'!$B$3:$P$1818,13,FALSE)))</f>
        <v/>
      </c>
      <c r="CU271" s="222" t="str">
        <f>IF($CG271="", "", IF($CH271="No", 0,VLOOKUP($CG271,'School Enrollment Data'!$B$3:$P$1818,14,FALSE)))</f>
        <v/>
      </c>
      <c r="CV271" s="222" t="str">
        <f>IF($CG271="", "", IF($CH271="No", 0,VLOOKUP($CG271,'School Enrollment Data'!$B$3:$P$1818,15,FALSE)))</f>
        <v/>
      </c>
    </row>
    <row r="272" spans="85:100" ht="15" customHeight="1" x14ac:dyDescent="0.25">
      <c r="CG272" s="134" t="str" cm="1">
        <f t="array" ref="CG272">IFERROR(_xlfn.SINGLE(INDEX('School Enrollment Data'!$B$3:$B$1818, _xlfn.AGGREGATE(15, 3, (('School Enrollment Data'!$A$3:$A$1818=I$6)/('School Enrollment Data'!$A$3:$A$1818=I$6)*ROW('School Enrollment Data'!$A$3:$A$1818)-2),ROWS($DV$12:DV62)))), "")</f>
        <v/>
      </c>
      <c r="CH272" s="222" t="str">
        <f t="shared" si="4"/>
        <v/>
      </c>
      <c r="CI272" s="222" t="str">
        <f>IF($CG272="", "", IF($CH272="No", 0,VLOOKUP($CG272,'School Enrollment Data'!$B$3:$P$1818,2,FALSE)))</f>
        <v/>
      </c>
      <c r="CJ272" s="222" t="str">
        <f>IF($CG272="", "", IF($CH272="No", 0,VLOOKUP($CG272,'School Enrollment Data'!$B$3:$P$1818,3,FALSE)))</f>
        <v/>
      </c>
      <c r="CK272" s="222" t="str">
        <f>IF($CG272="", "", IF($CH272="No", 0,VLOOKUP($CG272,'School Enrollment Data'!$B$3:$P$1818,4,FALSE)))</f>
        <v/>
      </c>
      <c r="CL272" s="222" t="str">
        <f>IF($CG272="", "", IF($CH272="No", 0,VLOOKUP($CG272,'School Enrollment Data'!$B$3:$P$1818,5,FALSE)))</f>
        <v/>
      </c>
      <c r="CM272" s="222" t="str">
        <f>IF($CG272="", "", IF($CH272="No", 0,VLOOKUP($CG272,'School Enrollment Data'!$B$3:$P$1818,6,FALSE)))</f>
        <v/>
      </c>
      <c r="CN272" s="222" t="str">
        <f>IF($CG272="", "", IF($CH272="No", 0,VLOOKUP($CG272,'School Enrollment Data'!$B$3:$P$1818,7,FALSE)))</f>
        <v/>
      </c>
      <c r="CO272" s="222" t="str">
        <f>IF($CG272="", "", IF($CH272="No", 0,VLOOKUP($CG272,'School Enrollment Data'!$B$3:$P$1818,8,FALSE)))</f>
        <v/>
      </c>
      <c r="CP272" s="222" t="str">
        <f>IF($CG272="", "", IF($CH272="No", 0,VLOOKUP($CG272,'School Enrollment Data'!$B$3:$P$1818,9,FALSE)))</f>
        <v/>
      </c>
      <c r="CQ272" s="222" t="str">
        <f>IF($CG272="", "", IF($CH272="No", 0,VLOOKUP($CG272,'School Enrollment Data'!$B$3:$P$1818,10,FALSE)))</f>
        <v/>
      </c>
      <c r="CR272" s="222" t="str">
        <f>IF($CG272="", "", IF($CH272="No", 0,VLOOKUP($CG272,'School Enrollment Data'!$B$3:$P$1818,11,FALSE)))</f>
        <v/>
      </c>
      <c r="CS272" s="222" t="str">
        <f>IF($CG272="", "", IF($CH272="No", 0,VLOOKUP($CG272,'School Enrollment Data'!$B$3:$P$1818,12,FALSE)))</f>
        <v/>
      </c>
      <c r="CT272" s="222" t="str">
        <f>IF($CG272="", "", IF($CH272="No", 0,VLOOKUP($CG272,'School Enrollment Data'!$B$3:$P$1818,13,FALSE)))</f>
        <v/>
      </c>
      <c r="CU272" s="222" t="str">
        <f>IF($CG272="", "", IF($CH272="No", 0,VLOOKUP($CG272,'School Enrollment Data'!$B$3:$P$1818,14,FALSE)))</f>
        <v/>
      </c>
      <c r="CV272" s="222" t="str">
        <f>IF($CG272="", "", IF($CH272="No", 0,VLOOKUP($CG272,'School Enrollment Data'!$B$3:$P$1818,15,FALSE)))</f>
        <v/>
      </c>
    </row>
    <row r="273" spans="85:100" ht="15" customHeight="1" x14ac:dyDescent="0.25">
      <c r="CG273" s="134" t="str" cm="1">
        <f t="array" ref="CG273">IFERROR(_xlfn.SINGLE(INDEX('School Enrollment Data'!$B$3:$B$1818, _xlfn.AGGREGATE(15, 3, (('School Enrollment Data'!$A$3:$A$1818=I$6)/('School Enrollment Data'!$A$3:$A$1818=I$6)*ROW('School Enrollment Data'!$A$3:$A$1818)-2),ROWS($DV$12:DV63)))), "")</f>
        <v/>
      </c>
      <c r="CH273" s="222" t="str">
        <f t="shared" si="4"/>
        <v/>
      </c>
      <c r="CI273" s="222" t="str">
        <f>IF($CG273="", "", IF($CH273="No", 0,VLOOKUP($CG273,'School Enrollment Data'!$B$3:$P$1818,2,FALSE)))</f>
        <v/>
      </c>
      <c r="CJ273" s="222" t="str">
        <f>IF($CG273="", "", IF($CH273="No", 0,VLOOKUP($CG273,'School Enrollment Data'!$B$3:$P$1818,3,FALSE)))</f>
        <v/>
      </c>
      <c r="CK273" s="222" t="str">
        <f>IF($CG273="", "", IF($CH273="No", 0,VLOOKUP($CG273,'School Enrollment Data'!$B$3:$P$1818,4,FALSE)))</f>
        <v/>
      </c>
      <c r="CL273" s="222" t="str">
        <f>IF($CG273="", "", IF($CH273="No", 0,VLOOKUP($CG273,'School Enrollment Data'!$B$3:$P$1818,5,FALSE)))</f>
        <v/>
      </c>
      <c r="CM273" s="222" t="str">
        <f>IF($CG273="", "", IF($CH273="No", 0,VLOOKUP($CG273,'School Enrollment Data'!$B$3:$P$1818,6,FALSE)))</f>
        <v/>
      </c>
      <c r="CN273" s="222" t="str">
        <f>IF($CG273="", "", IF($CH273="No", 0,VLOOKUP($CG273,'School Enrollment Data'!$B$3:$P$1818,7,FALSE)))</f>
        <v/>
      </c>
      <c r="CO273" s="222" t="str">
        <f>IF($CG273="", "", IF($CH273="No", 0,VLOOKUP($CG273,'School Enrollment Data'!$B$3:$P$1818,8,FALSE)))</f>
        <v/>
      </c>
      <c r="CP273" s="222" t="str">
        <f>IF($CG273="", "", IF($CH273="No", 0,VLOOKUP($CG273,'School Enrollment Data'!$B$3:$P$1818,9,FALSE)))</f>
        <v/>
      </c>
      <c r="CQ273" s="222" t="str">
        <f>IF($CG273="", "", IF($CH273="No", 0,VLOOKUP($CG273,'School Enrollment Data'!$B$3:$P$1818,10,FALSE)))</f>
        <v/>
      </c>
      <c r="CR273" s="222" t="str">
        <f>IF($CG273="", "", IF($CH273="No", 0,VLOOKUP($CG273,'School Enrollment Data'!$B$3:$P$1818,11,FALSE)))</f>
        <v/>
      </c>
      <c r="CS273" s="222" t="str">
        <f>IF($CG273="", "", IF($CH273="No", 0,VLOOKUP($CG273,'School Enrollment Data'!$B$3:$P$1818,12,FALSE)))</f>
        <v/>
      </c>
      <c r="CT273" s="222" t="str">
        <f>IF($CG273="", "", IF($CH273="No", 0,VLOOKUP($CG273,'School Enrollment Data'!$B$3:$P$1818,13,FALSE)))</f>
        <v/>
      </c>
      <c r="CU273" s="222" t="str">
        <f>IF($CG273="", "", IF($CH273="No", 0,VLOOKUP($CG273,'School Enrollment Data'!$B$3:$P$1818,14,FALSE)))</f>
        <v/>
      </c>
      <c r="CV273" s="222" t="str">
        <f>IF($CG273="", "", IF($CH273="No", 0,VLOOKUP($CG273,'School Enrollment Data'!$B$3:$P$1818,15,FALSE)))</f>
        <v/>
      </c>
    </row>
    <row r="274" spans="85:100" ht="15" customHeight="1" x14ac:dyDescent="0.25">
      <c r="CG274" s="134" t="str" cm="1">
        <f t="array" ref="CG274">IFERROR(_xlfn.SINGLE(INDEX('School Enrollment Data'!$B$3:$B$1818, _xlfn.AGGREGATE(15, 3, (('School Enrollment Data'!$A$3:$A$1818=I$6)/('School Enrollment Data'!$A$3:$A$1818=I$6)*ROW('School Enrollment Data'!$A$3:$A$1818)-2),ROWS($DV$12:DV64)))), "")</f>
        <v/>
      </c>
      <c r="CH274" s="222" t="str">
        <f t="shared" si="4"/>
        <v/>
      </c>
      <c r="CI274" s="222" t="str">
        <f>IF($CG274="", "", IF($CH274="No", 0,VLOOKUP($CG274,'School Enrollment Data'!$B$3:$P$1818,2,FALSE)))</f>
        <v/>
      </c>
      <c r="CJ274" s="222" t="str">
        <f>IF($CG274="", "", IF($CH274="No", 0,VLOOKUP($CG274,'School Enrollment Data'!$B$3:$P$1818,3,FALSE)))</f>
        <v/>
      </c>
      <c r="CK274" s="222" t="str">
        <f>IF($CG274="", "", IF($CH274="No", 0,VLOOKUP($CG274,'School Enrollment Data'!$B$3:$P$1818,4,FALSE)))</f>
        <v/>
      </c>
      <c r="CL274" s="222" t="str">
        <f>IF($CG274="", "", IF($CH274="No", 0,VLOOKUP($CG274,'School Enrollment Data'!$B$3:$P$1818,5,FALSE)))</f>
        <v/>
      </c>
      <c r="CM274" s="222" t="str">
        <f>IF($CG274="", "", IF($CH274="No", 0,VLOOKUP($CG274,'School Enrollment Data'!$B$3:$P$1818,6,FALSE)))</f>
        <v/>
      </c>
      <c r="CN274" s="222" t="str">
        <f>IF($CG274="", "", IF($CH274="No", 0,VLOOKUP($CG274,'School Enrollment Data'!$B$3:$P$1818,7,FALSE)))</f>
        <v/>
      </c>
      <c r="CO274" s="222" t="str">
        <f>IF($CG274="", "", IF($CH274="No", 0,VLOOKUP($CG274,'School Enrollment Data'!$B$3:$P$1818,8,FALSE)))</f>
        <v/>
      </c>
      <c r="CP274" s="222" t="str">
        <f>IF($CG274="", "", IF($CH274="No", 0,VLOOKUP($CG274,'School Enrollment Data'!$B$3:$P$1818,9,FALSE)))</f>
        <v/>
      </c>
      <c r="CQ274" s="222" t="str">
        <f>IF($CG274="", "", IF($CH274="No", 0,VLOOKUP($CG274,'School Enrollment Data'!$B$3:$P$1818,10,FALSE)))</f>
        <v/>
      </c>
      <c r="CR274" s="222" t="str">
        <f>IF($CG274="", "", IF($CH274="No", 0,VLOOKUP($CG274,'School Enrollment Data'!$B$3:$P$1818,11,FALSE)))</f>
        <v/>
      </c>
      <c r="CS274" s="222" t="str">
        <f>IF($CG274="", "", IF($CH274="No", 0,VLOOKUP($CG274,'School Enrollment Data'!$B$3:$P$1818,12,FALSE)))</f>
        <v/>
      </c>
      <c r="CT274" s="222" t="str">
        <f>IF($CG274="", "", IF($CH274="No", 0,VLOOKUP($CG274,'School Enrollment Data'!$B$3:$P$1818,13,FALSE)))</f>
        <v/>
      </c>
      <c r="CU274" s="222" t="str">
        <f>IF($CG274="", "", IF($CH274="No", 0,VLOOKUP($CG274,'School Enrollment Data'!$B$3:$P$1818,14,FALSE)))</f>
        <v/>
      </c>
      <c r="CV274" s="222" t="str">
        <f>IF($CG274="", "", IF($CH274="No", 0,VLOOKUP($CG274,'School Enrollment Data'!$B$3:$P$1818,15,FALSE)))</f>
        <v/>
      </c>
    </row>
    <row r="275" spans="85:100" ht="15" customHeight="1" x14ac:dyDescent="0.25">
      <c r="CG275" s="134" t="str" cm="1">
        <f t="array" ref="CG275">IFERROR(_xlfn.SINGLE(INDEX('School Enrollment Data'!$B$3:$B$1818, _xlfn.AGGREGATE(15, 3, (('School Enrollment Data'!$A$3:$A$1818=I$6)/('School Enrollment Data'!$A$3:$A$1818=I$6)*ROW('School Enrollment Data'!$A$3:$A$1818)-2),ROWS($DV$12:DV65)))), "")</f>
        <v/>
      </c>
      <c r="CH275" s="222" t="str">
        <f t="shared" si="4"/>
        <v/>
      </c>
      <c r="CI275" s="222" t="str">
        <f>IF($CG275="", "", IF($CH275="No", 0,VLOOKUP($CG275,'School Enrollment Data'!$B$3:$P$1818,2,FALSE)))</f>
        <v/>
      </c>
      <c r="CJ275" s="222" t="str">
        <f>IF($CG275="", "", IF($CH275="No", 0,VLOOKUP($CG275,'School Enrollment Data'!$B$3:$P$1818,3,FALSE)))</f>
        <v/>
      </c>
      <c r="CK275" s="222" t="str">
        <f>IF($CG275="", "", IF($CH275="No", 0,VLOOKUP($CG275,'School Enrollment Data'!$B$3:$P$1818,4,FALSE)))</f>
        <v/>
      </c>
      <c r="CL275" s="222" t="str">
        <f>IF($CG275="", "", IF($CH275="No", 0,VLOOKUP($CG275,'School Enrollment Data'!$B$3:$P$1818,5,FALSE)))</f>
        <v/>
      </c>
      <c r="CM275" s="222" t="str">
        <f>IF($CG275="", "", IF($CH275="No", 0,VLOOKUP($CG275,'School Enrollment Data'!$B$3:$P$1818,6,FALSE)))</f>
        <v/>
      </c>
      <c r="CN275" s="222" t="str">
        <f>IF($CG275="", "", IF($CH275="No", 0,VLOOKUP($CG275,'School Enrollment Data'!$B$3:$P$1818,7,FALSE)))</f>
        <v/>
      </c>
      <c r="CO275" s="222" t="str">
        <f>IF($CG275="", "", IF($CH275="No", 0,VLOOKUP($CG275,'School Enrollment Data'!$B$3:$P$1818,8,FALSE)))</f>
        <v/>
      </c>
      <c r="CP275" s="222" t="str">
        <f>IF($CG275="", "", IF($CH275="No", 0,VLOOKUP($CG275,'School Enrollment Data'!$B$3:$P$1818,9,FALSE)))</f>
        <v/>
      </c>
      <c r="CQ275" s="222" t="str">
        <f>IF($CG275="", "", IF($CH275="No", 0,VLOOKUP($CG275,'School Enrollment Data'!$B$3:$P$1818,10,FALSE)))</f>
        <v/>
      </c>
      <c r="CR275" s="222" t="str">
        <f>IF($CG275="", "", IF($CH275="No", 0,VLOOKUP($CG275,'School Enrollment Data'!$B$3:$P$1818,11,FALSE)))</f>
        <v/>
      </c>
      <c r="CS275" s="222" t="str">
        <f>IF($CG275="", "", IF($CH275="No", 0,VLOOKUP($CG275,'School Enrollment Data'!$B$3:$P$1818,12,FALSE)))</f>
        <v/>
      </c>
      <c r="CT275" s="222" t="str">
        <f>IF($CG275="", "", IF($CH275="No", 0,VLOOKUP($CG275,'School Enrollment Data'!$B$3:$P$1818,13,FALSE)))</f>
        <v/>
      </c>
      <c r="CU275" s="222" t="str">
        <f>IF($CG275="", "", IF($CH275="No", 0,VLOOKUP($CG275,'School Enrollment Data'!$B$3:$P$1818,14,FALSE)))</f>
        <v/>
      </c>
      <c r="CV275" s="222" t="str">
        <f>IF($CG275="", "", IF($CH275="No", 0,VLOOKUP($CG275,'School Enrollment Data'!$B$3:$P$1818,15,FALSE)))</f>
        <v/>
      </c>
    </row>
    <row r="276" spans="85:100" ht="15" customHeight="1" x14ac:dyDescent="0.25">
      <c r="CG276" s="134" t="str" cm="1">
        <f t="array" ref="CG276">IFERROR(_xlfn.SINGLE(INDEX('School Enrollment Data'!$B$3:$B$1818, _xlfn.AGGREGATE(15, 3, (('School Enrollment Data'!$A$3:$A$1818=I$6)/('School Enrollment Data'!$A$3:$A$1818=I$6)*ROW('School Enrollment Data'!$A$3:$A$1818)-2),ROWS($DV$12:DV66)))), "")</f>
        <v/>
      </c>
      <c r="CH276" s="222" t="str">
        <f t="shared" si="4"/>
        <v/>
      </c>
      <c r="CI276" s="222" t="str">
        <f>IF($CG276="", "", IF($CH276="No", 0,VLOOKUP($CG276,'School Enrollment Data'!$B$3:$P$1818,2,FALSE)))</f>
        <v/>
      </c>
      <c r="CJ276" s="222" t="str">
        <f>IF($CG276="", "", IF($CH276="No", 0,VLOOKUP($CG276,'School Enrollment Data'!$B$3:$P$1818,3,FALSE)))</f>
        <v/>
      </c>
      <c r="CK276" s="222" t="str">
        <f>IF($CG276="", "", IF($CH276="No", 0,VLOOKUP($CG276,'School Enrollment Data'!$B$3:$P$1818,4,FALSE)))</f>
        <v/>
      </c>
      <c r="CL276" s="222" t="str">
        <f>IF($CG276="", "", IF($CH276="No", 0,VLOOKUP($CG276,'School Enrollment Data'!$B$3:$P$1818,5,FALSE)))</f>
        <v/>
      </c>
      <c r="CM276" s="222" t="str">
        <f>IF($CG276="", "", IF($CH276="No", 0,VLOOKUP($CG276,'School Enrollment Data'!$B$3:$P$1818,6,FALSE)))</f>
        <v/>
      </c>
      <c r="CN276" s="222" t="str">
        <f>IF($CG276="", "", IF($CH276="No", 0,VLOOKUP($CG276,'School Enrollment Data'!$B$3:$P$1818,7,FALSE)))</f>
        <v/>
      </c>
      <c r="CO276" s="222" t="str">
        <f>IF($CG276="", "", IF($CH276="No", 0,VLOOKUP($CG276,'School Enrollment Data'!$B$3:$P$1818,8,FALSE)))</f>
        <v/>
      </c>
      <c r="CP276" s="222" t="str">
        <f>IF($CG276="", "", IF($CH276="No", 0,VLOOKUP($CG276,'School Enrollment Data'!$B$3:$P$1818,9,FALSE)))</f>
        <v/>
      </c>
      <c r="CQ276" s="222" t="str">
        <f>IF($CG276="", "", IF($CH276="No", 0,VLOOKUP($CG276,'School Enrollment Data'!$B$3:$P$1818,10,FALSE)))</f>
        <v/>
      </c>
      <c r="CR276" s="222" t="str">
        <f>IF($CG276="", "", IF($CH276="No", 0,VLOOKUP($CG276,'School Enrollment Data'!$B$3:$P$1818,11,FALSE)))</f>
        <v/>
      </c>
      <c r="CS276" s="222" t="str">
        <f>IF($CG276="", "", IF($CH276="No", 0,VLOOKUP($CG276,'School Enrollment Data'!$B$3:$P$1818,12,FALSE)))</f>
        <v/>
      </c>
      <c r="CT276" s="222" t="str">
        <f>IF($CG276="", "", IF($CH276="No", 0,VLOOKUP($CG276,'School Enrollment Data'!$B$3:$P$1818,13,FALSE)))</f>
        <v/>
      </c>
      <c r="CU276" s="222" t="str">
        <f>IF($CG276="", "", IF($CH276="No", 0,VLOOKUP($CG276,'School Enrollment Data'!$B$3:$P$1818,14,FALSE)))</f>
        <v/>
      </c>
      <c r="CV276" s="222" t="str">
        <f>IF($CG276="", "", IF($CH276="No", 0,VLOOKUP($CG276,'School Enrollment Data'!$B$3:$P$1818,15,FALSE)))</f>
        <v/>
      </c>
    </row>
    <row r="277" spans="85:100" ht="15" customHeight="1" x14ac:dyDescent="0.25">
      <c r="CG277" s="134" t="str" cm="1">
        <f t="array" ref="CG277">IFERROR(_xlfn.SINGLE(INDEX('School Enrollment Data'!$B$3:$B$1818, _xlfn.AGGREGATE(15, 3, (('School Enrollment Data'!$A$3:$A$1818=I$6)/('School Enrollment Data'!$A$3:$A$1818=I$6)*ROW('School Enrollment Data'!$A$3:$A$1818)-2),ROWS($DV$12:DV67)))), "")</f>
        <v/>
      </c>
      <c r="CH277" s="222" t="str">
        <f t="shared" si="4"/>
        <v/>
      </c>
      <c r="CI277" s="222" t="str">
        <f>IF($CG277="", "", IF($CH277="No", 0,VLOOKUP($CG277,'School Enrollment Data'!$B$3:$P$1818,2,FALSE)))</f>
        <v/>
      </c>
      <c r="CJ277" s="222" t="str">
        <f>IF($CG277="", "", IF($CH277="No", 0,VLOOKUP($CG277,'School Enrollment Data'!$B$3:$P$1818,3,FALSE)))</f>
        <v/>
      </c>
      <c r="CK277" s="222" t="str">
        <f>IF($CG277="", "", IF($CH277="No", 0,VLOOKUP($CG277,'School Enrollment Data'!$B$3:$P$1818,4,FALSE)))</f>
        <v/>
      </c>
      <c r="CL277" s="222" t="str">
        <f>IF($CG277="", "", IF($CH277="No", 0,VLOOKUP($CG277,'School Enrollment Data'!$B$3:$P$1818,5,FALSE)))</f>
        <v/>
      </c>
      <c r="CM277" s="222" t="str">
        <f>IF($CG277="", "", IF($CH277="No", 0,VLOOKUP($CG277,'School Enrollment Data'!$B$3:$P$1818,6,FALSE)))</f>
        <v/>
      </c>
      <c r="CN277" s="222" t="str">
        <f>IF($CG277="", "", IF($CH277="No", 0,VLOOKUP($CG277,'School Enrollment Data'!$B$3:$P$1818,7,FALSE)))</f>
        <v/>
      </c>
      <c r="CO277" s="222" t="str">
        <f>IF($CG277="", "", IF($CH277="No", 0,VLOOKUP($CG277,'School Enrollment Data'!$B$3:$P$1818,8,FALSE)))</f>
        <v/>
      </c>
      <c r="CP277" s="222" t="str">
        <f>IF($CG277="", "", IF($CH277="No", 0,VLOOKUP($CG277,'School Enrollment Data'!$B$3:$P$1818,9,FALSE)))</f>
        <v/>
      </c>
      <c r="CQ277" s="222" t="str">
        <f>IF($CG277="", "", IF($CH277="No", 0,VLOOKUP($CG277,'School Enrollment Data'!$B$3:$P$1818,10,FALSE)))</f>
        <v/>
      </c>
      <c r="CR277" s="222" t="str">
        <f>IF($CG277="", "", IF($CH277="No", 0,VLOOKUP($CG277,'School Enrollment Data'!$B$3:$P$1818,11,FALSE)))</f>
        <v/>
      </c>
      <c r="CS277" s="222" t="str">
        <f>IF($CG277="", "", IF($CH277="No", 0,VLOOKUP($CG277,'School Enrollment Data'!$B$3:$P$1818,12,FALSE)))</f>
        <v/>
      </c>
      <c r="CT277" s="222" t="str">
        <f>IF($CG277="", "", IF($CH277="No", 0,VLOOKUP($CG277,'School Enrollment Data'!$B$3:$P$1818,13,FALSE)))</f>
        <v/>
      </c>
      <c r="CU277" s="222" t="str">
        <f>IF($CG277="", "", IF($CH277="No", 0,VLOOKUP($CG277,'School Enrollment Data'!$B$3:$P$1818,14,FALSE)))</f>
        <v/>
      </c>
      <c r="CV277" s="222" t="str">
        <f>IF($CG277="", "", IF($CH277="No", 0,VLOOKUP($CG277,'School Enrollment Data'!$B$3:$P$1818,15,FALSE)))</f>
        <v/>
      </c>
    </row>
    <row r="278" spans="85:100" ht="15" customHeight="1" x14ac:dyDescent="0.25">
      <c r="CG278" s="134" t="str" cm="1">
        <f t="array" ref="CG278">IFERROR(_xlfn.SINGLE(INDEX('School Enrollment Data'!$B$3:$B$1818, _xlfn.AGGREGATE(15, 3, (('School Enrollment Data'!$A$3:$A$1818=I$6)/('School Enrollment Data'!$A$3:$A$1818=I$6)*ROW('School Enrollment Data'!$A$3:$A$1818)-2),ROWS($DV$12:DV68)))), "")</f>
        <v/>
      </c>
      <c r="CH278" s="222" t="str">
        <f t="shared" si="4"/>
        <v/>
      </c>
      <c r="CI278" s="222" t="str">
        <f>IF($CG278="", "", IF($CH278="No", 0,VLOOKUP($CG278,'School Enrollment Data'!$B$3:$P$1818,2,FALSE)))</f>
        <v/>
      </c>
      <c r="CJ278" s="222" t="str">
        <f>IF($CG278="", "", IF($CH278="No", 0,VLOOKUP($CG278,'School Enrollment Data'!$B$3:$P$1818,3,FALSE)))</f>
        <v/>
      </c>
      <c r="CK278" s="222" t="str">
        <f>IF($CG278="", "", IF($CH278="No", 0,VLOOKUP($CG278,'School Enrollment Data'!$B$3:$P$1818,4,FALSE)))</f>
        <v/>
      </c>
      <c r="CL278" s="222" t="str">
        <f>IF($CG278="", "", IF($CH278="No", 0,VLOOKUP($CG278,'School Enrollment Data'!$B$3:$P$1818,5,FALSE)))</f>
        <v/>
      </c>
      <c r="CM278" s="222" t="str">
        <f>IF($CG278="", "", IF($CH278="No", 0,VLOOKUP($CG278,'School Enrollment Data'!$B$3:$P$1818,6,FALSE)))</f>
        <v/>
      </c>
      <c r="CN278" s="222" t="str">
        <f>IF($CG278="", "", IF($CH278="No", 0,VLOOKUP($CG278,'School Enrollment Data'!$B$3:$P$1818,7,FALSE)))</f>
        <v/>
      </c>
      <c r="CO278" s="222" t="str">
        <f>IF($CG278="", "", IF($CH278="No", 0,VLOOKUP($CG278,'School Enrollment Data'!$B$3:$P$1818,8,FALSE)))</f>
        <v/>
      </c>
      <c r="CP278" s="222" t="str">
        <f>IF($CG278="", "", IF($CH278="No", 0,VLOOKUP($CG278,'School Enrollment Data'!$B$3:$P$1818,9,FALSE)))</f>
        <v/>
      </c>
      <c r="CQ278" s="222" t="str">
        <f>IF($CG278="", "", IF($CH278="No", 0,VLOOKUP($CG278,'School Enrollment Data'!$B$3:$P$1818,10,FALSE)))</f>
        <v/>
      </c>
      <c r="CR278" s="222" t="str">
        <f>IF($CG278="", "", IF($CH278="No", 0,VLOOKUP($CG278,'School Enrollment Data'!$B$3:$P$1818,11,FALSE)))</f>
        <v/>
      </c>
      <c r="CS278" s="222" t="str">
        <f>IF($CG278="", "", IF($CH278="No", 0,VLOOKUP($CG278,'School Enrollment Data'!$B$3:$P$1818,12,FALSE)))</f>
        <v/>
      </c>
      <c r="CT278" s="222" t="str">
        <f>IF($CG278="", "", IF($CH278="No", 0,VLOOKUP($CG278,'School Enrollment Data'!$B$3:$P$1818,13,FALSE)))</f>
        <v/>
      </c>
      <c r="CU278" s="222" t="str">
        <f>IF($CG278="", "", IF($CH278="No", 0,VLOOKUP($CG278,'School Enrollment Data'!$B$3:$P$1818,14,FALSE)))</f>
        <v/>
      </c>
      <c r="CV278" s="222" t="str">
        <f>IF($CG278="", "", IF($CH278="No", 0,VLOOKUP($CG278,'School Enrollment Data'!$B$3:$P$1818,15,FALSE)))</f>
        <v/>
      </c>
    </row>
    <row r="279" spans="85:100" ht="15" customHeight="1" x14ac:dyDescent="0.25">
      <c r="CG279" s="134" t="str" cm="1">
        <f t="array" ref="CG279">IFERROR(_xlfn.SINGLE(INDEX('School Enrollment Data'!$B$3:$B$1818, _xlfn.AGGREGATE(15, 3, (('School Enrollment Data'!$A$3:$A$1818=I$6)/('School Enrollment Data'!$A$3:$A$1818=I$6)*ROW('School Enrollment Data'!$A$3:$A$1818)-2),ROWS($DV$12:DV69)))), "")</f>
        <v/>
      </c>
      <c r="CH279" s="222" t="str">
        <f t="shared" si="4"/>
        <v/>
      </c>
      <c r="CI279" s="222" t="str">
        <f>IF($CG279="", "", IF($CH279="No", 0,VLOOKUP($CG279,'School Enrollment Data'!$B$3:$P$1818,2,FALSE)))</f>
        <v/>
      </c>
      <c r="CJ279" s="222" t="str">
        <f>IF($CG279="", "", IF($CH279="No", 0,VLOOKUP($CG279,'School Enrollment Data'!$B$3:$P$1818,3,FALSE)))</f>
        <v/>
      </c>
      <c r="CK279" s="222" t="str">
        <f>IF($CG279="", "", IF($CH279="No", 0,VLOOKUP($CG279,'School Enrollment Data'!$B$3:$P$1818,4,FALSE)))</f>
        <v/>
      </c>
      <c r="CL279" s="222" t="str">
        <f>IF($CG279="", "", IF($CH279="No", 0,VLOOKUP($CG279,'School Enrollment Data'!$B$3:$P$1818,5,FALSE)))</f>
        <v/>
      </c>
      <c r="CM279" s="222" t="str">
        <f>IF($CG279="", "", IF($CH279="No", 0,VLOOKUP($CG279,'School Enrollment Data'!$B$3:$P$1818,6,FALSE)))</f>
        <v/>
      </c>
      <c r="CN279" s="222" t="str">
        <f>IF($CG279="", "", IF($CH279="No", 0,VLOOKUP($CG279,'School Enrollment Data'!$B$3:$P$1818,7,FALSE)))</f>
        <v/>
      </c>
      <c r="CO279" s="222" t="str">
        <f>IF($CG279="", "", IF($CH279="No", 0,VLOOKUP($CG279,'School Enrollment Data'!$B$3:$P$1818,8,FALSE)))</f>
        <v/>
      </c>
      <c r="CP279" s="222" t="str">
        <f>IF($CG279="", "", IF($CH279="No", 0,VLOOKUP($CG279,'School Enrollment Data'!$B$3:$P$1818,9,FALSE)))</f>
        <v/>
      </c>
      <c r="CQ279" s="222" t="str">
        <f>IF($CG279="", "", IF($CH279="No", 0,VLOOKUP($CG279,'School Enrollment Data'!$B$3:$P$1818,10,FALSE)))</f>
        <v/>
      </c>
      <c r="CR279" s="222" t="str">
        <f>IF($CG279="", "", IF($CH279="No", 0,VLOOKUP($CG279,'School Enrollment Data'!$B$3:$P$1818,11,FALSE)))</f>
        <v/>
      </c>
      <c r="CS279" s="222" t="str">
        <f>IF($CG279="", "", IF($CH279="No", 0,VLOOKUP($CG279,'School Enrollment Data'!$B$3:$P$1818,12,FALSE)))</f>
        <v/>
      </c>
      <c r="CT279" s="222" t="str">
        <f>IF($CG279="", "", IF($CH279="No", 0,VLOOKUP($CG279,'School Enrollment Data'!$B$3:$P$1818,13,FALSE)))</f>
        <v/>
      </c>
      <c r="CU279" s="222" t="str">
        <f>IF($CG279="", "", IF($CH279="No", 0,VLOOKUP($CG279,'School Enrollment Data'!$B$3:$P$1818,14,FALSE)))</f>
        <v/>
      </c>
      <c r="CV279" s="222" t="str">
        <f>IF($CG279="", "", IF($CH279="No", 0,VLOOKUP($CG279,'School Enrollment Data'!$B$3:$P$1818,15,FALSE)))</f>
        <v/>
      </c>
    </row>
    <row r="280" spans="85:100" ht="15" customHeight="1" x14ac:dyDescent="0.25">
      <c r="CG280" s="134" t="str" cm="1">
        <f t="array" ref="CG280">IFERROR(_xlfn.SINGLE(INDEX('School Enrollment Data'!$B$3:$B$1818, _xlfn.AGGREGATE(15, 3, (('School Enrollment Data'!$A$3:$A$1818=I$6)/('School Enrollment Data'!$A$3:$A$1818=I$6)*ROW('School Enrollment Data'!$A$3:$A$1818)-2),ROWS($DV$12:DV70)))), "")</f>
        <v/>
      </c>
      <c r="CH280" s="222" t="str">
        <f t="shared" si="4"/>
        <v/>
      </c>
      <c r="CI280" s="222" t="str">
        <f>IF($CG280="", "", IF($CH280="No", 0,VLOOKUP($CG280,'School Enrollment Data'!$B$3:$P$1818,2,FALSE)))</f>
        <v/>
      </c>
      <c r="CJ280" s="222" t="str">
        <f>IF($CG280="", "", IF($CH280="No", 0,VLOOKUP($CG280,'School Enrollment Data'!$B$3:$P$1818,3,FALSE)))</f>
        <v/>
      </c>
      <c r="CK280" s="222" t="str">
        <f>IF($CG280="", "", IF($CH280="No", 0,VLOOKUP($CG280,'School Enrollment Data'!$B$3:$P$1818,4,FALSE)))</f>
        <v/>
      </c>
      <c r="CL280" s="222" t="str">
        <f>IF($CG280="", "", IF($CH280="No", 0,VLOOKUP($CG280,'School Enrollment Data'!$B$3:$P$1818,5,FALSE)))</f>
        <v/>
      </c>
      <c r="CM280" s="222" t="str">
        <f>IF($CG280="", "", IF($CH280="No", 0,VLOOKUP($CG280,'School Enrollment Data'!$B$3:$P$1818,6,FALSE)))</f>
        <v/>
      </c>
      <c r="CN280" s="222" t="str">
        <f>IF($CG280="", "", IF($CH280="No", 0,VLOOKUP($CG280,'School Enrollment Data'!$B$3:$P$1818,7,FALSE)))</f>
        <v/>
      </c>
      <c r="CO280" s="222" t="str">
        <f>IF($CG280="", "", IF($CH280="No", 0,VLOOKUP($CG280,'School Enrollment Data'!$B$3:$P$1818,8,FALSE)))</f>
        <v/>
      </c>
      <c r="CP280" s="222" t="str">
        <f>IF($CG280="", "", IF($CH280="No", 0,VLOOKUP($CG280,'School Enrollment Data'!$B$3:$P$1818,9,FALSE)))</f>
        <v/>
      </c>
      <c r="CQ280" s="222" t="str">
        <f>IF($CG280="", "", IF($CH280="No", 0,VLOOKUP($CG280,'School Enrollment Data'!$B$3:$P$1818,10,FALSE)))</f>
        <v/>
      </c>
      <c r="CR280" s="222" t="str">
        <f>IF($CG280="", "", IF($CH280="No", 0,VLOOKUP($CG280,'School Enrollment Data'!$B$3:$P$1818,11,FALSE)))</f>
        <v/>
      </c>
      <c r="CS280" s="222" t="str">
        <f>IF($CG280="", "", IF($CH280="No", 0,VLOOKUP($CG280,'School Enrollment Data'!$B$3:$P$1818,12,FALSE)))</f>
        <v/>
      </c>
      <c r="CT280" s="222" t="str">
        <f>IF($CG280="", "", IF($CH280="No", 0,VLOOKUP($CG280,'School Enrollment Data'!$B$3:$P$1818,13,FALSE)))</f>
        <v/>
      </c>
      <c r="CU280" s="222" t="str">
        <f>IF($CG280="", "", IF($CH280="No", 0,VLOOKUP($CG280,'School Enrollment Data'!$B$3:$P$1818,14,FALSE)))</f>
        <v/>
      </c>
      <c r="CV280" s="222" t="str">
        <f>IF($CG280="", "", IF($CH280="No", 0,VLOOKUP($CG280,'School Enrollment Data'!$B$3:$P$1818,15,FALSE)))</f>
        <v/>
      </c>
    </row>
    <row r="281" spans="85:100" ht="15" customHeight="1" x14ac:dyDescent="0.25">
      <c r="CG281" s="134" t="str" cm="1">
        <f t="array" ref="CG281">IFERROR(_xlfn.SINGLE(INDEX('School Enrollment Data'!$B$3:$B$1818, _xlfn.AGGREGATE(15, 3, (('School Enrollment Data'!$A$3:$A$1818=I$6)/('School Enrollment Data'!$A$3:$A$1818=I$6)*ROW('School Enrollment Data'!$A$3:$A$1818)-2),ROWS($DV$12:DV71)))), "")</f>
        <v/>
      </c>
      <c r="CH281" s="222" t="str">
        <f t="shared" si="4"/>
        <v/>
      </c>
      <c r="CI281" s="222" t="str">
        <f>IF($CG281="", "", IF($CH281="No", 0,VLOOKUP($CG281,'School Enrollment Data'!$B$3:$P$1818,2,FALSE)))</f>
        <v/>
      </c>
      <c r="CJ281" s="222" t="str">
        <f>IF($CG281="", "", IF($CH281="No", 0,VLOOKUP($CG281,'School Enrollment Data'!$B$3:$P$1818,3,FALSE)))</f>
        <v/>
      </c>
      <c r="CK281" s="222" t="str">
        <f>IF($CG281="", "", IF($CH281="No", 0,VLOOKUP($CG281,'School Enrollment Data'!$B$3:$P$1818,4,FALSE)))</f>
        <v/>
      </c>
      <c r="CL281" s="222" t="str">
        <f>IF($CG281="", "", IF($CH281="No", 0,VLOOKUP($CG281,'School Enrollment Data'!$B$3:$P$1818,5,FALSE)))</f>
        <v/>
      </c>
      <c r="CM281" s="222" t="str">
        <f>IF($CG281="", "", IF($CH281="No", 0,VLOOKUP($CG281,'School Enrollment Data'!$B$3:$P$1818,6,FALSE)))</f>
        <v/>
      </c>
      <c r="CN281" s="222" t="str">
        <f>IF($CG281="", "", IF($CH281="No", 0,VLOOKUP($CG281,'School Enrollment Data'!$B$3:$P$1818,7,FALSE)))</f>
        <v/>
      </c>
      <c r="CO281" s="222" t="str">
        <f>IF($CG281="", "", IF($CH281="No", 0,VLOOKUP($CG281,'School Enrollment Data'!$B$3:$P$1818,8,FALSE)))</f>
        <v/>
      </c>
      <c r="CP281" s="222" t="str">
        <f>IF($CG281="", "", IF($CH281="No", 0,VLOOKUP($CG281,'School Enrollment Data'!$B$3:$P$1818,9,FALSE)))</f>
        <v/>
      </c>
      <c r="CQ281" s="222" t="str">
        <f>IF($CG281="", "", IF($CH281="No", 0,VLOOKUP($CG281,'School Enrollment Data'!$B$3:$P$1818,10,FALSE)))</f>
        <v/>
      </c>
      <c r="CR281" s="222" t="str">
        <f>IF($CG281="", "", IF($CH281="No", 0,VLOOKUP($CG281,'School Enrollment Data'!$B$3:$P$1818,11,FALSE)))</f>
        <v/>
      </c>
      <c r="CS281" s="222" t="str">
        <f>IF($CG281="", "", IF($CH281="No", 0,VLOOKUP($CG281,'School Enrollment Data'!$B$3:$P$1818,12,FALSE)))</f>
        <v/>
      </c>
      <c r="CT281" s="222" t="str">
        <f>IF($CG281="", "", IF($CH281="No", 0,VLOOKUP($CG281,'School Enrollment Data'!$B$3:$P$1818,13,FALSE)))</f>
        <v/>
      </c>
      <c r="CU281" s="222" t="str">
        <f>IF($CG281="", "", IF($CH281="No", 0,VLOOKUP($CG281,'School Enrollment Data'!$B$3:$P$1818,14,FALSE)))</f>
        <v/>
      </c>
      <c r="CV281" s="222" t="str">
        <f>IF($CG281="", "", IF($CH281="No", 0,VLOOKUP($CG281,'School Enrollment Data'!$B$3:$P$1818,15,FALSE)))</f>
        <v/>
      </c>
    </row>
    <row r="282" spans="85:100" ht="15" customHeight="1" x14ac:dyDescent="0.25">
      <c r="CG282" s="134" t="str" cm="1">
        <f t="array" ref="CG282">IFERROR(_xlfn.SINGLE(INDEX('School Enrollment Data'!$B$3:$B$1818, _xlfn.AGGREGATE(15, 3, (('School Enrollment Data'!$A$3:$A$1818=I$6)/('School Enrollment Data'!$A$3:$A$1818=I$6)*ROW('School Enrollment Data'!$A$3:$A$1818)-2),ROWS($DV$12:DV72)))), "")</f>
        <v/>
      </c>
      <c r="CH282" s="222" t="str">
        <f t="shared" si="4"/>
        <v/>
      </c>
      <c r="CI282" s="222" t="str">
        <f>IF($CG282="", "", IF($CH282="No", 0,VLOOKUP($CG282,'School Enrollment Data'!$B$3:$P$1818,2,FALSE)))</f>
        <v/>
      </c>
      <c r="CJ282" s="222" t="str">
        <f>IF($CG282="", "", IF($CH282="No", 0,VLOOKUP($CG282,'School Enrollment Data'!$B$3:$P$1818,3,FALSE)))</f>
        <v/>
      </c>
      <c r="CK282" s="222" t="str">
        <f>IF($CG282="", "", IF($CH282="No", 0,VLOOKUP($CG282,'School Enrollment Data'!$B$3:$P$1818,4,FALSE)))</f>
        <v/>
      </c>
      <c r="CL282" s="222" t="str">
        <f>IF($CG282="", "", IF($CH282="No", 0,VLOOKUP($CG282,'School Enrollment Data'!$B$3:$P$1818,5,FALSE)))</f>
        <v/>
      </c>
      <c r="CM282" s="222" t="str">
        <f>IF($CG282="", "", IF($CH282="No", 0,VLOOKUP($CG282,'School Enrollment Data'!$B$3:$P$1818,6,FALSE)))</f>
        <v/>
      </c>
      <c r="CN282" s="222" t="str">
        <f>IF($CG282="", "", IF($CH282="No", 0,VLOOKUP($CG282,'School Enrollment Data'!$B$3:$P$1818,7,FALSE)))</f>
        <v/>
      </c>
      <c r="CO282" s="222" t="str">
        <f>IF($CG282="", "", IF($CH282="No", 0,VLOOKUP($CG282,'School Enrollment Data'!$B$3:$P$1818,8,FALSE)))</f>
        <v/>
      </c>
      <c r="CP282" s="222" t="str">
        <f>IF($CG282="", "", IF($CH282="No", 0,VLOOKUP($CG282,'School Enrollment Data'!$B$3:$P$1818,9,FALSE)))</f>
        <v/>
      </c>
      <c r="CQ282" s="222" t="str">
        <f>IF($CG282="", "", IF($CH282="No", 0,VLOOKUP($CG282,'School Enrollment Data'!$B$3:$P$1818,10,FALSE)))</f>
        <v/>
      </c>
      <c r="CR282" s="222" t="str">
        <f>IF($CG282="", "", IF($CH282="No", 0,VLOOKUP($CG282,'School Enrollment Data'!$B$3:$P$1818,11,FALSE)))</f>
        <v/>
      </c>
      <c r="CS282" s="222" t="str">
        <f>IF($CG282="", "", IF($CH282="No", 0,VLOOKUP($CG282,'School Enrollment Data'!$B$3:$P$1818,12,FALSE)))</f>
        <v/>
      </c>
      <c r="CT282" s="222" t="str">
        <f>IF($CG282="", "", IF($CH282="No", 0,VLOOKUP($CG282,'School Enrollment Data'!$B$3:$P$1818,13,FALSE)))</f>
        <v/>
      </c>
      <c r="CU282" s="222" t="str">
        <f>IF($CG282="", "", IF($CH282="No", 0,VLOOKUP($CG282,'School Enrollment Data'!$B$3:$P$1818,14,FALSE)))</f>
        <v/>
      </c>
      <c r="CV282" s="222" t="str">
        <f>IF($CG282="", "", IF($CH282="No", 0,VLOOKUP($CG282,'School Enrollment Data'!$B$3:$P$1818,15,FALSE)))</f>
        <v/>
      </c>
    </row>
    <row r="283" spans="85:100" ht="15" customHeight="1" x14ac:dyDescent="0.25">
      <c r="CG283" s="134" t="str" cm="1">
        <f t="array" ref="CG283">IFERROR(_xlfn.SINGLE(INDEX('School Enrollment Data'!$B$3:$B$1818, _xlfn.AGGREGATE(15, 3, (('School Enrollment Data'!$A$3:$A$1818=I$6)/('School Enrollment Data'!$A$3:$A$1818=I$6)*ROW('School Enrollment Data'!$A$3:$A$1818)-2),ROWS($DV$12:DV73)))), "")</f>
        <v/>
      </c>
      <c r="CH283" s="222" t="str">
        <f t="shared" si="4"/>
        <v/>
      </c>
      <c r="CI283" s="222" t="str">
        <f>IF($CG283="", "", IF($CH283="No", 0,VLOOKUP($CG283,'School Enrollment Data'!$B$3:$P$1818,2,FALSE)))</f>
        <v/>
      </c>
      <c r="CJ283" s="222" t="str">
        <f>IF($CG283="", "", IF($CH283="No", 0,VLOOKUP($CG283,'School Enrollment Data'!$B$3:$P$1818,3,FALSE)))</f>
        <v/>
      </c>
      <c r="CK283" s="222" t="str">
        <f>IF($CG283="", "", IF($CH283="No", 0,VLOOKUP($CG283,'School Enrollment Data'!$B$3:$P$1818,4,FALSE)))</f>
        <v/>
      </c>
      <c r="CL283" s="222" t="str">
        <f>IF($CG283="", "", IF($CH283="No", 0,VLOOKUP($CG283,'School Enrollment Data'!$B$3:$P$1818,5,FALSE)))</f>
        <v/>
      </c>
      <c r="CM283" s="222" t="str">
        <f>IF($CG283="", "", IF($CH283="No", 0,VLOOKUP($CG283,'School Enrollment Data'!$B$3:$P$1818,6,FALSE)))</f>
        <v/>
      </c>
      <c r="CN283" s="222" t="str">
        <f>IF($CG283="", "", IF($CH283="No", 0,VLOOKUP($CG283,'School Enrollment Data'!$B$3:$P$1818,7,FALSE)))</f>
        <v/>
      </c>
      <c r="CO283" s="222" t="str">
        <f>IF($CG283="", "", IF($CH283="No", 0,VLOOKUP($CG283,'School Enrollment Data'!$B$3:$P$1818,8,FALSE)))</f>
        <v/>
      </c>
      <c r="CP283" s="222" t="str">
        <f>IF($CG283="", "", IF($CH283="No", 0,VLOOKUP($CG283,'School Enrollment Data'!$B$3:$P$1818,9,FALSE)))</f>
        <v/>
      </c>
      <c r="CQ283" s="222" t="str">
        <f>IF($CG283="", "", IF($CH283="No", 0,VLOOKUP($CG283,'School Enrollment Data'!$B$3:$P$1818,10,FALSE)))</f>
        <v/>
      </c>
      <c r="CR283" s="222" t="str">
        <f>IF($CG283="", "", IF($CH283="No", 0,VLOOKUP($CG283,'School Enrollment Data'!$B$3:$P$1818,11,FALSE)))</f>
        <v/>
      </c>
      <c r="CS283" s="222" t="str">
        <f>IF($CG283="", "", IF($CH283="No", 0,VLOOKUP($CG283,'School Enrollment Data'!$B$3:$P$1818,12,FALSE)))</f>
        <v/>
      </c>
      <c r="CT283" s="222" t="str">
        <f>IF($CG283="", "", IF($CH283="No", 0,VLOOKUP($CG283,'School Enrollment Data'!$B$3:$P$1818,13,FALSE)))</f>
        <v/>
      </c>
      <c r="CU283" s="222" t="str">
        <f>IF($CG283="", "", IF($CH283="No", 0,VLOOKUP($CG283,'School Enrollment Data'!$B$3:$P$1818,14,FALSE)))</f>
        <v/>
      </c>
      <c r="CV283" s="222" t="str">
        <f>IF($CG283="", "", IF($CH283="No", 0,VLOOKUP($CG283,'School Enrollment Data'!$B$3:$P$1818,15,FALSE)))</f>
        <v/>
      </c>
    </row>
    <row r="284" spans="85:100" ht="15" customHeight="1" x14ac:dyDescent="0.25">
      <c r="CG284" s="134" t="str" cm="1">
        <f t="array" ref="CG284">IFERROR(_xlfn.SINGLE(INDEX('School Enrollment Data'!$B$3:$B$1818, _xlfn.AGGREGATE(15, 3, (('School Enrollment Data'!$A$3:$A$1818=I$6)/('School Enrollment Data'!$A$3:$A$1818=I$6)*ROW('School Enrollment Data'!$A$3:$A$1818)-2),ROWS($DV$12:DV74)))), "")</f>
        <v/>
      </c>
      <c r="CH284" s="222" t="str">
        <f t="shared" si="4"/>
        <v/>
      </c>
      <c r="CI284" s="222" t="str">
        <f>IF($CG284="", "", IF($CH284="No", 0,VLOOKUP($CG284,'School Enrollment Data'!$B$3:$P$1818,2,FALSE)))</f>
        <v/>
      </c>
      <c r="CJ284" s="222" t="str">
        <f>IF($CG284="", "", IF($CH284="No", 0,VLOOKUP($CG284,'School Enrollment Data'!$B$3:$P$1818,3,FALSE)))</f>
        <v/>
      </c>
      <c r="CK284" s="222" t="str">
        <f>IF($CG284="", "", IF($CH284="No", 0,VLOOKUP($CG284,'School Enrollment Data'!$B$3:$P$1818,4,FALSE)))</f>
        <v/>
      </c>
      <c r="CL284" s="222" t="str">
        <f>IF($CG284="", "", IF($CH284="No", 0,VLOOKUP($CG284,'School Enrollment Data'!$B$3:$P$1818,5,FALSE)))</f>
        <v/>
      </c>
      <c r="CM284" s="222" t="str">
        <f>IF($CG284="", "", IF($CH284="No", 0,VLOOKUP($CG284,'School Enrollment Data'!$B$3:$P$1818,6,FALSE)))</f>
        <v/>
      </c>
      <c r="CN284" s="222" t="str">
        <f>IF($CG284="", "", IF($CH284="No", 0,VLOOKUP($CG284,'School Enrollment Data'!$B$3:$P$1818,7,FALSE)))</f>
        <v/>
      </c>
      <c r="CO284" s="222" t="str">
        <f>IF($CG284="", "", IF($CH284="No", 0,VLOOKUP($CG284,'School Enrollment Data'!$B$3:$P$1818,8,FALSE)))</f>
        <v/>
      </c>
      <c r="CP284" s="222" t="str">
        <f>IF($CG284="", "", IF($CH284="No", 0,VLOOKUP($CG284,'School Enrollment Data'!$B$3:$P$1818,9,FALSE)))</f>
        <v/>
      </c>
      <c r="CQ284" s="222" t="str">
        <f>IF($CG284="", "", IF($CH284="No", 0,VLOOKUP($CG284,'School Enrollment Data'!$B$3:$P$1818,10,FALSE)))</f>
        <v/>
      </c>
      <c r="CR284" s="222" t="str">
        <f>IF($CG284="", "", IF($CH284="No", 0,VLOOKUP($CG284,'School Enrollment Data'!$B$3:$P$1818,11,FALSE)))</f>
        <v/>
      </c>
      <c r="CS284" s="222" t="str">
        <f>IF($CG284="", "", IF($CH284="No", 0,VLOOKUP($CG284,'School Enrollment Data'!$B$3:$P$1818,12,FALSE)))</f>
        <v/>
      </c>
      <c r="CT284" s="222" t="str">
        <f>IF($CG284="", "", IF($CH284="No", 0,VLOOKUP($CG284,'School Enrollment Data'!$B$3:$P$1818,13,FALSE)))</f>
        <v/>
      </c>
      <c r="CU284" s="222" t="str">
        <f>IF($CG284="", "", IF($CH284="No", 0,VLOOKUP($CG284,'School Enrollment Data'!$B$3:$P$1818,14,FALSE)))</f>
        <v/>
      </c>
      <c r="CV284" s="222" t="str">
        <f>IF($CG284="", "", IF($CH284="No", 0,VLOOKUP($CG284,'School Enrollment Data'!$B$3:$P$1818,15,FALSE)))</f>
        <v/>
      </c>
    </row>
    <row r="285" spans="85:100" ht="15" customHeight="1" x14ac:dyDescent="0.25">
      <c r="CG285" s="134" t="str" cm="1">
        <f t="array" ref="CG285">IFERROR(_xlfn.SINGLE(INDEX('School Enrollment Data'!$B$3:$B$1818, _xlfn.AGGREGATE(15, 3, (('School Enrollment Data'!$A$3:$A$1818=I$6)/('School Enrollment Data'!$A$3:$A$1818=I$6)*ROW('School Enrollment Data'!$A$3:$A$1818)-2),ROWS($DV$12:DV75)))), "")</f>
        <v/>
      </c>
      <c r="CH285" s="222" t="str">
        <f t="shared" si="4"/>
        <v/>
      </c>
      <c r="CI285" s="222" t="str">
        <f>IF($CG285="", "", IF($CH285="No", 0,VLOOKUP($CG285,'School Enrollment Data'!$B$3:$P$1818,2,FALSE)))</f>
        <v/>
      </c>
      <c r="CJ285" s="222" t="str">
        <f>IF($CG285="", "", IF($CH285="No", 0,VLOOKUP($CG285,'School Enrollment Data'!$B$3:$P$1818,3,FALSE)))</f>
        <v/>
      </c>
      <c r="CK285" s="222" t="str">
        <f>IF($CG285="", "", IF($CH285="No", 0,VLOOKUP($CG285,'School Enrollment Data'!$B$3:$P$1818,4,FALSE)))</f>
        <v/>
      </c>
      <c r="CL285" s="222" t="str">
        <f>IF($CG285="", "", IF($CH285="No", 0,VLOOKUP($CG285,'School Enrollment Data'!$B$3:$P$1818,5,FALSE)))</f>
        <v/>
      </c>
      <c r="CM285" s="222" t="str">
        <f>IF($CG285="", "", IF($CH285="No", 0,VLOOKUP($CG285,'School Enrollment Data'!$B$3:$P$1818,6,FALSE)))</f>
        <v/>
      </c>
      <c r="CN285" s="222" t="str">
        <f>IF($CG285="", "", IF($CH285="No", 0,VLOOKUP($CG285,'School Enrollment Data'!$B$3:$P$1818,7,FALSE)))</f>
        <v/>
      </c>
      <c r="CO285" s="222" t="str">
        <f>IF($CG285="", "", IF($CH285="No", 0,VLOOKUP($CG285,'School Enrollment Data'!$B$3:$P$1818,8,FALSE)))</f>
        <v/>
      </c>
      <c r="CP285" s="222" t="str">
        <f>IF($CG285="", "", IF($CH285="No", 0,VLOOKUP($CG285,'School Enrollment Data'!$B$3:$P$1818,9,FALSE)))</f>
        <v/>
      </c>
      <c r="CQ285" s="222" t="str">
        <f>IF($CG285="", "", IF($CH285="No", 0,VLOOKUP($CG285,'School Enrollment Data'!$B$3:$P$1818,10,FALSE)))</f>
        <v/>
      </c>
      <c r="CR285" s="222" t="str">
        <f>IF($CG285="", "", IF($CH285="No", 0,VLOOKUP($CG285,'School Enrollment Data'!$B$3:$P$1818,11,FALSE)))</f>
        <v/>
      </c>
      <c r="CS285" s="222" t="str">
        <f>IF($CG285="", "", IF($CH285="No", 0,VLOOKUP($CG285,'School Enrollment Data'!$B$3:$P$1818,12,FALSE)))</f>
        <v/>
      </c>
      <c r="CT285" s="222" t="str">
        <f>IF($CG285="", "", IF($CH285="No", 0,VLOOKUP($CG285,'School Enrollment Data'!$B$3:$P$1818,13,FALSE)))</f>
        <v/>
      </c>
      <c r="CU285" s="222" t="str">
        <f>IF($CG285="", "", IF($CH285="No", 0,VLOOKUP($CG285,'School Enrollment Data'!$B$3:$P$1818,14,FALSE)))</f>
        <v/>
      </c>
      <c r="CV285" s="222" t="str">
        <f>IF($CG285="", "", IF($CH285="No", 0,VLOOKUP($CG285,'School Enrollment Data'!$B$3:$P$1818,15,FALSE)))</f>
        <v/>
      </c>
    </row>
    <row r="286" spans="85:100" ht="15" customHeight="1" x14ac:dyDescent="0.25">
      <c r="CG286" s="134" t="str" cm="1">
        <f t="array" ref="CG286">IFERROR(_xlfn.SINGLE(INDEX('School Enrollment Data'!$B$3:$B$1818, _xlfn.AGGREGATE(15, 3, (('School Enrollment Data'!$A$3:$A$1818=I$6)/('School Enrollment Data'!$A$3:$A$1818=I$6)*ROW('School Enrollment Data'!$A$3:$A$1818)-2),ROWS($DV$12:DV76)))), "")</f>
        <v/>
      </c>
      <c r="CH286" s="222" t="str">
        <f t="shared" si="4"/>
        <v/>
      </c>
      <c r="CI286" s="222" t="str">
        <f>IF($CG286="", "", IF($CH286="No", 0,VLOOKUP($CG286,'School Enrollment Data'!$B$3:$P$1818,2,FALSE)))</f>
        <v/>
      </c>
      <c r="CJ286" s="222" t="str">
        <f>IF($CG286="", "", IF($CH286="No", 0,VLOOKUP($CG286,'School Enrollment Data'!$B$3:$P$1818,3,FALSE)))</f>
        <v/>
      </c>
      <c r="CK286" s="222" t="str">
        <f>IF($CG286="", "", IF($CH286="No", 0,VLOOKUP($CG286,'School Enrollment Data'!$B$3:$P$1818,4,FALSE)))</f>
        <v/>
      </c>
      <c r="CL286" s="222" t="str">
        <f>IF($CG286="", "", IF($CH286="No", 0,VLOOKUP($CG286,'School Enrollment Data'!$B$3:$P$1818,5,FALSE)))</f>
        <v/>
      </c>
      <c r="CM286" s="222" t="str">
        <f>IF($CG286="", "", IF($CH286="No", 0,VLOOKUP($CG286,'School Enrollment Data'!$B$3:$P$1818,6,FALSE)))</f>
        <v/>
      </c>
      <c r="CN286" s="222" t="str">
        <f>IF($CG286="", "", IF($CH286="No", 0,VLOOKUP($CG286,'School Enrollment Data'!$B$3:$P$1818,7,FALSE)))</f>
        <v/>
      </c>
      <c r="CO286" s="222" t="str">
        <f>IF($CG286="", "", IF($CH286="No", 0,VLOOKUP($CG286,'School Enrollment Data'!$B$3:$P$1818,8,FALSE)))</f>
        <v/>
      </c>
      <c r="CP286" s="222" t="str">
        <f>IF($CG286="", "", IF($CH286="No", 0,VLOOKUP($CG286,'School Enrollment Data'!$B$3:$P$1818,9,FALSE)))</f>
        <v/>
      </c>
      <c r="CQ286" s="222" t="str">
        <f>IF($CG286="", "", IF($CH286="No", 0,VLOOKUP($CG286,'School Enrollment Data'!$B$3:$P$1818,10,FALSE)))</f>
        <v/>
      </c>
      <c r="CR286" s="222" t="str">
        <f>IF($CG286="", "", IF($CH286="No", 0,VLOOKUP($CG286,'School Enrollment Data'!$B$3:$P$1818,11,FALSE)))</f>
        <v/>
      </c>
      <c r="CS286" s="222" t="str">
        <f>IF($CG286="", "", IF($CH286="No", 0,VLOOKUP($CG286,'School Enrollment Data'!$B$3:$P$1818,12,FALSE)))</f>
        <v/>
      </c>
      <c r="CT286" s="222" t="str">
        <f>IF($CG286="", "", IF($CH286="No", 0,VLOOKUP($CG286,'School Enrollment Data'!$B$3:$P$1818,13,FALSE)))</f>
        <v/>
      </c>
      <c r="CU286" s="222" t="str">
        <f>IF($CG286="", "", IF($CH286="No", 0,VLOOKUP($CG286,'School Enrollment Data'!$B$3:$P$1818,14,FALSE)))</f>
        <v/>
      </c>
      <c r="CV286" s="222" t="str">
        <f>IF($CG286="", "", IF($CH286="No", 0,VLOOKUP($CG286,'School Enrollment Data'!$B$3:$P$1818,15,FALSE)))</f>
        <v/>
      </c>
    </row>
    <row r="287" spans="85:100" ht="15" customHeight="1" x14ac:dyDescent="0.25">
      <c r="CG287" s="134" t="str" cm="1">
        <f t="array" ref="CG287">IFERROR(_xlfn.SINGLE(INDEX('School Enrollment Data'!$B$3:$B$1818, _xlfn.AGGREGATE(15, 3, (('School Enrollment Data'!$A$3:$A$1818=I$6)/('School Enrollment Data'!$A$3:$A$1818=I$6)*ROW('School Enrollment Data'!$A$3:$A$1818)-2),ROWS($DV$12:DV77)))), "")</f>
        <v/>
      </c>
      <c r="CH287" s="222" t="str">
        <f t="shared" si="4"/>
        <v/>
      </c>
      <c r="CI287" s="222" t="str">
        <f>IF($CG287="", "", IF($CH287="No", 0,VLOOKUP($CG287,'School Enrollment Data'!$B$3:$P$1818,2,FALSE)))</f>
        <v/>
      </c>
      <c r="CJ287" s="222" t="str">
        <f>IF($CG287="", "", IF($CH287="No", 0,VLOOKUP($CG287,'School Enrollment Data'!$B$3:$P$1818,3,FALSE)))</f>
        <v/>
      </c>
      <c r="CK287" s="222" t="str">
        <f>IF($CG287="", "", IF($CH287="No", 0,VLOOKUP($CG287,'School Enrollment Data'!$B$3:$P$1818,4,FALSE)))</f>
        <v/>
      </c>
      <c r="CL287" s="222" t="str">
        <f>IF($CG287="", "", IF($CH287="No", 0,VLOOKUP($CG287,'School Enrollment Data'!$B$3:$P$1818,5,FALSE)))</f>
        <v/>
      </c>
      <c r="CM287" s="222" t="str">
        <f>IF($CG287="", "", IF($CH287="No", 0,VLOOKUP($CG287,'School Enrollment Data'!$B$3:$P$1818,6,FALSE)))</f>
        <v/>
      </c>
      <c r="CN287" s="222" t="str">
        <f>IF($CG287="", "", IF($CH287="No", 0,VLOOKUP($CG287,'School Enrollment Data'!$B$3:$P$1818,7,FALSE)))</f>
        <v/>
      </c>
      <c r="CO287" s="222" t="str">
        <f>IF($CG287="", "", IF($CH287="No", 0,VLOOKUP($CG287,'School Enrollment Data'!$B$3:$P$1818,8,FALSE)))</f>
        <v/>
      </c>
      <c r="CP287" s="222" t="str">
        <f>IF($CG287="", "", IF($CH287="No", 0,VLOOKUP($CG287,'School Enrollment Data'!$B$3:$P$1818,9,FALSE)))</f>
        <v/>
      </c>
      <c r="CQ287" s="222" t="str">
        <f>IF($CG287="", "", IF($CH287="No", 0,VLOOKUP($CG287,'School Enrollment Data'!$B$3:$P$1818,10,FALSE)))</f>
        <v/>
      </c>
      <c r="CR287" s="222" t="str">
        <f>IF($CG287="", "", IF($CH287="No", 0,VLOOKUP($CG287,'School Enrollment Data'!$B$3:$P$1818,11,FALSE)))</f>
        <v/>
      </c>
      <c r="CS287" s="222" t="str">
        <f>IF($CG287="", "", IF($CH287="No", 0,VLOOKUP($CG287,'School Enrollment Data'!$B$3:$P$1818,12,FALSE)))</f>
        <v/>
      </c>
      <c r="CT287" s="222" t="str">
        <f>IF($CG287="", "", IF($CH287="No", 0,VLOOKUP($CG287,'School Enrollment Data'!$B$3:$P$1818,13,FALSE)))</f>
        <v/>
      </c>
      <c r="CU287" s="222" t="str">
        <f>IF($CG287="", "", IF($CH287="No", 0,VLOOKUP($CG287,'School Enrollment Data'!$B$3:$P$1818,14,FALSE)))</f>
        <v/>
      </c>
      <c r="CV287" s="222" t="str">
        <f>IF($CG287="", "", IF($CH287="No", 0,VLOOKUP($CG287,'School Enrollment Data'!$B$3:$P$1818,15,FALSE)))</f>
        <v/>
      </c>
    </row>
    <row r="288" spans="85:100" ht="15" customHeight="1" x14ac:dyDescent="0.25">
      <c r="CG288" s="134" t="str" cm="1">
        <f t="array" ref="CG288">IFERROR(_xlfn.SINGLE(INDEX('School Enrollment Data'!$B$3:$B$1818, _xlfn.AGGREGATE(15, 3, (('School Enrollment Data'!$A$3:$A$1818=I$6)/('School Enrollment Data'!$A$3:$A$1818=I$6)*ROW('School Enrollment Data'!$A$3:$A$1818)-2),ROWS($DV$12:DV78)))), "")</f>
        <v/>
      </c>
      <c r="CH288" s="222" t="str">
        <f t="shared" si="4"/>
        <v/>
      </c>
      <c r="CI288" s="222" t="str">
        <f>IF($CG288="", "", IF($CH288="No", 0,VLOOKUP($CG288,'School Enrollment Data'!$B$3:$P$1818,2,FALSE)))</f>
        <v/>
      </c>
      <c r="CJ288" s="222" t="str">
        <f>IF($CG288="", "", IF($CH288="No", 0,VLOOKUP($CG288,'School Enrollment Data'!$B$3:$P$1818,3,FALSE)))</f>
        <v/>
      </c>
      <c r="CK288" s="222" t="str">
        <f>IF($CG288="", "", IF($CH288="No", 0,VLOOKUP($CG288,'School Enrollment Data'!$B$3:$P$1818,4,FALSE)))</f>
        <v/>
      </c>
      <c r="CL288" s="222" t="str">
        <f>IF($CG288="", "", IF($CH288="No", 0,VLOOKUP($CG288,'School Enrollment Data'!$B$3:$P$1818,5,FALSE)))</f>
        <v/>
      </c>
      <c r="CM288" s="222" t="str">
        <f>IF($CG288="", "", IF($CH288="No", 0,VLOOKUP($CG288,'School Enrollment Data'!$B$3:$P$1818,6,FALSE)))</f>
        <v/>
      </c>
      <c r="CN288" s="222" t="str">
        <f>IF($CG288="", "", IF($CH288="No", 0,VLOOKUP($CG288,'School Enrollment Data'!$B$3:$P$1818,7,FALSE)))</f>
        <v/>
      </c>
      <c r="CO288" s="222" t="str">
        <f>IF($CG288="", "", IF($CH288="No", 0,VLOOKUP($CG288,'School Enrollment Data'!$B$3:$P$1818,8,FALSE)))</f>
        <v/>
      </c>
      <c r="CP288" s="222" t="str">
        <f>IF($CG288="", "", IF($CH288="No", 0,VLOOKUP($CG288,'School Enrollment Data'!$B$3:$P$1818,9,FALSE)))</f>
        <v/>
      </c>
      <c r="CQ288" s="222" t="str">
        <f>IF($CG288="", "", IF($CH288="No", 0,VLOOKUP($CG288,'School Enrollment Data'!$B$3:$P$1818,10,FALSE)))</f>
        <v/>
      </c>
      <c r="CR288" s="222" t="str">
        <f>IF($CG288="", "", IF($CH288="No", 0,VLOOKUP($CG288,'School Enrollment Data'!$B$3:$P$1818,11,FALSE)))</f>
        <v/>
      </c>
      <c r="CS288" s="222" t="str">
        <f>IF($CG288="", "", IF($CH288="No", 0,VLOOKUP($CG288,'School Enrollment Data'!$B$3:$P$1818,12,FALSE)))</f>
        <v/>
      </c>
      <c r="CT288" s="222" t="str">
        <f>IF($CG288="", "", IF($CH288="No", 0,VLOOKUP($CG288,'School Enrollment Data'!$B$3:$P$1818,13,FALSE)))</f>
        <v/>
      </c>
      <c r="CU288" s="222" t="str">
        <f>IF($CG288="", "", IF($CH288="No", 0,VLOOKUP($CG288,'School Enrollment Data'!$B$3:$P$1818,14,FALSE)))</f>
        <v/>
      </c>
      <c r="CV288" s="222" t="str">
        <f>IF($CG288="", "", IF($CH288="No", 0,VLOOKUP($CG288,'School Enrollment Data'!$B$3:$P$1818,15,FALSE)))</f>
        <v/>
      </c>
    </row>
    <row r="289" spans="85:100" ht="15" customHeight="1" x14ac:dyDescent="0.25">
      <c r="CG289" s="134" t="str" cm="1">
        <f t="array" ref="CG289">IFERROR(_xlfn.SINGLE(INDEX('School Enrollment Data'!$B$3:$B$1818, _xlfn.AGGREGATE(15, 3, (('School Enrollment Data'!$A$3:$A$1818=I$6)/('School Enrollment Data'!$A$3:$A$1818=I$6)*ROW('School Enrollment Data'!$A$3:$A$1818)-2),ROWS($DV$12:DV79)))), "")</f>
        <v/>
      </c>
      <c r="CH289" s="222" t="str">
        <f t="shared" si="4"/>
        <v/>
      </c>
      <c r="CI289" s="222" t="str">
        <f>IF($CG289="", "", IF($CH289="No", 0,VLOOKUP($CG289,'School Enrollment Data'!$B$3:$P$1818,2,FALSE)))</f>
        <v/>
      </c>
      <c r="CJ289" s="222" t="str">
        <f>IF($CG289="", "", IF($CH289="No", 0,VLOOKUP($CG289,'School Enrollment Data'!$B$3:$P$1818,3,FALSE)))</f>
        <v/>
      </c>
      <c r="CK289" s="222" t="str">
        <f>IF($CG289="", "", IF($CH289="No", 0,VLOOKUP($CG289,'School Enrollment Data'!$B$3:$P$1818,4,FALSE)))</f>
        <v/>
      </c>
      <c r="CL289" s="222" t="str">
        <f>IF($CG289="", "", IF($CH289="No", 0,VLOOKUP($CG289,'School Enrollment Data'!$B$3:$P$1818,5,FALSE)))</f>
        <v/>
      </c>
      <c r="CM289" s="222" t="str">
        <f>IF($CG289="", "", IF($CH289="No", 0,VLOOKUP($CG289,'School Enrollment Data'!$B$3:$P$1818,6,FALSE)))</f>
        <v/>
      </c>
      <c r="CN289" s="222" t="str">
        <f>IF($CG289="", "", IF($CH289="No", 0,VLOOKUP($CG289,'School Enrollment Data'!$B$3:$P$1818,7,FALSE)))</f>
        <v/>
      </c>
      <c r="CO289" s="222" t="str">
        <f>IF($CG289="", "", IF($CH289="No", 0,VLOOKUP($CG289,'School Enrollment Data'!$B$3:$P$1818,8,FALSE)))</f>
        <v/>
      </c>
      <c r="CP289" s="222" t="str">
        <f>IF($CG289="", "", IF($CH289="No", 0,VLOOKUP($CG289,'School Enrollment Data'!$B$3:$P$1818,9,FALSE)))</f>
        <v/>
      </c>
      <c r="CQ289" s="222" t="str">
        <f>IF($CG289="", "", IF($CH289="No", 0,VLOOKUP($CG289,'School Enrollment Data'!$B$3:$P$1818,10,FALSE)))</f>
        <v/>
      </c>
      <c r="CR289" s="222" t="str">
        <f>IF($CG289="", "", IF($CH289="No", 0,VLOOKUP($CG289,'School Enrollment Data'!$B$3:$P$1818,11,FALSE)))</f>
        <v/>
      </c>
      <c r="CS289" s="222" t="str">
        <f>IF($CG289="", "", IF($CH289="No", 0,VLOOKUP($CG289,'School Enrollment Data'!$B$3:$P$1818,12,FALSE)))</f>
        <v/>
      </c>
      <c r="CT289" s="222" t="str">
        <f>IF($CG289="", "", IF($CH289="No", 0,VLOOKUP($CG289,'School Enrollment Data'!$B$3:$P$1818,13,FALSE)))</f>
        <v/>
      </c>
      <c r="CU289" s="222" t="str">
        <f>IF($CG289="", "", IF($CH289="No", 0,VLOOKUP($CG289,'School Enrollment Data'!$B$3:$P$1818,14,FALSE)))</f>
        <v/>
      </c>
      <c r="CV289" s="222" t="str">
        <f>IF($CG289="", "", IF($CH289="No", 0,VLOOKUP($CG289,'School Enrollment Data'!$B$3:$P$1818,15,FALSE)))</f>
        <v/>
      </c>
    </row>
    <row r="290" spans="85:100" ht="15" customHeight="1" x14ac:dyDescent="0.25">
      <c r="CG290" s="134" t="str" cm="1">
        <f t="array" ref="CG290">IFERROR(_xlfn.SINGLE(INDEX('School Enrollment Data'!$B$3:$B$1818, _xlfn.AGGREGATE(15, 3, (('School Enrollment Data'!$A$3:$A$1818=I$6)/('School Enrollment Data'!$A$3:$A$1818=I$6)*ROW('School Enrollment Data'!$A$3:$A$1818)-2),ROWS($DV$12:DV80)))), "")</f>
        <v/>
      </c>
      <c r="CH290" s="222" t="str">
        <f t="shared" si="4"/>
        <v/>
      </c>
      <c r="CI290" s="222" t="str">
        <f>IF($CG290="", "", IF($CH290="No", 0,VLOOKUP($CG290,'School Enrollment Data'!$B$3:$P$1818,2,FALSE)))</f>
        <v/>
      </c>
      <c r="CJ290" s="222" t="str">
        <f>IF($CG290="", "", IF($CH290="No", 0,VLOOKUP($CG290,'School Enrollment Data'!$B$3:$P$1818,3,FALSE)))</f>
        <v/>
      </c>
      <c r="CK290" s="222" t="str">
        <f>IF($CG290="", "", IF($CH290="No", 0,VLOOKUP($CG290,'School Enrollment Data'!$B$3:$P$1818,4,FALSE)))</f>
        <v/>
      </c>
      <c r="CL290" s="222" t="str">
        <f>IF($CG290="", "", IF($CH290="No", 0,VLOOKUP($CG290,'School Enrollment Data'!$B$3:$P$1818,5,FALSE)))</f>
        <v/>
      </c>
      <c r="CM290" s="222" t="str">
        <f>IF($CG290="", "", IF($CH290="No", 0,VLOOKUP($CG290,'School Enrollment Data'!$B$3:$P$1818,6,FALSE)))</f>
        <v/>
      </c>
      <c r="CN290" s="222" t="str">
        <f>IF($CG290="", "", IF($CH290="No", 0,VLOOKUP($CG290,'School Enrollment Data'!$B$3:$P$1818,7,FALSE)))</f>
        <v/>
      </c>
      <c r="CO290" s="222" t="str">
        <f>IF($CG290="", "", IF($CH290="No", 0,VLOOKUP($CG290,'School Enrollment Data'!$B$3:$P$1818,8,FALSE)))</f>
        <v/>
      </c>
      <c r="CP290" s="222" t="str">
        <f>IF($CG290="", "", IF($CH290="No", 0,VLOOKUP($CG290,'School Enrollment Data'!$B$3:$P$1818,9,FALSE)))</f>
        <v/>
      </c>
      <c r="CQ290" s="222" t="str">
        <f>IF($CG290="", "", IF($CH290="No", 0,VLOOKUP($CG290,'School Enrollment Data'!$B$3:$P$1818,10,FALSE)))</f>
        <v/>
      </c>
      <c r="CR290" s="222" t="str">
        <f>IF($CG290="", "", IF($CH290="No", 0,VLOOKUP($CG290,'School Enrollment Data'!$B$3:$P$1818,11,FALSE)))</f>
        <v/>
      </c>
      <c r="CS290" s="222" t="str">
        <f>IF($CG290="", "", IF($CH290="No", 0,VLOOKUP($CG290,'School Enrollment Data'!$B$3:$P$1818,12,FALSE)))</f>
        <v/>
      </c>
      <c r="CT290" s="222" t="str">
        <f>IF($CG290="", "", IF($CH290="No", 0,VLOOKUP($CG290,'School Enrollment Data'!$B$3:$P$1818,13,FALSE)))</f>
        <v/>
      </c>
      <c r="CU290" s="222" t="str">
        <f>IF($CG290="", "", IF($CH290="No", 0,VLOOKUP($CG290,'School Enrollment Data'!$B$3:$P$1818,14,FALSE)))</f>
        <v/>
      </c>
      <c r="CV290" s="222" t="str">
        <f>IF($CG290="", "", IF($CH290="No", 0,VLOOKUP($CG290,'School Enrollment Data'!$B$3:$P$1818,15,FALSE)))</f>
        <v/>
      </c>
    </row>
    <row r="291" spans="85:100" ht="15" customHeight="1" x14ac:dyDescent="0.25">
      <c r="CG291" s="134" t="str" cm="1">
        <f t="array" ref="CG291">IFERROR(_xlfn.SINGLE(INDEX('School Enrollment Data'!$B$3:$B$1818, _xlfn.AGGREGATE(15, 3, (('School Enrollment Data'!$A$3:$A$1818=I$6)/('School Enrollment Data'!$A$3:$A$1818=I$6)*ROW('School Enrollment Data'!$A$3:$A$1818)-2),ROWS($DV$12:DV81)))), "")</f>
        <v/>
      </c>
      <c r="CH291" s="222" t="str">
        <f t="shared" si="4"/>
        <v/>
      </c>
      <c r="CI291" s="222" t="str">
        <f>IF($CG291="", "", IF($CH291="No", 0,VLOOKUP($CG291,'School Enrollment Data'!$B$3:$P$1818,2,FALSE)))</f>
        <v/>
      </c>
      <c r="CJ291" s="222" t="str">
        <f>IF($CG291="", "", IF($CH291="No", 0,VLOOKUP($CG291,'School Enrollment Data'!$B$3:$P$1818,3,FALSE)))</f>
        <v/>
      </c>
      <c r="CK291" s="222" t="str">
        <f>IF($CG291="", "", IF($CH291="No", 0,VLOOKUP($CG291,'School Enrollment Data'!$B$3:$P$1818,4,FALSE)))</f>
        <v/>
      </c>
      <c r="CL291" s="222" t="str">
        <f>IF($CG291="", "", IF($CH291="No", 0,VLOOKUP($CG291,'School Enrollment Data'!$B$3:$P$1818,5,FALSE)))</f>
        <v/>
      </c>
      <c r="CM291" s="222" t="str">
        <f>IF($CG291="", "", IF($CH291="No", 0,VLOOKUP($CG291,'School Enrollment Data'!$B$3:$P$1818,6,FALSE)))</f>
        <v/>
      </c>
      <c r="CN291" s="222" t="str">
        <f>IF($CG291="", "", IF($CH291="No", 0,VLOOKUP($CG291,'School Enrollment Data'!$B$3:$P$1818,7,FALSE)))</f>
        <v/>
      </c>
      <c r="CO291" s="222" t="str">
        <f>IF($CG291="", "", IF($CH291="No", 0,VLOOKUP($CG291,'School Enrollment Data'!$B$3:$P$1818,8,FALSE)))</f>
        <v/>
      </c>
      <c r="CP291" s="222" t="str">
        <f>IF($CG291="", "", IF($CH291="No", 0,VLOOKUP($CG291,'School Enrollment Data'!$B$3:$P$1818,9,FALSE)))</f>
        <v/>
      </c>
      <c r="CQ291" s="222" t="str">
        <f>IF($CG291="", "", IF($CH291="No", 0,VLOOKUP($CG291,'School Enrollment Data'!$B$3:$P$1818,10,FALSE)))</f>
        <v/>
      </c>
      <c r="CR291" s="222" t="str">
        <f>IF($CG291="", "", IF($CH291="No", 0,VLOOKUP($CG291,'School Enrollment Data'!$B$3:$P$1818,11,FALSE)))</f>
        <v/>
      </c>
      <c r="CS291" s="222" t="str">
        <f>IF($CG291="", "", IF($CH291="No", 0,VLOOKUP($CG291,'School Enrollment Data'!$B$3:$P$1818,12,FALSE)))</f>
        <v/>
      </c>
      <c r="CT291" s="222" t="str">
        <f>IF($CG291="", "", IF($CH291="No", 0,VLOOKUP($CG291,'School Enrollment Data'!$B$3:$P$1818,13,FALSE)))</f>
        <v/>
      </c>
      <c r="CU291" s="222" t="str">
        <f>IF($CG291="", "", IF($CH291="No", 0,VLOOKUP($CG291,'School Enrollment Data'!$B$3:$P$1818,14,FALSE)))</f>
        <v/>
      </c>
      <c r="CV291" s="222" t="str">
        <f>IF($CG291="", "", IF($CH291="No", 0,VLOOKUP($CG291,'School Enrollment Data'!$B$3:$P$1818,15,FALSE)))</f>
        <v/>
      </c>
    </row>
    <row r="292" spans="85:100" ht="15" customHeight="1" x14ac:dyDescent="0.25">
      <c r="CG292" s="134" t="str" cm="1">
        <f t="array" ref="CG292">IFERROR(_xlfn.SINGLE(INDEX('School Enrollment Data'!$B$3:$B$1818, _xlfn.AGGREGATE(15, 3, (('School Enrollment Data'!$A$3:$A$1818=I$6)/('School Enrollment Data'!$A$3:$A$1818=I$6)*ROW('School Enrollment Data'!$A$3:$A$1818)-2),ROWS($DV$12:DV82)))), "")</f>
        <v/>
      </c>
      <c r="CH292" s="222" t="str">
        <f t="shared" si="4"/>
        <v/>
      </c>
      <c r="CI292" s="222" t="str">
        <f>IF($CG292="", "", IF($CH292="No", 0,VLOOKUP($CG292,'School Enrollment Data'!$B$3:$P$1818,2,FALSE)))</f>
        <v/>
      </c>
      <c r="CJ292" s="222" t="str">
        <f>IF($CG292="", "", IF($CH292="No", 0,VLOOKUP($CG292,'School Enrollment Data'!$B$3:$P$1818,3,FALSE)))</f>
        <v/>
      </c>
      <c r="CK292" s="222" t="str">
        <f>IF($CG292="", "", IF($CH292="No", 0,VLOOKUP($CG292,'School Enrollment Data'!$B$3:$P$1818,4,FALSE)))</f>
        <v/>
      </c>
      <c r="CL292" s="222" t="str">
        <f>IF($CG292="", "", IF($CH292="No", 0,VLOOKUP($CG292,'School Enrollment Data'!$B$3:$P$1818,5,FALSE)))</f>
        <v/>
      </c>
      <c r="CM292" s="222" t="str">
        <f>IF($CG292="", "", IF($CH292="No", 0,VLOOKUP($CG292,'School Enrollment Data'!$B$3:$P$1818,6,FALSE)))</f>
        <v/>
      </c>
      <c r="CN292" s="222" t="str">
        <f>IF($CG292="", "", IF($CH292="No", 0,VLOOKUP($CG292,'School Enrollment Data'!$B$3:$P$1818,7,FALSE)))</f>
        <v/>
      </c>
      <c r="CO292" s="222" t="str">
        <f>IF($CG292="", "", IF($CH292="No", 0,VLOOKUP($CG292,'School Enrollment Data'!$B$3:$P$1818,8,FALSE)))</f>
        <v/>
      </c>
      <c r="CP292" s="222" t="str">
        <f>IF($CG292="", "", IF($CH292="No", 0,VLOOKUP($CG292,'School Enrollment Data'!$B$3:$P$1818,9,FALSE)))</f>
        <v/>
      </c>
      <c r="CQ292" s="222" t="str">
        <f>IF($CG292="", "", IF($CH292="No", 0,VLOOKUP($CG292,'School Enrollment Data'!$B$3:$P$1818,10,FALSE)))</f>
        <v/>
      </c>
      <c r="CR292" s="222" t="str">
        <f>IF($CG292="", "", IF($CH292="No", 0,VLOOKUP($CG292,'School Enrollment Data'!$B$3:$P$1818,11,FALSE)))</f>
        <v/>
      </c>
      <c r="CS292" s="222" t="str">
        <f>IF($CG292="", "", IF($CH292="No", 0,VLOOKUP($CG292,'School Enrollment Data'!$B$3:$P$1818,12,FALSE)))</f>
        <v/>
      </c>
      <c r="CT292" s="222" t="str">
        <f>IF($CG292="", "", IF($CH292="No", 0,VLOOKUP($CG292,'School Enrollment Data'!$B$3:$P$1818,13,FALSE)))</f>
        <v/>
      </c>
      <c r="CU292" s="222" t="str">
        <f>IF($CG292="", "", IF($CH292="No", 0,VLOOKUP($CG292,'School Enrollment Data'!$B$3:$P$1818,14,FALSE)))</f>
        <v/>
      </c>
      <c r="CV292" s="222" t="str">
        <f>IF($CG292="", "", IF($CH292="No", 0,VLOOKUP($CG292,'School Enrollment Data'!$B$3:$P$1818,15,FALSE)))</f>
        <v/>
      </c>
    </row>
    <row r="293" spans="85:100" ht="15" customHeight="1" x14ac:dyDescent="0.25">
      <c r="CG293" s="134" t="str" cm="1">
        <f t="array" ref="CG293">IFERROR(_xlfn.SINGLE(INDEX('School Enrollment Data'!$B$3:$B$1818, _xlfn.AGGREGATE(15, 3, (('School Enrollment Data'!$A$3:$A$1818=I$6)/('School Enrollment Data'!$A$3:$A$1818=I$6)*ROW('School Enrollment Data'!$A$3:$A$1818)-2),ROWS($DV$12:DV83)))), "")</f>
        <v/>
      </c>
      <c r="CH293" s="222" t="str">
        <f t="shared" si="4"/>
        <v/>
      </c>
      <c r="CI293" s="222" t="str">
        <f>IF($CG293="", "", IF($CH293="No", 0,VLOOKUP($CG293,'School Enrollment Data'!$B$3:$P$1818,2,FALSE)))</f>
        <v/>
      </c>
      <c r="CJ293" s="222" t="str">
        <f>IF($CG293="", "", IF($CH293="No", 0,VLOOKUP($CG293,'School Enrollment Data'!$B$3:$P$1818,3,FALSE)))</f>
        <v/>
      </c>
      <c r="CK293" s="222" t="str">
        <f>IF($CG293="", "", IF($CH293="No", 0,VLOOKUP($CG293,'School Enrollment Data'!$B$3:$P$1818,4,FALSE)))</f>
        <v/>
      </c>
      <c r="CL293" s="222" t="str">
        <f>IF($CG293="", "", IF($CH293="No", 0,VLOOKUP($CG293,'School Enrollment Data'!$B$3:$P$1818,5,FALSE)))</f>
        <v/>
      </c>
      <c r="CM293" s="222" t="str">
        <f>IF($CG293="", "", IF($CH293="No", 0,VLOOKUP($CG293,'School Enrollment Data'!$B$3:$P$1818,6,FALSE)))</f>
        <v/>
      </c>
      <c r="CN293" s="222" t="str">
        <f>IF($CG293="", "", IF($CH293="No", 0,VLOOKUP($CG293,'School Enrollment Data'!$B$3:$P$1818,7,FALSE)))</f>
        <v/>
      </c>
      <c r="CO293" s="222" t="str">
        <f>IF($CG293="", "", IF($CH293="No", 0,VLOOKUP($CG293,'School Enrollment Data'!$B$3:$P$1818,8,FALSE)))</f>
        <v/>
      </c>
      <c r="CP293" s="222" t="str">
        <f>IF($CG293="", "", IF($CH293="No", 0,VLOOKUP($CG293,'School Enrollment Data'!$B$3:$P$1818,9,FALSE)))</f>
        <v/>
      </c>
      <c r="CQ293" s="222" t="str">
        <f>IF($CG293="", "", IF($CH293="No", 0,VLOOKUP($CG293,'School Enrollment Data'!$B$3:$P$1818,10,FALSE)))</f>
        <v/>
      </c>
      <c r="CR293" s="222" t="str">
        <f>IF($CG293="", "", IF($CH293="No", 0,VLOOKUP($CG293,'School Enrollment Data'!$B$3:$P$1818,11,FALSE)))</f>
        <v/>
      </c>
      <c r="CS293" s="222" t="str">
        <f>IF($CG293="", "", IF($CH293="No", 0,VLOOKUP($CG293,'School Enrollment Data'!$B$3:$P$1818,12,FALSE)))</f>
        <v/>
      </c>
      <c r="CT293" s="222" t="str">
        <f>IF($CG293="", "", IF($CH293="No", 0,VLOOKUP($CG293,'School Enrollment Data'!$B$3:$P$1818,13,FALSE)))</f>
        <v/>
      </c>
      <c r="CU293" s="222" t="str">
        <f>IF($CG293="", "", IF($CH293="No", 0,VLOOKUP($CG293,'School Enrollment Data'!$B$3:$P$1818,14,FALSE)))</f>
        <v/>
      </c>
      <c r="CV293" s="222" t="str">
        <f>IF($CG293="", "", IF($CH293="No", 0,VLOOKUP($CG293,'School Enrollment Data'!$B$3:$P$1818,15,FALSE)))</f>
        <v/>
      </c>
    </row>
    <row r="294" spans="85:100" ht="15" customHeight="1" x14ac:dyDescent="0.25">
      <c r="CG294" s="134" t="str" cm="1">
        <f t="array" ref="CG294">IFERROR(_xlfn.SINGLE(INDEX('School Enrollment Data'!$B$3:$B$1818, _xlfn.AGGREGATE(15, 3, (('School Enrollment Data'!$A$3:$A$1818=I$6)/('School Enrollment Data'!$A$3:$A$1818=I$6)*ROW('School Enrollment Data'!$A$3:$A$1818)-2),ROWS($DV$12:DV84)))), "")</f>
        <v/>
      </c>
      <c r="CH294" s="222" t="str">
        <f t="shared" si="4"/>
        <v/>
      </c>
      <c r="CI294" s="222" t="str">
        <f>IF($CG294="", "", IF($CH294="No", 0,VLOOKUP($CG294,'School Enrollment Data'!$B$3:$P$1818,2,FALSE)))</f>
        <v/>
      </c>
      <c r="CJ294" s="222" t="str">
        <f>IF($CG294="", "", IF($CH294="No", 0,VLOOKUP($CG294,'School Enrollment Data'!$B$3:$P$1818,3,FALSE)))</f>
        <v/>
      </c>
      <c r="CK294" s="222" t="str">
        <f>IF($CG294="", "", IF($CH294="No", 0,VLOOKUP($CG294,'School Enrollment Data'!$B$3:$P$1818,4,FALSE)))</f>
        <v/>
      </c>
      <c r="CL294" s="222" t="str">
        <f>IF($CG294="", "", IF($CH294="No", 0,VLOOKUP($CG294,'School Enrollment Data'!$B$3:$P$1818,5,FALSE)))</f>
        <v/>
      </c>
      <c r="CM294" s="222" t="str">
        <f>IF($CG294="", "", IF($CH294="No", 0,VLOOKUP($CG294,'School Enrollment Data'!$B$3:$P$1818,6,FALSE)))</f>
        <v/>
      </c>
      <c r="CN294" s="222" t="str">
        <f>IF($CG294="", "", IF($CH294="No", 0,VLOOKUP($CG294,'School Enrollment Data'!$B$3:$P$1818,7,FALSE)))</f>
        <v/>
      </c>
      <c r="CO294" s="222" t="str">
        <f>IF($CG294="", "", IF($CH294="No", 0,VLOOKUP($CG294,'School Enrollment Data'!$B$3:$P$1818,8,FALSE)))</f>
        <v/>
      </c>
      <c r="CP294" s="222" t="str">
        <f>IF($CG294="", "", IF($CH294="No", 0,VLOOKUP($CG294,'School Enrollment Data'!$B$3:$P$1818,9,FALSE)))</f>
        <v/>
      </c>
      <c r="CQ294" s="222" t="str">
        <f>IF($CG294="", "", IF($CH294="No", 0,VLOOKUP($CG294,'School Enrollment Data'!$B$3:$P$1818,10,FALSE)))</f>
        <v/>
      </c>
      <c r="CR294" s="222" t="str">
        <f>IF($CG294="", "", IF($CH294="No", 0,VLOOKUP($CG294,'School Enrollment Data'!$B$3:$P$1818,11,FALSE)))</f>
        <v/>
      </c>
      <c r="CS294" s="222" t="str">
        <f>IF($CG294="", "", IF($CH294="No", 0,VLOOKUP($CG294,'School Enrollment Data'!$B$3:$P$1818,12,FALSE)))</f>
        <v/>
      </c>
      <c r="CT294" s="222" t="str">
        <f>IF($CG294="", "", IF($CH294="No", 0,VLOOKUP($CG294,'School Enrollment Data'!$B$3:$P$1818,13,FALSE)))</f>
        <v/>
      </c>
      <c r="CU294" s="222" t="str">
        <f>IF($CG294="", "", IF($CH294="No", 0,VLOOKUP($CG294,'School Enrollment Data'!$B$3:$P$1818,14,FALSE)))</f>
        <v/>
      </c>
      <c r="CV294" s="222" t="str">
        <f>IF($CG294="", "", IF($CH294="No", 0,VLOOKUP($CG294,'School Enrollment Data'!$B$3:$P$1818,15,FALSE)))</f>
        <v/>
      </c>
    </row>
    <row r="295" spans="85:100" ht="15" customHeight="1" x14ac:dyDescent="0.25">
      <c r="CG295" s="134" t="str" cm="1">
        <f t="array" ref="CG295">IFERROR(_xlfn.SINGLE(INDEX('School Enrollment Data'!$B$3:$B$1818, _xlfn.AGGREGATE(15, 3, (('School Enrollment Data'!$A$3:$A$1818=I$6)/('School Enrollment Data'!$A$3:$A$1818=I$6)*ROW('School Enrollment Data'!$A$3:$A$1818)-2),ROWS($DV$12:DV85)))), "")</f>
        <v/>
      </c>
      <c r="CH295" s="222" t="str">
        <f t="shared" si="4"/>
        <v/>
      </c>
      <c r="CI295" s="222" t="str">
        <f>IF($CG295="", "", IF($CH295="No", 0,VLOOKUP($CG295,'School Enrollment Data'!$B$3:$P$1818,2,FALSE)))</f>
        <v/>
      </c>
      <c r="CJ295" s="222" t="str">
        <f>IF($CG295="", "", IF($CH295="No", 0,VLOOKUP($CG295,'School Enrollment Data'!$B$3:$P$1818,3,FALSE)))</f>
        <v/>
      </c>
      <c r="CK295" s="222" t="str">
        <f>IF($CG295="", "", IF($CH295="No", 0,VLOOKUP($CG295,'School Enrollment Data'!$B$3:$P$1818,4,FALSE)))</f>
        <v/>
      </c>
      <c r="CL295" s="222" t="str">
        <f>IF($CG295="", "", IF($CH295="No", 0,VLOOKUP($CG295,'School Enrollment Data'!$B$3:$P$1818,5,FALSE)))</f>
        <v/>
      </c>
      <c r="CM295" s="222" t="str">
        <f>IF($CG295="", "", IF($CH295="No", 0,VLOOKUP($CG295,'School Enrollment Data'!$B$3:$P$1818,6,FALSE)))</f>
        <v/>
      </c>
      <c r="CN295" s="222" t="str">
        <f>IF($CG295="", "", IF($CH295="No", 0,VLOOKUP($CG295,'School Enrollment Data'!$B$3:$P$1818,7,FALSE)))</f>
        <v/>
      </c>
      <c r="CO295" s="222" t="str">
        <f>IF($CG295="", "", IF($CH295="No", 0,VLOOKUP($CG295,'School Enrollment Data'!$B$3:$P$1818,8,FALSE)))</f>
        <v/>
      </c>
      <c r="CP295" s="222" t="str">
        <f>IF($CG295="", "", IF($CH295="No", 0,VLOOKUP($CG295,'School Enrollment Data'!$B$3:$P$1818,9,FALSE)))</f>
        <v/>
      </c>
      <c r="CQ295" s="222" t="str">
        <f>IF($CG295="", "", IF($CH295="No", 0,VLOOKUP($CG295,'School Enrollment Data'!$B$3:$P$1818,10,FALSE)))</f>
        <v/>
      </c>
      <c r="CR295" s="222" t="str">
        <f>IF($CG295="", "", IF($CH295="No", 0,VLOOKUP($CG295,'School Enrollment Data'!$B$3:$P$1818,11,FALSE)))</f>
        <v/>
      </c>
      <c r="CS295" s="222" t="str">
        <f>IF($CG295="", "", IF($CH295="No", 0,VLOOKUP($CG295,'School Enrollment Data'!$B$3:$P$1818,12,FALSE)))</f>
        <v/>
      </c>
      <c r="CT295" s="222" t="str">
        <f>IF($CG295="", "", IF($CH295="No", 0,VLOOKUP($CG295,'School Enrollment Data'!$B$3:$P$1818,13,FALSE)))</f>
        <v/>
      </c>
      <c r="CU295" s="222" t="str">
        <f>IF($CG295="", "", IF($CH295="No", 0,VLOOKUP($CG295,'School Enrollment Data'!$B$3:$P$1818,14,FALSE)))</f>
        <v/>
      </c>
      <c r="CV295" s="222" t="str">
        <f>IF($CG295="", "", IF($CH295="No", 0,VLOOKUP($CG295,'School Enrollment Data'!$B$3:$P$1818,15,FALSE)))</f>
        <v/>
      </c>
    </row>
    <row r="296" spans="85:100" ht="15" customHeight="1" x14ac:dyDescent="0.25">
      <c r="CG296" s="134" t="str" cm="1">
        <f t="array" ref="CG296">IFERROR(_xlfn.SINGLE(INDEX('School Enrollment Data'!$B$3:$B$1818, _xlfn.AGGREGATE(15, 3, (('School Enrollment Data'!$A$3:$A$1818=I$6)/('School Enrollment Data'!$A$3:$A$1818=I$6)*ROW('School Enrollment Data'!$A$3:$A$1818)-2),ROWS($DV$12:DV86)))), "")</f>
        <v/>
      </c>
      <c r="CH296" s="222" t="str">
        <f t="shared" si="4"/>
        <v/>
      </c>
      <c r="CI296" s="222" t="str">
        <f>IF($CG296="", "", IF($CH296="No", 0,VLOOKUP($CG296,'School Enrollment Data'!$B$3:$P$1818,2,FALSE)))</f>
        <v/>
      </c>
      <c r="CJ296" s="222" t="str">
        <f>IF($CG296="", "", IF($CH296="No", 0,VLOOKUP($CG296,'School Enrollment Data'!$B$3:$P$1818,3,FALSE)))</f>
        <v/>
      </c>
      <c r="CK296" s="222" t="str">
        <f>IF($CG296="", "", IF($CH296="No", 0,VLOOKUP($CG296,'School Enrollment Data'!$B$3:$P$1818,4,FALSE)))</f>
        <v/>
      </c>
      <c r="CL296" s="222" t="str">
        <f>IF($CG296="", "", IF($CH296="No", 0,VLOOKUP($CG296,'School Enrollment Data'!$B$3:$P$1818,5,FALSE)))</f>
        <v/>
      </c>
      <c r="CM296" s="222" t="str">
        <f>IF($CG296="", "", IF($CH296="No", 0,VLOOKUP($CG296,'School Enrollment Data'!$B$3:$P$1818,6,FALSE)))</f>
        <v/>
      </c>
      <c r="CN296" s="222" t="str">
        <f>IF($CG296="", "", IF($CH296="No", 0,VLOOKUP($CG296,'School Enrollment Data'!$B$3:$P$1818,7,FALSE)))</f>
        <v/>
      </c>
      <c r="CO296" s="222" t="str">
        <f>IF($CG296="", "", IF($CH296="No", 0,VLOOKUP($CG296,'School Enrollment Data'!$B$3:$P$1818,8,FALSE)))</f>
        <v/>
      </c>
      <c r="CP296" s="222" t="str">
        <f>IF($CG296="", "", IF($CH296="No", 0,VLOOKUP($CG296,'School Enrollment Data'!$B$3:$P$1818,9,FALSE)))</f>
        <v/>
      </c>
      <c r="CQ296" s="222" t="str">
        <f>IF($CG296="", "", IF($CH296="No", 0,VLOOKUP($CG296,'School Enrollment Data'!$B$3:$P$1818,10,FALSE)))</f>
        <v/>
      </c>
      <c r="CR296" s="222" t="str">
        <f>IF($CG296="", "", IF($CH296="No", 0,VLOOKUP($CG296,'School Enrollment Data'!$B$3:$P$1818,11,FALSE)))</f>
        <v/>
      </c>
      <c r="CS296" s="222" t="str">
        <f>IF($CG296="", "", IF($CH296="No", 0,VLOOKUP($CG296,'School Enrollment Data'!$B$3:$P$1818,12,FALSE)))</f>
        <v/>
      </c>
      <c r="CT296" s="222" t="str">
        <f>IF($CG296="", "", IF($CH296="No", 0,VLOOKUP($CG296,'School Enrollment Data'!$B$3:$P$1818,13,FALSE)))</f>
        <v/>
      </c>
      <c r="CU296" s="222" t="str">
        <f>IF($CG296="", "", IF($CH296="No", 0,VLOOKUP($CG296,'School Enrollment Data'!$B$3:$P$1818,14,FALSE)))</f>
        <v/>
      </c>
      <c r="CV296" s="222" t="str">
        <f>IF($CG296="", "", IF($CH296="No", 0,VLOOKUP($CG296,'School Enrollment Data'!$B$3:$P$1818,15,FALSE)))</f>
        <v/>
      </c>
    </row>
    <row r="297" spans="85:100" ht="15" customHeight="1" x14ac:dyDescent="0.25">
      <c r="CG297" s="134" t="str" cm="1">
        <f t="array" ref="CG297">IFERROR(_xlfn.SINGLE(INDEX('School Enrollment Data'!$B$3:$B$1818, _xlfn.AGGREGATE(15, 3, (('School Enrollment Data'!$A$3:$A$1818=I$6)/('School Enrollment Data'!$A$3:$A$1818=I$6)*ROW('School Enrollment Data'!$A$3:$A$1818)-2),ROWS($DV$12:DV87)))), "")</f>
        <v/>
      </c>
      <c r="CH297" s="222" t="str">
        <f t="shared" si="4"/>
        <v/>
      </c>
      <c r="CI297" s="222" t="str">
        <f>IF($CG297="", "", IF($CH297="No", 0,VLOOKUP($CG297,'School Enrollment Data'!$B$3:$P$1818,2,FALSE)))</f>
        <v/>
      </c>
      <c r="CJ297" s="222" t="str">
        <f>IF($CG297="", "", IF($CH297="No", 0,VLOOKUP($CG297,'School Enrollment Data'!$B$3:$P$1818,3,FALSE)))</f>
        <v/>
      </c>
      <c r="CK297" s="222" t="str">
        <f>IF($CG297="", "", IF($CH297="No", 0,VLOOKUP($CG297,'School Enrollment Data'!$B$3:$P$1818,4,FALSE)))</f>
        <v/>
      </c>
      <c r="CL297" s="222" t="str">
        <f>IF($CG297="", "", IF($CH297="No", 0,VLOOKUP($CG297,'School Enrollment Data'!$B$3:$P$1818,5,FALSE)))</f>
        <v/>
      </c>
      <c r="CM297" s="222" t="str">
        <f>IF($CG297="", "", IF($CH297="No", 0,VLOOKUP($CG297,'School Enrollment Data'!$B$3:$P$1818,6,FALSE)))</f>
        <v/>
      </c>
      <c r="CN297" s="222" t="str">
        <f>IF($CG297="", "", IF($CH297="No", 0,VLOOKUP($CG297,'School Enrollment Data'!$B$3:$P$1818,7,FALSE)))</f>
        <v/>
      </c>
      <c r="CO297" s="222" t="str">
        <f>IF($CG297="", "", IF($CH297="No", 0,VLOOKUP($CG297,'School Enrollment Data'!$B$3:$P$1818,8,FALSE)))</f>
        <v/>
      </c>
      <c r="CP297" s="222" t="str">
        <f>IF($CG297="", "", IF($CH297="No", 0,VLOOKUP($CG297,'School Enrollment Data'!$B$3:$P$1818,9,FALSE)))</f>
        <v/>
      </c>
      <c r="CQ297" s="222" t="str">
        <f>IF($CG297="", "", IF($CH297="No", 0,VLOOKUP($CG297,'School Enrollment Data'!$B$3:$P$1818,10,FALSE)))</f>
        <v/>
      </c>
      <c r="CR297" s="222" t="str">
        <f>IF($CG297="", "", IF($CH297="No", 0,VLOOKUP($CG297,'School Enrollment Data'!$B$3:$P$1818,11,FALSE)))</f>
        <v/>
      </c>
      <c r="CS297" s="222" t="str">
        <f>IF($CG297="", "", IF($CH297="No", 0,VLOOKUP($CG297,'School Enrollment Data'!$B$3:$P$1818,12,FALSE)))</f>
        <v/>
      </c>
      <c r="CT297" s="222" t="str">
        <f>IF($CG297="", "", IF($CH297="No", 0,VLOOKUP($CG297,'School Enrollment Data'!$B$3:$P$1818,13,FALSE)))</f>
        <v/>
      </c>
      <c r="CU297" s="222" t="str">
        <f>IF($CG297="", "", IF($CH297="No", 0,VLOOKUP($CG297,'School Enrollment Data'!$B$3:$P$1818,14,FALSE)))</f>
        <v/>
      </c>
      <c r="CV297" s="222" t="str">
        <f>IF($CG297="", "", IF($CH297="No", 0,VLOOKUP($CG297,'School Enrollment Data'!$B$3:$P$1818,15,FALSE)))</f>
        <v/>
      </c>
    </row>
    <row r="298" spans="85:100" ht="15" customHeight="1" x14ac:dyDescent="0.25">
      <c r="CG298" s="134" t="str" cm="1">
        <f t="array" ref="CG298">IFERROR(_xlfn.SINGLE(INDEX('School Enrollment Data'!$B$3:$B$1818, _xlfn.AGGREGATE(15, 3, (('School Enrollment Data'!$A$3:$A$1818=I$6)/('School Enrollment Data'!$A$3:$A$1818=I$6)*ROW('School Enrollment Data'!$A$3:$A$1818)-2),ROWS($DV$12:DV88)))), "")</f>
        <v/>
      </c>
      <c r="CH298" s="222" t="str">
        <f t="shared" si="4"/>
        <v/>
      </c>
      <c r="CI298" s="222" t="str">
        <f>IF($CG298="", "", IF($CH298="No", 0,VLOOKUP($CG298,'School Enrollment Data'!$B$3:$P$1818,2,FALSE)))</f>
        <v/>
      </c>
      <c r="CJ298" s="222" t="str">
        <f>IF($CG298="", "", IF($CH298="No", 0,VLOOKUP($CG298,'School Enrollment Data'!$B$3:$P$1818,3,FALSE)))</f>
        <v/>
      </c>
      <c r="CK298" s="222" t="str">
        <f>IF($CG298="", "", IF($CH298="No", 0,VLOOKUP($CG298,'School Enrollment Data'!$B$3:$P$1818,4,FALSE)))</f>
        <v/>
      </c>
      <c r="CL298" s="222" t="str">
        <f>IF($CG298="", "", IF($CH298="No", 0,VLOOKUP($CG298,'School Enrollment Data'!$B$3:$P$1818,5,FALSE)))</f>
        <v/>
      </c>
      <c r="CM298" s="222" t="str">
        <f>IF($CG298="", "", IF($CH298="No", 0,VLOOKUP($CG298,'School Enrollment Data'!$B$3:$P$1818,6,FALSE)))</f>
        <v/>
      </c>
      <c r="CN298" s="222" t="str">
        <f>IF($CG298="", "", IF($CH298="No", 0,VLOOKUP($CG298,'School Enrollment Data'!$B$3:$P$1818,7,FALSE)))</f>
        <v/>
      </c>
      <c r="CO298" s="222" t="str">
        <f>IF($CG298="", "", IF($CH298="No", 0,VLOOKUP($CG298,'School Enrollment Data'!$B$3:$P$1818,8,FALSE)))</f>
        <v/>
      </c>
      <c r="CP298" s="222" t="str">
        <f>IF($CG298="", "", IF($CH298="No", 0,VLOOKUP($CG298,'School Enrollment Data'!$B$3:$P$1818,9,FALSE)))</f>
        <v/>
      </c>
      <c r="CQ298" s="222" t="str">
        <f>IF($CG298="", "", IF($CH298="No", 0,VLOOKUP($CG298,'School Enrollment Data'!$B$3:$P$1818,10,FALSE)))</f>
        <v/>
      </c>
      <c r="CR298" s="222" t="str">
        <f>IF($CG298="", "", IF($CH298="No", 0,VLOOKUP($CG298,'School Enrollment Data'!$B$3:$P$1818,11,FALSE)))</f>
        <v/>
      </c>
      <c r="CS298" s="222" t="str">
        <f>IF($CG298="", "", IF($CH298="No", 0,VLOOKUP($CG298,'School Enrollment Data'!$B$3:$P$1818,12,FALSE)))</f>
        <v/>
      </c>
      <c r="CT298" s="222" t="str">
        <f>IF($CG298="", "", IF($CH298="No", 0,VLOOKUP($CG298,'School Enrollment Data'!$B$3:$P$1818,13,FALSE)))</f>
        <v/>
      </c>
      <c r="CU298" s="222" t="str">
        <f>IF($CG298="", "", IF($CH298="No", 0,VLOOKUP($CG298,'School Enrollment Data'!$B$3:$P$1818,14,FALSE)))</f>
        <v/>
      </c>
      <c r="CV298" s="222" t="str">
        <f>IF($CG298="", "", IF($CH298="No", 0,VLOOKUP($CG298,'School Enrollment Data'!$B$3:$P$1818,15,FALSE)))</f>
        <v/>
      </c>
    </row>
    <row r="299" spans="85:100" ht="15" customHeight="1" x14ac:dyDescent="0.25">
      <c r="CG299" s="134" t="str" cm="1">
        <f t="array" ref="CG299">IFERROR(_xlfn.SINGLE(INDEX('School Enrollment Data'!$B$3:$B$1818, _xlfn.AGGREGATE(15, 3, (('School Enrollment Data'!$A$3:$A$1818=I$6)/('School Enrollment Data'!$A$3:$A$1818=I$6)*ROW('School Enrollment Data'!$A$3:$A$1818)-2),ROWS($DV$12:DV89)))), "")</f>
        <v/>
      </c>
      <c r="CH299" s="222" t="str">
        <f t="shared" si="4"/>
        <v/>
      </c>
      <c r="CI299" s="222" t="str">
        <f>IF($CG299="", "", IF($CH299="No", 0,VLOOKUP($CG299,'School Enrollment Data'!$B$3:$P$1818,2,FALSE)))</f>
        <v/>
      </c>
      <c r="CJ299" s="222" t="str">
        <f>IF($CG299="", "", IF($CH299="No", 0,VLOOKUP($CG299,'School Enrollment Data'!$B$3:$P$1818,3,FALSE)))</f>
        <v/>
      </c>
      <c r="CK299" s="222" t="str">
        <f>IF($CG299="", "", IF($CH299="No", 0,VLOOKUP($CG299,'School Enrollment Data'!$B$3:$P$1818,4,FALSE)))</f>
        <v/>
      </c>
      <c r="CL299" s="222" t="str">
        <f>IF($CG299="", "", IF($CH299="No", 0,VLOOKUP($CG299,'School Enrollment Data'!$B$3:$P$1818,5,FALSE)))</f>
        <v/>
      </c>
      <c r="CM299" s="222" t="str">
        <f>IF($CG299="", "", IF($CH299="No", 0,VLOOKUP($CG299,'School Enrollment Data'!$B$3:$P$1818,6,FALSE)))</f>
        <v/>
      </c>
      <c r="CN299" s="222" t="str">
        <f>IF($CG299="", "", IF($CH299="No", 0,VLOOKUP($CG299,'School Enrollment Data'!$B$3:$P$1818,7,FALSE)))</f>
        <v/>
      </c>
      <c r="CO299" s="222" t="str">
        <f>IF($CG299="", "", IF($CH299="No", 0,VLOOKUP($CG299,'School Enrollment Data'!$B$3:$P$1818,8,FALSE)))</f>
        <v/>
      </c>
      <c r="CP299" s="222" t="str">
        <f>IF($CG299="", "", IF($CH299="No", 0,VLOOKUP($CG299,'School Enrollment Data'!$B$3:$P$1818,9,FALSE)))</f>
        <v/>
      </c>
      <c r="CQ299" s="222" t="str">
        <f>IF($CG299="", "", IF($CH299="No", 0,VLOOKUP($CG299,'School Enrollment Data'!$B$3:$P$1818,10,FALSE)))</f>
        <v/>
      </c>
      <c r="CR299" s="222" t="str">
        <f>IF($CG299="", "", IF($CH299="No", 0,VLOOKUP($CG299,'School Enrollment Data'!$B$3:$P$1818,11,FALSE)))</f>
        <v/>
      </c>
      <c r="CS299" s="222" t="str">
        <f>IF($CG299="", "", IF($CH299="No", 0,VLOOKUP($CG299,'School Enrollment Data'!$B$3:$P$1818,12,FALSE)))</f>
        <v/>
      </c>
      <c r="CT299" s="222" t="str">
        <f>IF($CG299="", "", IF($CH299="No", 0,VLOOKUP($CG299,'School Enrollment Data'!$B$3:$P$1818,13,FALSE)))</f>
        <v/>
      </c>
      <c r="CU299" s="222" t="str">
        <f>IF($CG299="", "", IF($CH299="No", 0,VLOOKUP($CG299,'School Enrollment Data'!$B$3:$P$1818,14,FALSE)))</f>
        <v/>
      </c>
      <c r="CV299" s="222" t="str">
        <f>IF($CG299="", "", IF($CH299="No", 0,VLOOKUP($CG299,'School Enrollment Data'!$B$3:$P$1818,15,FALSE)))</f>
        <v/>
      </c>
    </row>
    <row r="300" spans="85:100" ht="15" customHeight="1" x14ac:dyDescent="0.25">
      <c r="CG300" s="134" t="str" cm="1">
        <f t="array" ref="CG300">IFERROR(_xlfn.SINGLE(INDEX('School Enrollment Data'!$B$3:$B$1818, _xlfn.AGGREGATE(15, 3, (('School Enrollment Data'!$A$3:$A$1818=I$6)/('School Enrollment Data'!$A$3:$A$1818=I$6)*ROW('School Enrollment Data'!$A$3:$A$1818)-2),ROWS($DV$12:DV90)))), "")</f>
        <v/>
      </c>
      <c r="CH300" s="222" t="str">
        <f t="shared" si="4"/>
        <v/>
      </c>
      <c r="CI300" s="222" t="str">
        <f>IF($CG300="", "", IF($CH300="No", 0,VLOOKUP($CG300,'School Enrollment Data'!$B$3:$P$1818,2,FALSE)))</f>
        <v/>
      </c>
      <c r="CJ300" s="222" t="str">
        <f>IF($CG300="", "", IF($CH300="No", 0,VLOOKUP($CG300,'School Enrollment Data'!$B$3:$P$1818,3,FALSE)))</f>
        <v/>
      </c>
      <c r="CK300" s="222" t="str">
        <f>IF($CG300="", "", IF($CH300="No", 0,VLOOKUP($CG300,'School Enrollment Data'!$B$3:$P$1818,4,FALSE)))</f>
        <v/>
      </c>
      <c r="CL300" s="222" t="str">
        <f>IF($CG300="", "", IF($CH300="No", 0,VLOOKUP($CG300,'School Enrollment Data'!$B$3:$P$1818,5,FALSE)))</f>
        <v/>
      </c>
      <c r="CM300" s="222" t="str">
        <f>IF($CG300="", "", IF($CH300="No", 0,VLOOKUP($CG300,'School Enrollment Data'!$B$3:$P$1818,6,FALSE)))</f>
        <v/>
      </c>
      <c r="CN300" s="222" t="str">
        <f>IF($CG300="", "", IF($CH300="No", 0,VLOOKUP($CG300,'School Enrollment Data'!$B$3:$P$1818,7,FALSE)))</f>
        <v/>
      </c>
      <c r="CO300" s="222" t="str">
        <f>IF($CG300="", "", IF($CH300="No", 0,VLOOKUP($CG300,'School Enrollment Data'!$B$3:$P$1818,8,FALSE)))</f>
        <v/>
      </c>
      <c r="CP300" s="222" t="str">
        <f>IF($CG300="", "", IF($CH300="No", 0,VLOOKUP($CG300,'School Enrollment Data'!$B$3:$P$1818,9,FALSE)))</f>
        <v/>
      </c>
      <c r="CQ300" s="222" t="str">
        <f>IF($CG300="", "", IF($CH300="No", 0,VLOOKUP($CG300,'School Enrollment Data'!$B$3:$P$1818,10,FALSE)))</f>
        <v/>
      </c>
      <c r="CR300" s="222" t="str">
        <f>IF($CG300="", "", IF($CH300="No", 0,VLOOKUP($CG300,'School Enrollment Data'!$B$3:$P$1818,11,FALSE)))</f>
        <v/>
      </c>
      <c r="CS300" s="222" t="str">
        <f>IF($CG300="", "", IF($CH300="No", 0,VLOOKUP($CG300,'School Enrollment Data'!$B$3:$P$1818,12,FALSE)))</f>
        <v/>
      </c>
      <c r="CT300" s="222" t="str">
        <f>IF($CG300="", "", IF($CH300="No", 0,VLOOKUP($CG300,'School Enrollment Data'!$B$3:$P$1818,13,FALSE)))</f>
        <v/>
      </c>
      <c r="CU300" s="222" t="str">
        <f>IF($CG300="", "", IF($CH300="No", 0,VLOOKUP($CG300,'School Enrollment Data'!$B$3:$P$1818,14,FALSE)))</f>
        <v/>
      </c>
      <c r="CV300" s="222" t="str">
        <f>IF($CG300="", "", IF($CH300="No", 0,VLOOKUP($CG300,'School Enrollment Data'!$B$3:$P$1818,15,FALSE)))</f>
        <v/>
      </c>
    </row>
    <row r="301" spans="85:100" ht="15" customHeight="1" x14ac:dyDescent="0.25">
      <c r="CG301" s="134" t="str" cm="1">
        <f t="array" ref="CG301">IFERROR(_xlfn.SINGLE(INDEX('School Enrollment Data'!$B$3:$B$1818, _xlfn.AGGREGATE(15, 3, (('School Enrollment Data'!$A$3:$A$1818=I$6)/('School Enrollment Data'!$A$3:$A$1818=I$6)*ROW('School Enrollment Data'!$A$3:$A$1818)-2),ROWS($DV$12:DV91)))), "")</f>
        <v/>
      </c>
      <c r="CH301" s="222" t="str">
        <f t="shared" si="4"/>
        <v/>
      </c>
      <c r="CI301" s="222" t="str">
        <f>IF($CG301="", "", IF($CH301="No", 0,VLOOKUP($CG301,'School Enrollment Data'!$B$3:$P$1818,2,FALSE)))</f>
        <v/>
      </c>
      <c r="CJ301" s="222" t="str">
        <f>IF($CG301="", "", IF($CH301="No", 0,VLOOKUP($CG301,'School Enrollment Data'!$B$3:$P$1818,3,FALSE)))</f>
        <v/>
      </c>
      <c r="CK301" s="222" t="str">
        <f>IF($CG301="", "", IF($CH301="No", 0,VLOOKUP($CG301,'School Enrollment Data'!$B$3:$P$1818,4,FALSE)))</f>
        <v/>
      </c>
      <c r="CL301" s="222" t="str">
        <f>IF($CG301="", "", IF($CH301="No", 0,VLOOKUP($CG301,'School Enrollment Data'!$B$3:$P$1818,5,FALSE)))</f>
        <v/>
      </c>
      <c r="CM301" s="222" t="str">
        <f>IF($CG301="", "", IF($CH301="No", 0,VLOOKUP($CG301,'School Enrollment Data'!$B$3:$P$1818,6,FALSE)))</f>
        <v/>
      </c>
      <c r="CN301" s="222" t="str">
        <f>IF($CG301="", "", IF($CH301="No", 0,VLOOKUP($CG301,'School Enrollment Data'!$B$3:$P$1818,7,FALSE)))</f>
        <v/>
      </c>
      <c r="CO301" s="222" t="str">
        <f>IF($CG301="", "", IF($CH301="No", 0,VLOOKUP($CG301,'School Enrollment Data'!$B$3:$P$1818,8,FALSE)))</f>
        <v/>
      </c>
      <c r="CP301" s="222" t="str">
        <f>IF($CG301="", "", IF($CH301="No", 0,VLOOKUP($CG301,'School Enrollment Data'!$B$3:$P$1818,9,FALSE)))</f>
        <v/>
      </c>
      <c r="CQ301" s="222" t="str">
        <f>IF($CG301="", "", IF($CH301="No", 0,VLOOKUP($CG301,'School Enrollment Data'!$B$3:$P$1818,10,FALSE)))</f>
        <v/>
      </c>
      <c r="CR301" s="222" t="str">
        <f>IF($CG301="", "", IF($CH301="No", 0,VLOOKUP($CG301,'School Enrollment Data'!$B$3:$P$1818,11,FALSE)))</f>
        <v/>
      </c>
      <c r="CS301" s="222" t="str">
        <f>IF($CG301="", "", IF($CH301="No", 0,VLOOKUP($CG301,'School Enrollment Data'!$B$3:$P$1818,12,FALSE)))</f>
        <v/>
      </c>
      <c r="CT301" s="222" t="str">
        <f>IF($CG301="", "", IF($CH301="No", 0,VLOOKUP($CG301,'School Enrollment Data'!$B$3:$P$1818,13,FALSE)))</f>
        <v/>
      </c>
      <c r="CU301" s="222" t="str">
        <f>IF($CG301="", "", IF($CH301="No", 0,VLOOKUP($CG301,'School Enrollment Data'!$B$3:$P$1818,14,FALSE)))</f>
        <v/>
      </c>
      <c r="CV301" s="222" t="str">
        <f>IF($CG301="", "", IF($CH301="No", 0,VLOOKUP($CG301,'School Enrollment Data'!$B$3:$P$1818,15,FALSE)))</f>
        <v/>
      </c>
    </row>
    <row r="302" spans="85:100" ht="15" customHeight="1" x14ac:dyDescent="0.25">
      <c r="CG302" s="134" t="str" cm="1">
        <f t="array" ref="CG302">IFERROR(_xlfn.SINGLE(INDEX('School Enrollment Data'!$B$3:$B$1818, _xlfn.AGGREGATE(15, 3, (('School Enrollment Data'!$A$3:$A$1818=I$6)/('School Enrollment Data'!$A$3:$A$1818=I$6)*ROW('School Enrollment Data'!$A$3:$A$1818)-2),ROWS($DV$12:DV92)))), "")</f>
        <v/>
      </c>
      <c r="CH302" s="222" t="str">
        <f t="shared" si="4"/>
        <v/>
      </c>
      <c r="CI302" s="222" t="str">
        <f>IF($CG302="", "", IF($CH302="No", 0,VLOOKUP($CG302,'School Enrollment Data'!$B$3:$P$1818,2,FALSE)))</f>
        <v/>
      </c>
      <c r="CJ302" s="222" t="str">
        <f>IF($CG302="", "", IF($CH302="No", 0,VLOOKUP($CG302,'School Enrollment Data'!$B$3:$P$1818,3,FALSE)))</f>
        <v/>
      </c>
      <c r="CK302" s="222" t="str">
        <f>IF($CG302="", "", IF($CH302="No", 0,VLOOKUP($CG302,'School Enrollment Data'!$B$3:$P$1818,4,FALSE)))</f>
        <v/>
      </c>
      <c r="CL302" s="222" t="str">
        <f>IF($CG302="", "", IF($CH302="No", 0,VLOOKUP($CG302,'School Enrollment Data'!$B$3:$P$1818,5,FALSE)))</f>
        <v/>
      </c>
      <c r="CM302" s="222" t="str">
        <f>IF($CG302="", "", IF($CH302="No", 0,VLOOKUP($CG302,'School Enrollment Data'!$B$3:$P$1818,6,FALSE)))</f>
        <v/>
      </c>
      <c r="CN302" s="222" t="str">
        <f>IF($CG302="", "", IF($CH302="No", 0,VLOOKUP($CG302,'School Enrollment Data'!$B$3:$P$1818,7,FALSE)))</f>
        <v/>
      </c>
      <c r="CO302" s="222" t="str">
        <f>IF($CG302="", "", IF($CH302="No", 0,VLOOKUP($CG302,'School Enrollment Data'!$B$3:$P$1818,8,FALSE)))</f>
        <v/>
      </c>
      <c r="CP302" s="222" t="str">
        <f>IF($CG302="", "", IF($CH302="No", 0,VLOOKUP($CG302,'School Enrollment Data'!$B$3:$P$1818,9,FALSE)))</f>
        <v/>
      </c>
      <c r="CQ302" s="222" t="str">
        <f>IF($CG302="", "", IF($CH302="No", 0,VLOOKUP($CG302,'School Enrollment Data'!$B$3:$P$1818,10,FALSE)))</f>
        <v/>
      </c>
      <c r="CR302" s="222" t="str">
        <f>IF($CG302="", "", IF($CH302="No", 0,VLOOKUP($CG302,'School Enrollment Data'!$B$3:$P$1818,11,FALSE)))</f>
        <v/>
      </c>
      <c r="CS302" s="222" t="str">
        <f>IF($CG302="", "", IF($CH302="No", 0,VLOOKUP($CG302,'School Enrollment Data'!$B$3:$P$1818,12,FALSE)))</f>
        <v/>
      </c>
      <c r="CT302" s="222" t="str">
        <f>IF($CG302="", "", IF($CH302="No", 0,VLOOKUP($CG302,'School Enrollment Data'!$B$3:$P$1818,13,FALSE)))</f>
        <v/>
      </c>
      <c r="CU302" s="222" t="str">
        <f>IF($CG302="", "", IF($CH302="No", 0,VLOOKUP($CG302,'School Enrollment Data'!$B$3:$P$1818,14,FALSE)))</f>
        <v/>
      </c>
      <c r="CV302" s="222" t="str">
        <f>IF($CG302="", "", IF($CH302="No", 0,VLOOKUP($CG302,'School Enrollment Data'!$B$3:$P$1818,15,FALSE)))</f>
        <v/>
      </c>
    </row>
    <row r="303" spans="85:100" ht="15" customHeight="1" x14ac:dyDescent="0.25">
      <c r="CG303" s="134" t="str" cm="1">
        <f t="array" ref="CG303">IFERROR(_xlfn.SINGLE(INDEX('School Enrollment Data'!$B$3:$B$1818, _xlfn.AGGREGATE(15, 3, (('School Enrollment Data'!$A$3:$A$1818=I$6)/('School Enrollment Data'!$A$3:$A$1818=I$6)*ROW('School Enrollment Data'!$A$3:$A$1818)-2),ROWS($DV$12:DV93)))), "")</f>
        <v/>
      </c>
      <c r="CH303" s="222" t="str">
        <f t="shared" si="4"/>
        <v/>
      </c>
      <c r="CI303" s="222" t="str">
        <f>IF($CG303="", "", IF($CH303="No", 0,VLOOKUP($CG303,'School Enrollment Data'!$B$3:$P$1818,2,FALSE)))</f>
        <v/>
      </c>
      <c r="CJ303" s="222" t="str">
        <f>IF($CG303="", "", IF($CH303="No", 0,VLOOKUP($CG303,'School Enrollment Data'!$B$3:$P$1818,3,FALSE)))</f>
        <v/>
      </c>
      <c r="CK303" s="222" t="str">
        <f>IF($CG303="", "", IF($CH303="No", 0,VLOOKUP($CG303,'School Enrollment Data'!$B$3:$P$1818,4,FALSE)))</f>
        <v/>
      </c>
      <c r="CL303" s="222" t="str">
        <f>IF($CG303="", "", IF($CH303="No", 0,VLOOKUP($CG303,'School Enrollment Data'!$B$3:$P$1818,5,FALSE)))</f>
        <v/>
      </c>
      <c r="CM303" s="222" t="str">
        <f>IF($CG303="", "", IF($CH303="No", 0,VLOOKUP($CG303,'School Enrollment Data'!$B$3:$P$1818,6,FALSE)))</f>
        <v/>
      </c>
      <c r="CN303" s="222" t="str">
        <f>IF($CG303="", "", IF($CH303="No", 0,VLOOKUP($CG303,'School Enrollment Data'!$B$3:$P$1818,7,FALSE)))</f>
        <v/>
      </c>
      <c r="CO303" s="222" t="str">
        <f>IF($CG303="", "", IF($CH303="No", 0,VLOOKUP($CG303,'School Enrollment Data'!$B$3:$P$1818,8,FALSE)))</f>
        <v/>
      </c>
      <c r="CP303" s="222" t="str">
        <f>IF($CG303="", "", IF($CH303="No", 0,VLOOKUP($CG303,'School Enrollment Data'!$B$3:$P$1818,9,FALSE)))</f>
        <v/>
      </c>
      <c r="CQ303" s="222" t="str">
        <f>IF($CG303="", "", IF($CH303="No", 0,VLOOKUP($CG303,'School Enrollment Data'!$B$3:$P$1818,10,FALSE)))</f>
        <v/>
      </c>
      <c r="CR303" s="222" t="str">
        <f>IF($CG303="", "", IF($CH303="No", 0,VLOOKUP($CG303,'School Enrollment Data'!$B$3:$P$1818,11,FALSE)))</f>
        <v/>
      </c>
      <c r="CS303" s="222" t="str">
        <f>IF($CG303="", "", IF($CH303="No", 0,VLOOKUP($CG303,'School Enrollment Data'!$B$3:$P$1818,12,FALSE)))</f>
        <v/>
      </c>
      <c r="CT303" s="222" t="str">
        <f>IF($CG303="", "", IF($CH303="No", 0,VLOOKUP($CG303,'School Enrollment Data'!$B$3:$P$1818,13,FALSE)))</f>
        <v/>
      </c>
      <c r="CU303" s="222" t="str">
        <f>IF($CG303="", "", IF($CH303="No", 0,VLOOKUP($CG303,'School Enrollment Data'!$B$3:$P$1818,14,FALSE)))</f>
        <v/>
      </c>
      <c r="CV303" s="222" t="str">
        <f>IF($CG303="", "", IF($CH303="No", 0,VLOOKUP($CG303,'School Enrollment Data'!$B$3:$P$1818,15,FALSE)))</f>
        <v/>
      </c>
    </row>
    <row r="304" spans="85:100" ht="15" customHeight="1" x14ac:dyDescent="0.25">
      <c r="CG304" s="134" t="str" cm="1">
        <f t="array" ref="CG304">IFERROR(_xlfn.SINGLE(INDEX('School Enrollment Data'!$B$3:$B$1818, _xlfn.AGGREGATE(15, 3, (('School Enrollment Data'!$A$3:$A$1818=I$6)/('School Enrollment Data'!$A$3:$A$1818=I$6)*ROW('School Enrollment Data'!$A$3:$A$1818)-2),ROWS($DV$12:DV94)))), "")</f>
        <v/>
      </c>
      <c r="CH304" s="222" t="str">
        <f t="shared" si="4"/>
        <v/>
      </c>
      <c r="CI304" s="222" t="str">
        <f>IF($CG304="", "", IF($CH304="No", 0,VLOOKUP($CG304,'School Enrollment Data'!$B$3:$P$1818,2,FALSE)))</f>
        <v/>
      </c>
      <c r="CJ304" s="222" t="str">
        <f>IF($CG304="", "", IF($CH304="No", 0,VLOOKUP($CG304,'School Enrollment Data'!$B$3:$P$1818,3,FALSE)))</f>
        <v/>
      </c>
      <c r="CK304" s="222" t="str">
        <f>IF($CG304="", "", IF($CH304="No", 0,VLOOKUP($CG304,'School Enrollment Data'!$B$3:$P$1818,4,FALSE)))</f>
        <v/>
      </c>
      <c r="CL304" s="222" t="str">
        <f>IF($CG304="", "", IF($CH304="No", 0,VLOOKUP($CG304,'School Enrollment Data'!$B$3:$P$1818,5,FALSE)))</f>
        <v/>
      </c>
      <c r="CM304" s="222" t="str">
        <f>IF($CG304="", "", IF($CH304="No", 0,VLOOKUP($CG304,'School Enrollment Data'!$B$3:$P$1818,6,FALSE)))</f>
        <v/>
      </c>
      <c r="CN304" s="222" t="str">
        <f>IF($CG304="", "", IF($CH304="No", 0,VLOOKUP($CG304,'School Enrollment Data'!$B$3:$P$1818,7,FALSE)))</f>
        <v/>
      </c>
      <c r="CO304" s="222" t="str">
        <f>IF($CG304="", "", IF($CH304="No", 0,VLOOKUP($CG304,'School Enrollment Data'!$B$3:$P$1818,8,FALSE)))</f>
        <v/>
      </c>
      <c r="CP304" s="222" t="str">
        <f>IF($CG304="", "", IF($CH304="No", 0,VLOOKUP($CG304,'School Enrollment Data'!$B$3:$P$1818,9,FALSE)))</f>
        <v/>
      </c>
      <c r="CQ304" s="222" t="str">
        <f>IF($CG304="", "", IF($CH304="No", 0,VLOOKUP($CG304,'School Enrollment Data'!$B$3:$P$1818,10,FALSE)))</f>
        <v/>
      </c>
      <c r="CR304" s="222" t="str">
        <f>IF($CG304="", "", IF($CH304="No", 0,VLOOKUP($CG304,'School Enrollment Data'!$B$3:$P$1818,11,FALSE)))</f>
        <v/>
      </c>
      <c r="CS304" s="222" t="str">
        <f>IF($CG304="", "", IF($CH304="No", 0,VLOOKUP($CG304,'School Enrollment Data'!$B$3:$P$1818,12,FALSE)))</f>
        <v/>
      </c>
      <c r="CT304" s="222" t="str">
        <f>IF($CG304="", "", IF($CH304="No", 0,VLOOKUP($CG304,'School Enrollment Data'!$B$3:$P$1818,13,FALSE)))</f>
        <v/>
      </c>
      <c r="CU304" s="222" t="str">
        <f>IF($CG304="", "", IF($CH304="No", 0,VLOOKUP($CG304,'School Enrollment Data'!$B$3:$P$1818,14,FALSE)))</f>
        <v/>
      </c>
      <c r="CV304" s="222" t="str">
        <f>IF($CG304="", "", IF($CH304="No", 0,VLOOKUP($CG304,'School Enrollment Data'!$B$3:$P$1818,15,FALSE)))</f>
        <v/>
      </c>
    </row>
    <row r="305" spans="85:100" ht="15" customHeight="1" x14ac:dyDescent="0.25">
      <c r="CG305" s="134" t="str" cm="1">
        <f t="array" ref="CG305">IFERROR(_xlfn.SINGLE(INDEX('School Enrollment Data'!$B$3:$B$1818, _xlfn.AGGREGATE(15, 3, (('School Enrollment Data'!$A$3:$A$1818=I$6)/('School Enrollment Data'!$A$3:$A$1818=I$6)*ROW('School Enrollment Data'!$A$3:$A$1818)-2),ROWS($DV$12:DV95)))), "")</f>
        <v/>
      </c>
      <c r="CH305" s="222" t="str">
        <f t="shared" si="4"/>
        <v/>
      </c>
      <c r="CI305" s="222" t="str">
        <f>IF($CG305="", "", IF($CH305="No", 0,VLOOKUP($CG305,'School Enrollment Data'!$B$3:$P$1818,2,FALSE)))</f>
        <v/>
      </c>
      <c r="CJ305" s="222" t="str">
        <f>IF($CG305="", "", IF($CH305="No", 0,VLOOKUP($CG305,'School Enrollment Data'!$B$3:$P$1818,3,FALSE)))</f>
        <v/>
      </c>
      <c r="CK305" s="222" t="str">
        <f>IF($CG305="", "", IF($CH305="No", 0,VLOOKUP($CG305,'School Enrollment Data'!$B$3:$P$1818,4,FALSE)))</f>
        <v/>
      </c>
      <c r="CL305" s="222" t="str">
        <f>IF($CG305="", "", IF($CH305="No", 0,VLOOKUP($CG305,'School Enrollment Data'!$B$3:$P$1818,5,FALSE)))</f>
        <v/>
      </c>
      <c r="CM305" s="222" t="str">
        <f>IF($CG305="", "", IF($CH305="No", 0,VLOOKUP($CG305,'School Enrollment Data'!$B$3:$P$1818,6,FALSE)))</f>
        <v/>
      </c>
      <c r="CN305" s="222" t="str">
        <f>IF($CG305="", "", IF($CH305="No", 0,VLOOKUP($CG305,'School Enrollment Data'!$B$3:$P$1818,7,FALSE)))</f>
        <v/>
      </c>
      <c r="CO305" s="222" t="str">
        <f>IF($CG305="", "", IF($CH305="No", 0,VLOOKUP($CG305,'School Enrollment Data'!$B$3:$P$1818,8,FALSE)))</f>
        <v/>
      </c>
      <c r="CP305" s="222" t="str">
        <f>IF($CG305="", "", IF($CH305="No", 0,VLOOKUP($CG305,'School Enrollment Data'!$B$3:$P$1818,9,FALSE)))</f>
        <v/>
      </c>
      <c r="CQ305" s="222" t="str">
        <f>IF($CG305="", "", IF($CH305="No", 0,VLOOKUP($CG305,'School Enrollment Data'!$B$3:$P$1818,10,FALSE)))</f>
        <v/>
      </c>
      <c r="CR305" s="222" t="str">
        <f>IF($CG305="", "", IF($CH305="No", 0,VLOOKUP($CG305,'School Enrollment Data'!$B$3:$P$1818,11,FALSE)))</f>
        <v/>
      </c>
      <c r="CS305" s="222" t="str">
        <f>IF($CG305="", "", IF($CH305="No", 0,VLOOKUP($CG305,'School Enrollment Data'!$B$3:$P$1818,12,FALSE)))</f>
        <v/>
      </c>
      <c r="CT305" s="222" t="str">
        <f>IF($CG305="", "", IF($CH305="No", 0,VLOOKUP($CG305,'School Enrollment Data'!$B$3:$P$1818,13,FALSE)))</f>
        <v/>
      </c>
      <c r="CU305" s="222" t="str">
        <f>IF($CG305="", "", IF($CH305="No", 0,VLOOKUP($CG305,'School Enrollment Data'!$B$3:$P$1818,14,FALSE)))</f>
        <v/>
      </c>
      <c r="CV305" s="222" t="str">
        <f>IF($CG305="", "", IF($CH305="No", 0,VLOOKUP($CG305,'School Enrollment Data'!$B$3:$P$1818,15,FALSE)))</f>
        <v/>
      </c>
    </row>
    <row r="306" spans="85:100" ht="15" customHeight="1" x14ac:dyDescent="0.25">
      <c r="CG306" s="134" t="str" cm="1">
        <f t="array" ref="CG306">IFERROR(_xlfn.SINGLE(INDEX('School Enrollment Data'!$B$3:$B$1818, _xlfn.AGGREGATE(15, 3, (('School Enrollment Data'!$A$3:$A$1818=I$6)/('School Enrollment Data'!$A$3:$A$1818=I$6)*ROW('School Enrollment Data'!$A$3:$A$1818)-2),ROWS($DV$12:DV96)))), "")</f>
        <v/>
      </c>
      <c r="CH306" s="222" t="str">
        <f t="shared" si="4"/>
        <v/>
      </c>
      <c r="CI306" s="222" t="str">
        <f>IF($CG306="", "", IF($CH306="No", 0,VLOOKUP($CG306,'School Enrollment Data'!$B$3:$P$1818,2,FALSE)))</f>
        <v/>
      </c>
      <c r="CJ306" s="222" t="str">
        <f>IF($CG306="", "", IF($CH306="No", 0,VLOOKUP($CG306,'School Enrollment Data'!$B$3:$P$1818,3,FALSE)))</f>
        <v/>
      </c>
      <c r="CK306" s="222" t="str">
        <f>IF($CG306="", "", IF($CH306="No", 0,VLOOKUP($CG306,'School Enrollment Data'!$B$3:$P$1818,4,FALSE)))</f>
        <v/>
      </c>
      <c r="CL306" s="222" t="str">
        <f>IF($CG306="", "", IF($CH306="No", 0,VLOOKUP($CG306,'School Enrollment Data'!$B$3:$P$1818,5,FALSE)))</f>
        <v/>
      </c>
      <c r="CM306" s="222" t="str">
        <f>IF($CG306="", "", IF($CH306="No", 0,VLOOKUP($CG306,'School Enrollment Data'!$B$3:$P$1818,6,FALSE)))</f>
        <v/>
      </c>
      <c r="CN306" s="222" t="str">
        <f>IF($CG306="", "", IF($CH306="No", 0,VLOOKUP($CG306,'School Enrollment Data'!$B$3:$P$1818,7,FALSE)))</f>
        <v/>
      </c>
      <c r="CO306" s="222" t="str">
        <f>IF($CG306="", "", IF($CH306="No", 0,VLOOKUP($CG306,'School Enrollment Data'!$B$3:$P$1818,8,FALSE)))</f>
        <v/>
      </c>
      <c r="CP306" s="222" t="str">
        <f>IF($CG306="", "", IF($CH306="No", 0,VLOOKUP($CG306,'School Enrollment Data'!$B$3:$P$1818,9,FALSE)))</f>
        <v/>
      </c>
      <c r="CQ306" s="222" t="str">
        <f>IF($CG306="", "", IF($CH306="No", 0,VLOOKUP($CG306,'School Enrollment Data'!$B$3:$P$1818,10,FALSE)))</f>
        <v/>
      </c>
      <c r="CR306" s="222" t="str">
        <f>IF($CG306="", "", IF($CH306="No", 0,VLOOKUP($CG306,'School Enrollment Data'!$B$3:$P$1818,11,FALSE)))</f>
        <v/>
      </c>
      <c r="CS306" s="222" t="str">
        <f>IF($CG306="", "", IF($CH306="No", 0,VLOOKUP($CG306,'School Enrollment Data'!$B$3:$P$1818,12,FALSE)))</f>
        <v/>
      </c>
      <c r="CT306" s="222" t="str">
        <f>IF($CG306="", "", IF($CH306="No", 0,VLOOKUP($CG306,'School Enrollment Data'!$B$3:$P$1818,13,FALSE)))</f>
        <v/>
      </c>
      <c r="CU306" s="222" t="str">
        <f>IF($CG306="", "", IF($CH306="No", 0,VLOOKUP($CG306,'School Enrollment Data'!$B$3:$P$1818,14,FALSE)))</f>
        <v/>
      </c>
      <c r="CV306" s="222" t="str">
        <f>IF($CG306="", "", IF($CH306="No", 0,VLOOKUP($CG306,'School Enrollment Data'!$B$3:$P$1818,15,FALSE)))</f>
        <v/>
      </c>
    </row>
    <row r="307" spans="85:100" ht="15" customHeight="1" x14ac:dyDescent="0.25">
      <c r="CG307" s="134" t="str" cm="1">
        <f t="array" ref="CG307">IFERROR(_xlfn.SINGLE(INDEX('School Enrollment Data'!$B$3:$B$1818, _xlfn.AGGREGATE(15, 3, (('School Enrollment Data'!$A$3:$A$1818=I$6)/('School Enrollment Data'!$A$3:$A$1818=I$6)*ROW('School Enrollment Data'!$A$3:$A$1818)-2),ROWS($DV$12:DV97)))), "")</f>
        <v/>
      </c>
      <c r="CH307" s="222" t="str">
        <f t="shared" si="4"/>
        <v/>
      </c>
      <c r="CI307" s="222" t="str">
        <f>IF($CG307="", "", IF($CH307="No", 0,VLOOKUP($CG307,'School Enrollment Data'!$B$3:$P$1818,2,FALSE)))</f>
        <v/>
      </c>
      <c r="CJ307" s="222" t="str">
        <f>IF($CG307="", "", IF($CH307="No", 0,VLOOKUP($CG307,'School Enrollment Data'!$B$3:$P$1818,3,FALSE)))</f>
        <v/>
      </c>
      <c r="CK307" s="222" t="str">
        <f>IF($CG307="", "", IF($CH307="No", 0,VLOOKUP($CG307,'School Enrollment Data'!$B$3:$P$1818,4,FALSE)))</f>
        <v/>
      </c>
      <c r="CL307" s="222" t="str">
        <f>IF($CG307="", "", IF($CH307="No", 0,VLOOKUP($CG307,'School Enrollment Data'!$B$3:$P$1818,5,FALSE)))</f>
        <v/>
      </c>
      <c r="CM307" s="222" t="str">
        <f>IF($CG307="", "", IF($CH307="No", 0,VLOOKUP($CG307,'School Enrollment Data'!$B$3:$P$1818,6,FALSE)))</f>
        <v/>
      </c>
      <c r="CN307" s="222" t="str">
        <f>IF($CG307="", "", IF($CH307="No", 0,VLOOKUP($CG307,'School Enrollment Data'!$B$3:$P$1818,7,FALSE)))</f>
        <v/>
      </c>
      <c r="CO307" s="222" t="str">
        <f>IF($CG307="", "", IF($CH307="No", 0,VLOOKUP($CG307,'School Enrollment Data'!$B$3:$P$1818,8,FALSE)))</f>
        <v/>
      </c>
      <c r="CP307" s="222" t="str">
        <f>IF($CG307="", "", IF($CH307="No", 0,VLOOKUP($CG307,'School Enrollment Data'!$B$3:$P$1818,9,FALSE)))</f>
        <v/>
      </c>
      <c r="CQ307" s="222" t="str">
        <f>IF($CG307="", "", IF($CH307="No", 0,VLOOKUP($CG307,'School Enrollment Data'!$B$3:$P$1818,10,FALSE)))</f>
        <v/>
      </c>
      <c r="CR307" s="222" t="str">
        <f>IF($CG307="", "", IF($CH307="No", 0,VLOOKUP($CG307,'School Enrollment Data'!$B$3:$P$1818,11,FALSE)))</f>
        <v/>
      </c>
      <c r="CS307" s="222" t="str">
        <f>IF($CG307="", "", IF($CH307="No", 0,VLOOKUP($CG307,'School Enrollment Data'!$B$3:$P$1818,12,FALSE)))</f>
        <v/>
      </c>
      <c r="CT307" s="222" t="str">
        <f>IF($CG307="", "", IF($CH307="No", 0,VLOOKUP($CG307,'School Enrollment Data'!$B$3:$P$1818,13,FALSE)))</f>
        <v/>
      </c>
      <c r="CU307" s="222" t="str">
        <f>IF($CG307="", "", IF($CH307="No", 0,VLOOKUP($CG307,'School Enrollment Data'!$B$3:$P$1818,14,FALSE)))</f>
        <v/>
      </c>
      <c r="CV307" s="222" t="str">
        <f>IF($CG307="", "", IF($CH307="No", 0,VLOOKUP($CG307,'School Enrollment Data'!$B$3:$P$1818,15,FALSE)))</f>
        <v/>
      </c>
    </row>
    <row r="308" spans="85:100" ht="15" customHeight="1" x14ac:dyDescent="0.25">
      <c r="CG308" s="134" t="str" cm="1">
        <f t="array" ref="CG308">IFERROR(_xlfn.SINGLE(INDEX('School Enrollment Data'!$B$3:$B$1818, _xlfn.AGGREGATE(15, 3, (('School Enrollment Data'!$A$3:$A$1818=I$6)/('School Enrollment Data'!$A$3:$A$1818=I$6)*ROW('School Enrollment Data'!$A$3:$A$1818)-2),ROWS($DV$12:DV98)))), "")</f>
        <v/>
      </c>
      <c r="CH308" s="222" t="str">
        <f t="shared" si="4"/>
        <v/>
      </c>
      <c r="CI308" s="222" t="str">
        <f>IF($CG308="", "", IF($CH308="No", 0,VLOOKUP($CG308,'School Enrollment Data'!$B$3:$P$1818,2,FALSE)))</f>
        <v/>
      </c>
      <c r="CJ308" s="222" t="str">
        <f>IF($CG308="", "", IF($CH308="No", 0,VLOOKUP($CG308,'School Enrollment Data'!$B$3:$P$1818,3,FALSE)))</f>
        <v/>
      </c>
      <c r="CK308" s="222" t="str">
        <f>IF($CG308="", "", IF($CH308="No", 0,VLOOKUP($CG308,'School Enrollment Data'!$B$3:$P$1818,4,FALSE)))</f>
        <v/>
      </c>
      <c r="CL308" s="222" t="str">
        <f>IF($CG308="", "", IF($CH308="No", 0,VLOOKUP($CG308,'School Enrollment Data'!$B$3:$P$1818,5,FALSE)))</f>
        <v/>
      </c>
      <c r="CM308" s="222" t="str">
        <f>IF($CG308="", "", IF($CH308="No", 0,VLOOKUP($CG308,'School Enrollment Data'!$B$3:$P$1818,6,FALSE)))</f>
        <v/>
      </c>
      <c r="CN308" s="222" t="str">
        <f>IF($CG308="", "", IF($CH308="No", 0,VLOOKUP($CG308,'School Enrollment Data'!$B$3:$P$1818,7,FALSE)))</f>
        <v/>
      </c>
      <c r="CO308" s="222" t="str">
        <f>IF($CG308="", "", IF($CH308="No", 0,VLOOKUP($CG308,'School Enrollment Data'!$B$3:$P$1818,8,FALSE)))</f>
        <v/>
      </c>
      <c r="CP308" s="222" t="str">
        <f>IF($CG308="", "", IF($CH308="No", 0,VLOOKUP($CG308,'School Enrollment Data'!$B$3:$P$1818,9,FALSE)))</f>
        <v/>
      </c>
      <c r="CQ308" s="222" t="str">
        <f>IF($CG308="", "", IF($CH308="No", 0,VLOOKUP($CG308,'School Enrollment Data'!$B$3:$P$1818,10,FALSE)))</f>
        <v/>
      </c>
      <c r="CR308" s="222" t="str">
        <f>IF($CG308="", "", IF($CH308="No", 0,VLOOKUP($CG308,'School Enrollment Data'!$B$3:$P$1818,11,FALSE)))</f>
        <v/>
      </c>
      <c r="CS308" s="222" t="str">
        <f>IF($CG308="", "", IF($CH308="No", 0,VLOOKUP($CG308,'School Enrollment Data'!$B$3:$P$1818,12,FALSE)))</f>
        <v/>
      </c>
      <c r="CT308" s="222" t="str">
        <f>IF($CG308="", "", IF($CH308="No", 0,VLOOKUP($CG308,'School Enrollment Data'!$B$3:$P$1818,13,FALSE)))</f>
        <v/>
      </c>
      <c r="CU308" s="222" t="str">
        <f>IF($CG308="", "", IF($CH308="No", 0,VLOOKUP($CG308,'School Enrollment Data'!$B$3:$P$1818,14,FALSE)))</f>
        <v/>
      </c>
      <c r="CV308" s="222" t="str">
        <f>IF($CG308="", "", IF($CH308="No", 0,VLOOKUP($CG308,'School Enrollment Data'!$B$3:$P$1818,15,FALSE)))</f>
        <v/>
      </c>
    </row>
    <row r="309" spans="85:100" ht="15" customHeight="1" x14ac:dyDescent="0.25">
      <c r="CG309" s="134" t="str" cm="1">
        <f t="array" ref="CG309">IFERROR(_xlfn.SINGLE(INDEX('School Enrollment Data'!$B$3:$B$1818, _xlfn.AGGREGATE(15, 3, (('School Enrollment Data'!$A$3:$A$1818=I$6)/('School Enrollment Data'!$A$3:$A$1818=I$6)*ROW('School Enrollment Data'!$A$3:$A$1818)-2),ROWS($DV$12:DV99)))), "")</f>
        <v/>
      </c>
      <c r="CH309" s="222" t="str">
        <f t="shared" si="4"/>
        <v/>
      </c>
      <c r="CI309" s="222" t="str">
        <f>IF($CG309="", "", IF($CH309="No", 0,VLOOKUP($CG309,'School Enrollment Data'!$B$3:$P$1818,2,FALSE)))</f>
        <v/>
      </c>
      <c r="CJ309" s="222" t="str">
        <f>IF($CG309="", "", IF($CH309="No", 0,VLOOKUP($CG309,'School Enrollment Data'!$B$3:$P$1818,3,FALSE)))</f>
        <v/>
      </c>
      <c r="CK309" s="222" t="str">
        <f>IF($CG309="", "", IF($CH309="No", 0,VLOOKUP($CG309,'School Enrollment Data'!$B$3:$P$1818,4,FALSE)))</f>
        <v/>
      </c>
      <c r="CL309" s="222" t="str">
        <f>IF($CG309="", "", IF($CH309="No", 0,VLOOKUP($CG309,'School Enrollment Data'!$B$3:$P$1818,5,FALSE)))</f>
        <v/>
      </c>
      <c r="CM309" s="222" t="str">
        <f>IF($CG309="", "", IF($CH309="No", 0,VLOOKUP($CG309,'School Enrollment Data'!$B$3:$P$1818,6,FALSE)))</f>
        <v/>
      </c>
      <c r="CN309" s="222" t="str">
        <f>IF($CG309="", "", IF($CH309="No", 0,VLOOKUP($CG309,'School Enrollment Data'!$B$3:$P$1818,7,FALSE)))</f>
        <v/>
      </c>
      <c r="CO309" s="222" t="str">
        <f>IF($CG309="", "", IF($CH309="No", 0,VLOOKUP($CG309,'School Enrollment Data'!$B$3:$P$1818,8,FALSE)))</f>
        <v/>
      </c>
      <c r="CP309" s="222" t="str">
        <f>IF($CG309="", "", IF($CH309="No", 0,VLOOKUP($CG309,'School Enrollment Data'!$B$3:$P$1818,9,FALSE)))</f>
        <v/>
      </c>
      <c r="CQ309" s="222" t="str">
        <f>IF($CG309="", "", IF($CH309="No", 0,VLOOKUP($CG309,'School Enrollment Data'!$B$3:$P$1818,10,FALSE)))</f>
        <v/>
      </c>
      <c r="CR309" s="222" t="str">
        <f>IF($CG309="", "", IF($CH309="No", 0,VLOOKUP($CG309,'School Enrollment Data'!$B$3:$P$1818,11,FALSE)))</f>
        <v/>
      </c>
      <c r="CS309" s="222" t="str">
        <f>IF($CG309="", "", IF($CH309="No", 0,VLOOKUP($CG309,'School Enrollment Data'!$B$3:$P$1818,12,FALSE)))</f>
        <v/>
      </c>
      <c r="CT309" s="222" t="str">
        <f>IF($CG309="", "", IF($CH309="No", 0,VLOOKUP($CG309,'School Enrollment Data'!$B$3:$P$1818,13,FALSE)))</f>
        <v/>
      </c>
      <c r="CU309" s="222" t="str">
        <f>IF($CG309="", "", IF($CH309="No", 0,VLOOKUP($CG309,'School Enrollment Data'!$B$3:$P$1818,14,FALSE)))</f>
        <v/>
      </c>
      <c r="CV309" s="222" t="str">
        <f>IF($CG309="", "", IF($CH309="No", 0,VLOOKUP($CG309,'School Enrollment Data'!$B$3:$P$1818,15,FALSE)))</f>
        <v/>
      </c>
    </row>
    <row r="310" spans="85:100" ht="15" customHeight="1" x14ac:dyDescent="0.25">
      <c r="CG310" s="134" t="str" cm="1">
        <f t="array" ref="CG310">IFERROR(_xlfn.SINGLE(INDEX('School Enrollment Data'!$B$3:$B$1818, _xlfn.AGGREGATE(15, 3, (('School Enrollment Data'!$A$3:$A$1818=I$6)/('School Enrollment Data'!$A$3:$A$1818=I$6)*ROW('School Enrollment Data'!$A$3:$A$1818)-2),ROWS($DV$12:DV100)))), "")</f>
        <v/>
      </c>
      <c r="CH310" s="222" t="str">
        <f t="shared" si="4"/>
        <v/>
      </c>
      <c r="CI310" s="222" t="str">
        <f>IF($CG310="", "", IF($CH310="No", 0,VLOOKUP($CG310,'School Enrollment Data'!$B$3:$P$1818,2,FALSE)))</f>
        <v/>
      </c>
      <c r="CJ310" s="222" t="str">
        <f>IF($CG310="", "", IF($CH310="No", 0,VLOOKUP($CG310,'School Enrollment Data'!$B$3:$P$1818,3,FALSE)))</f>
        <v/>
      </c>
      <c r="CK310" s="222" t="str">
        <f>IF($CG310="", "", IF($CH310="No", 0,VLOOKUP($CG310,'School Enrollment Data'!$B$3:$P$1818,4,FALSE)))</f>
        <v/>
      </c>
      <c r="CL310" s="222" t="str">
        <f>IF($CG310="", "", IF($CH310="No", 0,VLOOKUP($CG310,'School Enrollment Data'!$B$3:$P$1818,5,FALSE)))</f>
        <v/>
      </c>
      <c r="CM310" s="222" t="str">
        <f>IF($CG310="", "", IF($CH310="No", 0,VLOOKUP($CG310,'School Enrollment Data'!$B$3:$P$1818,6,FALSE)))</f>
        <v/>
      </c>
      <c r="CN310" s="222" t="str">
        <f>IF($CG310="", "", IF($CH310="No", 0,VLOOKUP($CG310,'School Enrollment Data'!$B$3:$P$1818,7,FALSE)))</f>
        <v/>
      </c>
      <c r="CO310" s="222" t="str">
        <f>IF($CG310="", "", IF($CH310="No", 0,VLOOKUP($CG310,'School Enrollment Data'!$B$3:$P$1818,8,FALSE)))</f>
        <v/>
      </c>
      <c r="CP310" s="222" t="str">
        <f>IF($CG310="", "", IF($CH310="No", 0,VLOOKUP($CG310,'School Enrollment Data'!$B$3:$P$1818,9,FALSE)))</f>
        <v/>
      </c>
      <c r="CQ310" s="222" t="str">
        <f>IF($CG310="", "", IF($CH310="No", 0,VLOOKUP($CG310,'School Enrollment Data'!$B$3:$P$1818,10,FALSE)))</f>
        <v/>
      </c>
      <c r="CR310" s="222" t="str">
        <f>IF($CG310="", "", IF($CH310="No", 0,VLOOKUP($CG310,'School Enrollment Data'!$B$3:$P$1818,11,FALSE)))</f>
        <v/>
      </c>
      <c r="CS310" s="222" t="str">
        <f>IF($CG310="", "", IF($CH310="No", 0,VLOOKUP($CG310,'School Enrollment Data'!$B$3:$P$1818,12,FALSE)))</f>
        <v/>
      </c>
      <c r="CT310" s="222" t="str">
        <f>IF($CG310="", "", IF($CH310="No", 0,VLOOKUP($CG310,'School Enrollment Data'!$B$3:$P$1818,13,FALSE)))</f>
        <v/>
      </c>
      <c r="CU310" s="222" t="str">
        <f>IF($CG310="", "", IF($CH310="No", 0,VLOOKUP($CG310,'School Enrollment Data'!$B$3:$P$1818,14,FALSE)))</f>
        <v/>
      </c>
      <c r="CV310" s="222" t="str">
        <f>IF($CG310="", "", IF($CH310="No", 0,VLOOKUP($CG310,'School Enrollment Data'!$B$3:$P$1818,15,FALSE)))</f>
        <v/>
      </c>
    </row>
    <row r="311" spans="85:100" ht="15" customHeight="1" x14ac:dyDescent="0.25">
      <c r="CG311" s="134" t="str" cm="1">
        <f t="array" ref="CG311">IFERROR(_xlfn.SINGLE(INDEX('School Enrollment Data'!$B$3:$B$1818, _xlfn.AGGREGATE(15, 3, (('School Enrollment Data'!$A$3:$A$1818=I$6)/('School Enrollment Data'!$A$3:$A$1818=I$6)*ROW('School Enrollment Data'!$A$3:$A$1818)-2),ROWS($DV$12:DV101)))), "")</f>
        <v/>
      </c>
      <c r="CH311" s="222" t="str">
        <f t="shared" si="4"/>
        <v/>
      </c>
      <c r="CI311" s="222" t="str">
        <f>IF($CG311="", "", IF($CH311="No", 0,VLOOKUP($CG311,'School Enrollment Data'!$B$3:$P$1818,2,FALSE)))</f>
        <v/>
      </c>
      <c r="CJ311" s="222" t="str">
        <f>IF($CG311="", "", IF($CH311="No", 0,VLOOKUP($CG311,'School Enrollment Data'!$B$3:$P$1818,3,FALSE)))</f>
        <v/>
      </c>
      <c r="CK311" s="222" t="str">
        <f>IF($CG311="", "", IF($CH311="No", 0,VLOOKUP($CG311,'School Enrollment Data'!$B$3:$P$1818,4,FALSE)))</f>
        <v/>
      </c>
      <c r="CL311" s="222" t="str">
        <f>IF($CG311="", "", IF($CH311="No", 0,VLOOKUP($CG311,'School Enrollment Data'!$B$3:$P$1818,5,FALSE)))</f>
        <v/>
      </c>
      <c r="CM311" s="222" t="str">
        <f>IF($CG311="", "", IF($CH311="No", 0,VLOOKUP($CG311,'School Enrollment Data'!$B$3:$P$1818,6,FALSE)))</f>
        <v/>
      </c>
      <c r="CN311" s="222" t="str">
        <f>IF($CG311="", "", IF($CH311="No", 0,VLOOKUP($CG311,'School Enrollment Data'!$B$3:$P$1818,7,FALSE)))</f>
        <v/>
      </c>
      <c r="CO311" s="222" t="str">
        <f>IF($CG311="", "", IF($CH311="No", 0,VLOOKUP($CG311,'School Enrollment Data'!$B$3:$P$1818,8,FALSE)))</f>
        <v/>
      </c>
      <c r="CP311" s="222" t="str">
        <f>IF($CG311="", "", IF($CH311="No", 0,VLOOKUP($CG311,'School Enrollment Data'!$B$3:$P$1818,9,FALSE)))</f>
        <v/>
      </c>
      <c r="CQ311" s="222" t="str">
        <f>IF($CG311="", "", IF($CH311="No", 0,VLOOKUP($CG311,'School Enrollment Data'!$B$3:$P$1818,10,FALSE)))</f>
        <v/>
      </c>
      <c r="CR311" s="222" t="str">
        <f>IF($CG311="", "", IF($CH311="No", 0,VLOOKUP($CG311,'School Enrollment Data'!$B$3:$P$1818,11,FALSE)))</f>
        <v/>
      </c>
      <c r="CS311" s="222" t="str">
        <f>IF($CG311="", "", IF($CH311="No", 0,VLOOKUP($CG311,'School Enrollment Data'!$B$3:$P$1818,12,FALSE)))</f>
        <v/>
      </c>
      <c r="CT311" s="222" t="str">
        <f>IF($CG311="", "", IF($CH311="No", 0,VLOOKUP($CG311,'School Enrollment Data'!$B$3:$P$1818,13,FALSE)))</f>
        <v/>
      </c>
      <c r="CU311" s="222" t="str">
        <f>IF($CG311="", "", IF($CH311="No", 0,VLOOKUP($CG311,'School Enrollment Data'!$B$3:$P$1818,14,FALSE)))</f>
        <v/>
      </c>
      <c r="CV311" s="222" t="str">
        <f>IF($CG311="", "", IF($CH311="No", 0,VLOOKUP($CG311,'School Enrollment Data'!$B$3:$P$1818,15,FALSE)))</f>
        <v/>
      </c>
    </row>
    <row r="312" spans="85:100" ht="15" customHeight="1" x14ac:dyDescent="0.25">
      <c r="CG312" s="134" t="str" cm="1">
        <f t="array" ref="CG312">IFERROR(_xlfn.SINGLE(INDEX('School Enrollment Data'!$B$3:$B$1818, _xlfn.AGGREGATE(15, 3, (('School Enrollment Data'!$A$3:$A$1818=I$6)/('School Enrollment Data'!$A$3:$A$1818=I$6)*ROW('School Enrollment Data'!$A$3:$A$1818)-2),ROWS($DV$12:DV102)))), "")</f>
        <v/>
      </c>
      <c r="CH312" s="222" t="str">
        <f t="shared" si="4"/>
        <v/>
      </c>
      <c r="CI312" s="222" t="str">
        <f>IF($CG312="", "", IF($CH312="No", 0,VLOOKUP($CG312,'School Enrollment Data'!$B$3:$P$1818,2,FALSE)))</f>
        <v/>
      </c>
      <c r="CJ312" s="222" t="str">
        <f>IF($CG312="", "", IF($CH312="No", 0,VLOOKUP($CG312,'School Enrollment Data'!$B$3:$P$1818,3,FALSE)))</f>
        <v/>
      </c>
      <c r="CK312" s="222" t="str">
        <f>IF($CG312="", "", IF($CH312="No", 0,VLOOKUP($CG312,'School Enrollment Data'!$B$3:$P$1818,4,FALSE)))</f>
        <v/>
      </c>
      <c r="CL312" s="222" t="str">
        <f>IF($CG312="", "", IF($CH312="No", 0,VLOOKUP($CG312,'School Enrollment Data'!$B$3:$P$1818,5,FALSE)))</f>
        <v/>
      </c>
      <c r="CM312" s="222" t="str">
        <f>IF($CG312="", "", IF($CH312="No", 0,VLOOKUP($CG312,'School Enrollment Data'!$B$3:$P$1818,6,FALSE)))</f>
        <v/>
      </c>
      <c r="CN312" s="222" t="str">
        <f>IF($CG312="", "", IF($CH312="No", 0,VLOOKUP($CG312,'School Enrollment Data'!$B$3:$P$1818,7,FALSE)))</f>
        <v/>
      </c>
      <c r="CO312" s="222" t="str">
        <f>IF($CG312="", "", IF($CH312="No", 0,VLOOKUP($CG312,'School Enrollment Data'!$B$3:$P$1818,8,FALSE)))</f>
        <v/>
      </c>
      <c r="CP312" s="222" t="str">
        <f>IF($CG312="", "", IF($CH312="No", 0,VLOOKUP($CG312,'School Enrollment Data'!$B$3:$P$1818,9,FALSE)))</f>
        <v/>
      </c>
      <c r="CQ312" s="222" t="str">
        <f>IF($CG312="", "", IF($CH312="No", 0,VLOOKUP($CG312,'School Enrollment Data'!$B$3:$P$1818,10,FALSE)))</f>
        <v/>
      </c>
      <c r="CR312" s="222" t="str">
        <f>IF($CG312="", "", IF($CH312="No", 0,VLOOKUP($CG312,'School Enrollment Data'!$B$3:$P$1818,11,FALSE)))</f>
        <v/>
      </c>
      <c r="CS312" s="222" t="str">
        <f>IF($CG312="", "", IF($CH312="No", 0,VLOOKUP($CG312,'School Enrollment Data'!$B$3:$P$1818,12,FALSE)))</f>
        <v/>
      </c>
      <c r="CT312" s="222" t="str">
        <f>IF($CG312="", "", IF($CH312="No", 0,VLOOKUP($CG312,'School Enrollment Data'!$B$3:$P$1818,13,FALSE)))</f>
        <v/>
      </c>
      <c r="CU312" s="222" t="str">
        <f>IF($CG312="", "", IF($CH312="No", 0,VLOOKUP($CG312,'School Enrollment Data'!$B$3:$P$1818,14,FALSE)))</f>
        <v/>
      </c>
      <c r="CV312" s="222" t="str">
        <f>IF($CG312="", "", IF($CH312="No", 0,VLOOKUP($CG312,'School Enrollment Data'!$B$3:$P$1818,15,FALSE)))</f>
        <v/>
      </c>
    </row>
    <row r="313" spans="85:100" ht="15" customHeight="1" x14ac:dyDescent="0.25">
      <c r="CG313" s="134" t="str" cm="1">
        <f t="array" ref="CG313">IFERROR(_xlfn.SINGLE(INDEX('School Enrollment Data'!$B$3:$B$1818, _xlfn.AGGREGATE(15, 3, (('School Enrollment Data'!$A$3:$A$1818=I$6)/('School Enrollment Data'!$A$3:$A$1818=I$6)*ROW('School Enrollment Data'!$A$3:$A$1818)-2),ROWS($DV$12:DV103)))), "")</f>
        <v/>
      </c>
      <c r="CH313" s="222" t="str">
        <f t="shared" si="4"/>
        <v/>
      </c>
      <c r="CI313" s="222" t="str">
        <f>IF($CG313="", "", IF($CH313="No", 0,VLOOKUP($CG313,'School Enrollment Data'!$B$3:$P$1818,2,FALSE)))</f>
        <v/>
      </c>
      <c r="CJ313" s="222" t="str">
        <f>IF($CG313="", "", IF($CH313="No", 0,VLOOKUP($CG313,'School Enrollment Data'!$B$3:$P$1818,3,FALSE)))</f>
        <v/>
      </c>
      <c r="CK313" s="222" t="str">
        <f>IF($CG313="", "", IF($CH313="No", 0,VLOOKUP($CG313,'School Enrollment Data'!$B$3:$P$1818,4,FALSE)))</f>
        <v/>
      </c>
      <c r="CL313" s="222" t="str">
        <f>IF($CG313="", "", IF($CH313="No", 0,VLOOKUP($CG313,'School Enrollment Data'!$B$3:$P$1818,5,FALSE)))</f>
        <v/>
      </c>
      <c r="CM313" s="222" t="str">
        <f>IF($CG313="", "", IF($CH313="No", 0,VLOOKUP($CG313,'School Enrollment Data'!$B$3:$P$1818,6,FALSE)))</f>
        <v/>
      </c>
      <c r="CN313" s="222" t="str">
        <f>IF($CG313="", "", IF($CH313="No", 0,VLOOKUP($CG313,'School Enrollment Data'!$B$3:$P$1818,7,FALSE)))</f>
        <v/>
      </c>
      <c r="CO313" s="222" t="str">
        <f>IF($CG313="", "", IF($CH313="No", 0,VLOOKUP($CG313,'School Enrollment Data'!$B$3:$P$1818,8,FALSE)))</f>
        <v/>
      </c>
      <c r="CP313" s="222" t="str">
        <f>IF($CG313="", "", IF($CH313="No", 0,VLOOKUP($CG313,'School Enrollment Data'!$B$3:$P$1818,9,FALSE)))</f>
        <v/>
      </c>
      <c r="CQ313" s="222" t="str">
        <f>IF($CG313="", "", IF($CH313="No", 0,VLOOKUP($CG313,'School Enrollment Data'!$B$3:$P$1818,10,FALSE)))</f>
        <v/>
      </c>
      <c r="CR313" s="222" t="str">
        <f>IF($CG313="", "", IF($CH313="No", 0,VLOOKUP($CG313,'School Enrollment Data'!$B$3:$P$1818,11,FALSE)))</f>
        <v/>
      </c>
      <c r="CS313" s="222" t="str">
        <f>IF($CG313="", "", IF($CH313="No", 0,VLOOKUP($CG313,'School Enrollment Data'!$B$3:$P$1818,12,FALSE)))</f>
        <v/>
      </c>
      <c r="CT313" s="222" t="str">
        <f>IF($CG313="", "", IF($CH313="No", 0,VLOOKUP($CG313,'School Enrollment Data'!$B$3:$P$1818,13,FALSE)))</f>
        <v/>
      </c>
      <c r="CU313" s="222" t="str">
        <f>IF($CG313="", "", IF($CH313="No", 0,VLOOKUP($CG313,'School Enrollment Data'!$B$3:$P$1818,14,FALSE)))</f>
        <v/>
      </c>
      <c r="CV313" s="222" t="str">
        <f>IF($CG313="", "", IF($CH313="No", 0,VLOOKUP($CG313,'School Enrollment Data'!$B$3:$P$1818,15,FALSE)))</f>
        <v/>
      </c>
    </row>
    <row r="314" spans="85:100" ht="15" customHeight="1" x14ac:dyDescent="0.25">
      <c r="CG314" s="134" t="str" cm="1">
        <f t="array" ref="CG314">IFERROR(_xlfn.SINGLE(INDEX('School Enrollment Data'!$B$3:$B$1818, _xlfn.AGGREGATE(15, 3, (('School Enrollment Data'!$A$3:$A$1818=I$6)/('School Enrollment Data'!$A$3:$A$1818=I$6)*ROW('School Enrollment Data'!$A$3:$A$1818)-2),ROWS($DV$12:DV104)))), "")</f>
        <v/>
      </c>
      <c r="CH314" s="222" t="str">
        <f t="shared" si="4"/>
        <v/>
      </c>
      <c r="CI314" s="222" t="str">
        <f>IF($CG314="", "", IF($CH314="No", 0,VLOOKUP($CG314,'School Enrollment Data'!$B$3:$P$1818,2,FALSE)))</f>
        <v/>
      </c>
      <c r="CJ314" s="222" t="str">
        <f>IF($CG314="", "", IF($CH314="No", 0,VLOOKUP($CG314,'School Enrollment Data'!$B$3:$P$1818,3,FALSE)))</f>
        <v/>
      </c>
      <c r="CK314" s="222" t="str">
        <f>IF($CG314="", "", IF($CH314="No", 0,VLOOKUP($CG314,'School Enrollment Data'!$B$3:$P$1818,4,FALSE)))</f>
        <v/>
      </c>
      <c r="CL314" s="222" t="str">
        <f>IF($CG314="", "", IF($CH314="No", 0,VLOOKUP($CG314,'School Enrollment Data'!$B$3:$P$1818,5,FALSE)))</f>
        <v/>
      </c>
      <c r="CM314" s="222" t="str">
        <f>IF($CG314="", "", IF($CH314="No", 0,VLOOKUP($CG314,'School Enrollment Data'!$B$3:$P$1818,6,FALSE)))</f>
        <v/>
      </c>
      <c r="CN314" s="222" t="str">
        <f>IF($CG314="", "", IF($CH314="No", 0,VLOOKUP($CG314,'School Enrollment Data'!$B$3:$P$1818,7,FALSE)))</f>
        <v/>
      </c>
      <c r="CO314" s="222" t="str">
        <f>IF($CG314="", "", IF($CH314="No", 0,VLOOKUP($CG314,'School Enrollment Data'!$B$3:$P$1818,8,FALSE)))</f>
        <v/>
      </c>
      <c r="CP314" s="222" t="str">
        <f>IF($CG314="", "", IF($CH314="No", 0,VLOOKUP($CG314,'School Enrollment Data'!$B$3:$P$1818,9,FALSE)))</f>
        <v/>
      </c>
      <c r="CQ314" s="222" t="str">
        <f>IF($CG314="", "", IF($CH314="No", 0,VLOOKUP($CG314,'School Enrollment Data'!$B$3:$P$1818,10,FALSE)))</f>
        <v/>
      </c>
      <c r="CR314" s="222" t="str">
        <f>IF($CG314="", "", IF($CH314="No", 0,VLOOKUP($CG314,'School Enrollment Data'!$B$3:$P$1818,11,FALSE)))</f>
        <v/>
      </c>
      <c r="CS314" s="222" t="str">
        <f>IF($CG314="", "", IF($CH314="No", 0,VLOOKUP($CG314,'School Enrollment Data'!$B$3:$P$1818,12,FALSE)))</f>
        <v/>
      </c>
      <c r="CT314" s="222" t="str">
        <f>IF($CG314="", "", IF($CH314="No", 0,VLOOKUP($CG314,'School Enrollment Data'!$B$3:$P$1818,13,FALSE)))</f>
        <v/>
      </c>
      <c r="CU314" s="222" t="str">
        <f>IF($CG314="", "", IF($CH314="No", 0,VLOOKUP($CG314,'School Enrollment Data'!$B$3:$P$1818,14,FALSE)))</f>
        <v/>
      </c>
      <c r="CV314" s="222" t="str">
        <f>IF($CG314="", "", IF($CH314="No", 0,VLOOKUP($CG314,'School Enrollment Data'!$B$3:$P$1818,15,FALSE)))</f>
        <v/>
      </c>
    </row>
    <row r="315" spans="85:100" ht="15" customHeight="1" x14ac:dyDescent="0.25">
      <c r="CG315" s="134" t="str" cm="1">
        <f t="array" ref="CG315">IFERROR(_xlfn.SINGLE(INDEX('School Enrollment Data'!$B$3:$B$1818, _xlfn.AGGREGATE(15, 3, (('School Enrollment Data'!$A$3:$A$1818=I$6)/('School Enrollment Data'!$A$3:$A$1818=I$6)*ROW('School Enrollment Data'!$A$3:$A$1818)-2),ROWS($DV$12:DV105)))), "")</f>
        <v/>
      </c>
      <c r="CH315" s="222" t="str">
        <f t="shared" si="4"/>
        <v/>
      </c>
      <c r="CI315" s="222" t="str">
        <f>IF($CG315="", "", IF($CH315="No", 0,VLOOKUP($CG315,'School Enrollment Data'!$B$3:$P$1818,2,FALSE)))</f>
        <v/>
      </c>
      <c r="CJ315" s="222" t="str">
        <f>IF($CG315="", "", IF($CH315="No", 0,VLOOKUP($CG315,'School Enrollment Data'!$B$3:$P$1818,3,FALSE)))</f>
        <v/>
      </c>
      <c r="CK315" s="222" t="str">
        <f>IF($CG315="", "", IF($CH315="No", 0,VLOOKUP($CG315,'School Enrollment Data'!$B$3:$P$1818,4,FALSE)))</f>
        <v/>
      </c>
      <c r="CL315" s="222" t="str">
        <f>IF($CG315="", "", IF($CH315="No", 0,VLOOKUP($CG315,'School Enrollment Data'!$B$3:$P$1818,5,FALSE)))</f>
        <v/>
      </c>
      <c r="CM315" s="222" t="str">
        <f>IF($CG315="", "", IF($CH315="No", 0,VLOOKUP($CG315,'School Enrollment Data'!$B$3:$P$1818,6,FALSE)))</f>
        <v/>
      </c>
      <c r="CN315" s="222" t="str">
        <f>IF($CG315="", "", IF($CH315="No", 0,VLOOKUP($CG315,'School Enrollment Data'!$B$3:$P$1818,7,FALSE)))</f>
        <v/>
      </c>
      <c r="CO315" s="222" t="str">
        <f>IF($CG315="", "", IF($CH315="No", 0,VLOOKUP($CG315,'School Enrollment Data'!$B$3:$P$1818,8,FALSE)))</f>
        <v/>
      </c>
      <c r="CP315" s="222" t="str">
        <f>IF($CG315="", "", IF($CH315="No", 0,VLOOKUP($CG315,'School Enrollment Data'!$B$3:$P$1818,9,FALSE)))</f>
        <v/>
      </c>
      <c r="CQ315" s="222" t="str">
        <f>IF($CG315="", "", IF($CH315="No", 0,VLOOKUP($CG315,'School Enrollment Data'!$B$3:$P$1818,10,FALSE)))</f>
        <v/>
      </c>
      <c r="CR315" s="222" t="str">
        <f>IF($CG315="", "", IF($CH315="No", 0,VLOOKUP($CG315,'School Enrollment Data'!$B$3:$P$1818,11,FALSE)))</f>
        <v/>
      </c>
      <c r="CS315" s="222" t="str">
        <f>IF($CG315="", "", IF($CH315="No", 0,VLOOKUP($CG315,'School Enrollment Data'!$B$3:$P$1818,12,FALSE)))</f>
        <v/>
      </c>
      <c r="CT315" s="222" t="str">
        <f>IF($CG315="", "", IF($CH315="No", 0,VLOOKUP($CG315,'School Enrollment Data'!$B$3:$P$1818,13,FALSE)))</f>
        <v/>
      </c>
      <c r="CU315" s="222" t="str">
        <f>IF($CG315="", "", IF($CH315="No", 0,VLOOKUP($CG315,'School Enrollment Data'!$B$3:$P$1818,14,FALSE)))</f>
        <v/>
      </c>
      <c r="CV315" s="222" t="str">
        <f>IF($CG315="", "", IF($CH315="No", 0,VLOOKUP($CG315,'School Enrollment Data'!$B$3:$P$1818,15,FALSE)))</f>
        <v/>
      </c>
    </row>
    <row r="316" spans="85:100" ht="15" customHeight="1" x14ac:dyDescent="0.25">
      <c r="CG316" s="134" t="str" cm="1">
        <f t="array" ref="CG316">IFERROR(_xlfn.SINGLE(INDEX('School Enrollment Data'!$B$3:$B$1818, _xlfn.AGGREGATE(15, 3, (('School Enrollment Data'!$A$3:$A$1818=I$6)/('School Enrollment Data'!$A$3:$A$1818=I$6)*ROW('School Enrollment Data'!$A$3:$A$1818)-2),ROWS($DV$12:DV106)))), "")</f>
        <v/>
      </c>
      <c r="CH316" s="222" t="str">
        <f t="shared" si="4"/>
        <v/>
      </c>
      <c r="CI316" s="222" t="str">
        <f>IF($CG316="", "", IF($CH316="No", 0,VLOOKUP($CG316,'School Enrollment Data'!$B$3:$P$1818,2,FALSE)))</f>
        <v/>
      </c>
      <c r="CJ316" s="222" t="str">
        <f>IF($CG316="", "", IF($CH316="No", 0,VLOOKUP($CG316,'School Enrollment Data'!$B$3:$P$1818,3,FALSE)))</f>
        <v/>
      </c>
      <c r="CK316" s="222" t="str">
        <f>IF($CG316="", "", IF($CH316="No", 0,VLOOKUP($CG316,'School Enrollment Data'!$B$3:$P$1818,4,FALSE)))</f>
        <v/>
      </c>
      <c r="CL316" s="222" t="str">
        <f>IF($CG316="", "", IF($CH316="No", 0,VLOOKUP($CG316,'School Enrollment Data'!$B$3:$P$1818,5,FALSE)))</f>
        <v/>
      </c>
      <c r="CM316" s="222" t="str">
        <f>IF($CG316="", "", IF($CH316="No", 0,VLOOKUP($CG316,'School Enrollment Data'!$B$3:$P$1818,6,FALSE)))</f>
        <v/>
      </c>
      <c r="CN316" s="222" t="str">
        <f>IF($CG316="", "", IF($CH316="No", 0,VLOOKUP($CG316,'School Enrollment Data'!$B$3:$P$1818,7,FALSE)))</f>
        <v/>
      </c>
      <c r="CO316" s="222" t="str">
        <f>IF($CG316="", "", IF($CH316="No", 0,VLOOKUP($CG316,'School Enrollment Data'!$B$3:$P$1818,8,FALSE)))</f>
        <v/>
      </c>
      <c r="CP316" s="222" t="str">
        <f>IF($CG316="", "", IF($CH316="No", 0,VLOOKUP($CG316,'School Enrollment Data'!$B$3:$P$1818,9,FALSE)))</f>
        <v/>
      </c>
      <c r="CQ316" s="222" t="str">
        <f>IF($CG316="", "", IF($CH316="No", 0,VLOOKUP($CG316,'School Enrollment Data'!$B$3:$P$1818,10,FALSE)))</f>
        <v/>
      </c>
      <c r="CR316" s="222" t="str">
        <f>IF($CG316="", "", IF($CH316="No", 0,VLOOKUP($CG316,'School Enrollment Data'!$B$3:$P$1818,11,FALSE)))</f>
        <v/>
      </c>
      <c r="CS316" s="222" t="str">
        <f>IF($CG316="", "", IF($CH316="No", 0,VLOOKUP($CG316,'School Enrollment Data'!$B$3:$P$1818,12,FALSE)))</f>
        <v/>
      </c>
      <c r="CT316" s="222" t="str">
        <f>IF($CG316="", "", IF($CH316="No", 0,VLOOKUP($CG316,'School Enrollment Data'!$B$3:$P$1818,13,FALSE)))</f>
        <v/>
      </c>
      <c r="CU316" s="222" t="str">
        <f>IF($CG316="", "", IF($CH316="No", 0,VLOOKUP($CG316,'School Enrollment Data'!$B$3:$P$1818,14,FALSE)))</f>
        <v/>
      </c>
      <c r="CV316" s="222" t="str">
        <f>IF($CG316="", "", IF($CH316="No", 0,VLOOKUP($CG316,'School Enrollment Data'!$B$3:$P$1818,15,FALSE)))</f>
        <v/>
      </c>
    </row>
    <row r="317" spans="85:100" ht="15" customHeight="1" x14ac:dyDescent="0.25">
      <c r="CG317" s="134" t="str" cm="1">
        <f t="array" ref="CG317">IFERROR(_xlfn.SINGLE(INDEX('School Enrollment Data'!$B$3:$B$1818, _xlfn.AGGREGATE(15, 3, (('School Enrollment Data'!$A$3:$A$1818=I$6)/('School Enrollment Data'!$A$3:$A$1818=I$6)*ROW('School Enrollment Data'!$A$3:$A$1818)-2),ROWS($DV$12:DV107)))), "")</f>
        <v/>
      </c>
      <c r="CH317" s="222" t="str">
        <f t="shared" si="4"/>
        <v/>
      </c>
      <c r="CI317" s="222" t="str">
        <f>IF($CG317="", "", IF($CH317="No", 0,VLOOKUP($CG317,'School Enrollment Data'!$B$3:$P$1818,2,FALSE)))</f>
        <v/>
      </c>
      <c r="CJ317" s="222" t="str">
        <f>IF($CG317="", "", IF($CH317="No", 0,VLOOKUP($CG317,'School Enrollment Data'!$B$3:$P$1818,3,FALSE)))</f>
        <v/>
      </c>
      <c r="CK317" s="222" t="str">
        <f>IF($CG317="", "", IF($CH317="No", 0,VLOOKUP($CG317,'School Enrollment Data'!$B$3:$P$1818,4,FALSE)))</f>
        <v/>
      </c>
      <c r="CL317" s="222" t="str">
        <f>IF($CG317="", "", IF($CH317="No", 0,VLOOKUP($CG317,'School Enrollment Data'!$B$3:$P$1818,5,FALSE)))</f>
        <v/>
      </c>
      <c r="CM317" s="222" t="str">
        <f>IF($CG317="", "", IF($CH317="No", 0,VLOOKUP($CG317,'School Enrollment Data'!$B$3:$P$1818,6,FALSE)))</f>
        <v/>
      </c>
      <c r="CN317" s="222" t="str">
        <f>IF($CG317="", "", IF($CH317="No", 0,VLOOKUP($CG317,'School Enrollment Data'!$B$3:$P$1818,7,FALSE)))</f>
        <v/>
      </c>
      <c r="CO317" s="222" t="str">
        <f>IF($CG317="", "", IF($CH317="No", 0,VLOOKUP($CG317,'School Enrollment Data'!$B$3:$P$1818,8,FALSE)))</f>
        <v/>
      </c>
      <c r="CP317" s="222" t="str">
        <f>IF($CG317="", "", IF($CH317="No", 0,VLOOKUP($CG317,'School Enrollment Data'!$B$3:$P$1818,9,FALSE)))</f>
        <v/>
      </c>
      <c r="CQ317" s="222" t="str">
        <f>IF($CG317="", "", IF($CH317="No", 0,VLOOKUP($CG317,'School Enrollment Data'!$B$3:$P$1818,10,FALSE)))</f>
        <v/>
      </c>
      <c r="CR317" s="222" t="str">
        <f>IF($CG317="", "", IF($CH317="No", 0,VLOOKUP($CG317,'School Enrollment Data'!$B$3:$P$1818,11,FALSE)))</f>
        <v/>
      </c>
      <c r="CS317" s="222" t="str">
        <f>IF($CG317="", "", IF($CH317="No", 0,VLOOKUP($CG317,'School Enrollment Data'!$B$3:$P$1818,12,FALSE)))</f>
        <v/>
      </c>
      <c r="CT317" s="222" t="str">
        <f>IF($CG317="", "", IF($CH317="No", 0,VLOOKUP($CG317,'School Enrollment Data'!$B$3:$P$1818,13,FALSE)))</f>
        <v/>
      </c>
      <c r="CU317" s="222" t="str">
        <f>IF($CG317="", "", IF($CH317="No", 0,VLOOKUP($CG317,'School Enrollment Data'!$B$3:$P$1818,14,FALSE)))</f>
        <v/>
      </c>
      <c r="CV317" s="222" t="str">
        <f>IF($CG317="", "", IF($CH317="No", 0,VLOOKUP($CG317,'School Enrollment Data'!$B$3:$P$1818,15,FALSE)))</f>
        <v/>
      </c>
    </row>
    <row r="318" spans="85:100" ht="15" customHeight="1" x14ac:dyDescent="0.25">
      <c r="CG318" s="134" t="str" cm="1">
        <f t="array" ref="CG318">IFERROR(_xlfn.SINGLE(INDEX('School Enrollment Data'!$B$3:$B$1818, _xlfn.AGGREGATE(15, 3, (('School Enrollment Data'!$A$3:$A$1818=I$6)/('School Enrollment Data'!$A$3:$A$1818=I$6)*ROW('School Enrollment Data'!$A$3:$A$1818)-2),ROWS($DV$12:DV108)))), "")</f>
        <v/>
      </c>
      <c r="CH318" s="222" t="str">
        <f t="shared" si="4"/>
        <v/>
      </c>
      <c r="CI318" s="222" t="str">
        <f>IF($CG318="", "", IF($CH318="No", 0,VLOOKUP($CG318,'School Enrollment Data'!$B$3:$P$1818,2,FALSE)))</f>
        <v/>
      </c>
      <c r="CJ318" s="222" t="str">
        <f>IF($CG318="", "", IF($CH318="No", 0,VLOOKUP($CG318,'School Enrollment Data'!$B$3:$P$1818,3,FALSE)))</f>
        <v/>
      </c>
      <c r="CK318" s="222" t="str">
        <f>IF($CG318="", "", IF($CH318="No", 0,VLOOKUP($CG318,'School Enrollment Data'!$B$3:$P$1818,4,FALSE)))</f>
        <v/>
      </c>
      <c r="CL318" s="222" t="str">
        <f>IF($CG318="", "", IF($CH318="No", 0,VLOOKUP($CG318,'School Enrollment Data'!$B$3:$P$1818,5,FALSE)))</f>
        <v/>
      </c>
      <c r="CM318" s="222" t="str">
        <f>IF($CG318="", "", IF($CH318="No", 0,VLOOKUP($CG318,'School Enrollment Data'!$B$3:$P$1818,6,FALSE)))</f>
        <v/>
      </c>
      <c r="CN318" s="222" t="str">
        <f>IF($CG318="", "", IF($CH318="No", 0,VLOOKUP($CG318,'School Enrollment Data'!$B$3:$P$1818,7,FALSE)))</f>
        <v/>
      </c>
      <c r="CO318" s="222" t="str">
        <f>IF($CG318="", "", IF($CH318="No", 0,VLOOKUP($CG318,'School Enrollment Data'!$B$3:$P$1818,8,FALSE)))</f>
        <v/>
      </c>
      <c r="CP318" s="222" t="str">
        <f>IF($CG318="", "", IF($CH318="No", 0,VLOOKUP($CG318,'School Enrollment Data'!$B$3:$P$1818,9,FALSE)))</f>
        <v/>
      </c>
      <c r="CQ318" s="222" t="str">
        <f>IF($CG318="", "", IF($CH318="No", 0,VLOOKUP($CG318,'School Enrollment Data'!$B$3:$P$1818,10,FALSE)))</f>
        <v/>
      </c>
      <c r="CR318" s="222" t="str">
        <f>IF($CG318="", "", IF($CH318="No", 0,VLOOKUP($CG318,'School Enrollment Data'!$B$3:$P$1818,11,FALSE)))</f>
        <v/>
      </c>
      <c r="CS318" s="222" t="str">
        <f>IF($CG318="", "", IF($CH318="No", 0,VLOOKUP($CG318,'School Enrollment Data'!$B$3:$P$1818,12,FALSE)))</f>
        <v/>
      </c>
      <c r="CT318" s="222" t="str">
        <f>IF($CG318="", "", IF($CH318="No", 0,VLOOKUP($CG318,'School Enrollment Data'!$B$3:$P$1818,13,FALSE)))</f>
        <v/>
      </c>
      <c r="CU318" s="222" t="str">
        <f>IF($CG318="", "", IF($CH318="No", 0,VLOOKUP($CG318,'School Enrollment Data'!$B$3:$P$1818,14,FALSE)))</f>
        <v/>
      </c>
      <c r="CV318" s="222" t="str">
        <f>IF($CG318="", "", IF($CH318="No", 0,VLOOKUP($CG318,'School Enrollment Data'!$B$3:$P$1818,15,FALSE)))</f>
        <v/>
      </c>
    </row>
    <row r="319" spans="85:100" ht="15" customHeight="1" x14ac:dyDescent="0.25">
      <c r="CG319" s="134" t="str" cm="1">
        <f t="array" ref="CG319">IFERROR(_xlfn.SINGLE(INDEX('School Enrollment Data'!$B$3:$B$1818, _xlfn.AGGREGATE(15, 3, (('School Enrollment Data'!$A$3:$A$1818=I$6)/('School Enrollment Data'!$A$3:$A$1818=I$6)*ROW('School Enrollment Data'!$A$3:$A$1818)-2),ROWS($DV$12:DV109)))), "")</f>
        <v/>
      </c>
      <c r="CH319" s="222" t="str">
        <f t="shared" si="4"/>
        <v/>
      </c>
      <c r="CI319" s="222" t="str">
        <f>IF($CG319="", "", IF($CH319="No", 0,VLOOKUP($CG319,'School Enrollment Data'!$B$3:$P$1818,2,FALSE)))</f>
        <v/>
      </c>
      <c r="CJ319" s="222" t="str">
        <f>IF($CG319="", "", IF($CH319="No", 0,VLOOKUP($CG319,'School Enrollment Data'!$B$3:$P$1818,3,FALSE)))</f>
        <v/>
      </c>
      <c r="CK319" s="222" t="str">
        <f>IF($CG319="", "", IF($CH319="No", 0,VLOOKUP($CG319,'School Enrollment Data'!$B$3:$P$1818,4,FALSE)))</f>
        <v/>
      </c>
      <c r="CL319" s="222" t="str">
        <f>IF($CG319="", "", IF($CH319="No", 0,VLOOKUP($CG319,'School Enrollment Data'!$B$3:$P$1818,5,FALSE)))</f>
        <v/>
      </c>
      <c r="CM319" s="222" t="str">
        <f>IF($CG319="", "", IF($CH319="No", 0,VLOOKUP($CG319,'School Enrollment Data'!$B$3:$P$1818,6,FALSE)))</f>
        <v/>
      </c>
      <c r="CN319" s="222" t="str">
        <f>IF($CG319="", "", IF($CH319="No", 0,VLOOKUP($CG319,'School Enrollment Data'!$B$3:$P$1818,7,FALSE)))</f>
        <v/>
      </c>
      <c r="CO319" s="222" t="str">
        <f>IF($CG319="", "", IF($CH319="No", 0,VLOOKUP($CG319,'School Enrollment Data'!$B$3:$P$1818,8,FALSE)))</f>
        <v/>
      </c>
      <c r="CP319" s="222" t="str">
        <f>IF($CG319="", "", IF($CH319="No", 0,VLOOKUP($CG319,'School Enrollment Data'!$B$3:$P$1818,9,FALSE)))</f>
        <v/>
      </c>
      <c r="CQ319" s="222" t="str">
        <f>IF($CG319="", "", IF($CH319="No", 0,VLOOKUP($CG319,'School Enrollment Data'!$B$3:$P$1818,10,FALSE)))</f>
        <v/>
      </c>
      <c r="CR319" s="222" t="str">
        <f>IF($CG319="", "", IF($CH319="No", 0,VLOOKUP($CG319,'School Enrollment Data'!$B$3:$P$1818,11,FALSE)))</f>
        <v/>
      </c>
      <c r="CS319" s="222" t="str">
        <f>IF($CG319="", "", IF($CH319="No", 0,VLOOKUP($CG319,'School Enrollment Data'!$B$3:$P$1818,12,FALSE)))</f>
        <v/>
      </c>
      <c r="CT319" s="222" t="str">
        <f>IF($CG319="", "", IF($CH319="No", 0,VLOOKUP($CG319,'School Enrollment Data'!$B$3:$P$1818,13,FALSE)))</f>
        <v/>
      </c>
      <c r="CU319" s="222" t="str">
        <f>IF($CG319="", "", IF($CH319="No", 0,VLOOKUP($CG319,'School Enrollment Data'!$B$3:$P$1818,14,FALSE)))</f>
        <v/>
      </c>
      <c r="CV319" s="222" t="str">
        <f>IF($CG319="", "", IF($CH319="No", 0,VLOOKUP($CG319,'School Enrollment Data'!$B$3:$P$1818,15,FALSE)))</f>
        <v/>
      </c>
    </row>
    <row r="320" spans="85:100" ht="15" customHeight="1" x14ac:dyDescent="0.25">
      <c r="CG320" s="134" t="str" cm="1">
        <f t="array" ref="CG320">IFERROR(_xlfn.SINGLE(INDEX('School Enrollment Data'!$B$3:$B$1818, _xlfn.AGGREGATE(15, 3, (('School Enrollment Data'!$A$3:$A$1818=I$6)/('School Enrollment Data'!$A$3:$A$1818=I$6)*ROW('School Enrollment Data'!$A$3:$A$1818)-2),ROWS($DV$12:DV110)))), "")</f>
        <v/>
      </c>
      <c r="CH320" s="222" t="str">
        <f t="shared" si="4"/>
        <v/>
      </c>
      <c r="CI320" s="222" t="str">
        <f>IF($CG320="", "", IF($CH320="No", 0,VLOOKUP($CG320,'School Enrollment Data'!$B$3:$P$1818,2,FALSE)))</f>
        <v/>
      </c>
      <c r="CJ320" s="222" t="str">
        <f>IF($CG320="", "", IF($CH320="No", 0,VLOOKUP($CG320,'School Enrollment Data'!$B$3:$P$1818,3,FALSE)))</f>
        <v/>
      </c>
      <c r="CK320" s="222" t="str">
        <f>IF($CG320="", "", IF($CH320="No", 0,VLOOKUP($CG320,'School Enrollment Data'!$B$3:$P$1818,4,FALSE)))</f>
        <v/>
      </c>
      <c r="CL320" s="222" t="str">
        <f>IF($CG320="", "", IF($CH320="No", 0,VLOOKUP($CG320,'School Enrollment Data'!$B$3:$P$1818,5,FALSE)))</f>
        <v/>
      </c>
      <c r="CM320" s="222" t="str">
        <f>IF($CG320="", "", IF($CH320="No", 0,VLOOKUP($CG320,'School Enrollment Data'!$B$3:$P$1818,6,FALSE)))</f>
        <v/>
      </c>
      <c r="CN320" s="222" t="str">
        <f>IF($CG320="", "", IF($CH320="No", 0,VLOOKUP($CG320,'School Enrollment Data'!$B$3:$P$1818,7,FALSE)))</f>
        <v/>
      </c>
      <c r="CO320" s="222" t="str">
        <f>IF($CG320="", "", IF($CH320="No", 0,VLOOKUP($CG320,'School Enrollment Data'!$B$3:$P$1818,8,FALSE)))</f>
        <v/>
      </c>
      <c r="CP320" s="222" t="str">
        <f>IF($CG320="", "", IF($CH320="No", 0,VLOOKUP($CG320,'School Enrollment Data'!$B$3:$P$1818,9,FALSE)))</f>
        <v/>
      </c>
      <c r="CQ320" s="222" t="str">
        <f>IF($CG320="", "", IF($CH320="No", 0,VLOOKUP($CG320,'School Enrollment Data'!$B$3:$P$1818,10,FALSE)))</f>
        <v/>
      </c>
      <c r="CR320" s="222" t="str">
        <f>IF($CG320="", "", IF($CH320="No", 0,VLOOKUP($CG320,'School Enrollment Data'!$B$3:$P$1818,11,FALSE)))</f>
        <v/>
      </c>
      <c r="CS320" s="222" t="str">
        <f>IF($CG320="", "", IF($CH320="No", 0,VLOOKUP($CG320,'School Enrollment Data'!$B$3:$P$1818,12,FALSE)))</f>
        <v/>
      </c>
      <c r="CT320" s="222" t="str">
        <f>IF($CG320="", "", IF($CH320="No", 0,VLOOKUP($CG320,'School Enrollment Data'!$B$3:$P$1818,13,FALSE)))</f>
        <v/>
      </c>
      <c r="CU320" s="222" t="str">
        <f>IF($CG320="", "", IF($CH320="No", 0,VLOOKUP($CG320,'School Enrollment Data'!$B$3:$P$1818,14,FALSE)))</f>
        <v/>
      </c>
      <c r="CV320" s="222" t="str">
        <f>IF($CG320="", "", IF($CH320="No", 0,VLOOKUP($CG320,'School Enrollment Data'!$B$3:$P$1818,15,FALSE)))</f>
        <v/>
      </c>
    </row>
    <row r="321" spans="85:100" ht="15" customHeight="1" x14ac:dyDescent="0.25">
      <c r="CG321" s="134" t="str" cm="1">
        <f t="array" ref="CG321">IFERROR(_xlfn.SINGLE(INDEX('School Enrollment Data'!$B$3:$B$1818, _xlfn.AGGREGATE(15, 3, (('School Enrollment Data'!$A$3:$A$1818=I$6)/('School Enrollment Data'!$A$3:$A$1818=I$6)*ROW('School Enrollment Data'!$A$3:$A$1818)-2),ROWS($DV$12:DV111)))), "")</f>
        <v/>
      </c>
      <c r="CH321" s="222" t="str">
        <f t="shared" si="4"/>
        <v/>
      </c>
      <c r="CI321" s="222" t="str">
        <f>IF($CG321="", "", IF($CH321="No", 0,VLOOKUP($CG321,'School Enrollment Data'!$B$3:$P$1818,2,FALSE)))</f>
        <v/>
      </c>
      <c r="CJ321" s="222" t="str">
        <f>IF($CG321="", "", IF($CH321="No", 0,VLOOKUP($CG321,'School Enrollment Data'!$B$3:$P$1818,3,FALSE)))</f>
        <v/>
      </c>
      <c r="CK321" s="222" t="str">
        <f>IF($CG321="", "", IF($CH321="No", 0,VLOOKUP($CG321,'School Enrollment Data'!$B$3:$P$1818,4,FALSE)))</f>
        <v/>
      </c>
      <c r="CL321" s="222" t="str">
        <f>IF($CG321="", "", IF($CH321="No", 0,VLOOKUP($CG321,'School Enrollment Data'!$B$3:$P$1818,5,FALSE)))</f>
        <v/>
      </c>
      <c r="CM321" s="222" t="str">
        <f>IF($CG321="", "", IF($CH321="No", 0,VLOOKUP($CG321,'School Enrollment Data'!$B$3:$P$1818,6,FALSE)))</f>
        <v/>
      </c>
      <c r="CN321" s="222" t="str">
        <f>IF($CG321="", "", IF($CH321="No", 0,VLOOKUP($CG321,'School Enrollment Data'!$B$3:$P$1818,7,FALSE)))</f>
        <v/>
      </c>
      <c r="CO321" s="222" t="str">
        <f>IF($CG321="", "", IF($CH321="No", 0,VLOOKUP($CG321,'School Enrollment Data'!$B$3:$P$1818,8,FALSE)))</f>
        <v/>
      </c>
      <c r="CP321" s="222" t="str">
        <f>IF($CG321="", "", IF($CH321="No", 0,VLOOKUP($CG321,'School Enrollment Data'!$B$3:$P$1818,9,FALSE)))</f>
        <v/>
      </c>
      <c r="CQ321" s="222" t="str">
        <f>IF($CG321="", "", IF($CH321="No", 0,VLOOKUP($CG321,'School Enrollment Data'!$B$3:$P$1818,10,FALSE)))</f>
        <v/>
      </c>
      <c r="CR321" s="222" t="str">
        <f>IF($CG321="", "", IF($CH321="No", 0,VLOOKUP($CG321,'School Enrollment Data'!$B$3:$P$1818,11,FALSE)))</f>
        <v/>
      </c>
      <c r="CS321" s="222" t="str">
        <f>IF($CG321="", "", IF($CH321="No", 0,VLOOKUP($CG321,'School Enrollment Data'!$B$3:$P$1818,12,FALSE)))</f>
        <v/>
      </c>
      <c r="CT321" s="222" t="str">
        <f>IF($CG321="", "", IF($CH321="No", 0,VLOOKUP($CG321,'School Enrollment Data'!$B$3:$P$1818,13,FALSE)))</f>
        <v/>
      </c>
      <c r="CU321" s="222" t="str">
        <f>IF($CG321="", "", IF($CH321="No", 0,VLOOKUP($CG321,'School Enrollment Data'!$B$3:$P$1818,14,FALSE)))</f>
        <v/>
      </c>
      <c r="CV321" s="222" t="str">
        <f>IF($CG321="", "", IF($CH321="No", 0,VLOOKUP($CG321,'School Enrollment Data'!$B$3:$P$1818,15,FALSE)))</f>
        <v/>
      </c>
    </row>
    <row r="322" spans="85:100" ht="15" customHeight="1" x14ac:dyDescent="0.25">
      <c r="CG322" s="134" t="str" cm="1">
        <f t="array" ref="CG322">IFERROR(_xlfn.SINGLE(INDEX('School Enrollment Data'!$B$3:$B$1818, _xlfn.AGGREGATE(15, 3, (('School Enrollment Data'!$A$3:$A$1818=I$6)/('School Enrollment Data'!$A$3:$A$1818=I$6)*ROW('School Enrollment Data'!$A$3:$A$1818)-2),ROWS($DV$12:DV112)))), "")</f>
        <v/>
      </c>
      <c r="CH322" s="222" t="str">
        <f t="shared" si="4"/>
        <v/>
      </c>
      <c r="CI322" s="222" t="str">
        <f>IF($CG322="", "", IF($CH322="No", 0,VLOOKUP($CG322,'School Enrollment Data'!$B$3:$P$1818,2,FALSE)))</f>
        <v/>
      </c>
      <c r="CJ322" s="222" t="str">
        <f>IF($CG322="", "", IF($CH322="No", 0,VLOOKUP($CG322,'School Enrollment Data'!$B$3:$P$1818,3,FALSE)))</f>
        <v/>
      </c>
      <c r="CK322" s="222" t="str">
        <f>IF($CG322="", "", IF($CH322="No", 0,VLOOKUP($CG322,'School Enrollment Data'!$B$3:$P$1818,4,FALSE)))</f>
        <v/>
      </c>
      <c r="CL322" s="222" t="str">
        <f>IF($CG322="", "", IF($CH322="No", 0,VLOOKUP($CG322,'School Enrollment Data'!$B$3:$P$1818,5,FALSE)))</f>
        <v/>
      </c>
      <c r="CM322" s="222" t="str">
        <f>IF($CG322="", "", IF($CH322="No", 0,VLOOKUP($CG322,'School Enrollment Data'!$B$3:$P$1818,6,FALSE)))</f>
        <v/>
      </c>
      <c r="CN322" s="222" t="str">
        <f>IF($CG322="", "", IF($CH322="No", 0,VLOOKUP($CG322,'School Enrollment Data'!$B$3:$P$1818,7,FALSE)))</f>
        <v/>
      </c>
      <c r="CO322" s="222" t="str">
        <f>IF($CG322="", "", IF($CH322="No", 0,VLOOKUP($CG322,'School Enrollment Data'!$B$3:$P$1818,8,FALSE)))</f>
        <v/>
      </c>
      <c r="CP322" s="222" t="str">
        <f>IF($CG322="", "", IF($CH322="No", 0,VLOOKUP($CG322,'School Enrollment Data'!$B$3:$P$1818,9,FALSE)))</f>
        <v/>
      </c>
      <c r="CQ322" s="222" t="str">
        <f>IF($CG322="", "", IF($CH322="No", 0,VLOOKUP($CG322,'School Enrollment Data'!$B$3:$P$1818,10,FALSE)))</f>
        <v/>
      </c>
      <c r="CR322" s="222" t="str">
        <f>IF($CG322="", "", IF($CH322="No", 0,VLOOKUP($CG322,'School Enrollment Data'!$B$3:$P$1818,11,FALSE)))</f>
        <v/>
      </c>
      <c r="CS322" s="222" t="str">
        <f>IF($CG322="", "", IF($CH322="No", 0,VLOOKUP($CG322,'School Enrollment Data'!$B$3:$P$1818,12,FALSE)))</f>
        <v/>
      </c>
      <c r="CT322" s="222" t="str">
        <f>IF($CG322="", "", IF($CH322="No", 0,VLOOKUP($CG322,'School Enrollment Data'!$B$3:$P$1818,13,FALSE)))</f>
        <v/>
      </c>
      <c r="CU322" s="222" t="str">
        <f>IF($CG322="", "", IF($CH322="No", 0,VLOOKUP($CG322,'School Enrollment Data'!$B$3:$P$1818,14,FALSE)))</f>
        <v/>
      </c>
      <c r="CV322" s="222" t="str">
        <f>IF($CG322="", "", IF($CH322="No", 0,VLOOKUP($CG322,'School Enrollment Data'!$B$3:$P$1818,15,FALSE)))</f>
        <v/>
      </c>
    </row>
    <row r="323" spans="85:100" x14ac:dyDescent="0.25">
      <c r="CG323" s="134" t="str" cm="1">
        <f t="array" ref="CG323">IFERROR(_xlfn.SINGLE(INDEX('School Enrollment Data'!$B$3:$B$1818, _xlfn.AGGREGATE(15, 3, (('School Enrollment Data'!$A$3:$A$1818=I$6)/('School Enrollment Data'!$A$3:$A$1818=I$6)*ROW('School Enrollment Data'!$A$3:$A$1818)-2),ROWS($DV$12:DV113)))), "")</f>
        <v/>
      </c>
      <c r="CH323" s="222" t="str">
        <f t="shared" si="4"/>
        <v/>
      </c>
      <c r="CI323" s="222" t="str">
        <f>IF($CG323="", "", IF($CH323="No", 0,VLOOKUP($CG323,'School Enrollment Data'!$B$3:$P$1818,2,FALSE)))</f>
        <v/>
      </c>
      <c r="CJ323" s="222" t="str">
        <f>IF($CG323="", "", IF($CH323="No", 0,VLOOKUP($CG323,'School Enrollment Data'!$B$3:$P$1818,3,FALSE)))</f>
        <v/>
      </c>
      <c r="CK323" s="222" t="str">
        <f>IF($CG323="", "", IF($CH323="No", 0,VLOOKUP($CG323,'School Enrollment Data'!$B$3:$P$1818,4,FALSE)))</f>
        <v/>
      </c>
      <c r="CL323" s="222" t="str">
        <f>IF($CG323="", "", IF($CH323="No", 0,VLOOKUP($CG323,'School Enrollment Data'!$B$3:$P$1818,5,FALSE)))</f>
        <v/>
      </c>
      <c r="CM323" s="222" t="str">
        <f>IF($CG323="", "", IF($CH323="No", 0,VLOOKUP($CG323,'School Enrollment Data'!$B$3:$P$1818,6,FALSE)))</f>
        <v/>
      </c>
      <c r="CN323" s="222" t="str">
        <f>IF($CG323="", "", IF($CH323="No", 0,VLOOKUP($CG323,'School Enrollment Data'!$B$3:$P$1818,7,FALSE)))</f>
        <v/>
      </c>
      <c r="CO323" s="222" t="str">
        <f>IF($CG323="", "", IF($CH323="No", 0,VLOOKUP($CG323,'School Enrollment Data'!$B$3:$P$1818,8,FALSE)))</f>
        <v/>
      </c>
      <c r="CP323" s="222" t="str">
        <f>IF($CG323="", "", IF($CH323="No", 0,VLOOKUP($CG323,'School Enrollment Data'!$B$3:$P$1818,9,FALSE)))</f>
        <v/>
      </c>
      <c r="CQ323" s="222" t="str">
        <f>IF($CG323="", "", IF($CH323="No", 0,VLOOKUP($CG323,'School Enrollment Data'!$B$3:$P$1818,10,FALSE)))</f>
        <v/>
      </c>
      <c r="CR323" s="222" t="str">
        <f>IF($CG323="", "", IF($CH323="No", 0,VLOOKUP($CG323,'School Enrollment Data'!$B$3:$P$1818,11,FALSE)))</f>
        <v/>
      </c>
      <c r="CS323" s="222" t="str">
        <f>IF($CG323="", "", IF($CH323="No", 0,VLOOKUP($CG323,'School Enrollment Data'!$B$3:$P$1818,12,FALSE)))</f>
        <v/>
      </c>
      <c r="CT323" s="222" t="str">
        <f>IF($CG323="", "", IF($CH323="No", 0,VLOOKUP($CG323,'School Enrollment Data'!$B$3:$P$1818,13,FALSE)))</f>
        <v/>
      </c>
      <c r="CU323" s="222" t="str">
        <f>IF($CG323="", "", IF($CH323="No", 0,VLOOKUP($CG323,'School Enrollment Data'!$B$3:$P$1818,14,FALSE)))</f>
        <v/>
      </c>
      <c r="CV323" s="222" t="str">
        <f>IF($CG323="", "", IF($CH323="No", 0,VLOOKUP($CG323,'School Enrollment Data'!$B$3:$P$1818,15,FALSE)))</f>
        <v/>
      </c>
    </row>
    <row r="324" spans="85:100" x14ac:dyDescent="0.25">
      <c r="CG324" s="134" t="str" cm="1">
        <f t="array" ref="CG324">IFERROR(_xlfn.SINGLE(INDEX('School Enrollment Data'!$B$3:$B$1818, _xlfn.AGGREGATE(15, 3, (('School Enrollment Data'!$A$3:$A$1818=I$6)/('School Enrollment Data'!$A$3:$A$1818=I$6)*ROW('School Enrollment Data'!$A$3:$A$1818)-2),ROWS($DV$12:DV114)))), "")</f>
        <v/>
      </c>
      <c r="CH324" s="222" t="str">
        <f t="shared" si="4"/>
        <v/>
      </c>
      <c r="CI324" s="222" t="str">
        <f>IF($CG324="", "", IF($CH324="No", 0,VLOOKUP($CG324,'School Enrollment Data'!$B$3:$P$1818,2,FALSE)))</f>
        <v/>
      </c>
      <c r="CJ324" s="222" t="str">
        <f>IF($CG324="", "", IF($CH324="No", 0,VLOOKUP($CG324,'School Enrollment Data'!$B$3:$P$1818,3,FALSE)))</f>
        <v/>
      </c>
      <c r="CK324" s="222" t="str">
        <f>IF($CG324="", "", IF($CH324="No", 0,VLOOKUP($CG324,'School Enrollment Data'!$B$3:$P$1818,4,FALSE)))</f>
        <v/>
      </c>
      <c r="CL324" s="222" t="str">
        <f>IF($CG324="", "", IF($CH324="No", 0,VLOOKUP($CG324,'School Enrollment Data'!$B$3:$P$1818,5,FALSE)))</f>
        <v/>
      </c>
      <c r="CM324" s="222" t="str">
        <f>IF($CG324="", "", IF($CH324="No", 0,VLOOKUP($CG324,'School Enrollment Data'!$B$3:$P$1818,6,FALSE)))</f>
        <v/>
      </c>
      <c r="CN324" s="222" t="str">
        <f>IF($CG324="", "", IF($CH324="No", 0,VLOOKUP($CG324,'School Enrollment Data'!$B$3:$P$1818,7,FALSE)))</f>
        <v/>
      </c>
      <c r="CO324" s="222" t="str">
        <f>IF($CG324="", "", IF($CH324="No", 0,VLOOKUP($CG324,'School Enrollment Data'!$B$3:$P$1818,8,FALSE)))</f>
        <v/>
      </c>
      <c r="CP324" s="222" t="str">
        <f>IF($CG324="", "", IF($CH324="No", 0,VLOOKUP($CG324,'School Enrollment Data'!$B$3:$P$1818,9,FALSE)))</f>
        <v/>
      </c>
      <c r="CQ324" s="222" t="str">
        <f>IF($CG324="", "", IF($CH324="No", 0,VLOOKUP($CG324,'School Enrollment Data'!$B$3:$P$1818,10,FALSE)))</f>
        <v/>
      </c>
      <c r="CR324" s="222" t="str">
        <f>IF($CG324="", "", IF($CH324="No", 0,VLOOKUP($CG324,'School Enrollment Data'!$B$3:$P$1818,11,FALSE)))</f>
        <v/>
      </c>
      <c r="CS324" s="222" t="str">
        <f>IF($CG324="", "", IF($CH324="No", 0,VLOOKUP($CG324,'School Enrollment Data'!$B$3:$P$1818,12,FALSE)))</f>
        <v/>
      </c>
      <c r="CT324" s="222" t="str">
        <f>IF($CG324="", "", IF($CH324="No", 0,VLOOKUP($CG324,'School Enrollment Data'!$B$3:$P$1818,13,FALSE)))</f>
        <v/>
      </c>
      <c r="CU324" s="222" t="str">
        <f>IF($CG324="", "", IF($CH324="No", 0,VLOOKUP($CG324,'School Enrollment Data'!$B$3:$P$1818,14,FALSE)))</f>
        <v/>
      </c>
      <c r="CV324" s="222" t="str">
        <f>IF($CG324="", "", IF($CH324="No", 0,VLOOKUP($CG324,'School Enrollment Data'!$B$3:$P$1818,15,FALSE)))</f>
        <v/>
      </c>
    </row>
    <row r="325" spans="85:100" x14ac:dyDescent="0.25">
      <c r="CG325" s="134" t="str" cm="1">
        <f t="array" ref="CG325">IFERROR(_xlfn.SINGLE(INDEX('School Enrollment Data'!$B$3:$B$1818, _xlfn.AGGREGATE(15, 3, (('School Enrollment Data'!$A$3:$A$1818=I$6)/('School Enrollment Data'!$A$3:$A$1818=I$6)*ROW('School Enrollment Data'!$A$3:$A$1818)-2),ROWS($DV$12:DV115)))), "")</f>
        <v/>
      </c>
      <c r="CH325" s="222" t="str">
        <f t="shared" ref="CH325:CH388" si="5">IF(CG325="","",_xlfn.SINGLE(_xlfn.IFNA(_xlfn.SINGLE(_xlfn.IFNA(_xlfn.SINGLE(IF(_xlfn.SINGLE((_xlfn.XLOOKUP(CG325,D$8:D$106,B$8:B$106)="")),"",_xlfn.XLOOKUP(CG325,D$8:D$106,B$8:B$106))),IF(_xlfn.XLOOKUP(CG325,AC$8:AC$106,AA$8:AA$106)="","",_xlfn.XLOOKUP(CG325,AC$8:AC$106,AA$8:AA$106)))),IF(_xlfn.XLOOKUP(CG325,BB$8:BB$106,AZ$8:AZ$106)="","",_xlfn.XLOOKUP(CG325,BB$8:BB$106,AZ$8:AZ$106)))))</f>
        <v/>
      </c>
      <c r="CI325" s="222" t="str">
        <f>IF($CG325="", "", IF($CH325="No", 0,VLOOKUP($CG325,'School Enrollment Data'!$B$3:$P$1818,2,FALSE)))</f>
        <v/>
      </c>
      <c r="CJ325" s="222" t="str">
        <f>IF($CG325="", "", IF($CH325="No", 0,VLOOKUP($CG325,'School Enrollment Data'!$B$3:$P$1818,3,FALSE)))</f>
        <v/>
      </c>
      <c r="CK325" s="222" t="str">
        <f>IF($CG325="", "", IF($CH325="No", 0,VLOOKUP($CG325,'School Enrollment Data'!$B$3:$P$1818,4,FALSE)))</f>
        <v/>
      </c>
      <c r="CL325" s="222" t="str">
        <f>IF($CG325="", "", IF($CH325="No", 0,VLOOKUP($CG325,'School Enrollment Data'!$B$3:$P$1818,5,FALSE)))</f>
        <v/>
      </c>
      <c r="CM325" s="222" t="str">
        <f>IF($CG325="", "", IF($CH325="No", 0,VLOOKUP($CG325,'School Enrollment Data'!$B$3:$P$1818,6,FALSE)))</f>
        <v/>
      </c>
      <c r="CN325" s="222" t="str">
        <f>IF($CG325="", "", IF($CH325="No", 0,VLOOKUP($CG325,'School Enrollment Data'!$B$3:$P$1818,7,FALSE)))</f>
        <v/>
      </c>
      <c r="CO325" s="222" t="str">
        <f>IF($CG325="", "", IF($CH325="No", 0,VLOOKUP($CG325,'School Enrollment Data'!$B$3:$P$1818,8,FALSE)))</f>
        <v/>
      </c>
      <c r="CP325" s="222" t="str">
        <f>IF($CG325="", "", IF($CH325="No", 0,VLOOKUP($CG325,'School Enrollment Data'!$B$3:$P$1818,9,FALSE)))</f>
        <v/>
      </c>
      <c r="CQ325" s="222" t="str">
        <f>IF($CG325="", "", IF($CH325="No", 0,VLOOKUP($CG325,'School Enrollment Data'!$B$3:$P$1818,10,FALSE)))</f>
        <v/>
      </c>
      <c r="CR325" s="222" t="str">
        <f>IF($CG325="", "", IF($CH325="No", 0,VLOOKUP($CG325,'School Enrollment Data'!$B$3:$P$1818,11,FALSE)))</f>
        <v/>
      </c>
      <c r="CS325" s="222" t="str">
        <f>IF($CG325="", "", IF($CH325="No", 0,VLOOKUP($CG325,'School Enrollment Data'!$B$3:$P$1818,12,FALSE)))</f>
        <v/>
      </c>
      <c r="CT325" s="222" t="str">
        <f>IF($CG325="", "", IF($CH325="No", 0,VLOOKUP($CG325,'School Enrollment Data'!$B$3:$P$1818,13,FALSE)))</f>
        <v/>
      </c>
      <c r="CU325" s="222" t="str">
        <f>IF($CG325="", "", IF($CH325="No", 0,VLOOKUP($CG325,'School Enrollment Data'!$B$3:$P$1818,14,FALSE)))</f>
        <v/>
      </c>
      <c r="CV325" s="222" t="str">
        <f>IF($CG325="", "", IF($CH325="No", 0,VLOOKUP($CG325,'School Enrollment Data'!$B$3:$P$1818,15,FALSE)))</f>
        <v/>
      </c>
    </row>
    <row r="326" spans="85:100" x14ac:dyDescent="0.25">
      <c r="CG326" s="134" t="str" cm="1">
        <f t="array" ref="CG326">IFERROR(_xlfn.SINGLE(INDEX('School Enrollment Data'!$B$3:$B$1818, _xlfn.AGGREGATE(15, 3, (('School Enrollment Data'!$A$3:$A$1818=I$6)/('School Enrollment Data'!$A$3:$A$1818=I$6)*ROW('School Enrollment Data'!$A$3:$A$1818)-2),ROWS($DV$12:DV116)))), "")</f>
        <v/>
      </c>
      <c r="CH326" s="222" t="str">
        <f t="shared" si="5"/>
        <v/>
      </c>
      <c r="CI326" s="222" t="str">
        <f>IF($CG326="", "", IF($CH326="No", 0,VLOOKUP($CG326,'School Enrollment Data'!$B$3:$P$1818,2,FALSE)))</f>
        <v/>
      </c>
      <c r="CJ326" s="222" t="str">
        <f>IF($CG326="", "", IF($CH326="No", 0,VLOOKUP($CG326,'School Enrollment Data'!$B$3:$P$1818,3,FALSE)))</f>
        <v/>
      </c>
      <c r="CK326" s="222" t="str">
        <f>IF($CG326="", "", IF($CH326="No", 0,VLOOKUP($CG326,'School Enrollment Data'!$B$3:$P$1818,4,FALSE)))</f>
        <v/>
      </c>
      <c r="CL326" s="222" t="str">
        <f>IF($CG326="", "", IF($CH326="No", 0,VLOOKUP($CG326,'School Enrollment Data'!$B$3:$P$1818,5,FALSE)))</f>
        <v/>
      </c>
      <c r="CM326" s="222" t="str">
        <f>IF($CG326="", "", IF($CH326="No", 0,VLOOKUP($CG326,'School Enrollment Data'!$B$3:$P$1818,6,FALSE)))</f>
        <v/>
      </c>
      <c r="CN326" s="222" t="str">
        <f>IF($CG326="", "", IF($CH326="No", 0,VLOOKUP($CG326,'School Enrollment Data'!$B$3:$P$1818,7,FALSE)))</f>
        <v/>
      </c>
      <c r="CO326" s="222" t="str">
        <f>IF($CG326="", "", IF($CH326="No", 0,VLOOKUP($CG326,'School Enrollment Data'!$B$3:$P$1818,8,FALSE)))</f>
        <v/>
      </c>
      <c r="CP326" s="222" t="str">
        <f>IF($CG326="", "", IF($CH326="No", 0,VLOOKUP($CG326,'School Enrollment Data'!$B$3:$P$1818,9,FALSE)))</f>
        <v/>
      </c>
      <c r="CQ326" s="222" t="str">
        <f>IF($CG326="", "", IF($CH326="No", 0,VLOOKUP($CG326,'School Enrollment Data'!$B$3:$P$1818,10,FALSE)))</f>
        <v/>
      </c>
      <c r="CR326" s="222" t="str">
        <f>IF($CG326="", "", IF($CH326="No", 0,VLOOKUP($CG326,'School Enrollment Data'!$B$3:$P$1818,11,FALSE)))</f>
        <v/>
      </c>
      <c r="CS326" s="222" t="str">
        <f>IF($CG326="", "", IF($CH326="No", 0,VLOOKUP($CG326,'School Enrollment Data'!$B$3:$P$1818,12,FALSE)))</f>
        <v/>
      </c>
      <c r="CT326" s="222" t="str">
        <f>IF($CG326="", "", IF($CH326="No", 0,VLOOKUP($CG326,'School Enrollment Data'!$B$3:$P$1818,13,FALSE)))</f>
        <v/>
      </c>
      <c r="CU326" s="222" t="str">
        <f>IF($CG326="", "", IF($CH326="No", 0,VLOOKUP($CG326,'School Enrollment Data'!$B$3:$P$1818,14,FALSE)))</f>
        <v/>
      </c>
      <c r="CV326" s="222" t="str">
        <f>IF($CG326="", "", IF($CH326="No", 0,VLOOKUP($CG326,'School Enrollment Data'!$B$3:$P$1818,15,FALSE)))</f>
        <v/>
      </c>
    </row>
    <row r="327" spans="85:100" x14ac:dyDescent="0.25">
      <c r="CG327" s="134" t="str" cm="1">
        <f t="array" ref="CG327">IFERROR(_xlfn.SINGLE(INDEX('School Enrollment Data'!$B$3:$B$1818, _xlfn.AGGREGATE(15, 3, (('School Enrollment Data'!$A$3:$A$1818=I$6)/('School Enrollment Data'!$A$3:$A$1818=I$6)*ROW('School Enrollment Data'!$A$3:$A$1818)-2),ROWS($DV$12:DV117)))), "")</f>
        <v/>
      </c>
      <c r="CH327" s="222" t="str">
        <f t="shared" si="5"/>
        <v/>
      </c>
      <c r="CI327" s="222" t="str">
        <f>IF($CG327="", "", IF($CH327="No", 0,VLOOKUP($CG327,'School Enrollment Data'!$B$3:$P$1818,2,FALSE)))</f>
        <v/>
      </c>
      <c r="CJ327" s="222" t="str">
        <f>IF($CG327="", "", IF($CH327="No", 0,VLOOKUP($CG327,'School Enrollment Data'!$B$3:$P$1818,3,FALSE)))</f>
        <v/>
      </c>
      <c r="CK327" s="222" t="str">
        <f>IF($CG327="", "", IF($CH327="No", 0,VLOOKUP($CG327,'School Enrollment Data'!$B$3:$P$1818,4,FALSE)))</f>
        <v/>
      </c>
      <c r="CL327" s="222" t="str">
        <f>IF($CG327="", "", IF($CH327="No", 0,VLOOKUP($CG327,'School Enrollment Data'!$B$3:$P$1818,5,FALSE)))</f>
        <v/>
      </c>
      <c r="CM327" s="222" t="str">
        <f>IF($CG327="", "", IF($CH327="No", 0,VLOOKUP($CG327,'School Enrollment Data'!$B$3:$P$1818,6,FALSE)))</f>
        <v/>
      </c>
      <c r="CN327" s="222" t="str">
        <f>IF($CG327="", "", IF($CH327="No", 0,VLOOKUP($CG327,'School Enrollment Data'!$B$3:$P$1818,7,FALSE)))</f>
        <v/>
      </c>
      <c r="CO327" s="222" t="str">
        <f>IF($CG327="", "", IF($CH327="No", 0,VLOOKUP($CG327,'School Enrollment Data'!$B$3:$P$1818,8,FALSE)))</f>
        <v/>
      </c>
      <c r="CP327" s="222" t="str">
        <f>IF($CG327="", "", IF($CH327="No", 0,VLOOKUP($CG327,'School Enrollment Data'!$B$3:$P$1818,9,FALSE)))</f>
        <v/>
      </c>
      <c r="CQ327" s="222" t="str">
        <f>IF($CG327="", "", IF($CH327="No", 0,VLOOKUP($CG327,'School Enrollment Data'!$B$3:$P$1818,10,FALSE)))</f>
        <v/>
      </c>
      <c r="CR327" s="222" t="str">
        <f>IF($CG327="", "", IF($CH327="No", 0,VLOOKUP($CG327,'School Enrollment Data'!$B$3:$P$1818,11,FALSE)))</f>
        <v/>
      </c>
      <c r="CS327" s="222" t="str">
        <f>IF($CG327="", "", IF($CH327="No", 0,VLOOKUP($CG327,'School Enrollment Data'!$B$3:$P$1818,12,FALSE)))</f>
        <v/>
      </c>
      <c r="CT327" s="222" t="str">
        <f>IF($CG327="", "", IF($CH327="No", 0,VLOOKUP($CG327,'School Enrollment Data'!$B$3:$P$1818,13,FALSE)))</f>
        <v/>
      </c>
      <c r="CU327" s="222" t="str">
        <f>IF($CG327="", "", IF($CH327="No", 0,VLOOKUP($CG327,'School Enrollment Data'!$B$3:$P$1818,14,FALSE)))</f>
        <v/>
      </c>
      <c r="CV327" s="222" t="str">
        <f>IF($CG327="", "", IF($CH327="No", 0,VLOOKUP($CG327,'School Enrollment Data'!$B$3:$P$1818,15,FALSE)))</f>
        <v/>
      </c>
    </row>
    <row r="328" spans="85:100" x14ac:dyDescent="0.25">
      <c r="CG328" s="134" t="str" cm="1">
        <f t="array" ref="CG328">IFERROR(_xlfn.SINGLE(INDEX('School Enrollment Data'!$B$3:$B$1818, _xlfn.AGGREGATE(15, 3, (('School Enrollment Data'!$A$3:$A$1818=I$6)/('School Enrollment Data'!$A$3:$A$1818=I$6)*ROW('School Enrollment Data'!$A$3:$A$1818)-2),ROWS($DV$12:DV118)))), "")</f>
        <v/>
      </c>
      <c r="CH328" s="222" t="str">
        <f t="shared" si="5"/>
        <v/>
      </c>
      <c r="CI328" s="222" t="str">
        <f>IF($CG328="", "", IF($CH328="No", 0,VLOOKUP($CG328,'School Enrollment Data'!$B$3:$P$1818,2,FALSE)))</f>
        <v/>
      </c>
      <c r="CJ328" s="222" t="str">
        <f>IF($CG328="", "", IF($CH328="No", 0,VLOOKUP($CG328,'School Enrollment Data'!$B$3:$P$1818,3,FALSE)))</f>
        <v/>
      </c>
      <c r="CK328" s="222" t="str">
        <f>IF($CG328="", "", IF($CH328="No", 0,VLOOKUP($CG328,'School Enrollment Data'!$B$3:$P$1818,4,FALSE)))</f>
        <v/>
      </c>
      <c r="CL328" s="222" t="str">
        <f>IF($CG328="", "", IF($CH328="No", 0,VLOOKUP($CG328,'School Enrollment Data'!$B$3:$P$1818,5,FALSE)))</f>
        <v/>
      </c>
      <c r="CM328" s="222" t="str">
        <f>IF($CG328="", "", IF($CH328="No", 0,VLOOKUP($CG328,'School Enrollment Data'!$B$3:$P$1818,6,FALSE)))</f>
        <v/>
      </c>
      <c r="CN328" s="222" t="str">
        <f>IF($CG328="", "", IF($CH328="No", 0,VLOOKUP($CG328,'School Enrollment Data'!$B$3:$P$1818,7,FALSE)))</f>
        <v/>
      </c>
      <c r="CO328" s="222" t="str">
        <f>IF($CG328="", "", IF($CH328="No", 0,VLOOKUP($CG328,'School Enrollment Data'!$B$3:$P$1818,8,FALSE)))</f>
        <v/>
      </c>
      <c r="CP328" s="222" t="str">
        <f>IF($CG328="", "", IF($CH328="No", 0,VLOOKUP($CG328,'School Enrollment Data'!$B$3:$P$1818,9,FALSE)))</f>
        <v/>
      </c>
      <c r="CQ328" s="222" t="str">
        <f>IF($CG328="", "", IF($CH328="No", 0,VLOOKUP($CG328,'School Enrollment Data'!$B$3:$P$1818,10,FALSE)))</f>
        <v/>
      </c>
      <c r="CR328" s="222" t="str">
        <f>IF($CG328="", "", IF($CH328="No", 0,VLOOKUP($CG328,'School Enrollment Data'!$B$3:$P$1818,11,FALSE)))</f>
        <v/>
      </c>
      <c r="CS328" s="222" t="str">
        <f>IF($CG328="", "", IF($CH328="No", 0,VLOOKUP($CG328,'School Enrollment Data'!$B$3:$P$1818,12,FALSE)))</f>
        <v/>
      </c>
      <c r="CT328" s="222" t="str">
        <f>IF($CG328="", "", IF($CH328="No", 0,VLOOKUP($CG328,'School Enrollment Data'!$B$3:$P$1818,13,FALSE)))</f>
        <v/>
      </c>
      <c r="CU328" s="222" t="str">
        <f>IF($CG328="", "", IF($CH328="No", 0,VLOOKUP($CG328,'School Enrollment Data'!$B$3:$P$1818,14,FALSE)))</f>
        <v/>
      </c>
      <c r="CV328" s="222" t="str">
        <f>IF($CG328="", "", IF($CH328="No", 0,VLOOKUP($CG328,'School Enrollment Data'!$B$3:$P$1818,15,FALSE)))</f>
        <v/>
      </c>
    </row>
    <row r="329" spans="85:100" x14ac:dyDescent="0.25">
      <c r="CG329" s="134" t="str" cm="1">
        <f t="array" ref="CG329">IFERROR(_xlfn.SINGLE(INDEX('School Enrollment Data'!$B$3:$B$1818, _xlfn.AGGREGATE(15, 3, (('School Enrollment Data'!$A$3:$A$1818=I$6)/('School Enrollment Data'!$A$3:$A$1818=I$6)*ROW('School Enrollment Data'!$A$3:$A$1818)-2),ROWS($DV$12:DV119)))), "")</f>
        <v/>
      </c>
      <c r="CH329" s="222" t="str">
        <f t="shared" si="5"/>
        <v/>
      </c>
      <c r="CI329" s="222" t="str">
        <f>IF($CG329="", "", IF($CH329="No", 0,VLOOKUP($CG329,'School Enrollment Data'!$B$3:$P$1818,2,FALSE)))</f>
        <v/>
      </c>
      <c r="CJ329" s="222" t="str">
        <f>IF($CG329="", "", IF($CH329="No", 0,VLOOKUP($CG329,'School Enrollment Data'!$B$3:$P$1818,3,FALSE)))</f>
        <v/>
      </c>
      <c r="CK329" s="222" t="str">
        <f>IF($CG329="", "", IF($CH329="No", 0,VLOOKUP($CG329,'School Enrollment Data'!$B$3:$P$1818,4,FALSE)))</f>
        <v/>
      </c>
      <c r="CL329" s="222" t="str">
        <f>IF($CG329="", "", IF($CH329="No", 0,VLOOKUP($CG329,'School Enrollment Data'!$B$3:$P$1818,5,FALSE)))</f>
        <v/>
      </c>
      <c r="CM329" s="222" t="str">
        <f>IF($CG329="", "", IF($CH329="No", 0,VLOOKUP($CG329,'School Enrollment Data'!$B$3:$P$1818,6,FALSE)))</f>
        <v/>
      </c>
      <c r="CN329" s="222" t="str">
        <f>IF($CG329="", "", IF($CH329="No", 0,VLOOKUP($CG329,'School Enrollment Data'!$B$3:$P$1818,7,FALSE)))</f>
        <v/>
      </c>
      <c r="CO329" s="222" t="str">
        <f>IF($CG329="", "", IF($CH329="No", 0,VLOOKUP($CG329,'School Enrollment Data'!$B$3:$P$1818,8,FALSE)))</f>
        <v/>
      </c>
      <c r="CP329" s="222" t="str">
        <f>IF($CG329="", "", IF($CH329="No", 0,VLOOKUP($CG329,'School Enrollment Data'!$B$3:$P$1818,9,FALSE)))</f>
        <v/>
      </c>
      <c r="CQ329" s="222" t="str">
        <f>IF($CG329="", "", IF($CH329="No", 0,VLOOKUP($CG329,'School Enrollment Data'!$B$3:$P$1818,10,FALSE)))</f>
        <v/>
      </c>
      <c r="CR329" s="222" t="str">
        <f>IF($CG329="", "", IF($CH329="No", 0,VLOOKUP($CG329,'School Enrollment Data'!$B$3:$P$1818,11,FALSE)))</f>
        <v/>
      </c>
      <c r="CS329" s="222" t="str">
        <f>IF($CG329="", "", IF($CH329="No", 0,VLOOKUP($CG329,'School Enrollment Data'!$B$3:$P$1818,12,FALSE)))</f>
        <v/>
      </c>
      <c r="CT329" s="222" t="str">
        <f>IF($CG329="", "", IF($CH329="No", 0,VLOOKUP($CG329,'School Enrollment Data'!$B$3:$P$1818,13,FALSE)))</f>
        <v/>
      </c>
      <c r="CU329" s="222" t="str">
        <f>IF($CG329="", "", IF($CH329="No", 0,VLOOKUP($CG329,'School Enrollment Data'!$B$3:$P$1818,14,FALSE)))</f>
        <v/>
      </c>
      <c r="CV329" s="222" t="str">
        <f>IF($CG329="", "", IF($CH329="No", 0,VLOOKUP($CG329,'School Enrollment Data'!$B$3:$P$1818,15,FALSE)))</f>
        <v/>
      </c>
    </row>
    <row r="330" spans="85:100" x14ac:dyDescent="0.25">
      <c r="CG330" s="134" t="str" cm="1">
        <f t="array" ref="CG330">IFERROR(_xlfn.SINGLE(INDEX('School Enrollment Data'!$B$3:$B$1818, _xlfn.AGGREGATE(15, 3, (('School Enrollment Data'!$A$3:$A$1818=I$6)/('School Enrollment Data'!$A$3:$A$1818=I$6)*ROW('School Enrollment Data'!$A$3:$A$1818)-2),ROWS($DV$12:DV120)))), "")</f>
        <v/>
      </c>
      <c r="CH330" s="222" t="str">
        <f t="shared" si="5"/>
        <v/>
      </c>
      <c r="CI330" s="222" t="str">
        <f>IF($CG330="", "", IF($CH330="No", 0,VLOOKUP($CG330,'School Enrollment Data'!$B$3:$P$1818,2,FALSE)))</f>
        <v/>
      </c>
      <c r="CJ330" s="222" t="str">
        <f>IF($CG330="", "", IF($CH330="No", 0,VLOOKUP($CG330,'School Enrollment Data'!$B$3:$P$1818,3,FALSE)))</f>
        <v/>
      </c>
      <c r="CK330" s="222" t="str">
        <f>IF($CG330="", "", IF($CH330="No", 0,VLOOKUP($CG330,'School Enrollment Data'!$B$3:$P$1818,4,FALSE)))</f>
        <v/>
      </c>
      <c r="CL330" s="222" t="str">
        <f>IF($CG330="", "", IF($CH330="No", 0,VLOOKUP($CG330,'School Enrollment Data'!$B$3:$P$1818,5,FALSE)))</f>
        <v/>
      </c>
      <c r="CM330" s="222" t="str">
        <f>IF($CG330="", "", IF($CH330="No", 0,VLOOKUP($CG330,'School Enrollment Data'!$B$3:$P$1818,6,FALSE)))</f>
        <v/>
      </c>
      <c r="CN330" s="222" t="str">
        <f>IF($CG330="", "", IF($CH330="No", 0,VLOOKUP($CG330,'School Enrollment Data'!$B$3:$P$1818,7,FALSE)))</f>
        <v/>
      </c>
      <c r="CO330" s="222" t="str">
        <f>IF($CG330="", "", IF($CH330="No", 0,VLOOKUP($CG330,'School Enrollment Data'!$B$3:$P$1818,8,FALSE)))</f>
        <v/>
      </c>
      <c r="CP330" s="222" t="str">
        <f>IF($CG330="", "", IF($CH330="No", 0,VLOOKUP($CG330,'School Enrollment Data'!$B$3:$P$1818,9,FALSE)))</f>
        <v/>
      </c>
      <c r="CQ330" s="222" t="str">
        <f>IF($CG330="", "", IF($CH330="No", 0,VLOOKUP($CG330,'School Enrollment Data'!$B$3:$P$1818,10,FALSE)))</f>
        <v/>
      </c>
      <c r="CR330" s="222" t="str">
        <f>IF($CG330="", "", IF($CH330="No", 0,VLOOKUP($CG330,'School Enrollment Data'!$B$3:$P$1818,11,FALSE)))</f>
        <v/>
      </c>
      <c r="CS330" s="222" t="str">
        <f>IF($CG330="", "", IF($CH330="No", 0,VLOOKUP($CG330,'School Enrollment Data'!$B$3:$P$1818,12,FALSE)))</f>
        <v/>
      </c>
      <c r="CT330" s="222" t="str">
        <f>IF($CG330="", "", IF($CH330="No", 0,VLOOKUP($CG330,'School Enrollment Data'!$B$3:$P$1818,13,FALSE)))</f>
        <v/>
      </c>
      <c r="CU330" s="222" t="str">
        <f>IF($CG330="", "", IF($CH330="No", 0,VLOOKUP($CG330,'School Enrollment Data'!$B$3:$P$1818,14,FALSE)))</f>
        <v/>
      </c>
      <c r="CV330" s="222" t="str">
        <f>IF($CG330="", "", IF($CH330="No", 0,VLOOKUP($CG330,'School Enrollment Data'!$B$3:$P$1818,15,FALSE)))</f>
        <v/>
      </c>
    </row>
    <row r="331" spans="85:100" x14ac:dyDescent="0.25">
      <c r="CG331" s="136" t="str" cm="1">
        <f t="array" ref="CG331">IFERROR(_xlfn.SINGLE(INDEX('School Enrollment Data'!$B$3:$B$1818, _xlfn.AGGREGATE(15, 3, (('School Enrollment Data'!$A$3:$A$1818=AR$6)/('School Enrollment Data'!$A$3:$A$1818=AR$6)*ROW('School Enrollment Data'!$A$3:$A$1818)-2),ROWS($DV$12:DV12)))), "")</f>
        <v/>
      </c>
      <c r="CH331" s="222" t="str">
        <f t="shared" si="5"/>
        <v/>
      </c>
      <c r="CI331" s="222" t="str">
        <f>IF($CG331="", "", IF($CH331="No", 0,VLOOKUP($CG331,'School Enrollment Data'!$B$3:$P$1818,2,FALSE)))</f>
        <v/>
      </c>
      <c r="CJ331" s="222" t="str">
        <f>IF($CG331="", "", IF($CH331="No", 0,VLOOKUP($CG331,'School Enrollment Data'!$B$3:$P$1818,3,FALSE)))</f>
        <v/>
      </c>
      <c r="CK331" s="222" t="str">
        <f>IF($CG331="", "", IF($CH331="No", 0,VLOOKUP($CG331,'School Enrollment Data'!$B$3:$P$1818,4,FALSE)))</f>
        <v/>
      </c>
      <c r="CL331" s="222" t="str">
        <f>IF($CG331="", "", IF($CH331="No", 0,VLOOKUP($CG331,'School Enrollment Data'!$B$3:$P$1818,5,FALSE)))</f>
        <v/>
      </c>
      <c r="CM331" s="222" t="str">
        <f>IF($CG331="", "", IF($CH331="No", 0,VLOOKUP($CG331,'School Enrollment Data'!$B$3:$P$1818,6,FALSE)))</f>
        <v/>
      </c>
      <c r="CN331" s="222" t="str">
        <f>IF($CG331="", "", IF($CH331="No", 0,VLOOKUP($CG331,'School Enrollment Data'!$B$3:$P$1818,7,FALSE)))</f>
        <v/>
      </c>
      <c r="CO331" s="222" t="str">
        <f>IF($CG331="", "", IF($CH331="No", 0,VLOOKUP($CG331,'School Enrollment Data'!$B$3:$P$1818,8,FALSE)))</f>
        <v/>
      </c>
      <c r="CP331" s="222" t="str">
        <f>IF($CG331="", "", IF($CH331="No", 0,VLOOKUP($CG331,'School Enrollment Data'!$B$3:$P$1818,9,FALSE)))</f>
        <v/>
      </c>
      <c r="CQ331" s="222" t="str">
        <f>IF($CG331="", "", IF($CH331="No", 0,VLOOKUP($CG331,'School Enrollment Data'!$B$3:$P$1818,10,FALSE)))</f>
        <v/>
      </c>
      <c r="CR331" s="222" t="str">
        <f>IF($CG331="", "", IF($CH331="No", 0,VLOOKUP($CG331,'School Enrollment Data'!$B$3:$P$1818,11,FALSE)))</f>
        <v/>
      </c>
      <c r="CS331" s="222" t="str">
        <f>IF($CG331="", "", IF($CH331="No", 0,VLOOKUP($CG331,'School Enrollment Data'!$B$3:$P$1818,12,FALSE)))</f>
        <v/>
      </c>
      <c r="CT331" s="222" t="str">
        <f>IF($CG331="", "", IF($CH331="No", 0,VLOOKUP($CG331,'School Enrollment Data'!$B$3:$P$1818,13,FALSE)))</f>
        <v/>
      </c>
      <c r="CU331" s="222" t="str">
        <f>IF($CG331="", "", IF($CH331="No", 0,VLOOKUP($CG331,'School Enrollment Data'!$B$3:$P$1818,14,FALSE)))</f>
        <v/>
      </c>
      <c r="CV331" s="222" t="str">
        <f>IF($CG331="", "", IF($CH331="No", 0,VLOOKUP($CG331,'School Enrollment Data'!$B$3:$P$1818,15,FALSE)))</f>
        <v/>
      </c>
    </row>
    <row r="332" spans="85:100" x14ac:dyDescent="0.25">
      <c r="CG332" s="136" t="str" cm="1">
        <f t="array" ref="CG332">IFERROR(_xlfn.SINGLE(INDEX('School Enrollment Data'!$B$3:$B$1818, _xlfn.AGGREGATE(15, 3, (('School Enrollment Data'!$A$3:$A$1818=AR$6)/('School Enrollment Data'!$A$3:$A$1818=AR$6)*ROW('School Enrollment Data'!$A$3:$A$1818)-2),ROWS($DV$12:DV13)))), "")</f>
        <v/>
      </c>
      <c r="CH332" s="222" t="str">
        <f t="shared" si="5"/>
        <v/>
      </c>
      <c r="CI332" s="222" t="str">
        <f>IF($CG332="", "", IF($CH332="No", 0,VLOOKUP($CG332,'School Enrollment Data'!$B$3:$P$1818,2,FALSE)))</f>
        <v/>
      </c>
      <c r="CJ332" s="222" t="str">
        <f>IF($CG332="", "", IF($CH332="No", 0,VLOOKUP($CG332,'School Enrollment Data'!$B$3:$P$1818,3,FALSE)))</f>
        <v/>
      </c>
      <c r="CK332" s="222" t="str">
        <f>IF($CG332="", "", IF($CH332="No", 0,VLOOKUP($CG332,'School Enrollment Data'!$B$3:$P$1818,4,FALSE)))</f>
        <v/>
      </c>
      <c r="CL332" s="222" t="str">
        <f>IF($CG332="", "", IF($CH332="No", 0,VLOOKUP($CG332,'School Enrollment Data'!$B$3:$P$1818,5,FALSE)))</f>
        <v/>
      </c>
      <c r="CM332" s="222" t="str">
        <f>IF($CG332="", "", IF($CH332="No", 0,VLOOKUP($CG332,'School Enrollment Data'!$B$3:$P$1818,6,FALSE)))</f>
        <v/>
      </c>
      <c r="CN332" s="222" t="str">
        <f>IF($CG332="", "", IF($CH332="No", 0,VLOOKUP($CG332,'School Enrollment Data'!$B$3:$P$1818,7,FALSE)))</f>
        <v/>
      </c>
      <c r="CO332" s="222" t="str">
        <f>IF($CG332="", "", IF($CH332="No", 0,VLOOKUP($CG332,'School Enrollment Data'!$B$3:$P$1818,8,FALSE)))</f>
        <v/>
      </c>
      <c r="CP332" s="222" t="str">
        <f>IF($CG332="", "", IF($CH332="No", 0,VLOOKUP($CG332,'School Enrollment Data'!$B$3:$P$1818,9,FALSE)))</f>
        <v/>
      </c>
      <c r="CQ332" s="222" t="str">
        <f>IF($CG332="", "", IF($CH332="No", 0,VLOOKUP($CG332,'School Enrollment Data'!$B$3:$P$1818,10,FALSE)))</f>
        <v/>
      </c>
      <c r="CR332" s="222" t="str">
        <f>IF($CG332="", "", IF($CH332="No", 0,VLOOKUP($CG332,'School Enrollment Data'!$B$3:$P$1818,11,FALSE)))</f>
        <v/>
      </c>
      <c r="CS332" s="222" t="str">
        <f>IF($CG332="", "", IF($CH332="No", 0,VLOOKUP($CG332,'School Enrollment Data'!$B$3:$P$1818,12,FALSE)))</f>
        <v/>
      </c>
      <c r="CT332" s="222" t="str">
        <f>IF($CG332="", "", IF($CH332="No", 0,VLOOKUP($CG332,'School Enrollment Data'!$B$3:$P$1818,13,FALSE)))</f>
        <v/>
      </c>
      <c r="CU332" s="222" t="str">
        <f>IF($CG332="", "", IF($CH332="No", 0,VLOOKUP($CG332,'School Enrollment Data'!$B$3:$P$1818,14,FALSE)))</f>
        <v/>
      </c>
      <c r="CV332" s="222" t="str">
        <f>IF($CG332="", "", IF($CH332="No", 0,VLOOKUP($CG332,'School Enrollment Data'!$B$3:$P$1818,15,FALSE)))</f>
        <v/>
      </c>
    </row>
    <row r="333" spans="85:100" x14ac:dyDescent="0.25">
      <c r="CG333" s="136" t="str" cm="1">
        <f t="array" ref="CG333">IFERROR(_xlfn.SINGLE(INDEX('School Enrollment Data'!$B$3:$B$1818, _xlfn.AGGREGATE(15, 3, (('School Enrollment Data'!$A$3:$A$1818=AR$6)/('School Enrollment Data'!$A$3:$A$1818=AR$6)*ROW('School Enrollment Data'!$A$3:$A$1818)-2),ROWS($DV$12:DV14)))), "")</f>
        <v/>
      </c>
      <c r="CH333" s="222" t="str">
        <f t="shared" si="5"/>
        <v/>
      </c>
      <c r="CI333" s="222" t="str">
        <f>IF($CG333="", "", IF($CH333="No", 0,VLOOKUP($CG333,'School Enrollment Data'!$B$3:$P$1818,2,FALSE)))</f>
        <v/>
      </c>
      <c r="CJ333" s="222" t="str">
        <f>IF($CG333="", "", IF($CH333="No", 0,VLOOKUP($CG333,'School Enrollment Data'!$B$3:$P$1818,3,FALSE)))</f>
        <v/>
      </c>
      <c r="CK333" s="222" t="str">
        <f>IF($CG333="", "", IF($CH333="No", 0,VLOOKUP($CG333,'School Enrollment Data'!$B$3:$P$1818,4,FALSE)))</f>
        <v/>
      </c>
      <c r="CL333" s="222" t="str">
        <f>IF($CG333="", "", IF($CH333="No", 0,VLOOKUP($CG333,'School Enrollment Data'!$B$3:$P$1818,5,FALSE)))</f>
        <v/>
      </c>
      <c r="CM333" s="222" t="str">
        <f>IF($CG333="", "", IF($CH333="No", 0,VLOOKUP($CG333,'School Enrollment Data'!$B$3:$P$1818,6,FALSE)))</f>
        <v/>
      </c>
      <c r="CN333" s="222" t="str">
        <f>IF($CG333="", "", IF($CH333="No", 0,VLOOKUP($CG333,'School Enrollment Data'!$B$3:$P$1818,7,FALSE)))</f>
        <v/>
      </c>
      <c r="CO333" s="222" t="str">
        <f>IF($CG333="", "", IF($CH333="No", 0,VLOOKUP($CG333,'School Enrollment Data'!$B$3:$P$1818,8,FALSE)))</f>
        <v/>
      </c>
      <c r="CP333" s="222" t="str">
        <f>IF($CG333="", "", IF($CH333="No", 0,VLOOKUP($CG333,'School Enrollment Data'!$B$3:$P$1818,9,FALSE)))</f>
        <v/>
      </c>
      <c r="CQ333" s="222" t="str">
        <f>IF($CG333="", "", IF($CH333="No", 0,VLOOKUP($CG333,'School Enrollment Data'!$B$3:$P$1818,10,FALSE)))</f>
        <v/>
      </c>
      <c r="CR333" s="222" t="str">
        <f>IF($CG333="", "", IF($CH333="No", 0,VLOOKUP($CG333,'School Enrollment Data'!$B$3:$P$1818,11,FALSE)))</f>
        <v/>
      </c>
      <c r="CS333" s="222" t="str">
        <f>IF($CG333="", "", IF($CH333="No", 0,VLOOKUP($CG333,'School Enrollment Data'!$B$3:$P$1818,12,FALSE)))</f>
        <v/>
      </c>
      <c r="CT333" s="222" t="str">
        <f>IF($CG333="", "", IF($CH333="No", 0,VLOOKUP($CG333,'School Enrollment Data'!$B$3:$P$1818,13,FALSE)))</f>
        <v/>
      </c>
      <c r="CU333" s="222" t="str">
        <f>IF($CG333="", "", IF($CH333="No", 0,VLOOKUP($CG333,'School Enrollment Data'!$B$3:$P$1818,14,FALSE)))</f>
        <v/>
      </c>
      <c r="CV333" s="222" t="str">
        <f>IF($CG333="", "", IF($CH333="No", 0,VLOOKUP($CG333,'School Enrollment Data'!$B$3:$P$1818,15,FALSE)))</f>
        <v/>
      </c>
    </row>
    <row r="334" spans="85:100" x14ac:dyDescent="0.25">
      <c r="CG334" s="136" t="str" cm="1">
        <f t="array" ref="CG334">IFERROR(_xlfn.SINGLE(INDEX('School Enrollment Data'!$B$3:$B$1818, _xlfn.AGGREGATE(15, 3, (('School Enrollment Data'!$A$3:$A$1818=AR$6)/('School Enrollment Data'!$A$3:$A$1818=AR$6)*ROW('School Enrollment Data'!$A$3:$A$1818)-2),ROWS($DV$12:DV15)))), "")</f>
        <v/>
      </c>
      <c r="CH334" s="222" t="str">
        <f t="shared" si="5"/>
        <v/>
      </c>
      <c r="CI334" s="222" t="str">
        <f>IF($CG334="", "", IF($CH334="No", 0,VLOOKUP($CG334,'School Enrollment Data'!$B$3:$P$1818,2,FALSE)))</f>
        <v/>
      </c>
      <c r="CJ334" s="222" t="str">
        <f>IF($CG334="", "", IF($CH334="No", 0,VLOOKUP($CG334,'School Enrollment Data'!$B$3:$P$1818,3,FALSE)))</f>
        <v/>
      </c>
      <c r="CK334" s="222" t="str">
        <f>IF($CG334="", "", IF($CH334="No", 0,VLOOKUP($CG334,'School Enrollment Data'!$B$3:$P$1818,4,FALSE)))</f>
        <v/>
      </c>
      <c r="CL334" s="222" t="str">
        <f>IF($CG334="", "", IF($CH334="No", 0,VLOOKUP($CG334,'School Enrollment Data'!$B$3:$P$1818,5,FALSE)))</f>
        <v/>
      </c>
      <c r="CM334" s="222" t="str">
        <f>IF($CG334="", "", IF($CH334="No", 0,VLOOKUP($CG334,'School Enrollment Data'!$B$3:$P$1818,6,FALSE)))</f>
        <v/>
      </c>
      <c r="CN334" s="222" t="str">
        <f>IF($CG334="", "", IF($CH334="No", 0,VLOOKUP($CG334,'School Enrollment Data'!$B$3:$P$1818,7,FALSE)))</f>
        <v/>
      </c>
      <c r="CO334" s="222" t="str">
        <f>IF($CG334="", "", IF($CH334="No", 0,VLOOKUP($CG334,'School Enrollment Data'!$B$3:$P$1818,8,FALSE)))</f>
        <v/>
      </c>
      <c r="CP334" s="222" t="str">
        <f>IF($CG334="", "", IF($CH334="No", 0,VLOOKUP($CG334,'School Enrollment Data'!$B$3:$P$1818,9,FALSE)))</f>
        <v/>
      </c>
      <c r="CQ334" s="222" t="str">
        <f>IF($CG334="", "", IF($CH334="No", 0,VLOOKUP($CG334,'School Enrollment Data'!$B$3:$P$1818,10,FALSE)))</f>
        <v/>
      </c>
      <c r="CR334" s="222" t="str">
        <f>IF($CG334="", "", IF($CH334="No", 0,VLOOKUP($CG334,'School Enrollment Data'!$B$3:$P$1818,11,FALSE)))</f>
        <v/>
      </c>
      <c r="CS334" s="222" t="str">
        <f>IF($CG334="", "", IF($CH334="No", 0,VLOOKUP($CG334,'School Enrollment Data'!$B$3:$P$1818,12,FALSE)))</f>
        <v/>
      </c>
      <c r="CT334" s="222" t="str">
        <f>IF($CG334="", "", IF($CH334="No", 0,VLOOKUP($CG334,'School Enrollment Data'!$B$3:$P$1818,13,FALSE)))</f>
        <v/>
      </c>
      <c r="CU334" s="222" t="str">
        <f>IF($CG334="", "", IF($CH334="No", 0,VLOOKUP($CG334,'School Enrollment Data'!$B$3:$P$1818,14,FALSE)))</f>
        <v/>
      </c>
      <c r="CV334" s="222" t="str">
        <f>IF($CG334="", "", IF($CH334="No", 0,VLOOKUP($CG334,'School Enrollment Data'!$B$3:$P$1818,15,FALSE)))</f>
        <v/>
      </c>
    </row>
    <row r="335" spans="85:100" x14ac:dyDescent="0.25">
      <c r="CG335" s="136" t="str" cm="1">
        <f t="array" ref="CG335">IFERROR(_xlfn.SINGLE(INDEX('School Enrollment Data'!$B$3:$B$1818, _xlfn.AGGREGATE(15, 3, (('School Enrollment Data'!$A$3:$A$1818=AR$6)/('School Enrollment Data'!$A$3:$A$1818=AR$6)*ROW('School Enrollment Data'!$A$3:$A$1818)-2),ROWS($DV$12:DV16)))), "")</f>
        <v/>
      </c>
      <c r="CH335" s="222" t="str">
        <f t="shared" si="5"/>
        <v/>
      </c>
      <c r="CI335" s="222" t="str">
        <f>IF($CG335="", "", IF($CH335="No", 0,VLOOKUP($CG335,'School Enrollment Data'!$B$3:$P$1818,2,FALSE)))</f>
        <v/>
      </c>
      <c r="CJ335" s="222" t="str">
        <f>IF($CG335="", "", IF($CH335="No", 0,VLOOKUP($CG335,'School Enrollment Data'!$B$3:$P$1818,3,FALSE)))</f>
        <v/>
      </c>
      <c r="CK335" s="222" t="str">
        <f>IF($CG335="", "", IF($CH335="No", 0,VLOOKUP($CG335,'School Enrollment Data'!$B$3:$P$1818,4,FALSE)))</f>
        <v/>
      </c>
      <c r="CL335" s="222" t="str">
        <f>IF($CG335="", "", IF($CH335="No", 0,VLOOKUP($CG335,'School Enrollment Data'!$B$3:$P$1818,5,FALSE)))</f>
        <v/>
      </c>
      <c r="CM335" s="222" t="str">
        <f>IF($CG335="", "", IF($CH335="No", 0,VLOOKUP($CG335,'School Enrollment Data'!$B$3:$P$1818,6,FALSE)))</f>
        <v/>
      </c>
      <c r="CN335" s="222" t="str">
        <f>IF($CG335="", "", IF($CH335="No", 0,VLOOKUP($CG335,'School Enrollment Data'!$B$3:$P$1818,7,FALSE)))</f>
        <v/>
      </c>
      <c r="CO335" s="222" t="str">
        <f>IF($CG335="", "", IF($CH335="No", 0,VLOOKUP($CG335,'School Enrollment Data'!$B$3:$P$1818,8,FALSE)))</f>
        <v/>
      </c>
      <c r="CP335" s="222" t="str">
        <f>IF($CG335="", "", IF($CH335="No", 0,VLOOKUP($CG335,'School Enrollment Data'!$B$3:$P$1818,9,FALSE)))</f>
        <v/>
      </c>
      <c r="CQ335" s="222" t="str">
        <f>IF($CG335="", "", IF($CH335="No", 0,VLOOKUP($CG335,'School Enrollment Data'!$B$3:$P$1818,10,FALSE)))</f>
        <v/>
      </c>
      <c r="CR335" s="222" t="str">
        <f>IF($CG335="", "", IF($CH335="No", 0,VLOOKUP($CG335,'School Enrollment Data'!$B$3:$P$1818,11,FALSE)))</f>
        <v/>
      </c>
      <c r="CS335" s="222" t="str">
        <f>IF($CG335="", "", IF($CH335="No", 0,VLOOKUP($CG335,'School Enrollment Data'!$B$3:$P$1818,12,FALSE)))</f>
        <v/>
      </c>
      <c r="CT335" s="222" t="str">
        <f>IF($CG335="", "", IF($CH335="No", 0,VLOOKUP($CG335,'School Enrollment Data'!$B$3:$P$1818,13,FALSE)))</f>
        <v/>
      </c>
      <c r="CU335" s="222" t="str">
        <f>IF($CG335="", "", IF($CH335="No", 0,VLOOKUP($CG335,'School Enrollment Data'!$B$3:$P$1818,14,FALSE)))</f>
        <v/>
      </c>
      <c r="CV335" s="222" t="str">
        <f>IF($CG335="", "", IF($CH335="No", 0,VLOOKUP($CG335,'School Enrollment Data'!$B$3:$P$1818,15,FALSE)))</f>
        <v/>
      </c>
    </row>
    <row r="336" spans="85:100" x14ac:dyDescent="0.25">
      <c r="CG336" s="136" t="str" cm="1">
        <f t="array" ref="CG336">IFERROR(_xlfn.SINGLE(INDEX('School Enrollment Data'!$B$3:$B$1818, _xlfn.AGGREGATE(15, 3, (('School Enrollment Data'!$A$3:$A$1818=AR$6)/('School Enrollment Data'!$A$3:$A$1818=AR$6)*ROW('School Enrollment Data'!$A$3:$A$1818)-2),ROWS($DV$12:DV17)))), "")</f>
        <v/>
      </c>
      <c r="CH336" s="222" t="str">
        <f t="shared" si="5"/>
        <v/>
      </c>
      <c r="CI336" s="222" t="str">
        <f>IF($CG336="", "", IF($CH336="No", 0,VLOOKUP($CG336,'School Enrollment Data'!$B$3:$P$1818,2,FALSE)))</f>
        <v/>
      </c>
      <c r="CJ336" s="222" t="str">
        <f>IF($CG336="", "", IF($CH336="No", 0,VLOOKUP($CG336,'School Enrollment Data'!$B$3:$P$1818,3,FALSE)))</f>
        <v/>
      </c>
      <c r="CK336" s="222" t="str">
        <f>IF($CG336="", "", IF($CH336="No", 0,VLOOKUP($CG336,'School Enrollment Data'!$B$3:$P$1818,4,FALSE)))</f>
        <v/>
      </c>
      <c r="CL336" s="222" t="str">
        <f>IF($CG336="", "", IF($CH336="No", 0,VLOOKUP($CG336,'School Enrollment Data'!$B$3:$P$1818,5,FALSE)))</f>
        <v/>
      </c>
      <c r="CM336" s="222" t="str">
        <f>IF($CG336="", "", IF($CH336="No", 0,VLOOKUP($CG336,'School Enrollment Data'!$B$3:$P$1818,6,FALSE)))</f>
        <v/>
      </c>
      <c r="CN336" s="222" t="str">
        <f>IF($CG336="", "", IF($CH336="No", 0,VLOOKUP($CG336,'School Enrollment Data'!$B$3:$P$1818,7,FALSE)))</f>
        <v/>
      </c>
      <c r="CO336" s="222" t="str">
        <f>IF($CG336="", "", IF($CH336="No", 0,VLOOKUP($CG336,'School Enrollment Data'!$B$3:$P$1818,8,FALSE)))</f>
        <v/>
      </c>
      <c r="CP336" s="222" t="str">
        <f>IF($CG336="", "", IF($CH336="No", 0,VLOOKUP($CG336,'School Enrollment Data'!$B$3:$P$1818,9,FALSE)))</f>
        <v/>
      </c>
      <c r="CQ336" s="222" t="str">
        <f>IF($CG336="", "", IF($CH336="No", 0,VLOOKUP($CG336,'School Enrollment Data'!$B$3:$P$1818,10,FALSE)))</f>
        <v/>
      </c>
      <c r="CR336" s="222" t="str">
        <f>IF($CG336="", "", IF($CH336="No", 0,VLOOKUP($CG336,'School Enrollment Data'!$B$3:$P$1818,11,FALSE)))</f>
        <v/>
      </c>
      <c r="CS336" s="222" t="str">
        <f>IF($CG336="", "", IF($CH336="No", 0,VLOOKUP($CG336,'School Enrollment Data'!$B$3:$P$1818,12,FALSE)))</f>
        <v/>
      </c>
      <c r="CT336" s="222" t="str">
        <f>IF($CG336="", "", IF($CH336="No", 0,VLOOKUP($CG336,'School Enrollment Data'!$B$3:$P$1818,13,FALSE)))</f>
        <v/>
      </c>
      <c r="CU336" s="222" t="str">
        <f>IF($CG336="", "", IF($CH336="No", 0,VLOOKUP($CG336,'School Enrollment Data'!$B$3:$P$1818,14,FALSE)))</f>
        <v/>
      </c>
      <c r="CV336" s="222" t="str">
        <f>IF($CG336="", "", IF($CH336="No", 0,VLOOKUP($CG336,'School Enrollment Data'!$B$3:$P$1818,15,FALSE)))</f>
        <v/>
      </c>
    </row>
    <row r="337" spans="85:100" x14ac:dyDescent="0.25">
      <c r="CG337" s="136" t="str" cm="1">
        <f t="array" ref="CG337">IFERROR(_xlfn.SINGLE(INDEX('School Enrollment Data'!$B$3:$B$1818, _xlfn.AGGREGATE(15, 3, (('School Enrollment Data'!$A$3:$A$1818=AR$6)/('School Enrollment Data'!$A$3:$A$1818=AR$6)*ROW('School Enrollment Data'!$A$3:$A$1818)-2),ROWS($DV$12:DV18)))), "")</f>
        <v/>
      </c>
      <c r="CH337" s="222" t="str">
        <f t="shared" si="5"/>
        <v/>
      </c>
      <c r="CI337" s="222" t="str">
        <f>IF($CG337="", "", IF($CH337="No", 0,VLOOKUP($CG337,'School Enrollment Data'!$B$3:$P$1818,2,FALSE)))</f>
        <v/>
      </c>
      <c r="CJ337" s="222" t="str">
        <f>IF($CG337="", "", IF($CH337="No", 0,VLOOKUP($CG337,'School Enrollment Data'!$B$3:$P$1818,3,FALSE)))</f>
        <v/>
      </c>
      <c r="CK337" s="222" t="str">
        <f>IF($CG337="", "", IF($CH337="No", 0,VLOOKUP($CG337,'School Enrollment Data'!$B$3:$P$1818,4,FALSE)))</f>
        <v/>
      </c>
      <c r="CL337" s="222" t="str">
        <f>IF($CG337="", "", IF($CH337="No", 0,VLOOKUP($CG337,'School Enrollment Data'!$B$3:$P$1818,5,FALSE)))</f>
        <v/>
      </c>
      <c r="CM337" s="222" t="str">
        <f>IF($CG337="", "", IF($CH337="No", 0,VLOOKUP($CG337,'School Enrollment Data'!$B$3:$P$1818,6,FALSE)))</f>
        <v/>
      </c>
      <c r="CN337" s="222" t="str">
        <f>IF($CG337="", "", IF($CH337="No", 0,VLOOKUP($CG337,'School Enrollment Data'!$B$3:$P$1818,7,FALSE)))</f>
        <v/>
      </c>
      <c r="CO337" s="222" t="str">
        <f>IF($CG337="", "", IF($CH337="No", 0,VLOOKUP($CG337,'School Enrollment Data'!$B$3:$P$1818,8,FALSE)))</f>
        <v/>
      </c>
      <c r="CP337" s="222" t="str">
        <f>IF($CG337="", "", IF($CH337="No", 0,VLOOKUP($CG337,'School Enrollment Data'!$B$3:$P$1818,9,FALSE)))</f>
        <v/>
      </c>
      <c r="CQ337" s="222" t="str">
        <f>IF($CG337="", "", IF($CH337="No", 0,VLOOKUP($CG337,'School Enrollment Data'!$B$3:$P$1818,10,FALSE)))</f>
        <v/>
      </c>
      <c r="CR337" s="222" t="str">
        <f>IF($CG337="", "", IF($CH337="No", 0,VLOOKUP($CG337,'School Enrollment Data'!$B$3:$P$1818,11,FALSE)))</f>
        <v/>
      </c>
      <c r="CS337" s="222" t="str">
        <f>IF($CG337="", "", IF($CH337="No", 0,VLOOKUP($CG337,'School Enrollment Data'!$B$3:$P$1818,12,FALSE)))</f>
        <v/>
      </c>
      <c r="CT337" s="222" t="str">
        <f>IF($CG337="", "", IF($CH337="No", 0,VLOOKUP($CG337,'School Enrollment Data'!$B$3:$P$1818,13,FALSE)))</f>
        <v/>
      </c>
      <c r="CU337" s="222" t="str">
        <f>IF($CG337="", "", IF($CH337="No", 0,VLOOKUP($CG337,'School Enrollment Data'!$B$3:$P$1818,14,FALSE)))</f>
        <v/>
      </c>
      <c r="CV337" s="222" t="str">
        <f>IF($CG337="", "", IF($CH337="No", 0,VLOOKUP($CG337,'School Enrollment Data'!$B$3:$P$1818,15,FALSE)))</f>
        <v/>
      </c>
    </row>
    <row r="338" spans="85:100" x14ac:dyDescent="0.25">
      <c r="CG338" s="136" t="str" cm="1">
        <f t="array" ref="CG338">IFERROR(_xlfn.SINGLE(INDEX('School Enrollment Data'!$B$3:$B$1818, _xlfn.AGGREGATE(15, 3, (('School Enrollment Data'!$A$3:$A$1818=AR$6)/('School Enrollment Data'!$A$3:$A$1818=AR$6)*ROW('School Enrollment Data'!$A$3:$A$1818)-2),ROWS($DV$12:DV19)))), "")</f>
        <v/>
      </c>
      <c r="CH338" s="222" t="str">
        <f t="shared" si="5"/>
        <v/>
      </c>
      <c r="CI338" s="222" t="str">
        <f>IF($CG338="", "", IF($CH338="No", 0,VLOOKUP($CG338,'School Enrollment Data'!$B$3:$P$1818,2,FALSE)))</f>
        <v/>
      </c>
      <c r="CJ338" s="222" t="str">
        <f>IF($CG338="", "", IF($CH338="No", 0,VLOOKUP($CG338,'School Enrollment Data'!$B$3:$P$1818,3,FALSE)))</f>
        <v/>
      </c>
      <c r="CK338" s="222" t="str">
        <f>IF($CG338="", "", IF($CH338="No", 0,VLOOKUP($CG338,'School Enrollment Data'!$B$3:$P$1818,4,FALSE)))</f>
        <v/>
      </c>
      <c r="CL338" s="222" t="str">
        <f>IF($CG338="", "", IF($CH338="No", 0,VLOOKUP($CG338,'School Enrollment Data'!$B$3:$P$1818,5,FALSE)))</f>
        <v/>
      </c>
      <c r="CM338" s="222" t="str">
        <f>IF($CG338="", "", IF($CH338="No", 0,VLOOKUP($CG338,'School Enrollment Data'!$B$3:$P$1818,6,FALSE)))</f>
        <v/>
      </c>
      <c r="CN338" s="222" t="str">
        <f>IF($CG338="", "", IF($CH338="No", 0,VLOOKUP($CG338,'School Enrollment Data'!$B$3:$P$1818,7,FALSE)))</f>
        <v/>
      </c>
      <c r="CO338" s="222" t="str">
        <f>IF($CG338="", "", IF($CH338="No", 0,VLOOKUP($CG338,'School Enrollment Data'!$B$3:$P$1818,8,FALSE)))</f>
        <v/>
      </c>
      <c r="CP338" s="222" t="str">
        <f>IF($CG338="", "", IF($CH338="No", 0,VLOOKUP($CG338,'School Enrollment Data'!$B$3:$P$1818,9,FALSE)))</f>
        <v/>
      </c>
      <c r="CQ338" s="222" t="str">
        <f>IF($CG338="", "", IF($CH338="No", 0,VLOOKUP($CG338,'School Enrollment Data'!$B$3:$P$1818,10,FALSE)))</f>
        <v/>
      </c>
      <c r="CR338" s="222" t="str">
        <f>IF($CG338="", "", IF($CH338="No", 0,VLOOKUP($CG338,'School Enrollment Data'!$B$3:$P$1818,11,FALSE)))</f>
        <v/>
      </c>
      <c r="CS338" s="222" t="str">
        <f>IF($CG338="", "", IF($CH338="No", 0,VLOOKUP($CG338,'School Enrollment Data'!$B$3:$P$1818,12,FALSE)))</f>
        <v/>
      </c>
      <c r="CT338" s="222" t="str">
        <f>IF($CG338="", "", IF($CH338="No", 0,VLOOKUP($CG338,'School Enrollment Data'!$B$3:$P$1818,13,FALSE)))</f>
        <v/>
      </c>
      <c r="CU338" s="222" t="str">
        <f>IF($CG338="", "", IF($CH338="No", 0,VLOOKUP($CG338,'School Enrollment Data'!$B$3:$P$1818,14,FALSE)))</f>
        <v/>
      </c>
      <c r="CV338" s="222" t="str">
        <f>IF($CG338="", "", IF($CH338="No", 0,VLOOKUP($CG338,'School Enrollment Data'!$B$3:$P$1818,15,FALSE)))</f>
        <v/>
      </c>
    </row>
    <row r="339" spans="85:100" x14ac:dyDescent="0.25">
      <c r="CG339" s="136" t="str" cm="1">
        <f t="array" ref="CG339">IFERROR(_xlfn.SINGLE(INDEX('School Enrollment Data'!$B$3:$B$1818, _xlfn.AGGREGATE(15, 3, (('School Enrollment Data'!$A$3:$A$1818=AR$6)/('School Enrollment Data'!$A$3:$A$1818=AR$6)*ROW('School Enrollment Data'!$A$3:$A$1818)-2),ROWS($DV$12:DV20)))), "")</f>
        <v/>
      </c>
      <c r="CH339" s="222" t="str">
        <f t="shared" si="5"/>
        <v/>
      </c>
      <c r="CI339" s="222" t="str">
        <f>IF($CG339="", "", IF($CH339="No", 0,VLOOKUP($CG339,'School Enrollment Data'!$B$3:$P$1818,2,FALSE)))</f>
        <v/>
      </c>
      <c r="CJ339" s="222" t="str">
        <f>IF($CG339="", "", IF($CH339="No", 0,VLOOKUP($CG339,'School Enrollment Data'!$B$3:$P$1818,3,FALSE)))</f>
        <v/>
      </c>
      <c r="CK339" s="222" t="str">
        <f>IF($CG339="", "", IF($CH339="No", 0,VLOOKUP($CG339,'School Enrollment Data'!$B$3:$P$1818,4,FALSE)))</f>
        <v/>
      </c>
      <c r="CL339" s="222" t="str">
        <f>IF($CG339="", "", IF($CH339="No", 0,VLOOKUP($CG339,'School Enrollment Data'!$B$3:$P$1818,5,FALSE)))</f>
        <v/>
      </c>
      <c r="CM339" s="222" t="str">
        <f>IF($CG339="", "", IF($CH339="No", 0,VLOOKUP($CG339,'School Enrollment Data'!$B$3:$P$1818,6,FALSE)))</f>
        <v/>
      </c>
      <c r="CN339" s="222" t="str">
        <f>IF($CG339="", "", IF($CH339="No", 0,VLOOKUP($CG339,'School Enrollment Data'!$B$3:$P$1818,7,FALSE)))</f>
        <v/>
      </c>
      <c r="CO339" s="222" t="str">
        <f>IF($CG339="", "", IF($CH339="No", 0,VLOOKUP($CG339,'School Enrollment Data'!$B$3:$P$1818,8,FALSE)))</f>
        <v/>
      </c>
      <c r="CP339" s="222" t="str">
        <f>IF($CG339="", "", IF($CH339="No", 0,VLOOKUP($CG339,'School Enrollment Data'!$B$3:$P$1818,9,FALSE)))</f>
        <v/>
      </c>
      <c r="CQ339" s="222" t="str">
        <f>IF($CG339="", "", IF($CH339="No", 0,VLOOKUP($CG339,'School Enrollment Data'!$B$3:$P$1818,10,FALSE)))</f>
        <v/>
      </c>
      <c r="CR339" s="222" t="str">
        <f>IF($CG339="", "", IF($CH339="No", 0,VLOOKUP($CG339,'School Enrollment Data'!$B$3:$P$1818,11,FALSE)))</f>
        <v/>
      </c>
      <c r="CS339" s="222" t="str">
        <f>IF($CG339="", "", IF($CH339="No", 0,VLOOKUP($CG339,'School Enrollment Data'!$B$3:$P$1818,12,FALSE)))</f>
        <v/>
      </c>
      <c r="CT339" s="222" t="str">
        <f>IF($CG339="", "", IF($CH339="No", 0,VLOOKUP($CG339,'School Enrollment Data'!$B$3:$P$1818,13,FALSE)))</f>
        <v/>
      </c>
      <c r="CU339" s="222" t="str">
        <f>IF($CG339="", "", IF($CH339="No", 0,VLOOKUP($CG339,'School Enrollment Data'!$B$3:$P$1818,14,FALSE)))</f>
        <v/>
      </c>
      <c r="CV339" s="222" t="str">
        <f>IF($CG339="", "", IF($CH339="No", 0,VLOOKUP($CG339,'School Enrollment Data'!$B$3:$P$1818,15,FALSE)))</f>
        <v/>
      </c>
    </row>
    <row r="340" spans="85:100" x14ac:dyDescent="0.25">
      <c r="CG340" s="136" t="str" cm="1">
        <f t="array" ref="CG340">IFERROR(_xlfn.SINGLE(INDEX('School Enrollment Data'!$B$3:$B$1818, _xlfn.AGGREGATE(15, 3, (('School Enrollment Data'!$A$3:$A$1818=AR$6)/('School Enrollment Data'!$A$3:$A$1818=AR$6)*ROW('School Enrollment Data'!$A$3:$A$1818)-2),ROWS($DV$12:DV21)))), "")</f>
        <v/>
      </c>
      <c r="CH340" s="222" t="str">
        <f t="shared" si="5"/>
        <v/>
      </c>
      <c r="CI340" s="222" t="str">
        <f>IF($CG340="", "", IF($CH340="No", 0,VLOOKUP($CG340,'School Enrollment Data'!$B$3:$P$1818,2,FALSE)))</f>
        <v/>
      </c>
      <c r="CJ340" s="222" t="str">
        <f>IF($CG340="", "", IF($CH340="No", 0,VLOOKUP($CG340,'School Enrollment Data'!$B$3:$P$1818,3,FALSE)))</f>
        <v/>
      </c>
      <c r="CK340" s="222" t="str">
        <f>IF($CG340="", "", IF($CH340="No", 0,VLOOKUP($CG340,'School Enrollment Data'!$B$3:$P$1818,4,FALSE)))</f>
        <v/>
      </c>
      <c r="CL340" s="222" t="str">
        <f>IF($CG340="", "", IF($CH340="No", 0,VLOOKUP($CG340,'School Enrollment Data'!$B$3:$P$1818,5,FALSE)))</f>
        <v/>
      </c>
      <c r="CM340" s="222" t="str">
        <f>IF($CG340="", "", IF($CH340="No", 0,VLOOKUP($CG340,'School Enrollment Data'!$B$3:$P$1818,6,FALSE)))</f>
        <v/>
      </c>
      <c r="CN340" s="222" t="str">
        <f>IF($CG340="", "", IF($CH340="No", 0,VLOOKUP($CG340,'School Enrollment Data'!$B$3:$P$1818,7,FALSE)))</f>
        <v/>
      </c>
      <c r="CO340" s="222" t="str">
        <f>IF($CG340="", "", IF($CH340="No", 0,VLOOKUP($CG340,'School Enrollment Data'!$B$3:$P$1818,8,FALSE)))</f>
        <v/>
      </c>
      <c r="CP340" s="222" t="str">
        <f>IF($CG340="", "", IF($CH340="No", 0,VLOOKUP($CG340,'School Enrollment Data'!$B$3:$P$1818,9,FALSE)))</f>
        <v/>
      </c>
      <c r="CQ340" s="222" t="str">
        <f>IF($CG340="", "", IF($CH340="No", 0,VLOOKUP($CG340,'School Enrollment Data'!$B$3:$P$1818,10,FALSE)))</f>
        <v/>
      </c>
      <c r="CR340" s="222" t="str">
        <f>IF($CG340="", "", IF($CH340="No", 0,VLOOKUP($CG340,'School Enrollment Data'!$B$3:$P$1818,11,FALSE)))</f>
        <v/>
      </c>
      <c r="CS340" s="222" t="str">
        <f>IF($CG340="", "", IF($CH340="No", 0,VLOOKUP($CG340,'School Enrollment Data'!$B$3:$P$1818,12,FALSE)))</f>
        <v/>
      </c>
      <c r="CT340" s="222" t="str">
        <f>IF($CG340="", "", IF($CH340="No", 0,VLOOKUP($CG340,'School Enrollment Data'!$B$3:$P$1818,13,FALSE)))</f>
        <v/>
      </c>
      <c r="CU340" s="222" t="str">
        <f>IF($CG340="", "", IF($CH340="No", 0,VLOOKUP($CG340,'School Enrollment Data'!$B$3:$P$1818,14,FALSE)))</f>
        <v/>
      </c>
      <c r="CV340" s="222" t="str">
        <f>IF($CG340="", "", IF($CH340="No", 0,VLOOKUP($CG340,'School Enrollment Data'!$B$3:$P$1818,15,FALSE)))</f>
        <v/>
      </c>
    </row>
    <row r="341" spans="85:100" x14ac:dyDescent="0.25">
      <c r="CG341" s="136" t="str" cm="1">
        <f t="array" ref="CG341">IFERROR(_xlfn.SINGLE(INDEX('School Enrollment Data'!$B$3:$B$1818, _xlfn.AGGREGATE(15, 3, (('School Enrollment Data'!$A$3:$A$1818=AR$6)/('School Enrollment Data'!$A$3:$A$1818=AR$6)*ROW('School Enrollment Data'!$A$3:$A$1818)-2),ROWS($DV$12:DV22)))), "")</f>
        <v/>
      </c>
      <c r="CH341" s="222" t="str">
        <f t="shared" si="5"/>
        <v/>
      </c>
      <c r="CI341" s="222" t="str">
        <f>IF($CG341="", "", IF($CH341="No", 0,VLOOKUP($CG341,'School Enrollment Data'!$B$3:$P$1818,2,FALSE)))</f>
        <v/>
      </c>
      <c r="CJ341" s="222" t="str">
        <f>IF($CG341="", "", IF($CH341="No", 0,VLOOKUP($CG341,'School Enrollment Data'!$B$3:$P$1818,3,FALSE)))</f>
        <v/>
      </c>
      <c r="CK341" s="222" t="str">
        <f>IF($CG341="", "", IF($CH341="No", 0,VLOOKUP($CG341,'School Enrollment Data'!$B$3:$P$1818,4,FALSE)))</f>
        <v/>
      </c>
      <c r="CL341" s="222" t="str">
        <f>IF($CG341="", "", IF($CH341="No", 0,VLOOKUP($CG341,'School Enrollment Data'!$B$3:$P$1818,5,FALSE)))</f>
        <v/>
      </c>
      <c r="CM341" s="222" t="str">
        <f>IF($CG341="", "", IF($CH341="No", 0,VLOOKUP($CG341,'School Enrollment Data'!$B$3:$P$1818,6,FALSE)))</f>
        <v/>
      </c>
      <c r="CN341" s="222" t="str">
        <f>IF($CG341="", "", IF($CH341="No", 0,VLOOKUP($CG341,'School Enrollment Data'!$B$3:$P$1818,7,FALSE)))</f>
        <v/>
      </c>
      <c r="CO341" s="222" t="str">
        <f>IF($CG341="", "", IF($CH341="No", 0,VLOOKUP($CG341,'School Enrollment Data'!$B$3:$P$1818,8,FALSE)))</f>
        <v/>
      </c>
      <c r="CP341" s="222" t="str">
        <f>IF($CG341="", "", IF($CH341="No", 0,VLOOKUP($CG341,'School Enrollment Data'!$B$3:$P$1818,9,FALSE)))</f>
        <v/>
      </c>
      <c r="CQ341" s="222" t="str">
        <f>IF($CG341="", "", IF($CH341="No", 0,VLOOKUP($CG341,'School Enrollment Data'!$B$3:$P$1818,10,FALSE)))</f>
        <v/>
      </c>
      <c r="CR341" s="222" t="str">
        <f>IF($CG341="", "", IF($CH341="No", 0,VLOOKUP($CG341,'School Enrollment Data'!$B$3:$P$1818,11,FALSE)))</f>
        <v/>
      </c>
      <c r="CS341" s="222" t="str">
        <f>IF($CG341="", "", IF($CH341="No", 0,VLOOKUP($CG341,'School Enrollment Data'!$B$3:$P$1818,12,FALSE)))</f>
        <v/>
      </c>
      <c r="CT341" s="222" t="str">
        <f>IF($CG341="", "", IF($CH341="No", 0,VLOOKUP($CG341,'School Enrollment Data'!$B$3:$P$1818,13,FALSE)))</f>
        <v/>
      </c>
      <c r="CU341" s="222" t="str">
        <f>IF($CG341="", "", IF($CH341="No", 0,VLOOKUP($CG341,'School Enrollment Data'!$B$3:$P$1818,14,FALSE)))</f>
        <v/>
      </c>
      <c r="CV341" s="222" t="str">
        <f>IF($CG341="", "", IF($CH341="No", 0,VLOOKUP($CG341,'School Enrollment Data'!$B$3:$P$1818,15,FALSE)))</f>
        <v/>
      </c>
    </row>
    <row r="342" spans="85:100" x14ac:dyDescent="0.25">
      <c r="CG342" s="136" t="str" cm="1">
        <f t="array" ref="CG342">IFERROR(_xlfn.SINGLE(INDEX('School Enrollment Data'!$B$3:$B$1818, _xlfn.AGGREGATE(15, 3, (('School Enrollment Data'!$A$3:$A$1818=AR$6)/('School Enrollment Data'!$A$3:$A$1818=AR$6)*ROW('School Enrollment Data'!$A$3:$A$1818)-2),ROWS($DV$12:DV23)))), "")</f>
        <v/>
      </c>
      <c r="CH342" s="222" t="str">
        <f t="shared" si="5"/>
        <v/>
      </c>
      <c r="CI342" s="222" t="str">
        <f>IF($CG342="", "", IF($CH342="No", 0,VLOOKUP($CG342,'School Enrollment Data'!$B$3:$P$1818,2,FALSE)))</f>
        <v/>
      </c>
      <c r="CJ342" s="222" t="str">
        <f>IF($CG342="", "", IF($CH342="No", 0,VLOOKUP($CG342,'School Enrollment Data'!$B$3:$P$1818,3,FALSE)))</f>
        <v/>
      </c>
      <c r="CK342" s="222" t="str">
        <f>IF($CG342="", "", IF($CH342="No", 0,VLOOKUP($CG342,'School Enrollment Data'!$B$3:$P$1818,4,FALSE)))</f>
        <v/>
      </c>
      <c r="CL342" s="222" t="str">
        <f>IF($CG342="", "", IF($CH342="No", 0,VLOOKUP($CG342,'School Enrollment Data'!$B$3:$P$1818,5,FALSE)))</f>
        <v/>
      </c>
      <c r="CM342" s="222" t="str">
        <f>IF($CG342="", "", IF($CH342="No", 0,VLOOKUP($CG342,'School Enrollment Data'!$B$3:$P$1818,6,FALSE)))</f>
        <v/>
      </c>
      <c r="CN342" s="222" t="str">
        <f>IF($CG342="", "", IF($CH342="No", 0,VLOOKUP($CG342,'School Enrollment Data'!$B$3:$P$1818,7,FALSE)))</f>
        <v/>
      </c>
      <c r="CO342" s="222" t="str">
        <f>IF($CG342="", "", IF($CH342="No", 0,VLOOKUP($CG342,'School Enrollment Data'!$B$3:$P$1818,8,FALSE)))</f>
        <v/>
      </c>
      <c r="CP342" s="222" t="str">
        <f>IF($CG342="", "", IF($CH342="No", 0,VLOOKUP($CG342,'School Enrollment Data'!$B$3:$P$1818,9,FALSE)))</f>
        <v/>
      </c>
      <c r="CQ342" s="222" t="str">
        <f>IF($CG342="", "", IF($CH342="No", 0,VLOOKUP($CG342,'School Enrollment Data'!$B$3:$P$1818,10,FALSE)))</f>
        <v/>
      </c>
      <c r="CR342" s="222" t="str">
        <f>IF($CG342="", "", IF($CH342="No", 0,VLOOKUP($CG342,'School Enrollment Data'!$B$3:$P$1818,11,FALSE)))</f>
        <v/>
      </c>
      <c r="CS342" s="222" t="str">
        <f>IF($CG342="", "", IF($CH342="No", 0,VLOOKUP($CG342,'School Enrollment Data'!$B$3:$P$1818,12,FALSE)))</f>
        <v/>
      </c>
      <c r="CT342" s="222" t="str">
        <f>IF($CG342="", "", IF($CH342="No", 0,VLOOKUP($CG342,'School Enrollment Data'!$B$3:$P$1818,13,FALSE)))</f>
        <v/>
      </c>
      <c r="CU342" s="222" t="str">
        <f>IF($CG342="", "", IF($CH342="No", 0,VLOOKUP($CG342,'School Enrollment Data'!$B$3:$P$1818,14,FALSE)))</f>
        <v/>
      </c>
      <c r="CV342" s="222" t="str">
        <f>IF($CG342="", "", IF($CH342="No", 0,VLOOKUP($CG342,'School Enrollment Data'!$B$3:$P$1818,15,FALSE)))</f>
        <v/>
      </c>
    </row>
    <row r="343" spans="85:100" x14ac:dyDescent="0.25">
      <c r="CG343" s="136" t="str" cm="1">
        <f t="array" ref="CG343">IFERROR(_xlfn.SINGLE(INDEX('School Enrollment Data'!$B$3:$B$1818, _xlfn.AGGREGATE(15, 3, (('School Enrollment Data'!$A$3:$A$1818=AR$6)/('School Enrollment Data'!$A$3:$A$1818=AR$6)*ROW('School Enrollment Data'!$A$3:$A$1818)-2),ROWS($DV$12:DV24)))), "")</f>
        <v/>
      </c>
      <c r="CH343" s="222" t="str">
        <f t="shared" si="5"/>
        <v/>
      </c>
      <c r="CI343" s="222" t="str">
        <f>IF($CG343="", "", IF($CH343="No", 0,VLOOKUP($CG343,'School Enrollment Data'!$B$3:$P$1818,2,FALSE)))</f>
        <v/>
      </c>
      <c r="CJ343" s="222" t="str">
        <f>IF($CG343="", "", IF($CH343="No", 0,VLOOKUP($CG343,'School Enrollment Data'!$B$3:$P$1818,3,FALSE)))</f>
        <v/>
      </c>
      <c r="CK343" s="222" t="str">
        <f>IF($CG343="", "", IF($CH343="No", 0,VLOOKUP($CG343,'School Enrollment Data'!$B$3:$P$1818,4,FALSE)))</f>
        <v/>
      </c>
      <c r="CL343" s="222" t="str">
        <f>IF($CG343="", "", IF($CH343="No", 0,VLOOKUP($CG343,'School Enrollment Data'!$B$3:$P$1818,5,FALSE)))</f>
        <v/>
      </c>
      <c r="CM343" s="222" t="str">
        <f>IF($CG343="", "", IF($CH343="No", 0,VLOOKUP($CG343,'School Enrollment Data'!$B$3:$P$1818,6,FALSE)))</f>
        <v/>
      </c>
      <c r="CN343" s="222" t="str">
        <f>IF($CG343="", "", IF($CH343="No", 0,VLOOKUP($CG343,'School Enrollment Data'!$B$3:$P$1818,7,FALSE)))</f>
        <v/>
      </c>
      <c r="CO343" s="222" t="str">
        <f>IF($CG343="", "", IF($CH343="No", 0,VLOOKUP($CG343,'School Enrollment Data'!$B$3:$P$1818,8,FALSE)))</f>
        <v/>
      </c>
      <c r="CP343" s="222" t="str">
        <f>IF($CG343="", "", IF($CH343="No", 0,VLOOKUP($CG343,'School Enrollment Data'!$B$3:$P$1818,9,FALSE)))</f>
        <v/>
      </c>
      <c r="CQ343" s="222" t="str">
        <f>IF($CG343="", "", IF($CH343="No", 0,VLOOKUP($CG343,'School Enrollment Data'!$B$3:$P$1818,10,FALSE)))</f>
        <v/>
      </c>
      <c r="CR343" s="222" t="str">
        <f>IF($CG343="", "", IF($CH343="No", 0,VLOOKUP($CG343,'School Enrollment Data'!$B$3:$P$1818,11,FALSE)))</f>
        <v/>
      </c>
      <c r="CS343" s="222" t="str">
        <f>IF($CG343="", "", IF($CH343="No", 0,VLOOKUP($CG343,'School Enrollment Data'!$B$3:$P$1818,12,FALSE)))</f>
        <v/>
      </c>
      <c r="CT343" s="222" t="str">
        <f>IF($CG343="", "", IF($CH343="No", 0,VLOOKUP($CG343,'School Enrollment Data'!$B$3:$P$1818,13,FALSE)))</f>
        <v/>
      </c>
      <c r="CU343" s="222" t="str">
        <f>IF($CG343="", "", IF($CH343="No", 0,VLOOKUP($CG343,'School Enrollment Data'!$B$3:$P$1818,14,FALSE)))</f>
        <v/>
      </c>
      <c r="CV343" s="222" t="str">
        <f>IF($CG343="", "", IF($CH343="No", 0,VLOOKUP($CG343,'School Enrollment Data'!$B$3:$P$1818,15,FALSE)))</f>
        <v/>
      </c>
    </row>
    <row r="344" spans="85:100" x14ac:dyDescent="0.25">
      <c r="CG344" s="136" t="str" cm="1">
        <f t="array" ref="CG344">IFERROR(_xlfn.SINGLE(INDEX('School Enrollment Data'!$B$3:$B$1818, _xlfn.AGGREGATE(15, 3, (('School Enrollment Data'!$A$3:$A$1818=AR$6)/('School Enrollment Data'!$A$3:$A$1818=AR$6)*ROW('School Enrollment Data'!$A$3:$A$1818)-2),ROWS($DV$12:DV25)))), "")</f>
        <v/>
      </c>
      <c r="CH344" s="222" t="str">
        <f t="shared" si="5"/>
        <v/>
      </c>
      <c r="CI344" s="222" t="str">
        <f>IF($CG344="", "", IF($CH344="No", 0,VLOOKUP($CG344,'School Enrollment Data'!$B$3:$P$1818,2,FALSE)))</f>
        <v/>
      </c>
      <c r="CJ344" s="222" t="str">
        <f>IF($CG344="", "", IF($CH344="No", 0,VLOOKUP($CG344,'School Enrollment Data'!$B$3:$P$1818,3,FALSE)))</f>
        <v/>
      </c>
      <c r="CK344" s="222" t="str">
        <f>IF($CG344="", "", IF($CH344="No", 0,VLOOKUP($CG344,'School Enrollment Data'!$B$3:$P$1818,4,FALSE)))</f>
        <v/>
      </c>
      <c r="CL344" s="222" t="str">
        <f>IF($CG344="", "", IF($CH344="No", 0,VLOOKUP($CG344,'School Enrollment Data'!$B$3:$P$1818,5,FALSE)))</f>
        <v/>
      </c>
      <c r="CM344" s="222" t="str">
        <f>IF($CG344="", "", IF($CH344="No", 0,VLOOKUP($CG344,'School Enrollment Data'!$B$3:$P$1818,6,FALSE)))</f>
        <v/>
      </c>
      <c r="CN344" s="222" t="str">
        <f>IF($CG344="", "", IF($CH344="No", 0,VLOOKUP($CG344,'School Enrollment Data'!$B$3:$P$1818,7,FALSE)))</f>
        <v/>
      </c>
      <c r="CO344" s="222" t="str">
        <f>IF($CG344="", "", IF($CH344="No", 0,VLOOKUP($CG344,'School Enrollment Data'!$B$3:$P$1818,8,FALSE)))</f>
        <v/>
      </c>
      <c r="CP344" s="222" t="str">
        <f>IF($CG344="", "", IF($CH344="No", 0,VLOOKUP($CG344,'School Enrollment Data'!$B$3:$P$1818,9,FALSE)))</f>
        <v/>
      </c>
      <c r="CQ344" s="222" t="str">
        <f>IF($CG344="", "", IF($CH344="No", 0,VLOOKUP($CG344,'School Enrollment Data'!$B$3:$P$1818,10,FALSE)))</f>
        <v/>
      </c>
      <c r="CR344" s="222" t="str">
        <f>IF($CG344="", "", IF($CH344="No", 0,VLOOKUP($CG344,'School Enrollment Data'!$B$3:$P$1818,11,FALSE)))</f>
        <v/>
      </c>
      <c r="CS344" s="222" t="str">
        <f>IF($CG344="", "", IF($CH344="No", 0,VLOOKUP($CG344,'School Enrollment Data'!$B$3:$P$1818,12,FALSE)))</f>
        <v/>
      </c>
      <c r="CT344" s="222" t="str">
        <f>IF($CG344="", "", IF($CH344="No", 0,VLOOKUP($CG344,'School Enrollment Data'!$B$3:$P$1818,13,FALSE)))</f>
        <v/>
      </c>
      <c r="CU344" s="222" t="str">
        <f>IF($CG344="", "", IF($CH344="No", 0,VLOOKUP($CG344,'School Enrollment Data'!$B$3:$P$1818,14,FALSE)))</f>
        <v/>
      </c>
      <c r="CV344" s="222" t="str">
        <f>IF($CG344="", "", IF($CH344="No", 0,VLOOKUP($CG344,'School Enrollment Data'!$B$3:$P$1818,15,FALSE)))</f>
        <v/>
      </c>
    </row>
    <row r="345" spans="85:100" x14ac:dyDescent="0.25">
      <c r="CG345" s="136" t="str" cm="1">
        <f t="array" ref="CG345">IFERROR(_xlfn.SINGLE(INDEX('School Enrollment Data'!$B$3:$B$1818, _xlfn.AGGREGATE(15, 3, (('School Enrollment Data'!$A$3:$A$1818=AR$6)/('School Enrollment Data'!$A$3:$A$1818=AR$6)*ROW('School Enrollment Data'!$A$3:$A$1818)-2),ROWS($DV$12:DV26)))), "")</f>
        <v/>
      </c>
      <c r="CH345" s="222" t="str">
        <f t="shared" si="5"/>
        <v/>
      </c>
      <c r="CI345" s="222" t="str">
        <f>IF($CG345="", "", IF($CH345="No", 0,VLOOKUP($CG345,'School Enrollment Data'!$B$3:$P$1818,2,FALSE)))</f>
        <v/>
      </c>
      <c r="CJ345" s="222" t="str">
        <f>IF($CG345="", "", IF($CH345="No", 0,VLOOKUP($CG345,'School Enrollment Data'!$B$3:$P$1818,3,FALSE)))</f>
        <v/>
      </c>
      <c r="CK345" s="222" t="str">
        <f>IF($CG345="", "", IF($CH345="No", 0,VLOOKUP($CG345,'School Enrollment Data'!$B$3:$P$1818,4,FALSE)))</f>
        <v/>
      </c>
      <c r="CL345" s="222" t="str">
        <f>IF($CG345="", "", IF($CH345="No", 0,VLOOKUP($CG345,'School Enrollment Data'!$B$3:$P$1818,5,FALSE)))</f>
        <v/>
      </c>
      <c r="CM345" s="222" t="str">
        <f>IF($CG345="", "", IF($CH345="No", 0,VLOOKUP($CG345,'School Enrollment Data'!$B$3:$P$1818,6,FALSE)))</f>
        <v/>
      </c>
      <c r="CN345" s="222" t="str">
        <f>IF($CG345="", "", IF($CH345="No", 0,VLOOKUP($CG345,'School Enrollment Data'!$B$3:$P$1818,7,FALSE)))</f>
        <v/>
      </c>
      <c r="CO345" s="222" t="str">
        <f>IF($CG345="", "", IF($CH345="No", 0,VLOOKUP($CG345,'School Enrollment Data'!$B$3:$P$1818,8,FALSE)))</f>
        <v/>
      </c>
      <c r="CP345" s="222" t="str">
        <f>IF($CG345="", "", IF($CH345="No", 0,VLOOKUP($CG345,'School Enrollment Data'!$B$3:$P$1818,9,FALSE)))</f>
        <v/>
      </c>
      <c r="CQ345" s="222" t="str">
        <f>IF($CG345="", "", IF($CH345="No", 0,VLOOKUP($CG345,'School Enrollment Data'!$B$3:$P$1818,10,FALSE)))</f>
        <v/>
      </c>
      <c r="CR345" s="222" t="str">
        <f>IF($CG345="", "", IF($CH345="No", 0,VLOOKUP($CG345,'School Enrollment Data'!$B$3:$P$1818,11,FALSE)))</f>
        <v/>
      </c>
      <c r="CS345" s="222" t="str">
        <f>IF($CG345="", "", IF($CH345="No", 0,VLOOKUP($CG345,'School Enrollment Data'!$B$3:$P$1818,12,FALSE)))</f>
        <v/>
      </c>
      <c r="CT345" s="222" t="str">
        <f>IF($CG345="", "", IF($CH345="No", 0,VLOOKUP($CG345,'School Enrollment Data'!$B$3:$P$1818,13,FALSE)))</f>
        <v/>
      </c>
      <c r="CU345" s="222" t="str">
        <f>IF($CG345="", "", IF($CH345="No", 0,VLOOKUP($CG345,'School Enrollment Data'!$B$3:$P$1818,14,FALSE)))</f>
        <v/>
      </c>
      <c r="CV345" s="222" t="str">
        <f>IF($CG345="", "", IF($CH345="No", 0,VLOOKUP($CG345,'School Enrollment Data'!$B$3:$P$1818,15,FALSE)))</f>
        <v/>
      </c>
    </row>
    <row r="346" spans="85:100" x14ac:dyDescent="0.25">
      <c r="CG346" s="136" t="str" cm="1">
        <f t="array" ref="CG346">IFERROR(_xlfn.SINGLE(INDEX('School Enrollment Data'!$B$3:$B$1818, _xlfn.AGGREGATE(15, 3, (('School Enrollment Data'!$A$3:$A$1818=AR$6)/('School Enrollment Data'!$A$3:$A$1818=AR$6)*ROW('School Enrollment Data'!$A$3:$A$1818)-2),ROWS($DV$12:DV27)))), "")</f>
        <v/>
      </c>
      <c r="CH346" s="222" t="str">
        <f t="shared" si="5"/>
        <v/>
      </c>
      <c r="CI346" s="222" t="str">
        <f>IF($CG346="", "", IF($CH346="No", 0,VLOOKUP($CG346,'School Enrollment Data'!$B$3:$P$1818,2,FALSE)))</f>
        <v/>
      </c>
      <c r="CJ346" s="222" t="str">
        <f>IF($CG346="", "", IF($CH346="No", 0,VLOOKUP($CG346,'School Enrollment Data'!$B$3:$P$1818,3,FALSE)))</f>
        <v/>
      </c>
      <c r="CK346" s="222" t="str">
        <f>IF($CG346="", "", IF($CH346="No", 0,VLOOKUP($CG346,'School Enrollment Data'!$B$3:$P$1818,4,FALSE)))</f>
        <v/>
      </c>
      <c r="CL346" s="222" t="str">
        <f>IF($CG346="", "", IF($CH346="No", 0,VLOOKUP($CG346,'School Enrollment Data'!$B$3:$P$1818,5,FALSE)))</f>
        <v/>
      </c>
      <c r="CM346" s="222" t="str">
        <f>IF($CG346="", "", IF($CH346="No", 0,VLOOKUP($CG346,'School Enrollment Data'!$B$3:$P$1818,6,FALSE)))</f>
        <v/>
      </c>
      <c r="CN346" s="222" t="str">
        <f>IF($CG346="", "", IF($CH346="No", 0,VLOOKUP($CG346,'School Enrollment Data'!$B$3:$P$1818,7,FALSE)))</f>
        <v/>
      </c>
      <c r="CO346" s="222" t="str">
        <f>IF($CG346="", "", IF($CH346="No", 0,VLOOKUP($CG346,'School Enrollment Data'!$B$3:$P$1818,8,FALSE)))</f>
        <v/>
      </c>
      <c r="CP346" s="222" t="str">
        <f>IF($CG346="", "", IF($CH346="No", 0,VLOOKUP($CG346,'School Enrollment Data'!$B$3:$P$1818,9,FALSE)))</f>
        <v/>
      </c>
      <c r="CQ346" s="222" t="str">
        <f>IF($CG346="", "", IF($CH346="No", 0,VLOOKUP($CG346,'School Enrollment Data'!$B$3:$P$1818,10,FALSE)))</f>
        <v/>
      </c>
      <c r="CR346" s="222" t="str">
        <f>IF($CG346="", "", IF($CH346="No", 0,VLOOKUP($CG346,'School Enrollment Data'!$B$3:$P$1818,11,FALSE)))</f>
        <v/>
      </c>
      <c r="CS346" s="222" t="str">
        <f>IF($CG346="", "", IF($CH346="No", 0,VLOOKUP($CG346,'School Enrollment Data'!$B$3:$P$1818,12,FALSE)))</f>
        <v/>
      </c>
      <c r="CT346" s="222" t="str">
        <f>IF($CG346="", "", IF($CH346="No", 0,VLOOKUP($CG346,'School Enrollment Data'!$B$3:$P$1818,13,FALSE)))</f>
        <v/>
      </c>
      <c r="CU346" s="222" t="str">
        <f>IF($CG346="", "", IF($CH346="No", 0,VLOOKUP($CG346,'School Enrollment Data'!$B$3:$P$1818,14,FALSE)))</f>
        <v/>
      </c>
      <c r="CV346" s="222" t="str">
        <f>IF($CG346="", "", IF($CH346="No", 0,VLOOKUP($CG346,'School Enrollment Data'!$B$3:$P$1818,15,FALSE)))</f>
        <v/>
      </c>
    </row>
    <row r="347" spans="85:100" x14ac:dyDescent="0.25">
      <c r="CG347" s="136" t="str" cm="1">
        <f t="array" ref="CG347">IFERROR(_xlfn.SINGLE(INDEX('School Enrollment Data'!$B$3:$B$1818, _xlfn.AGGREGATE(15, 3, (('School Enrollment Data'!$A$3:$A$1818=AR$6)/('School Enrollment Data'!$A$3:$A$1818=AR$6)*ROW('School Enrollment Data'!$A$3:$A$1818)-2),ROWS($DV$12:DV28)))), "")</f>
        <v/>
      </c>
      <c r="CH347" s="222" t="str">
        <f t="shared" si="5"/>
        <v/>
      </c>
      <c r="CI347" s="222" t="str">
        <f>IF($CG347="", "", IF($CH347="No", 0,VLOOKUP($CG347,'School Enrollment Data'!$B$3:$P$1818,2,FALSE)))</f>
        <v/>
      </c>
      <c r="CJ347" s="222" t="str">
        <f>IF($CG347="", "", IF($CH347="No", 0,VLOOKUP($CG347,'School Enrollment Data'!$B$3:$P$1818,3,FALSE)))</f>
        <v/>
      </c>
      <c r="CK347" s="222" t="str">
        <f>IF($CG347="", "", IF($CH347="No", 0,VLOOKUP($CG347,'School Enrollment Data'!$B$3:$P$1818,4,FALSE)))</f>
        <v/>
      </c>
      <c r="CL347" s="222" t="str">
        <f>IF($CG347="", "", IF($CH347="No", 0,VLOOKUP($CG347,'School Enrollment Data'!$B$3:$P$1818,5,FALSE)))</f>
        <v/>
      </c>
      <c r="CM347" s="222" t="str">
        <f>IF($CG347="", "", IF($CH347="No", 0,VLOOKUP($CG347,'School Enrollment Data'!$B$3:$P$1818,6,FALSE)))</f>
        <v/>
      </c>
      <c r="CN347" s="222" t="str">
        <f>IF($CG347="", "", IF($CH347="No", 0,VLOOKUP($CG347,'School Enrollment Data'!$B$3:$P$1818,7,FALSE)))</f>
        <v/>
      </c>
      <c r="CO347" s="222" t="str">
        <f>IF($CG347="", "", IF($CH347="No", 0,VLOOKUP($CG347,'School Enrollment Data'!$B$3:$P$1818,8,FALSE)))</f>
        <v/>
      </c>
      <c r="CP347" s="222" t="str">
        <f>IF($CG347="", "", IF($CH347="No", 0,VLOOKUP($CG347,'School Enrollment Data'!$B$3:$P$1818,9,FALSE)))</f>
        <v/>
      </c>
      <c r="CQ347" s="222" t="str">
        <f>IF($CG347="", "", IF($CH347="No", 0,VLOOKUP($CG347,'School Enrollment Data'!$B$3:$P$1818,10,FALSE)))</f>
        <v/>
      </c>
      <c r="CR347" s="222" t="str">
        <f>IF($CG347="", "", IF($CH347="No", 0,VLOOKUP($CG347,'School Enrollment Data'!$B$3:$P$1818,11,FALSE)))</f>
        <v/>
      </c>
      <c r="CS347" s="222" t="str">
        <f>IF($CG347="", "", IF($CH347="No", 0,VLOOKUP($CG347,'School Enrollment Data'!$B$3:$P$1818,12,FALSE)))</f>
        <v/>
      </c>
      <c r="CT347" s="222" t="str">
        <f>IF($CG347="", "", IF($CH347="No", 0,VLOOKUP($CG347,'School Enrollment Data'!$B$3:$P$1818,13,FALSE)))</f>
        <v/>
      </c>
      <c r="CU347" s="222" t="str">
        <f>IF($CG347="", "", IF($CH347="No", 0,VLOOKUP($CG347,'School Enrollment Data'!$B$3:$P$1818,14,FALSE)))</f>
        <v/>
      </c>
      <c r="CV347" s="222" t="str">
        <f>IF($CG347="", "", IF($CH347="No", 0,VLOOKUP($CG347,'School Enrollment Data'!$B$3:$P$1818,15,FALSE)))</f>
        <v/>
      </c>
    </row>
    <row r="348" spans="85:100" x14ac:dyDescent="0.25">
      <c r="CG348" s="136" t="str" cm="1">
        <f t="array" ref="CG348">IFERROR(_xlfn.SINGLE(INDEX('School Enrollment Data'!$B$3:$B$1818, _xlfn.AGGREGATE(15, 3, (('School Enrollment Data'!$A$3:$A$1818=AR$6)/('School Enrollment Data'!$A$3:$A$1818=AR$6)*ROW('School Enrollment Data'!$A$3:$A$1818)-2),ROWS($DV$12:DV29)))), "")</f>
        <v/>
      </c>
      <c r="CH348" s="222" t="str">
        <f t="shared" si="5"/>
        <v/>
      </c>
      <c r="CI348" s="222" t="str">
        <f>IF($CG348="", "", IF($CH348="No", 0,VLOOKUP($CG348,'School Enrollment Data'!$B$3:$P$1818,2,FALSE)))</f>
        <v/>
      </c>
      <c r="CJ348" s="222" t="str">
        <f>IF($CG348="", "", IF($CH348="No", 0,VLOOKUP($CG348,'School Enrollment Data'!$B$3:$P$1818,3,FALSE)))</f>
        <v/>
      </c>
      <c r="CK348" s="222" t="str">
        <f>IF($CG348="", "", IF($CH348="No", 0,VLOOKUP($CG348,'School Enrollment Data'!$B$3:$P$1818,4,FALSE)))</f>
        <v/>
      </c>
      <c r="CL348" s="222" t="str">
        <f>IF($CG348="", "", IF($CH348="No", 0,VLOOKUP($CG348,'School Enrollment Data'!$B$3:$P$1818,5,FALSE)))</f>
        <v/>
      </c>
      <c r="CM348" s="222" t="str">
        <f>IF($CG348="", "", IF($CH348="No", 0,VLOOKUP($CG348,'School Enrollment Data'!$B$3:$P$1818,6,FALSE)))</f>
        <v/>
      </c>
      <c r="CN348" s="222" t="str">
        <f>IF($CG348="", "", IF($CH348="No", 0,VLOOKUP($CG348,'School Enrollment Data'!$B$3:$P$1818,7,FALSE)))</f>
        <v/>
      </c>
      <c r="CO348" s="222" t="str">
        <f>IF($CG348="", "", IF($CH348="No", 0,VLOOKUP($CG348,'School Enrollment Data'!$B$3:$P$1818,8,FALSE)))</f>
        <v/>
      </c>
      <c r="CP348" s="222" t="str">
        <f>IF($CG348="", "", IF($CH348="No", 0,VLOOKUP($CG348,'School Enrollment Data'!$B$3:$P$1818,9,FALSE)))</f>
        <v/>
      </c>
      <c r="CQ348" s="222" t="str">
        <f>IF($CG348="", "", IF($CH348="No", 0,VLOOKUP($CG348,'School Enrollment Data'!$B$3:$P$1818,10,FALSE)))</f>
        <v/>
      </c>
      <c r="CR348" s="222" t="str">
        <f>IF($CG348="", "", IF($CH348="No", 0,VLOOKUP($CG348,'School Enrollment Data'!$B$3:$P$1818,11,FALSE)))</f>
        <v/>
      </c>
      <c r="CS348" s="222" t="str">
        <f>IF($CG348="", "", IF($CH348="No", 0,VLOOKUP($CG348,'School Enrollment Data'!$B$3:$P$1818,12,FALSE)))</f>
        <v/>
      </c>
      <c r="CT348" s="222" t="str">
        <f>IF($CG348="", "", IF($CH348="No", 0,VLOOKUP($CG348,'School Enrollment Data'!$B$3:$P$1818,13,FALSE)))</f>
        <v/>
      </c>
      <c r="CU348" s="222" t="str">
        <f>IF($CG348="", "", IF($CH348="No", 0,VLOOKUP($CG348,'School Enrollment Data'!$B$3:$P$1818,14,FALSE)))</f>
        <v/>
      </c>
      <c r="CV348" s="222" t="str">
        <f>IF($CG348="", "", IF($CH348="No", 0,VLOOKUP($CG348,'School Enrollment Data'!$B$3:$P$1818,15,FALSE)))</f>
        <v/>
      </c>
    </row>
    <row r="349" spans="85:100" x14ac:dyDescent="0.25">
      <c r="CG349" s="136" t="str" cm="1">
        <f t="array" ref="CG349">IFERROR(_xlfn.SINGLE(INDEX('School Enrollment Data'!$B$3:$B$1818, _xlfn.AGGREGATE(15, 3, (('School Enrollment Data'!$A$3:$A$1818=AR$6)/('School Enrollment Data'!$A$3:$A$1818=AR$6)*ROW('School Enrollment Data'!$A$3:$A$1818)-2),ROWS($DV$12:DV30)))), "")</f>
        <v/>
      </c>
      <c r="CH349" s="222" t="str">
        <f t="shared" si="5"/>
        <v/>
      </c>
      <c r="CI349" s="222" t="str">
        <f>IF($CG349="", "", IF($CH349="No", 0,VLOOKUP($CG349,'School Enrollment Data'!$B$3:$P$1818,2,FALSE)))</f>
        <v/>
      </c>
      <c r="CJ349" s="222" t="str">
        <f>IF($CG349="", "", IF($CH349="No", 0,VLOOKUP($CG349,'School Enrollment Data'!$B$3:$P$1818,3,FALSE)))</f>
        <v/>
      </c>
      <c r="CK349" s="222" t="str">
        <f>IF($CG349="", "", IF($CH349="No", 0,VLOOKUP($CG349,'School Enrollment Data'!$B$3:$P$1818,4,FALSE)))</f>
        <v/>
      </c>
      <c r="CL349" s="222" t="str">
        <f>IF($CG349="", "", IF($CH349="No", 0,VLOOKUP($CG349,'School Enrollment Data'!$B$3:$P$1818,5,FALSE)))</f>
        <v/>
      </c>
      <c r="CM349" s="222" t="str">
        <f>IF($CG349="", "", IF($CH349="No", 0,VLOOKUP($CG349,'School Enrollment Data'!$B$3:$P$1818,6,FALSE)))</f>
        <v/>
      </c>
      <c r="CN349" s="222" t="str">
        <f>IF($CG349="", "", IF($CH349="No", 0,VLOOKUP($CG349,'School Enrollment Data'!$B$3:$P$1818,7,FALSE)))</f>
        <v/>
      </c>
      <c r="CO349" s="222" t="str">
        <f>IF($CG349="", "", IF($CH349="No", 0,VLOOKUP($CG349,'School Enrollment Data'!$B$3:$P$1818,8,FALSE)))</f>
        <v/>
      </c>
      <c r="CP349" s="222" t="str">
        <f>IF($CG349="", "", IF($CH349="No", 0,VLOOKUP($CG349,'School Enrollment Data'!$B$3:$P$1818,9,FALSE)))</f>
        <v/>
      </c>
      <c r="CQ349" s="222" t="str">
        <f>IF($CG349="", "", IF($CH349="No", 0,VLOOKUP($CG349,'School Enrollment Data'!$B$3:$P$1818,10,FALSE)))</f>
        <v/>
      </c>
      <c r="CR349" s="222" t="str">
        <f>IF($CG349="", "", IF($CH349="No", 0,VLOOKUP($CG349,'School Enrollment Data'!$B$3:$P$1818,11,FALSE)))</f>
        <v/>
      </c>
      <c r="CS349" s="222" t="str">
        <f>IF($CG349="", "", IF($CH349="No", 0,VLOOKUP($CG349,'School Enrollment Data'!$B$3:$P$1818,12,FALSE)))</f>
        <v/>
      </c>
      <c r="CT349" s="222" t="str">
        <f>IF($CG349="", "", IF($CH349="No", 0,VLOOKUP($CG349,'School Enrollment Data'!$B$3:$P$1818,13,FALSE)))</f>
        <v/>
      </c>
      <c r="CU349" s="222" t="str">
        <f>IF($CG349="", "", IF($CH349="No", 0,VLOOKUP($CG349,'School Enrollment Data'!$B$3:$P$1818,14,FALSE)))</f>
        <v/>
      </c>
      <c r="CV349" s="222" t="str">
        <f>IF($CG349="", "", IF($CH349="No", 0,VLOOKUP($CG349,'School Enrollment Data'!$B$3:$P$1818,15,FALSE)))</f>
        <v/>
      </c>
    </row>
    <row r="350" spans="85:100" x14ac:dyDescent="0.25">
      <c r="CG350" s="136" t="str" cm="1">
        <f t="array" ref="CG350">IFERROR(_xlfn.SINGLE(INDEX('School Enrollment Data'!$B$3:$B$1818, _xlfn.AGGREGATE(15, 3, (('School Enrollment Data'!$A$3:$A$1818=AR$6)/('School Enrollment Data'!$A$3:$A$1818=AR$6)*ROW('School Enrollment Data'!$A$3:$A$1818)-2),ROWS($DV$12:DV31)))), "")</f>
        <v/>
      </c>
      <c r="CH350" s="222" t="str">
        <f t="shared" si="5"/>
        <v/>
      </c>
      <c r="CI350" s="222" t="str">
        <f>IF($CG350="", "", IF($CH350="No", 0,VLOOKUP($CG350,'School Enrollment Data'!$B$3:$P$1818,2,FALSE)))</f>
        <v/>
      </c>
      <c r="CJ350" s="222" t="str">
        <f>IF($CG350="", "", IF($CH350="No", 0,VLOOKUP($CG350,'School Enrollment Data'!$B$3:$P$1818,3,FALSE)))</f>
        <v/>
      </c>
      <c r="CK350" s="222" t="str">
        <f>IF($CG350="", "", IF($CH350="No", 0,VLOOKUP($CG350,'School Enrollment Data'!$B$3:$P$1818,4,FALSE)))</f>
        <v/>
      </c>
      <c r="CL350" s="222" t="str">
        <f>IF($CG350="", "", IF($CH350="No", 0,VLOOKUP($CG350,'School Enrollment Data'!$B$3:$P$1818,5,FALSE)))</f>
        <v/>
      </c>
      <c r="CM350" s="222" t="str">
        <f>IF($CG350="", "", IF($CH350="No", 0,VLOOKUP($CG350,'School Enrollment Data'!$B$3:$P$1818,6,FALSE)))</f>
        <v/>
      </c>
      <c r="CN350" s="222" t="str">
        <f>IF($CG350="", "", IF($CH350="No", 0,VLOOKUP($CG350,'School Enrollment Data'!$B$3:$P$1818,7,FALSE)))</f>
        <v/>
      </c>
      <c r="CO350" s="222" t="str">
        <f>IF($CG350="", "", IF($CH350="No", 0,VLOOKUP($CG350,'School Enrollment Data'!$B$3:$P$1818,8,FALSE)))</f>
        <v/>
      </c>
      <c r="CP350" s="222" t="str">
        <f>IF($CG350="", "", IF($CH350="No", 0,VLOOKUP($CG350,'School Enrollment Data'!$B$3:$P$1818,9,FALSE)))</f>
        <v/>
      </c>
      <c r="CQ350" s="222" t="str">
        <f>IF($CG350="", "", IF($CH350="No", 0,VLOOKUP($CG350,'School Enrollment Data'!$B$3:$P$1818,10,FALSE)))</f>
        <v/>
      </c>
      <c r="CR350" s="222" t="str">
        <f>IF($CG350="", "", IF($CH350="No", 0,VLOOKUP($CG350,'School Enrollment Data'!$B$3:$P$1818,11,FALSE)))</f>
        <v/>
      </c>
      <c r="CS350" s="222" t="str">
        <f>IF($CG350="", "", IF($CH350="No", 0,VLOOKUP($CG350,'School Enrollment Data'!$B$3:$P$1818,12,FALSE)))</f>
        <v/>
      </c>
      <c r="CT350" s="222" t="str">
        <f>IF($CG350="", "", IF($CH350="No", 0,VLOOKUP($CG350,'School Enrollment Data'!$B$3:$P$1818,13,FALSE)))</f>
        <v/>
      </c>
      <c r="CU350" s="222" t="str">
        <f>IF($CG350="", "", IF($CH350="No", 0,VLOOKUP($CG350,'School Enrollment Data'!$B$3:$P$1818,14,FALSE)))</f>
        <v/>
      </c>
      <c r="CV350" s="222" t="str">
        <f>IF($CG350="", "", IF($CH350="No", 0,VLOOKUP($CG350,'School Enrollment Data'!$B$3:$P$1818,15,FALSE)))</f>
        <v/>
      </c>
    </row>
    <row r="351" spans="85:100" x14ac:dyDescent="0.25">
      <c r="CG351" s="136" t="str" cm="1">
        <f t="array" ref="CG351">IFERROR(_xlfn.SINGLE(INDEX('School Enrollment Data'!$B$3:$B$1818, _xlfn.AGGREGATE(15, 3, (('School Enrollment Data'!$A$3:$A$1818=AR$6)/('School Enrollment Data'!$A$3:$A$1818=AR$6)*ROW('School Enrollment Data'!$A$3:$A$1818)-2),ROWS($DV$12:DV32)))), "")</f>
        <v/>
      </c>
      <c r="CH351" s="222" t="str">
        <f t="shared" si="5"/>
        <v/>
      </c>
      <c r="CI351" s="222" t="str">
        <f>IF($CG351="", "", IF($CH351="No", 0,VLOOKUP($CG351,'School Enrollment Data'!$B$3:$P$1818,2,FALSE)))</f>
        <v/>
      </c>
      <c r="CJ351" s="222" t="str">
        <f>IF($CG351="", "", IF($CH351="No", 0,VLOOKUP($CG351,'School Enrollment Data'!$B$3:$P$1818,3,FALSE)))</f>
        <v/>
      </c>
      <c r="CK351" s="222" t="str">
        <f>IF($CG351="", "", IF($CH351="No", 0,VLOOKUP($CG351,'School Enrollment Data'!$B$3:$P$1818,4,FALSE)))</f>
        <v/>
      </c>
      <c r="CL351" s="222" t="str">
        <f>IF($CG351="", "", IF($CH351="No", 0,VLOOKUP($CG351,'School Enrollment Data'!$B$3:$P$1818,5,FALSE)))</f>
        <v/>
      </c>
      <c r="CM351" s="222" t="str">
        <f>IF($CG351="", "", IF($CH351="No", 0,VLOOKUP($CG351,'School Enrollment Data'!$B$3:$P$1818,6,FALSE)))</f>
        <v/>
      </c>
      <c r="CN351" s="222" t="str">
        <f>IF($CG351="", "", IF($CH351="No", 0,VLOOKUP($CG351,'School Enrollment Data'!$B$3:$P$1818,7,FALSE)))</f>
        <v/>
      </c>
      <c r="CO351" s="222" t="str">
        <f>IF($CG351="", "", IF($CH351="No", 0,VLOOKUP($CG351,'School Enrollment Data'!$B$3:$P$1818,8,FALSE)))</f>
        <v/>
      </c>
      <c r="CP351" s="222" t="str">
        <f>IF($CG351="", "", IF($CH351="No", 0,VLOOKUP($CG351,'School Enrollment Data'!$B$3:$P$1818,9,FALSE)))</f>
        <v/>
      </c>
      <c r="CQ351" s="222" t="str">
        <f>IF($CG351="", "", IF($CH351="No", 0,VLOOKUP($CG351,'School Enrollment Data'!$B$3:$P$1818,10,FALSE)))</f>
        <v/>
      </c>
      <c r="CR351" s="222" t="str">
        <f>IF($CG351="", "", IF($CH351="No", 0,VLOOKUP($CG351,'School Enrollment Data'!$B$3:$P$1818,11,FALSE)))</f>
        <v/>
      </c>
      <c r="CS351" s="222" t="str">
        <f>IF($CG351="", "", IF($CH351="No", 0,VLOOKUP($CG351,'School Enrollment Data'!$B$3:$P$1818,12,FALSE)))</f>
        <v/>
      </c>
      <c r="CT351" s="222" t="str">
        <f>IF($CG351="", "", IF($CH351="No", 0,VLOOKUP($CG351,'School Enrollment Data'!$B$3:$P$1818,13,FALSE)))</f>
        <v/>
      </c>
      <c r="CU351" s="222" t="str">
        <f>IF($CG351="", "", IF($CH351="No", 0,VLOOKUP($CG351,'School Enrollment Data'!$B$3:$P$1818,14,FALSE)))</f>
        <v/>
      </c>
      <c r="CV351" s="222" t="str">
        <f>IF($CG351="", "", IF($CH351="No", 0,VLOOKUP($CG351,'School Enrollment Data'!$B$3:$P$1818,15,FALSE)))</f>
        <v/>
      </c>
    </row>
    <row r="352" spans="85:100" x14ac:dyDescent="0.25">
      <c r="CG352" s="136" t="str" cm="1">
        <f t="array" ref="CG352">IFERROR(_xlfn.SINGLE(INDEX('School Enrollment Data'!$B$3:$B$1818, _xlfn.AGGREGATE(15, 3, (('School Enrollment Data'!$A$3:$A$1818=AR$6)/('School Enrollment Data'!$A$3:$A$1818=AR$6)*ROW('School Enrollment Data'!$A$3:$A$1818)-2),ROWS($DV$12:DV33)))), "")</f>
        <v/>
      </c>
      <c r="CH352" s="222" t="str">
        <f t="shared" si="5"/>
        <v/>
      </c>
      <c r="CI352" s="222" t="str">
        <f>IF($CG352="", "", IF($CH352="No", 0,VLOOKUP($CG352,'School Enrollment Data'!$B$3:$P$1818,2,FALSE)))</f>
        <v/>
      </c>
      <c r="CJ352" s="222" t="str">
        <f>IF($CG352="", "", IF($CH352="No", 0,VLOOKUP($CG352,'School Enrollment Data'!$B$3:$P$1818,3,FALSE)))</f>
        <v/>
      </c>
      <c r="CK352" s="222" t="str">
        <f>IF($CG352="", "", IF($CH352="No", 0,VLOOKUP($CG352,'School Enrollment Data'!$B$3:$P$1818,4,FALSE)))</f>
        <v/>
      </c>
      <c r="CL352" s="222" t="str">
        <f>IF($CG352="", "", IF($CH352="No", 0,VLOOKUP($CG352,'School Enrollment Data'!$B$3:$P$1818,5,FALSE)))</f>
        <v/>
      </c>
      <c r="CM352" s="222" t="str">
        <f>IF($CG352="", "", IF($CH352="No", 0,VLOOKUP($CG352,'School Enrollment Data'!$B$3:$P$1818,6,FALSE)))</f>
        <v/>
      </c>
      <c r="CN352" s="222" t="str">
        <f>IF($CG352="", "", IF($CH352="No", 0,VLOOKUP($CG352,'School Enrollment Data'!$B$3:$P$1818,7,FALSE)))</f>
        <v/>
      </c>
      <c r="CO352" s="222" t="str">
        <f>IF($CG352="", "", IF($CH352="No", 0,VLOOKUP($CG352,'School Enrollment Data'!$B$3:$P$1818,8,FALSE)))</f>
        <v/>
      </c>
      <c r="CP352" s="222" t="str">
        <f>IF($CG352="", "", IF($CH352="No", 0,VLOOKUP($CG352,'School Enrollment Data'!$B$3:$P$1818,9,FALSE)))</f>
        <v/>
      </c>
      <c r="CQ352" s="222" t="str">
        <f>IF($CG352="", "", IF($CH352="No", 0,VLOOKUP($CG352,'School Enrollment Data'!$B$3:$P$1818,10,FALSE)))</f>
        <v/>
      </c>
      <c r="CR352" s="222" t="str">
        <f>IF($CG352="", "", IF($CH352="No", 0,VLOOKUP($CG352,'School Enrollment Data'!$B$3:$P$1818,11,FALSE)))</f>
        <v/>
      </c>
      <c r="CS352" s="222" t="str">
        <f>IF($CG352="", "", IF($CH352="No", 0,VLOOKUP($CG352,'School Enrollment Data'!$B$3:$P$1818,12,FALSE)))</f>
        <v/>
      </c>
      <c r="CT352" s="222" t="str">
        <f>IF($CG352="", "", IF($CH352="No", 0,VLOOKUP($CG352,'School Enrollment Data'!$B$3:$P$1818,13,FALSE)))</f>
        <v/>
      </c>
      <c r="CU352" s="222" t="str">
        <f>IF($CG352="", "", IF($CH352="No", 0,VLOOKUP($CG352,'School Enrollment Data'!$B$3:$P$1818,14,FALSE)))</f>
        <v/>
      </c>
      <c r="CV352" s="222" t="str">
        <f>IF($CG352="", "", IF($CH352="No", 0,VLOOKUP($CG352,'School Enrollment Data'!$B$3:$P$1818,15,FALSE)))</f>
        <v/>
      </c>
    </row>
    <row r="353" spans="85:100" x14ac:dyDescent="0.25">
      <c r="CG353" s="136" t="str" cm="1">
        <f t="array" ref="CG353">IFERROR(_xlfn.SINGLE(INDEX('School Enrollment Data'!$B$3:$B$1818, _xlfn.AGGREGATE(15, 3, (('School Enrollment Data'!$A$3:$A$1818=AR$6)/('School Enrollment Data'!$A$3:$A$1818=AR$6)*ROW('School Enrollment Data'!$A$3:$A$1818)-2),ROWS($DV$12:DV34)))), "")</f>
        <v/>
      </c>
      <c r="CH353" s="222" t="str">
        <f t="shared" si="5"/>
        <v/>
      </c>
      <c r="CI353" s="222" t="str">
        <f>IF($CG353="", "", IF($CH353="No", 0,VLOOKUP($CG353,'School Enrollment Data'!$B$3:$P$1818,2,FALSE)))</f>
        <v/>
      </c>
      <c r="CJ353" s="222" t="str">
        <f>IF($CG353="", "", IF($CH353="No", 0,VLOOKUP($CG353,'School Enrollment Data'!$B$3:$P$1818,3,FALSE)))</f>
        <v/>
      </c>
      <c r="CK353" s="222" t="str">
        <f>IF($CG353="", "", IF($CH353="No", 0,VLOOKUP($CG353,'School Enrollment Data'!$B$3:$P$1818,4,FALSE)))</f>
        <v/>
      </c>
      <c r="CL353" s="222" t="str">
        <f>IF($CG353="", "", IF($CH353="No", 0,VLOOKUP($CG353,'School Enrollment Data'!$B$3:$P$1818,5,FALSE)))</f>
        <v/>
      </c>
      <c r="CM353" s="222" t="str">
        <f>IF($CG353="", "", IF($CH353="No", 0,VLOOKUP($CG353,'School Enrollment Data'!$B$3:$P$1818,6,FALSE)))</f>
        <v/>
      </c>
      <c r="CN353" s="222" t="str">
        <f>IF($CG353="", "", IF($CH353="No", 0,VLOOKUP($CG353,'School Enrollment Data'!$B$3:$P$1818,7,FALSE)))</f>
        <v/>
      </c>
      <c r="CO353" s="222" t="str">
        <f>IF($CG353="", "", IF($CH353="No", 0,VLOOKUP($CG353,'School Enrollment Data'!$B$3:$P$1818,8,FALSE)))</f>
        <v/>
      </c>
      <c r="CP353" s="222" t="str">
        <f>IF($CG353="", "", IF($CH353="No", 0,VLOOKUP($CG353,'School Enrollment Data'!$B$3:$P$1818,9,FALSE)))</f>
        <v/>
      </c>
      <c r="CQ353" s="222" t="str">
        <f>IF($CG353="", "", IF($CH353="No", 0,VLOOKUP($CG353,'School Enrollment Data'!$B$3:$P$1818,10,FALSE)))</f>
        <v/>
      </c>
      <c r="CR353" s="222" t="str">
        <f>IF($CG353="", "", IF($CH353="No", 0,VLOOKUP($CG353,'School Enrollment Data'!$B$3:$P$1818,11,FALSE)))</f>
        <v/>
      </c>
      <c r="CS353" s="222" t="str">
        <f>IF($CG353="", "", IF($CH353="No", 0,VLOOKUP($CG353,'School Enrollment Data'!$B$3:$P$1818,12,FALSE)))</f>
        <v/>
      </c>
      <c r="CT353" s="222" t="str">
        <f>IF($CG353="", "", IF($CH353="No", 0,VLOOKUP($CG353,'School Enrollment Data'!$B$3:$P$1818,13,FALSE)))</f>
        <v/>
      </c>
      <c r="CU353" s="222" t="str">
        <f>IF($CG353="", "", IF($CH353="No", 0,VLOOKUP($CG353,'School Enrollment Data'!$B$3:$P$1818,14,FALSE)))</f>
        <v/>
      </c>
      <c r="CV353" s="222" t="str">
        <f>IF($CG353="", "", IF($CH353="No", 0,VLOOKUP($CG353,'School Enrollment Data'!$B$3:$P$1818,15,FALSE)))</f>
        <v/>
      </c>
    </row>
    <row r="354" spans="85:100" x14ac:dyDescent="0.25">
      <c r="CG354" s="136" t="str" cm="1">
        <f t="array" ref="CG354">IFERROR(_xlfn.SINGLE(INDEX('School Enrollment Data'!$B$3:$B$1818, _xlfn.AGGREGATE(15, 3, (('School Enrollment Data'!$A$3:$A$1818=AR$6)/('School Enrollment Data'!$A$3:$A$1818=AR$6)*ROW('School Enrollment Data'!$A$3:$A$1818)-2),ROWS($DV$12:DV35)))), "")</f>
        <v/>
      </c>
      <c r="CH354" s="222" t="str">
        <f t="shared" si="5"/>
        <v/>
      </c>
      <c r="CI354" s="222" t="str">
        <f>IF($CG354="", "", IF($CH354="No", 0,VLOOKUP($CG354,'School Enrollment Data'!$B$3:$P$1818,2,FALSE)))</f>
        <v/>
      </c>
      <c r="CJ354" s="222" t="str">
        <f>IF($CG354="", "", IF($CH354="No", 0,VLOOKUP($CG354,'School Enrollment Data'!$B$3:$P$1818,3,FALSE)))</f>
        <v/>
      </c>
      <c r="CK354" s="222" t="str">
        <f>IF($CG354="", "", IF($CH354="No", 0,VLOOKUP($CG354,'School Enrollment Data'!$B$3:$P$1818,4,FALSE)))</f>
        <v/>
      </c>
      <c r="CL354" s="222" t="str">
        <f>IF($CG354="", "", IF($CH354="No", 0,VLOOKUP($CG354,'School Enrollment Data'!$B$3:$P$1818,5,FALSE)))</f>
        <v/>
      </c>
      <c r="CM354" s="222" t="str">
        <f>IF($CG354="", "", IF($CH354="No", 0,VLOOKUP($CG354,'School Enrollment Data'!$B$3:$P$1818,6,FALSE)))</f>
        <v/>
      </c>
      <c r="CN354" s="222" t="str">
        <f>IF($CG354="", "", IF($CH354="No", 0,VLOOKUP($CG354,'School Enrollment Data'!$B$3:$P$1818,7,FALSE)))</f>
        <v/>
      </c>
      <c r="CO354" s="222" t="str">
        <f>IF($CG354="", "", IF($CH354="No", 0,VLOOKUP($CG354,'School Enrollment Data'!$B$3:$P$1818,8,FALSE)))</f>
        <v/>
      </c>
      <c r="CP354" s="222" t="str">
        <f>IF($CG354="", "", IF($CH354="No", 0,VLOOKUP($CG354,'School Enrollment Data'!$B$3:$P$1818,9,FALSE)))</f>
        <v/>
      </c>
      <c r="CQ354" s="222" t="str">
        <f>IF($CG354="", "", IF($CH354="No", 0,VLOOKUP($CG354,'School Enrollment Data'!$B$3:$P$1818,10,FALSE)))</f>
        <v/>
      </c>
      <c r="CR354" s="222" t="str">
        <f>IF($CG354="", "", IF($CH354="No", 0,VLOOKUP($CG354,'School Enrollment Data'!$B$3:$P$1818,11,FALSE)))</f>
        <v/>
      </c>
      <c r="CS354" s="222" t="str">
        <f>IF($CG354="", "", IF($CH354="No", 0,VLOOKUP($CG354,'School Enrollment Data'!$B$3:$P$1818,12,FALSE)))</f>
        <v/>
      </c>
      <c r="CT354" s="222" t="str">
        <f>IF($CG354="", "", IF($CH354="No", 0,VLOOKUP($CG354,'School Enrollment Data'!$B$3:$P$1818,13,FALSE)))</f>
        <v/>
      </c>
      <c r="CU354" s="222" t="str">
        <f>IF($CG354="", "", IF($CH354="No", 0,VLOOKUP($CG354,'School Enrollment Data'!$B$3:$P$1818,14,FALSE)))</f>
        <v/>
      </c>
      <c r="CV354" s="222" t="str">
        <f>IF($CG354="", "", IF($CH354="No", 0,VLOOKUP($CG354,'School Enrollment Data'!$B$3:$P$1818,15,FALSE)))</f>
        <v/>
      </c>
    </row>
    <row r="355" spans="85:100" x14ac:dyDescent="0.25">
      <c r="CG355" s="136" t="str" cm="1">
        <f t="array" ref="CG355">IFERROR(_xlfn.SINGLE(INDEX('School Enrollment Data'!$B$3:$B$1818, _xlfn.AGGREGATE(15, 3, (('School Enrollment Data'!$A$3:$A$1818=AR$6)/('School Enrollment Data'!$A$3:$A$1818=AR$6)*ROW('School Enrollment Data'!$A$3:$A$1818)-2),ROWS($DV$12:DV36)))), "")</f>
        <v/>
      </c>
      <c r="CH355" s="222" t="str">
        <f t="shared" si="5"/>
        <v/>
      </c>
      <c r="CI355" s="222" t="str">
        <f>IF($CG355="", "", IF($CH355="No", 0,VLOOKUP($CG355,'School Enrollment Data'!$B$3:$P$1818,2,FALSE)))</f>
        <v/>
      </c>
      <c r="CJ355" s="222" t="str">
        <f>IF($CG355="", "", IF($CH355="No", 0,VLOOKUP($CG355,'School Enrollment Data'!$B$3:$P$1818,3,FALSE)))</f>
        <v/>
      </c>
      <c r="CK355" s="222" t="str">
        <f>IF($CG355="", "", IF($CH355="No", 0,VLOOKUP($CG355,'School Enrollment Data'!$B$3:$P$1818,4,FALSE)))</f>
        <v/>
      </c>
      <c r="CL355" s="222" t="str">
        <f>IF($CG355="", "", IF($CH355="No", 0,VLOOKUP($CG355,'School Enrollment Data'!$B$3:$P$1818,5,FALSE)))</f>
        <v/>
      </c>
      <c r="CM355" s="222" t="str">
        <f>IF($CG355="", "", IF($CH355="No", 0,VLOOKUP($CG355,'School Enrollment Data'!$B$3:$P$1818,6,FALSE)))</f>
        <v/>
      </c>
      <c r="CN355" s="222" t="str">
        <f>IF($CG355="", "", IF($CH355="No", 0,VLOOKUP($CG355,'School Enrollment Data'!$B$3:$P$1818,7,FALSE)))</f>
        <v/>
      </c>
      <c r="CO355" s="222" t="str">
        <f>IF($CG355="", "", IF($CH355="No", 0,VLOOKUP($CG355,'School Enrollment Data'!$B$3:$P$1818,8,FALSE)))</f>
        <v/>
      </c>
      <c r="CP355" s="222" t="str">
        <f>IF($CG355="", "", IF($CH355="No", 0,VLOOKUP($CG355,'School Enrollment Data'!$B$3:$P$1818,9,FALSE)))</f>
        <v/>
      </c>
      <c r="CQ355" s="222" t="str">
        <f>IF($CG355="", "", IF($CH355="No", 0,VLOOKUP($CG355,'School Enrollment Data'!$B$3:$P$1818,10,FALSE)))</f>
        <v/>
      </c>
      <c r="CR355" s="222" t="str">
        <f>IF($CG355="", "", IF($CH355="No", 0,VLOOKUP($CG355,'School Enrollment Data'!$B$3:$P$1818,11,FALSE)))</f>
        <v/>
      </c>
      <c r="CS355" s="222" t="str">
        <f>IF($CG355="", "", IF($CH355="No", 0,VLOOKUP($CG355,'School Enrollment Data'!$B$3:$P$1818,12,FALSE)))</f>
        <v/>
      </c>
      <c r="CT355" s="222" t="str">
        <f>IF($CG355="", "", IF($CH355="No", 0,VLOOKUP($CG355,'School Enrollment Data'!$B$3:$P$1818,13,FALSE)))</f>
        <v/>
      </c>
      <c r="CU355" s="222" t="str">
        <f>IF($CG355="", "", IF($CH355="No", 0,VLOOKUP($CG355,'School Enrollment Data'!$B$3:$P$1818,14,FALSE)))</f>
        <v/>
      </c>
      <c r="CV355" s="222" t="str">
        <f>IF($CG355="", "", IF($CH355="No", 0,VLOOKUP($CG355,'School Enrollment Data'!$B$3:$P$1818,15,FALSE)))</f>
        <v/>
      </c>
    </row>
    <row r="356" spans="85:100" x14ac:dyDescent="0.25">
      <c r="CG356" s="136" t="str" cm="1">
        <f t="array" ref="CG356">IFERROR(_xlfn.SINGLE(INDEX('School Enrollment Data'!$B$3:$B$1818, _xlfn.AGGREGATE(15, 3, (('School Enrollment Data'!$A$3:$A$1818=AR$6)/('School Enrollment Data'!$A$3:$A$1818=AR$6)*ROW('School Enrollment Data'!$A$3:$A$1818)-2),ROWS($DV$12:DV37)))), "")</f>
        <v/>
      </c>
      <c r="CH356" s="222" t="str">
        <f t="shared" si="5"/>
        <v/>
      </c>
      <c r="CI356" s="222" t="str">
        <f>IF($CG356="", "", IF($CH356="No", 0,VLOOKUP($CG356,'School Enrollment Data'!$B$3:$P$1818,2,FALSE)))</f>
        <v/>
      </c>
      <c r="CJ356" s="222" t="str">
        <f>IF($CG356="", "", IF($CH356="No", 0,VLOOKUP($CG356,'School Enrollment Data'!$B$3:$P$1818,3,FALSE)))</f>
        <v/>
      </c>
      <c r="CK356" s="222" t="str">
        <f>IF($CG356="", "", IF($CH356="No", 0,VLOOKUP($CG356,'School Enrollment Data'!$B$3:$P$1818,4,FALSE)))</f>
        <v/>
      </c>
      <c r="CL356" s="222" t="str">
        <f>IF($CG356="", "", IF($CH356="No", 0,VLOOKUP($CG356,'School Enrollment Data'!$B$3:$P$1818,5,FALSE)))</f>
        <v/>
      </c>
      <c r="CM356" s="222" t="str">
        <f>IF($CG356="", "", IF($CH356="No", 0,VLOOKUP($CG356,'School Enrollment Data'!$B$3:$P$1818,6,FALSE)))</f>
        <v/>
      </c>
      <c r="CN356" s="222" t="str">
        <f>IF($CG356="", "", IF($CH356="No", 0,VLOOKUP($CG356,'School Enrollment Data'!$B$3:$P$1818,7,FALSE)))</f>
        <v/>
      </c>
      <c r="CO356" s="222" t="str">
        <f>IF($CG356="", "", IF($CH356="No", 0,VLOOKUP($CG356,'School Enrollment Data'!$B$3:$P$1818,8,FALSE)))</f>
        <v/>
      </c>
      <c r="CP356" s="222" t="str">
        <f>IF($CG356="", "", IF($CH356="No", 0,VLOOKUP($CG356,'School Enrollment Data'!$B$3:$P$1818,9,FALSE)))</f>
        <v/>
      </c>
      <c r="CQ356" s="222" t="str">
        <f>IF($CG356="", "", IF($CH356="No", 0,VLOOKUP($CG356,'School Enrollment Data'!$B$3:$P$1818,10,FALSE)))</f>
        <v/>
      </c>
      <c r="CR356" s="222" t="str">
        <f>IF($CG356="", "", IF($CH356="No", 0,VLOOKUP($CG356,'School Enrollment Data'!$B$3:$P$1818,11,FALSE)))</f>
        <v/>
      </c>
      <c r="CS356" s="222" t="str">
        <f>IF($CG356="", "", IF($CH356="No", 0,VLOOKUP($CG356,'School Enrollment Data'!$B$3:$P$1818,12,FALSE)))</f>
        <v/>
      </c>
      <c r="CT356" s="222" t="str">
        <f>IF($CG356="", "", IF($CH356="No", 0,VLOOKUP($CG356,'School Enrollment Data'!$B$3:$P$1818,13,FALSE)))</f>
        <v/>
      </c>
      <c r="CU356" s="222" t="str">
        <f>IF($CG356="", "", IF($CH356="No", 0,VLOOKUP($CG356,'School Enrollment Data'!$B$3:$P$1818,14,FALSE)))</f>
        <v/>
      </c>
      <c r="CV356" s="222" t="str">
        <f>IF($CG356="", "", IF($CH356="No", 0,VLOOKUP($CG356,'School Enrollment Data'!$B$3:$P$1818,15,FALSE)))</f>
        <v/>
      </c>
    </row>
    <row r="357" spans="85:100" x14ac:dyDescent="0.25">
      <c r="CG357" s="136" t="str" cm="1">
        <f t="array" ref="CG357">IFERROR(_xlfn.SINGLE(INDEX('School Enrollment Data'!$B$3:$B$1818, _xlfn.AGGREGATE(15, 3, (('School Enrollment Data'!$A$3:$A$1818=AR$6)/('School Enrollment Data'!$A$3:$A$1818=AR$6)*ROW('School Enrollment Data'!$A$3:$A$1818)-2),ROWS($DV$12:DV38)))), "")</f>
        <v/>
      </c>
      <c r="CH357" s="222" t="str">
        <f t="shared" si="5"/>
        <v/>
      </c>
      <c r="CI357" s="222" t="str">
        <f>IF($CG357="", "", IF($CH357="No", 0,VLOOKUP($CG357,'School Enrollment Data'!$B$3:$P$1818,2,FALSE)))</f>
        <v/>
      </c>
      <c r="CJ357" s="222" t="str">
        <f>IF($CG357="", "", IF($CH357="No", 0,VLOOKUP($CG357,'School Enrollment Data'!$B$3:$P$1818,3,FALSE)))</f>
        <v/>
      </c>
      <c r="CK357" s="222" t="str">
        <f>IF($CG357="", "", IF($CH357="No", 0,VLOOKUP($CG357,'School Enrollment Data'!$B$3:$P$1818,4,FALSE)))</f>
        <v/>
      </c>
      <c r="CL357" s="222" t="str">
        <f>IF($CG357="", "", IF($CH357="No", 0,VLOOKUP($CG357,'School Enrollment Data'!$B$3:$P$1818,5,FALSE)))</f>
        <v/>
      </c>
      <c r="CM357" s="222" t="str">
        <f>IF($CG357="", "", IF($CH357="No", 0,VLOOKUP($CG357,'School Enrollment Data'!$B$3:$P$1818,6,FALSE)))</f>
        <v/>
      </c>
      <c r="CN357" s="222" t="str">
        <f>IF($CG357="", "", IF($CH357="No", 0,VLOOKUP($CG357,'School Enrollment Data'!$B$3:$P$1818,7,FALSE)))</f>
        <v/>
      </c>
      <c r="CO357" s="222" t="str">
        <f>IF($CG357="", "", IF($CH357="No", 0,VLOOKUP($CG357,'School Enrollment Data'!$B$3:$P$1818,8,FALSE)))</f>
        <v/>
      </c>
      <c r="CP357" s="222" t="str">
        <f>IF($CG357="", "", IF($CH357="No", 0,VLOOKUP($CG357,'School Enrollment Data'!$B$3:$P$1818,9,FALSE)))</f>
        <v/>
      </c>
      <c r="CQ357" s="222" t="str">
        <f>IF($CG357="", "", IF($CH357="No", 0,VLOOKUP($CG357,'School Enrollment Data'!$B$3:$P$1818,10,FALSE)))</f>
        <v/>
      </c>
      <c r="CR357" s="222" t="str">
        <f>IF($CG357="", "", IF($CH357="No", 0,VLOOKUP($CG357,'School Enrollment Data'!$B$3:$P$1818,11,FALSE)))</f>
        <v/>
      </c>
      <c r="CS357" s="222" t="str">
        <f>IF($CG357="", "", IF($CH357="No", 0,VLOOKUP($CG357,'School Enrollment Data'!$B$3:$P$1818,12,FALSE)))</f>
        <v/>
      </c>
      <c r="CT357" s="222" t="str">
        <f>IF($CG357="", "", IF($CH357="No", 0,VLOOKUP($CG357,'School Enrollment Data'!$B$3:$P$1818,13,FALSE)))</f>
        <v/>
      </c>
      <c r="CU357" s="222" t="str">
        <f>IF($CG357="", "", IF($CH357="No", 0,VLOOKUP($CG357,'School Enrollment Data'!$B$3:$P$1818,14,FALSE)))</f>
        <v/>
      </c>
      <c r="CV357" s="222" t="str">
        <f>IF($CG357="", "", IF($CH357="No", 0,VLOOKUP($CG357,'School Enrollment Data'!$B$3:$P$1818,15,FALSE)))</f>
        <v/>
      </c>
    </row>
    <row r="358" spans="85:100" x14ac:dyDescent="0.25">
      <c r="CG358" s="136" t="str" cm="1">
        <f t="array" ref="CG358">IFERROR(_xlfn.SINGLE(INDEX('School Enrollment Data'!$B$3:$B$1818, _xlfn.AGGREGATE(15, 3, (('School Enrollment Data'!$A$3:$A$1818=AR$6)/('School Enrollment Data'!$A$3:$A$1818=AR$6)*ROW('School Enrollment Data'!$A$3:$A$1818)-2),ROWS($DV$12:DV39)))), "")</f>
        <v/>
      </c>
      <c r="CH358" s="222" t="str">
        <f t="shared" si="5"/>
        <v/>
      </c>
      <c r="CI358" s="222" t="str">
        <f>IF($CG358="", "", IF($CH358="No", 0,VLOOKUP($CG358,'School Enrollment Data'!$B$3:$P$1818,2,FALSE)))</f>
        <v/>
      </c>
      <c r="CJ358" s="222" t="str">
        <f>IF($CG358="", "", IF($CH358="No", 0,VLOOKUP($CG358,'School Enrollment Data'!$B$3:$P$1818,3,FALSE)))</f>
        <v/>
      </c>
      <c r="CK358" s="222" t="str">
        <f>IF($CG358="", "", IF($CH358="No", 0,VLOOKUP($CG358,'School Enrollment Data'!$B$3:$P$1818,4,FALSE)))</f>
        <v/>
      </c>
      <c r="CL358" s="222" t="str">
        <f>IF($CG358="", "", IF($CH358="No", 0,VLOOKUP($CG358,'School Enrollment Data'!$B$3:$P$1818,5,FALSE)))</f>
        <v/>
      </c>
      <c r="CM358" s="222" t="str">
        <f>IF($CG358="", "", IF($CH358="No", 0,VLOOKUP($CG358,'School Enrollment Data'!$B$3:$P$1818,6,FALSE)))</f>
        <v/>
      </c>
      <c r="CN358" s="222" t="str">
        <f>IF($CG358="", "", IF($CH358="No", 0,VLOOKUP($CG358,'School Enrollment Data'!$B$3:$P$1818,7,FALSE)))</f>
        <v/>
      </c>
      <c r="CO358" s="222" t="str">
        <f>IF($CG358="", "", IF($CH358="No", 0,VLOOKUP($CG358,'School Enrollment Data'!$B$3:$P$1818,8,FALSE)))</f>
        <v/>
      </c>
      <c r="CP358" s="222" t="str">
        <f>IF($CG358="", "", IF($CH358="No", 0,VLOOKUP($CG358,'School Enrollment Data'!$B$3:$P$1818,9,FALSE)))</f>
        <v/>
      </c>
      <c r="CQ358" s="222" t="str">
        <f>IF($CG358="", "", IF($CH358="No", 0,VLOOKUP($CG358,'School Enrollment Data'!$B$3:$P$1818,10,FALSE)))</f>
        <v/>
      </c>
      <c r="CR358" s="222" t="str">
        <f>IF($CG358="", "", IF($CH358="No", 0,VLOOKUP($CG358,'School Enrollment Data'!$B$3:$P$1818,11,FALSE)))</f>
        <v/>
      </c>
      <c r="CS358" s="222" t="str">
        <f>IF($CG358="", "", IF($CH358="No", 0,VLOOKUP($CG358,'School Enrollment Data'!$B$3:$P$1818,12,FALSE)))</f>
        <v/>
      </c>
      <c r="CT358" s="222" t="str">
        <f>IF($CG358="", "", IF($CH358="No", 0,VLOOKUP($CG358,'School Enrollment Data'!$B$3:$P$1818,13,FALSE)))</f>
        <v/>
      </c>
      <c r="CU358" s="222" t="str">
        <f>IF($CG358="", "", IF($CH358="No", 0,VLOOKUP($CG358,'School Enrollment Data'!$B$3:$P$1818,14,FALSE)))</f>
        <v/>
      </c>
      <c r="CV358" s="222" t="str">
        <f>IF($CG358="", "", IF($CH358="No", 0,VLOOKUP($CG358,'School Enrollment Data'!$B$3:$P$1818,15,FALSE)))</f>
        <v/>
      </c>
    </row>
    <row r="359" spans="85:100" x14ac:dyDescent="0.25">
      <c r="CG359" s="136" t="str" cm="1">
        <f t="array" ref="CG359">IFERROR(_xlfn.SINGLE(INDEX('School Enrollment Data'!$B$3:$B$1818, _xlfn.AGGREGATE(15, 3, (('School Enrollment Data'!$A$3:$A$1818=AR$6)/('School Enrollment Data'!$A$3:$A$1818=AR$6)*ROW('School Enrollment Data'!$A$3:$A$1818)-2),ROWS($DV$12:DV40)))), "")</f>
        <v/>
      </c>
      <c r="CH359" s="222" t="str">
        <f t="shared" si="5"/>
        <v/>
      </c>
      <c r="CI359" s="222" t="str">
        <f>IF($CG359="", "", IF($CH359="No", 0,VLOOKUP($CG359,'School Enrollment Data'!$B$3:$P$1818,2,FALSE)))</f>
        <v/>
      </c>
      <c r="CJ359" s="222" t="str">
        <f>IF($CG359="", "", IF($CH359="No", 0,VLOOKUP($CG359,'School Enrollment Data'!$B$3:$P$1818,3,FALSE)))</f>
        <v/>
      </c>
      <c r="CK359" s="222" t="str">
        <f>IF($CG359="", "", IF($CH359="No", 0,VLOOKUP($CG359,'School Enrollment Data'!$B$3:$P$1818,4,FALSE)))</f>
        <v/>
      </c>
      <c r="CL359" s="222" t="str">
        <f>IF($CG359="", "", IF($CH359="No", 0,VLOOKUP($CG359,'School Enrollment Data'!$B$3:$P$1818,5,FALSE)))</f>
        <v/>
      </c>
      <c r="CM359" s="222" t="str">
        <f>IF($CG359="", "", IF($CH359="No", 0,VLOOKUP($CG359,'School Enrollment Data'!$B$3:$P$1818,6,FALSE)))</f>
        <v/>
      </c>
      <c r="CN359" s="222" t="str">
        <f>IF($CG359="", "", IF($CH359="No", 0,VLOOKUP($CG359,'School Enrollment Data'!$B$3:$P$1818,7,FALSE)))</f>
        <v/>
      </c>
      <c r="CO359" s="222" t="str">
        <f>IF($CG359="", "", IF($CH359="No", 0,VLOOKUP($CG359,'School Enrollment Data'!$B$3:$P$1818,8,FALSE)))</f>
        <v/>
      </c>
      <c r="CP359" s="222" t="str">
        <f>IF($CG359="", "", IF($CH359="No", 0,VLOOKUP($CG359,'School Enrollment Data'!$B$3:$P$1818,9,FALSE)))</f>
        <v/>
      </c>
      <c r="CQ359" s="222" t="str">
        <f>IF($CG359="", "", IF($CH359="No", 0,VLOOKUP($CG359,'School Enrollment Data'!$B$3:$P$1818,10,FALSE)))</f>
        <v/>
      </c>
      <c r="CR359" s="222" t="str">
        <f>IF($CG359="", "", IF($CH359="No", 0,VLOOKUP($CG359,'School Enrollment Data'!$B$3:$P$1818,11,FALSE)))</f>
        <v/>
      </c>
      <c r="CS359" s="222" t="str">
        <f>IF($CG359="", "", IF($CH359="No", 0,VLOOKUP($CG359,'School Enrollment Data'!$B$3:$P$1818,12,FALSE)))</f>
        <v/>
      </c>
      <c r="CT359" s="222" t="str">
        <f>IF($CG359="", "", IF($CH359="No", 0,VLOOKUP($CG359,'School Enrollment Data'!$B$3:$P$1818,13,FALSE)))</f>
        <v/>
      </c>
      <c r="CU359" s="222" t="str">
        <f>IF($CG359="", "", IF($CH359="No", 0,VLOOKUP($CG359,'School Enrollment Data'!$B$3:$P$1818,14,FALSE)))</f>
        <v/>
      </c>
      <c r="CV359" s="222" t="str">
        <f>IF($CG359="", "", IF($CH359="No", 0,VLOOKUP($CG359,'School Enrollment Data'!$B$3:$P$1818,15,FALSE)))</f>
        <v/>
      </c>
    </row>
    <row r="360" spans="85:100" x14ac:dyDescent="0.25">
      <c r="CG360" s="136" t="str" cm="1">
        <f t="array" ref="CG360">IFERROR(_xlfn.SINGLE(INDEX('School Enrollment Data'!$B$3:$B$1818, _xlfn.AGGREGATE(15, 3, (('School Enrollment Data'!$A$3:$A$1818=AR$6)/('School Enrollment Data'!$A$3:$A$1818=AR$6)*ROW('School Enrollment Data'!$A$3:$A$1818)-2),ROWS($DV$12:DV41)))), "")</f>
        <v/>
      </c>
      <c r="CH360" s="222" t="str">
        <f t="shared" si="5"/>
        <v/>
      </c>
      <c r="CI360" s="222" t="str">
        <f>IF($CG360="", "", IF($CH360="No", 0,VLOOKUP($CG360,'School Enrollment Data'!$B$3:$P$1818,2,FALSE)))</f>
        <v/>
      </c>
      <c r="CJ360" s="222" t="str">
        <f>IF($CG360="", "", IF($CH360="No", 0,VLOOKUP($CG360,'School Enrollment Data'!$B$3:$P$1818,3,FALSE)))</f>
        <v/>
      </c>
      <c r="CK360" s="222" t="str">
        <f>IF($CG360="", "", IF($CH360="No", 0,VLOOKUP($CG360,'School Enrollment Data'!$B$3:$P$1818,4,FALSE)))</f>
        <v/>
      </c>
      <c r="CL360" s="222" t="str">
        <f>IF($CG360="", "", IF($CH360="No", 0,VLOOKUP($CG360,'School Enrollment Data'!$B$3:$P$1818,5,FALSE)))</f>
        <v/>
      </c>
      <c r="CM360" s="222" t="str">
        <f>IF($CG360="", "", IF($CH360="No", 0,VLOOKUP($CG360,'School Enrollment Data'!$B$3:$P$1818,6,FALSE)))</f>
        <v/>
      </c>
      <c r="CN360" s="222" t="str">
        <f>IF($CG360="", "", IF($CH360="No", 0,VLOOKUP($CG360,'School Enrollment Data'!$B$3:$P$1818,7,FALSE)))</f>
        <v/>
      </c>
      <c r="CO360" s="222" t="str">
        <f>IF($CG360="", "", IF($CH360="No", 0,VLOOKUP($CG360,'School Enrollment Data'!$B$3:$P$1818,8,FALSE)))</f>
        <v/>
      </c>
      <c r="CP360" s="222" t="str">
        <f>IF($CG360="", "", IF($CH360="No", 0,VLOOKUP($CG360,'School Enrollment Data'!$B$3:$P$1818,9,FALSE)))</f>
        <v/>
      </c>
      <c r="CQ360" s="222" t="str">
        <f>IF($CG360="", "", IF($CH360="No", 0,VLOOKUP($CG360,'School Enrollment Data'!$B$3:$P$1818,10,FALSE)))</f>
        <v/>
      </c>
      <c r="CR360" s="222" t="str">
        <f>IF($CG360="", "", IF($CH360="No", 0,VLOOKUP($CG360,'School Enrollment Data'!$B$3:$P$1818,11,FALSE)))</f>
        <v/>
      </c>
      <c r="CS360" s="222" t="str">
        <f>IF($CG360="", "", IF($CH360="No", 0,VLOOKUP($CG360,'School Enrollment Data'!$B$3:$P$1818,12,FALSE)))</f>
        <v/>
      </c>
      <c r="CT360" s="222" t="str">
        <f>IF($CG360="", "", IF($CH360="No", 0,VLOOKUP($CG360,'School Enrollment Data'!$B$3:$P$1818,13,FALSE)))</f>
        <v/>
      </c>
      <c r="CU360" s="222" t="str">
        <f>IF($CG360="", "", IF($CH360="No", 0,VLOOKUP($CG360,'School Enrollment Data'!$B$3:$P$1818,14,FALSE)))</f>
        <v/>
      </c>
      <c r="CV360" s="222" t="str">
        <f>IF($CG360="", "", IF($CH360="No", 0,VLOOKUP($CG360,'School Enrollment Data'!$B$3:$P$1818,15,FALSE)))</f>
        <v/>
      </c>
    </row>
    <row r="361" spans="85:100" x14ac:dyDescent="0.25">
      <c r="CG361" s="136" t="str" cm="1">
        <f t="array" ref="CG361">IFERROR(_xlfn.SINGLE(INDEX('School Enrollment Data'!$B$3:$B$1818, _xlfn.AGGREGATE(15, 3, (('School Enrollment Data'!$A$3:$A$1818=AR$6)/('School Enrollment Data'!$A$3:$A$1818=AR$6)*ROW('School Enrollment Data'!$A$3:$A$1818)-2),ROWS($DV$12:DV42)))), "")</f>
        <v/>
      </c>
      <c r="CH361" s="222" t="str">
        <f t="shared" si="5"/>
        <v/>
      </c>
      <c r="CI361" s="222" t="str">
        <f>IF($CG361="", "", IF($CH361="No", 0,VLOOKUP($CG361,'School Enrollment Data'!$B$3:$P$1818,2,FALSE)))</f>
        <v/>
      </c>
      <c r="CJ361" s="222" t="str">
        <f>IF($CG361="", "", IF($CH361="No", 0,VLOOKUP($CG361,'School Enrollment Data'!$B$3:$P$1818,3,FALSE)))</f>
        <v/>
      </c>
      <c r="CK361" s="222" t="str">
        <f>IF($CG361="", "", IF($CH361="No", 0,VLOOKUP($CG361,'School Enrollment Data'!$B$3:$P$1818,4,FALSE)))</f>
        <v/>
      </c>
      <c r="CL361" s="222" t="str">
        <f>IF($CG361="", "", IF($CH361="No", 0,VLOOKUP($CG361,'School Enrollment Data'!$B$3:$P$1818,5,FALSE)))</f>
        <v/>
      </c>
      <c r="CM361" s="222" t="str">
        <f>IF($CG361="", "", IF($CH361="No", 0,VLOOKUP($CG361,'School Enrollment Data'!$B$3:$P$1818,6,FALSE)))</f>
        <v/>
      </c>
      <c r="CN361" s="222" t="str">
        <f>IF($CG361="", "", IF($CH361="No", 0,VLOOKUP($CG361,'School Enrollment Data'!$B$3:$P$1818,7,FALSE)))</f>
        <v/>
      </c>
      <c r="CO361" s="222" t="str">
        <f>IF($CG361="", "", IF($CH361="No", 0,VLOOKUP($CG361,'School Enrollment Data'!$B$3:$P$1818,8,FALSE)))</f>
        <v/>
      </c>
      <c r="CP361" s="222" t="str">
        <f>IF($CG361="", "", IF($CH361="No", 0,VLOOKUP($CG361,'School Enrollment Data'!$B$3:$P$1818,9,FALSE)))</f>
        <v/>
      </c>
      <c r="CQ361" s="222" t="str">
        <f>IF($CG361="", "", IF($CH361="No", 0,VLOOKUP($CG361,'School Enrollment Data'!$B$3:$P$1818,10,FALSE)))</f>
        <v/>
      </c>
      <c r="CR361" s="222" t="str">
        <f>IF($CG361="", "", IF($CH361="No", 0,VLOOKUP($CG361,'School Enrollment Data'!$B$3:$P$1818,11,FALSE)))</f>
        <v/>
      </c>
      <c r="CS361" s="222" t="str">
        <f>IF($CG361="", "", IF($CH361="No", 0,VLOOKUP($CG361,'School Enrollment Data'!$B$3:$P$1818,12,FALSE)))</f>
        <v/>
      </c>
      <c r="CT361" s="222" t="str">
        <f>IF($CG361="", "", IF($CH361="No", 0,VLOOKUP($CG361,'School Enrollment Data'!$B$3:$P$1818,13,FALSE)))</f>
        <v/>
      </c>
      <c r="CU361" s="222" t="str">
        <f>IF($CG361="", "", IF($CH361="No", 0,VLOOKUP($CG361,'School Enrollment Data'!$B$3:$P$1818,14,FALSE)))</f>
        <v/>
      </c>
      <c r="CV361" s="222" t="str">
        <f>IF($CG361="", "", IF($CH361="No", 0,VLOOKUP($CG361,'School Enrollment Data'!$B$3:$P$1818,15,FALSE)))</f>
        <v/>
      </c>
    </row>
    <row r="362" spans="85:100" x14ac:dyDescent="0.25">
      <c r="CG362" s="136" t="str" cm="1">
        <f t="array" ref="CG362">IFERROR(_xlfn.SINGLE(INDEX('School Enrollment Data'!$B$3:$B$1818, _xlfn.AGGREGATE(15, 3, (('School Enrollment Data'!$A$3:$A$1818=AR$6)/('School Enrollment Data'!$A$3:$A$1818=AR$6)*ROW('School Enrollment Data'!$A$3:$A$1818)-2),ROWS($DV$12:DV43)))), "")</f>
        <v/>
      </c>
      <c r="CH362" s="222" t="str">
        <f t="shared" si="5"/>
        <v/>
      </c>
      <c r="CI362" s="222" t="str">
        <f>IF($CG362="", "", IF($CH362="No", 0,VLOOKUP($CG362,'School Enrollment Data'!$B$3:$P$1818,2,FALSE)))</f>
        <v/>
      </c>
      <c r="CJ362" s="222" t="str">
        <f>IF($CG362="", "", IF($CH362="No", 0,VLOOKUP($CG362,'School Enrollment Data'!$B$3:$P$1818,3,FALSE)))</f>
        <v/>
      </c>
      <c r="CK362" s="222" t="str">
        <f>IF($CG362="", "", IF($CH362="No", 0,VLOOKUP($CG362,'School Enrollment Data'!$B$3:$P$1818,4,FALSE)))</f>
        <v/>
      </c>
      <c r="CL362" s="222" t="str">
        <f>IF($CG362="", "", IF($CH362="No", 0,VLOOKUP($CG362,'School Enrollment Data'!$B$3:$P$1818,5,FALSE)))</f>
        <v/>
      </c>
      <c r="CM362" s="222" t="str">
        <f>IF($CG362="", "", IF($CH362="No", 0,VLOOKUP($CG362,'School Enrollment Data'!$B$3:$P$1818,6,FALSE)))</f>
        <v/>
      </c>
      <c r="CN362" s="222" t="str">
        <f>IF($CG362="", "", IF($CH362="No", 0,VLOOKUP($CG362,'School Enrollment Data'!$B$3:$P$1818,7,FALSE)))</f>
        <v/>
      </c>
      <c r="CO362" s="222" t="str">
        <f>IF($CG362="", "", IF($CH362="No", 0,VLOOKUP($CG362,'School Enrollment Data'!$B$3:$P$1818,8,FALSE)))</f>
        <v/>
      </c>
      <c r="CP362" s="222" t="str">
        <f>IF($CG362="", "", IF($CH362="No", 0,VLOOKUP($CG362,'School Enrollment Data'!$B$3:$P$1818,9,FALSE)))</f>
        <v/>
      </c>
      <c r="CQ362" s="222" t="str">
        <f>IF($CG362="", "", IF($CH362="No", 0,VLOOKUP($CG362,'School Enrollment Data'!$B$3:$P$1818,10,FALSE)))</f>
        <v/>
      </c>
      <c r="CR362" s="222" t="str">
        <f>IF($CG362="", "", IF($CH362="No", 0,VLOOKUP($CG362,'School Enrollment Data'!$B$3:$P$1818,11,FALSE)))</f>
        <v/>
      </c>
      <c r="CS362" s="222" t="str">
        <f>IF($CG362="", "", IF($CH362="No", 0,VLOOKUP($CG362,'School Enrollment Data'!$B$3:$P$1818,12,FALSE)))</f>
        <v/>
      </c>
      <c r="CT362" s="222" t="str">
        <f>IF($CG362="", "", IF($CH362="No", 0,VLOOKUP($CG362,'School Enrollment Data'!$B$3:$P$1818,13,FALSE)))</f>
        <v/>
      </c>
      <c r="CU362" s="222" t="str">
        <f>IF($CG362="", "", IF($CH362="No", 0,VLOOKUP($CG362,'School Enrollment Data'!$B$3:$P$1818,14,FALSE)))</f>
        <v/>
      </c>
      <c r="CV362" s="222" t="str">
        <f>IF($CG362="", "", IF($CH362="No", 0,VLOOKUP($CG362,'School Enrollment Data'!$B$3:$P$1818,15,FALSE)))</f>
        <v/>
      </c>
    </row>
    <row r="363" spans="85:100" x14ac:dyDescent="0.25">
      <c r="CG363" s="136" t="str" cm="1">
        <f t="array" ref="CG363">IFERROR(_xlfn.SINGLE(INDEX('School Enrollment Data'!$B$3:$B$1818, _xlfn.AGGREGATE(15, 3, (('School Enrollment Data'!$A$3:$A$1818=AR$6)/('School Enrollment Data'!$A$3:$A$1818=AR$6)*ROW('School Enrollment Data'!$A$3:$A$1818)-2),ROWS($DV$12:DV44)))), "")</f>
        <v/>
      </c>
      <c r="CH363" s="222" t="str">
        <f t="shared" si="5"/>
        <v/>
      </c>
      <c r="CI363" s="222" t="str">
        <f>IF($CG363="", "", IF($CH363="No", 0,VLOOKUP($CG363,'School Enrollment Data'!$B$3:$P$1818,2,FALSE)))</f>
        <v/>
      </c>
      <c r="CJ363" s="222" t="str">
        <f>IF($CG363="", "", IF($CH363="No", 0,VLOOKUP($CG363,'School Enrollment Data'!$B$3:$P$1818,3,FALSE)))</f>
        <v/>
      </c>
      <c r="CK363" s="222" t="str">
        <f>IF($CG363="", "", IF($CH363="No", 0,VLOOKUP($CG363,'School Enrollment Data'!$B$3:$P$1818,4,FALSE)))</f>
        <v/>
      </c>
      <c r="CL363" s="222" t="str">
        <f>IF($CG363="", "", IF($CH363="No", 0,VLOOKUP($CG363,'School Enrollment Data'!$B$3:$P$1818,5,FALSE)))</f>
        <v/>
      </c>
      <c r="CM363" s="222" t="str">
        <f>IF($CG363="", "", IF($CH363="No", 0,VLOOKUP($CG363,'School Enrollment Data'!$B$3:$P$1818,6,FALSE)))</f>
        <v/>
      </c>
      <c r="CN363" s="222" t="str">
        <f>IF($CG363="", "", IF($CH363="No", 0,VLOOKUP($CG363,'School Enrollment Data'!$B$3:$P$1818,7,FALSE)))</f>
        <v/>
      </c>
      <c r="CO363" s="222" t="str">
        <f>IF($CG363="", "", IF($CH363="No", 0,VLOOKUP($CG363,'School Enrollment Data'!$B$3:$P$1818,8,FALSE)))</f>
        <v/>
      </c>
      <c r="CP363" s="222" t="str">
        <f>IF($CG363="", "", IF($CH363="No", 0,VLOOKUP($CG363,'School Enrollment Data'!$B$3:$P$1818,9,FALSE)))</f>
        <v/>
      </c>
      <c r="CQ363" s="222" t="str">
        <f>IF($CG363="", "", IF($CH363="No", 0,VLOOKUP($CG363,'School Enrollment Data'!$B$3:$P$1818,10,FALSE)))</f>
        <v/>
      </c>
      <c r="CR363" s="222" t="str">
        <f>IF($CG363="", "", IF($CH363="No", 0,VLOOKUP($CG363,'School Enrollment Data'!$B$3:$P$1818,11,FALSE)))</f>
        <v/>
      </c>
      <c r="CS363" s="222" t="str">
        <f>IF($CG363="", "", IF($CH363="No", 0,VLOOKUP($CG363,'School Enrollment Data'!$B$3:$P$1818,12,FALSE)))</f>
        <v/>
      </c>
      <c r="CT363" s="222" t="str">
        <f>IF($CG363="", "", IF($CH363="No", 0,VLOOKUP($CG363,'School Enrollment Data'!$B$3:$P$1818,13,FALSE)))</f>
        <v/>
      </c>
      <c r="CU363" s="222" t="str">
        <f>IF($CG363="", "", IF($CH363="No", 0,VLOOKUP($CG363,'School Enrollment Data'!$B$3:$P$1818,14,FALSE)))</f>
        <v/>
      </c>
      <c r="CV363" s="222" t="str">
        <f>IF($CG363="", "", IF($CH363="No", 0,VLOOKUP($CG363,'School Enrollment Data'!$B$3:$P$1818,15,FALSE)))</f>
        <v/>
      </c>
    </row>
    <row r="364" spans="85:100" x14ac:dyDescent="0.25">
      <c r="CG364" s="136" t="str" cm="1">
        <f t="array" ref="CG364">IFERROR(_xlfn.SINGLE(INDEX('School Enrollment Data'!$B$3:$B$1818, _xlfn.AGGREGATE(15, 3, (('School Enrollment Data'!$A$3:$A$1818=AR$6)/('School Enrollment Data'!$A$3:$A$1818=AR$6)*ROW('School Enrollment Data'!$A$3:$A$1818)-2),ROWS($DV$12:DV45)))), "")</f>
        <v/>
      </c>
      <c r="CH364" s="222" t="str">
        <f t="shared" si="5"/>
        <v/>
      </c>
      <c r="CI364" s="222" t="str">
        <f>IF($CG364="", "", IF($CH364="No", 0,VLOOKUP($CG364,'School Enrollment Data'!$B$3:$P$1818,2,FALSE)))</f>
        <v/>
      </c>
      <c r="CJ364" s="222" t="str">
        <f>IF($CG364="", "", IF($CH364="No", 0,VLOOKUP($CG364,'School Enrollment Data'!$B$3:$P$1818,3,FALSE)))</f>
        <v/>
      </c>
      <c r="CK364" s="222" t="str">
        <f>IF($CG364="", "", IF($CH364="No", 0,VLOOKUP($CG364,'School Enrollment Data'!$B$3:$P$1818,4,FALSE)))</f>
        <v/>
      </c>
      <c r="CL364" s="222" t="str">
        <f>IF($CG364="", "", IF($CH364="No", 0,VLOOKUP($CG364,'School Enrollment Data'!$B$3:$P$1818,5,FALSE)))</f>
        <v/>
      </c>
      <c r="CM364" s="222" t="str">
        <f>IF($CG364="", "", IF($CH364="No", 0,VLOOKUP($CG364,'School Enrollment Data'!$B$3:$P$1818,6,FALSE)))</f>
        <v/>
      </c>
      <c r="CN364" s="222" t="str">
        <f>IF($CG364="", "", IF($CH364="No", 0,VLOOKUP($CG364,'School Enrollment Data'!$B$3:$P$1818,7,FALSE)))</f>
        <v/>
      </c>
      <c r="CO364" s="222" t="str">
        <f>IF($CG364="", "", IF($CH364="No", 0,VLOOKUP($CG364,'School Enrollment Data'!$B$3:$P$1818,8,FALSE)))</f>
        <v/>
      </c>
      <c r="CP364" s="222" t="str">
        <f>IF($CG364="", "", IF($CH364="No", 0,VLOOKUP($CG364,'School Enrollment Data'!$B$3:$P$1818,9,FALSE)))</f>
        <v/>
      </c>
      <c r="CQ364" s="222" t="str">
        <f>IF($CG364="", "", IF($CH364="No", 0,VLOOKUP($CG364,'School Enrollment Data'!$B$3:$P$1818,10,FALSE)))</f>
        <v/>
      </c>
      <c r="CR364" s="222" t="str">
        <f>IF($CG364="", "", IF($CH364="No", 0,VLOOKUP($CG364,'School Enrollment Data'!$B$3:$P$1818,11,FALSE)))</f>
        <v/>
      </c>
      <c r="CS364" s="222" t="str">
        <f>IF($CG364="", "", IF($CH364="No", 0,VLOOKUP($CG364,'School Enrollment Data'!$B$3:$P$1818,12,FALSE)))</f>
        <v/>
      </c>
      <c r="CT364" s="222" t="str">
        <f>IF($CG364="", "", IF($CH364="No", 0,VLOOKUP($CG364,'School Enrollment Data'!$B$3:$P$1818,13,FALSE)))</f>
        <v/>
      </c>
      <c r="CU364" s="222" t="str">
        <f>IF($CG364="", "", IF($CH364="No", 0,VLOOKUP($CG364,'School Enrollment Data'!$B$3:$P$1818,14,FALSE)))</f>
        <v/>
      </c>
      <c r="CV364" s="222" t="str">
        <f>IF($CG364="", "", IF($CH364="No", 0,VLOOKUP($CG364,'School Enrollment Data'!$B$3:$P$1818,15,FALSE)))</f>
        <v/>
      </c>
    </row>
    <row r="365" spans="85:100" x14ac:dyDescent="0.25">
      <c r="CG365" s="136" t="str" cm="1">
        <f t="array" ref="CG365">IFERROR(_xlfn.SINGLE(INDEX('School Enrollment Data'!$B$3:$B$1818, _xlfn.AGGREGATE(15, 3, (('School Enrollment Data'!$A$3:$A$1818=AR$6)/('School Enrollment Data'!$A$3:$A$1818=AR$6)*ROW('School Enrollment Data'!$A$3:$A$1818)-2),ROWS($DV$12:DV46)))), "")</f>
        <v/>
      </c>
      <c r="CH365" s="222" t="str">
        <f t="shared" si="5"/>
        <v/>
      </c>
      <c r="CI365" s="222" t="str">
        <f>IF($CG365="", "", IF($CH365="No", 0,VLOOKUP($CG365,'School Enrollment Data'!$B$3:$P$1818,2,FALSE)))</f>
        <v/>
      </c>
      <c r="CJ365" s="222" t="str">
        <f>IF($CG365="", "", IF($CH365="No", 0,VLOOKUP($CG365,'School Enrollment Data'!$B$3:$P$1818,3,FALSE)))</f>
        <v/>
      </c>
      <c r="CK365" s="222" t="str">
        <f>IF($CG365="", "", IF($CH365="No", 0,VLOOKUP($CG365,'School Enrollment Data'!$B$3:$P$1818,4,FALSE)))</f>
        <v/>
      </c>
      <c r="CL365" s="222" t="str">
        <f>IF($CG365="", "", IF($CH365="No", 0,VLOOKUP($CG365,'School Enrollment Data'!$B$3:$P$1818,5,FALSE)))</f>
        <v/>
      </c>
      <c r="CM365" s="222" t="str">
        <f>IF($CG365="", "", IF($CH365="No", 0,VLOOKUP($CG365,'School Enrollment Data'!$B$3:$P$1818,6,FALSE)))</f>
        <v/>
      </c>
      <c r="CN365" s="222" t="str">
        <f>IF($CG365="", "", IF($CH365="No", 0,VLOOKUP($CG365,'School Enrollment Data'!$B$3:$P$1818,7,FALSE)))</f>
        <v/>
      </c>
      <c r="CO365" s="222" t="str">
        <f>IF($CG365="", "", IF($CH365="No", 0,VLOOKUP($CG365,'School Enrollment Data'!$B$3:$P$1818,8,FALSE)))</f>
        <v/>
      </c>
      <c r="CP365" s="222" t="str">
        <f>IF($CG365="", "", IF($CH365="No", 0,VLOOKUP($CG365,'School Enrollment Data'!$B$3:$P$1818,9,FALSE)))</f>
        <v/>
      </c>
      <c r="CQ365" s="222" t="str">
        <f>IF($CG365="", "", IF($CH365="No", 0,VLOOKUP($CG365,'School Enrollment Data'!$B$3:$P$1818,10,FALSE)))</f>
        <v/>
      </c>
      <c r="CR365" s="222" t="str">
        <f>IF($CG365="", "", IF($CH365="No", 0,VLOOKUP($CG365,'School Enrollment Data'!$B$3:$P$1818,11,FALSE)))</f>
        <v/>
      </c>
      <c r="CS365" s="222" t="str">
        <f>IF($CG365="", "", IF($CH365="No", 0,VLOOKUP($CG365,'School Enrollment Data'!$B$3:$P$1818,12,FALSE)))</f>
        <v/>
      </c>
      <c r="CT365" s="222" t="str">
        <f>IF($CG365="", "", IF($CH365="No", 0,VLOOKUP($CG365,'School Enrollment Data'!$B$3:$P$1818,13,FALSE)))</f>
        <v/>
      </c>
      <c r="CU365" s="222" t="str">
        <f>IF($CG365="", "", IF($CH365="No", 0,VLOOKUP($CG365,'School Enrollment Data'!$B$3:$P$1818,14,FALSE)))</f>
        <v/>
      </c>
      <c r="CV365" s="222" t="str">
        <f>IF($CG365="", "", IF($CH365="No", 0,VLOOKUP($CG365,'School Enrollment Data'!$B$3:$P$1818,15,FALSE)))</f>
        <v/>
      </c>
    </row>
    <row r="366" spans="85:100" x14ac:dyDescent="0.25">
      <c r="CG366" s="136" t="str" cm="1">
        <f t="array" ref="CG366">IFERROR(_xlfn.SINGLE(INDEX('School Enrollment Data'!$B$3:$B$1818, _xlfn.AGGREGATE(15, 3, (('School Enrollment Data'!$A$3:$A$1818=AR$6)/('School Enrollment Data'!$A$3:$A$1818=AR$6)*ROW('School Enrollment Data'!$A$3:$A$1818)-2),ROWS($DV$12:DV47)))), "")</f>
        <v/>
      </c>
      <c r="CH366" s="222" t="str">
        <f t="shared" si="5"/>
        <v/>
      </c>
      <c r="CI366" s="222" t="str">
        <f>IF($CG366="", "", IF($CH366="No", 0,VLOOKUP($CG366,'School Enrollment Data'!$B$3:$P$1818,2,FALSE)))</f>
        <v/>
      </c>
      <c r="CJ366" s="222" t="str">
        <f>IF($CG366="", "", IF($CH366="No", 0,VLOOKUP($CG366,'School Enrollment Data'!$B$3:$P$1818,3,FALSE)))</f>
        <v/>
      </c>
      <c r="CK366" s="222" t="str">
        <f>IF($CG366="", "", IF($CH366="No", 0,VLOOKUP($CG366,'School Enrollment Data'!$B$3:$P$1818,4,FALSE)))</f>
        <v/>
      </c>
      <c r="CL366" s="222" t="str">
        <f>IF($CG366="", "", IF($CH366="No", 0,VLOOKUP($CG366,'School Enrollment Data'!$B$3:$P$1818,5,FALSE)))</f>
        <v/>
      </c>
      <c r="CM366" s="222" t="str">
        <f>IF($CG366="", "", IF($CH366="No", 0,VLOOKUP($CG366,'School Enrollment Data'!$B$3:$P$1818,6,FALSE)))</f>
        <v/>
      </c>
      <c r="CN366" s="222" t="str">
        <f>IF($CG366="", "", IF($CH366="No", 0,VLOOKUP($CG366,'School Enrollment Data'!$B$3:$P$1818,7,FALSE)))</f>
        <v/>
      </c>
      <c r="CO366" s="222" t="str">
        <f>IF($CG366="", "", IF($CH366="No", 0,VLOOKUP($CG366,'School Enrollment Data'!$B$3:$P$1818,8,FALSE)))</f>
        <v/>
      </c>
      <c r="CP366" s="222" t="str">
        <f>IF($CG366="", "", IF($CH366="No", 0,VLOOKUP($CG366,'School Enrollment Data'!$B$3:$P$1818,9,FALSE)))</f>
        <v/>
      </c>
      <c r="CQ366" s="222" t="str">
        <f>IF($CG366="", "", IF($CH366="No", 0,VLOOKUP($CG366,'School Enrollment Data'!$B$3:$P$1818,10,FALSE)))</f>
        <v/>
      </c>
      <c r="CR366" s="222" t="str">
        <f>IF($CG366="", "", IF($CH366="No", 0,VLOOKUP($CG366,'School Enrollment Data'!$B$3:$P$1818,11,FALSE)))</f>
        <v/>
      </c>
      <c r="CS366" s="222" t="str">
        <f>IF($CG366="", "", IF($CH366="No", 0,VLOOKUP($CG366,'School Enrollment Data'!$B$3:$P$1818,12,FALSE)))</f>
        <v/>
      </c>
      <c r="CT366" s="222" t="str">
        <f>IF($CG366="", "", IF($CH366="No", 0,VLOOKUP($CG366,'School Enrollment Data'!$B$3:$P$1818,13,FALSE)))</f>
        <v/>
      </c>
      <c r="CU366" s="222" t="str">
        <f>IF($CG366="", "", IF($CH366="No", 0,VLOOKUP($CG366,'School Enrollment Data'!$B$3:$P$1818,14,FALSE)))</f>
        <v/>
      </c>
      <c r="CV366" s="222" t="str">
        <f>IF($CG366="", "", IF($CH366="No", 0,VLOOKUP($CG366,'School Enrollment Data'!$B$3:$P$1818,15,FALSE)))</f>
        <v/>
      </c>
    </row>
    <row r="367" spans="85:100" x14ac:dyDescent="0.25">
      <c r="CG367" s="136" t="str" cm="1">
        <f t="array" ref="CG367">IFERROR(_xlfn.SINGLE(INDEX('School Enrollment Data'!$B$3:$B$1818, _xlfn.AGGREGATE(15, 3, (('School Enrollment Data'!$A$3:$A$1818=AR$6)/('School Enrollment Data'!$A$3:$A$1818=AR$6)*ROW('School Enrollment Data'!$A$3:$A$1818)-2),ROWS($DV$12:DV48)))), "")</f>
        <v/>
      </c>
      <c r="CH367" s="222" t="str">
        <f t="shared" si="5"/>
        <v/>
      </c>
      <c r="CI367" s="222" t="str">
        <f>IF($CG367="", "", IF($CH367="No", 0,VLOOKUP($CG367,'School Enrollment Data'!$B$3:$P$1818,2,FALSE)))</f>
        <v/>
      </c>
      <c r="CJ367" s="222" t="str">
        <f>IF($CG367="", "", IF($CH367="No", 0,VLOOKUP($CG367,'School Enrollment Data'!$B$3:$P$1818,3,FALSE)))</f>
        <v/>
      </c>
      <c r="CK367" s="222" t="str">
        <f>IF($CG367="", "", IF($CH367="No", 0,VLOOKUP($CG367,'School Enrollment Data'!$B$3:$P$1818,4,FALSE)))</f>
        <v/>
      </c>
      <c r="CL367" s="222" t="str">
        <f>IF($CG367="", "", IF($CH367="No", 0,VLOOKUP($CG367,'School Enrollment Data'!$B$3:$P$1818,5,FALSE)))</f>
        <v/>
      </c>
      <c r="CM367" s="222" t="str">
        <f>IF($CG367="", "", IF($CH367="No", 0,VLOOKUP($CG367,'School Enrollment Data'!$B$3:$P$1818,6,FALSE)))</f>
        <v/>
      </c>
      <c r="CN367" s="222" t="str">
        <f>IF($CG367="", "", IF($CH367="No", 0,VLOOKUP($CG367,'School Enrollment Data'!$B$3:$P$1818,7,FALSE)))</f>
        <v/>
      </c>
      <c r="CO367" s="222" t="str">
        <f>IF($CG367="", "", IF($CH367="No", 0,VLOOKUP($CG367,'School Enrollment Data'!$B$3:$P$1818,8,FALSE)))</f>
        <v/>
      </c>
      <c r="CP367" s="222" t="str">
        <f>IF($CG367="", "", IF($CH367="No", 0,VLOOKUP($CG367,'School Enrollment Data'!$B$3:$P$1818,9,FALSE)))</f>
        <v/>
      </c>
      <c r="CQ367" s="222" t="str">
        <f>IF($CG367="", "", IF($CH367="No", 0,VLOOKUP($CG367,'School Enrollment Data'!$B$3:$P$1818,10,FALSE)))</f>
        <v/>
      </c>
      <c r="CR367" s="222" t="str">
        <f>IF($CG367="", "", IF($CH367="No", 0,VLOOKUP($CG367,'School Enrollment Data'!$B$3:$P$1818,11,FALSE)))</f>
        <v/>
      </c>
      <c r="CS367" s="222" t="str">
        <f>IF($CG367="", "", IF($CH367="No", 0,VLOOKUP($CG367,'School Enrollment Data'!$B$3:$P$1818,12,FALSE)))</f>
        <v/>
      </c>
      <c r="CT367" s="222" t="str">
        <f>IF($CG367="", "", IF($CH367="No", 0,VLOOKUP($CG367,'School Enrollment Data'!$B$3:$P$1818,13,FALSE)))</f>
        <v/>
      </c>
      <c r="CU367" s="222" t="str">
        <f>IF($CG367="", "", IF($CH367="No", 0,VLOOKUP($CG367,'School Enrollment Data'!$B$3:$P$1818,14,FALSE)))</f>
        <v/>
      </c>
      <c r="CV367" s="222" t="str">
        <f>IF($CG367="", "", IF($CH367="No", 0,VLOOKUP($CG367,'School Enrollment Data'!$B$3:$P$1818,15,FALSE)))</f>
        <v/>
      </c>
    </row>
    <row r="368" spans="85:100" x14ac:dyDescent="0.25">
      <c r="CG368" s="136" t="str" cm="1">
        <f t="array" ref="CG368">IFERROR(_xlfn.SINGLE(INDEX('School Enrollment Data'!$B$3:$B$1818, _xlfn.AGGREGATE(15, 3, (('School Enrollment Data'!$A$3:$A$1818=AR$6)/('School Enrollment Data'!$A$3:$A$1818=AR$6)*ROW('School Enrollment Data'!$A$3:$A$1818)-2),ROWS($DV$12:DV49)))), "")</f>
        <v/>
      </c>
      <c r="CH368" s="222" t="str">
        <f t="shared" si="5"/>
        <v/>
      </c>
      <c r="CI368" s="222" t="str">
        <f>IF($CG368="", "", IF($CH368="No", 0,VLOOKUP($CG368,'School Enrollment Data'!$B$3:$P$1818,2,FALSE)))</f>
        <v/>
      </c>
      <c r="CJ368" s="222" t="str">
        <f>IF($CG368="", "", IF($CH368="No", 0,VLOOKUP($CG368,'School Enrollment Data'!$B$3:$P$1818,3,FALSE)))</f>
        <v/>
      </c>
      <c r="CK368" s="222" t="str">
        <f>IF($CG368="", "", IF($CH368="No", 0,VLOOKUP($CG368,'School Enrollment Data'!$B$3:$P$1818,4,FALSE)))</f>
        <v/>
      </c>
      <c r="CL368" s="222" t="str">
        <f>IF($CG368="", "", IF($CH368="No", 0,VLOOKUP($CG368,'School Enrollment Data'!$B$3:$P$1818,5,FALSE)))</f>
        <v/>
      </c>
      <c r="CM368" s="222" t="str">
        <f>IF($CG368="", "", IF($CH368="No", 0,VLOOKUP($CG368,'School Enrollment Data'!$B$3:$P$1818,6,FALSE)))</f>
        <v/>
      </c>
      <c r="CN368" s="222" t="str">
        <f>IF($CG368="", "", IF($CH368="No", 0,VLOOKUP($CG368,'School Enrollment Data'!$B$3:$P$1818,7,FALSE)))</f>
        <v/>
      </c>
      <c r="CO368" s="222" t="str">
        <f>IF($CG368="", "", IF($CH368="No", 0,VLOOKUP($CG368,'School Enrollment Data'!$B$3:$P$1818,8,FALSE)))</f>
        <v/>
      </c>
      <c r="CP368" s="222" t="str">
        <f>IF($CG368="", "", IF($CH368="No", 0,VLOOKUP($CG368,'School Enrollment Data'!$B$3:$P$1818,9,FALSE)))</f>
        <v/>
      </c>
      <c r="CQ368" s="222" t="str">
        <f>IF($CG368="", "", IF($CH368="No", 0,VLOOKUP($CG368,'School Enrollment Data'!$B$3:$P$1818,10,FALSE)))</f>
        <v/>
      </c>
      <c r="CR368" s="222" t="str">
        <f>IF($CG368="", "", IF($CH368="No", 0,VLOOKUP($CG368,'School Enrollment Data'!$B$3:$P$1818,11,FALSE)))</f>
        <v/>
      </c>
      <c r="CS368" s="222" t="str">
        <f>IF($CG368="", "", IF($CH368="No", 0,VLOOKUP($CG368,'School Enrollment Data'!$B$3:$P$1818,12,FALSE)))</f>
        <v/>
      </c>
      <c r="CT368" s="222" t="str">
        <f>IF($CG368="", "", IF($CH368="No", 0,VLOOKUP($CG368,'School Enrollment Data'!$B$3:$P$1818,13,FALSE)))</f>
        <v/>
      </c>
      <c r="CU368" s="222" t="str">
        <f>IF($CG368="", "", IF($CH368="No", 0,VLOOKUP($CG368,'School Enrollment Data'!$B$3:$P$1818,14,FALSE)))</f>
        <v/>
      </c>
      <c r="CV368" s="222" t="str">
        <f>IF($CG368="", "", IF($CH368="No", 0,VLOOKUP($CG368,'School Enrollment Data'!$B$3:$P$1818,15,FALSE)))</f>
        <v/>
      </c>
    </row>
    <row r="369" spans="85:100" x14ac:dyDescent="0.25">
      <c r="CG369" s="136" t="str" cm="1">
        <f t="array" ref="CG369">IFERROR(_xlfn.SINGLE(INDEX('School Enrollment Data'!$B$3:$B$1818, _xlfn.AGGREGATE(15, 3, (('School Enrollment Data'!$A$3:$A$1818=AR$6)/('School Enrollment Data'!$A$3:$A$1818=AR$6)*ROW('School Enrollment Data'!$A$3:$A$1818)-2),ROWS($DV$12:DV50)))), "")</f>
        <v/>
      </c>
      <c r="CH369" s="222" t="str">
        <f t="shared" si="5"/>
        <v/>
      </c>
      <c r="CI369" s="222" t="str">
        <f>IF($CG369="", "", IF($CH369="No", 0,VLOOKUP($CG369,'School Enrollment Data'!$B$3:$P$1818,2,FALSE)))</f>
        <v/>
      </c>
      <c r="CJ369" s="222" t="str">
        <f>IF($CG369="", "", IF($CH369="No", 0,VLOOKUP($CG369,'School Enrollment Data'!$B$3:$P$1818,3,FALSE)))</f>
        <v/>
      </c>
      <c r="CK369" s="222" t="str">
        <f>IF($CG369="", "", IF($CH369="No", 0,VLOOKUP($CG369,'School Enrollment Data'!$B$3:$P$1818,4,FALSE)))</f>
        <v/>
      </c>
      <c r="CL369" s="222" t="str">
        <f>IF($CG369="", "", IF($CH369="No", 0,VLOOKUP($CG369,'School Enrollment Data'!$B$3:$P$1818,5,FALSE)))</f>
        <v/>
      </c>
      <c r="CM369" s="222" t="str">
        <f>IF($CG369="", "", IF($CH369="No", 0,VLOOKUP($CG369,'School Enrollment Data'!$B$3:$P$1818,6,FALSE)))</f>
        <v/>
      </c>
      <c r="CN369" s="222" t="str">
        <f>IF($CG369="", "", IF($CH369="No", 0,VLOOKUP($CG369,'School Enrollment Data'!$B$3:$P$1818,7,FALSE)))</f>
        <v/>
      </c>
      <c r="CO369" s="222" t="str">
        <f>IF($CG369="", "", IF($CH369="No", 0,VLOOKUP($CG369,'School Enrollment Data'!$B$3:$P$1818,8,FALSE)))</f>
        <v/>
      </c>
      <c r="CP369" s="222" t="str">
        <f>IF($CG369="", "", IF($CH369="No", 0,VLOOKUP($CG369,'School Enrollment Data'!$B$3:$P$1818,9,FALSE)))</f>
        <v/>
      </c>
      <c r="CQ369" s="222" t="str">
        <f>IF($CG369="", "", IF($CH369="No", 0,VLOOKUP($CG369,'School Enrollment Data'!$B$3:$P$1818,10,FALSE)))</f>
        <v/>
      </c>
      <c r="CR369" s="222" t="str">
        <f>IF($CG369="", "", IF($CH369="No", 0,VLOOKUP($CG369,'School Enrollment Data'!$B$3:$P$1818,11,FALSE)))</f>
        <v/>
      </c>
      <c r="CS369" s="222" t="str">
        <f>IF($CG369="", "", IF($CH369="No", 0,VLOOKUP($CG369,'School Enrollment Data'!$B$3:$P$1818,12,FALSE)))</f>
        <v/>
      </c>
      <c r="CT369" s="222" t="str">
        <f>IF($CG369="", "", IF($CH369="No", 0,VLOOKUP($CG369,'School Enrollment Data'!$B$3:$P$1818,13,FALSE)))</f>
        <v/>
      </c>
      <c r="CU369" s="222" t="str">
        <f>IF($CG369="", "", IF($CH369="No", 0,VLOOKUP($CG369,'School Enrollment Data'!$B$3:$P$1818,14,FALSE)))</f>
        <v/>
      </c>
      <c r="CV369" s="222" t="str">
        <f>IF($CG369="", "", IF($CH369="No", 0,VLOOKUP($CG369,'School Enrollment Data'!$B$3:$P$1818,15,FALSE)))</f>
        <v/>
      </c>
    </row>
    <row r="370" spans="85:100" x14ac:dyDescent="0.25">
      <c r="CG370" s="136" t="str" cm="1">
        <f t="array" ref="CG370">IFERROR(_xlfn.SINGLE(INDEX('School Enrollment Data'!$B$3:$B$1818, _xlfn.AGGREGATE(15, 3, (('School Enrollment Data'!$A$3:$A$1818=AR$6)/('School Enrollment Data'!$A$3:$A$1818=AR$6)*ROW('School Enrollment Data'!$A$3:$A$1818)-2),ROWS($DV$12:DV51)))), "")</f>
        <v/>
      </c>
      <c r="CH370" s="222" t="str">
        <f t="shared" si="5"/>
        <v/>
      </c>
      <c r="CI370" s="222" t="str">
        <f>IF($CG370="", "", IF($CH370="No", 0,VLOOKUP($CG370,'School Enrollment Data'!$B$3:$P$1818,2,FALSE)))</f>
        <v/>
      </c>
      <c r="CJ370" s="222" t="str">
        <f>IF($CG370="", "", IF($CH370="No", 0,VLOOKUP($CG370,'School Enrollment Data'!$B$3:$P$1818,3,FALSE)))</f>
        <v/>
      </c>
      <c r="CK370" s="222" t="str">
        <f>IF($CG370="", "", IF($CH370="No", 0,VLOOKUP($CG370,'School Enrollment Data'!$B$3:$P$1818,4,FALSE)))</f>
        <v/>
      </c>
      <c r="CL370" s="222" t="str">
        <f>IF($CG370="", "", IF($CH370="No", 0,VLOOKUP($CG370,'School Enrollment Data'!$B$3:$P$1818,5,FALSE)))</f>
        <v/>
      </c>
      <c r="CM370" s="222" t="str">
        <f>IF($CG370="", "", IF($CH370="No", 0,VLOOKUP($CG370,'School Enrollment Data'!$B$3:$P$1818,6,FALSE)))</f>
        <v/>
      </c>
      <c r="CN370" s="222" t="str">
        <f>IF($CG370="", "", IF($CH370="No", 0,VLOOKUP($CG370,'School Enrollment Data'!$B$3:$P$1818,7,FALSE)))</f>
        <v/>
      </c>
      <c r="CO370" s="222" t="str">
        <f>IF($CG370="", "", IF($CH370="No", 0,VLOOKUP($CG370,'School Enrollment Data'!$B$3:$P$1818,8,FALSE)))</f>
        <v/>
      </c>
      <c r="CP370" s="222" t="str">
        <f>IF($CG370="", "", IF($CH370="No", 0,VLOOKUP($CG370,'School Enrollment Data'!$B$3:$P$1818,9,FALSE)))</f>
        <v/>
      </c>
      <c r="CQ370" s="222" t="str">
        <f>IF($CG370="", "", IF($CH370="No", 0,VLOOKUP($CG370,'School Enrollment Data'!$B$3:$P$1818,10,FALSE)))</f>
        <v/>
      </c>
      <c r="CR370" s="222" t="str">
        <f>IF($CG370="", "", IF($CH370="No", 0,VLOOKUP($CG370,'School Enrollment Data'!$B$3:$P$1818,11,FALSE)))</f>
        <v/>
      </c>
      <c r="CS370" s="222" t="str">
        <f>IF($CG370="", "", IF($CH370="No", 0,VLOOKUP($CG370,'School Enrollment Data'!$B$3:$P$1818,12,FALSE)))</f>
        <v/>
      </c>
      <c r="CT370" s="222" t="str">
        <f>IF($CG370="", "", IF($CH370="No", 0,VLOOKUP($CG370,'School Enrollment Data'!$B$3:$P$1818,13,FALSE)))</f>
        <v/>
      </c>
      <c r="CU370" s="222" t="str">
        <f>IF($CG370="", "", IF($CH370="No", 0,VLOOKUP($CG370,'School Enrollment Data'!$B$3:$P$1818,14,FALSE)))</f>
        <v/>
      </c>
      <c r="CV370" s="222" t="str">
        <f>IF($CG370="", "", IF($CH370="No", 0,VLOOKUP($CG370,'School Enrollment Data'!$B$3:$P$1818,15,FALSE)))</f>
        <v/>
      </c>
    </row>
    <row r="371" spans="85:100" x14ac:dyDescent="0.25">
      <c r="CG371" s="136" t="str" cm="1">
        <f t="array" ref="CG371">IFERROR(_xlfn.SINGLE(INDEX('School Enrollment Data'!$B$3:$B$1818, _xlfn.AGGREGATE(15, 3, (('School Enrollment Data'!$A$3:$A$1818=AR$6)/('School Enrollment Data'!$A$3:$A$1818=AR$6)*ROW('School Enrollment Data'!$A$3:$A$1818)-2),ROWS($DV$12:DV52)))), "")</f>
        <v/>
      </c>
      <c r="CH371" s="222" t="str">
        <f t="shared" si="5"/>
        <v/>
      </c>
      <c r="CI371" s="222" t="str">
        <f>IF($CG371="", "", IF($CH371="No", 0,VLOOKUP($CG371,'School Enrollment Data'!$B$3:$P$1818,2,FALSE)))</f>
        <v/>
      </c>
      <c r="CJ371" s="222" t="str">
        <f>IF($CG371="", "", IF($CH371="No", 0,VLOOKUP($CG371,'School Enrollment Data'!$B$3:$P$1818,3,FALSE)))</f>
        <v/>
      </c>
      <c r="CK371" s="222" t="str">
        <f>IF($CG371="", "", IF($CH371="No", 0,VLOOKUP($CG371,'School Enrollment Data'!$B$3:$P$1818,4,FALSE)))</f>
        <v/>
      </c>
      <c r="CL371" s="222" t="str">
        <f>IF($CG371="", "", IF($CH371="No", 0,VLOOKUP($CG371,'School Enrollment Data'!$B$3:$P$1818,5,FALSE)))</f>
        <v/>
      </c>
      <c r="CM371" s="222" t="str">
        <f>IF($CG371="", "", IF($CH371="No", 0,VLOOKUP($CG371,'School Enrollment Data'!$B$3:$P$1818,6,FALSE)))</f>
        <v/>
      </c>
      <c r="CN371" s="222" t="str">
        <f>IF($CG371="", "", IF($CH371="No", 0,VLOOKUP($CG371,'School Enrollment Data'!$B$3:$P$1818,7,FALSE)))</f>
        <v/>
      </c>
      <c r="CO371" s="222" t="str">
        <f>IF($CG371="", "", IF($CH371="No", 0,VLOOKUP($CG371,'School Enrollment Data'!$B$3:$P$1818,8,FALSE)))</f>
        <v/>
      </c>
      <c r="CP371" s="222" t="str">
        <f>IF($CG371="", "", IF($CH371="No", 0,VLOOKUP($CG371,'School Enrollment Data'!$B$3:$P$1818,9,FALSE)))</f>
        <v/>
      </c>
      <c r="CQ371" s="222" t="str">
        <f>IF($CG371="", "", IF($CH371="No", 0,VLOOKUP($CG371,'School Enrollment Data'!$B$3:$P$1818,10,FALSE)))</f>
        <v/>
      </c>
      <c r="CR371" s="222" t="str">
        <f>IF($CG371="", "", IF($CH371="No", 0,VLOOKUP($CG371,'School Enrollment Data'!$B$3:$P$1818,11,FALSE)))</f>
        <v/>
      </c>
      <c r="CS371" s="222" t="str">
        <f>IF($CG371="", "", IF($CH371="No", 0,VLOOKUP($CG371,'School Enrollment Data'!$B$3:$P$1818,12,FALSE)))</f>
        <v/>
      </c>
      <c r="CT371" s="222" t="str">
        <f>IF($CG371="", "", IF($CH371="No", 0,VLOOKUP($CG371,'School Enrollment Data'!$B$3:$P$1818,13,FALSE)))</f>
        <v/>
      </c>
      <c r="CU371" s="222" t="str">
        <f>IF($CG371="", "", IF($CH371="No", 0,VLOOKUP($CG371,'School Enrollment Data'!$B$3:$P$1818,14,FALSE)))</f>
        <v/>
      </c>
      <c r="CV371" s="222" t="str">
        <f>IF($CG371="", "", IF($CH371="No", 0,VLOOKUP($CG371,'School Enrollment Data'!$B$3:$P$1818,15,FALSE)))</f>
        <v/>
      </c>
    </row>
    <row r="372" spans="85:100" x14ac:dyDescent="0.25">
      <c r="CG372" s="136" t="str" cm="1">
        <f t="array" ref="CG372">IFERROR(_xlfn.SINGLE(INDEX('School Enrollment Data'!$B$3:$B$1818, _xlfn.AGGREGATE(15, 3, (('School Enrollment Data'!$A$3:$A$1818=AR$6)/('School Enrollment Data'!$A$3:$A$1818=AR$6)*ROW('School Enrollment Data'!$A$3:$A$1818)-2),ROWS($DV$12:DV53)))), "")</f>
        <v/>
      </c>
      <c r="CH372" s="222" t="str">
        <f t="shared" si="5"/>
        <v/>
      </c>
      <c r="CI372" s="222" t="str">
        <f>IF($CG372="", "", IF($CH372="No", 0,VLOOKUP($CG372,'School Enrollment Data'!$B$3:$P$1818,2,FALSE)))</f>
        <v/>
      </c>
      <c r="CJ372" s="222" t="str">
        <f>IF($CG372="", "", IF($CH372="No", 0,VLOOKUP($CG372,'School Enrollment Data'!$B$3:$P$1818,3,FALSE)))</f>
        <v/>
      </c>
      <c r="CK372" s="222" t="str">
        <f>IF($CG372="", "", IF($CH372="No", 0,VLOOKUP($CG372,'School Enrollment Data'!$B$3:$P$1818,4,FALSE)))</f>
        <v/>
      </c>
      <c r="CL372" s="222" t="str">
        <f>IF($CG372="", "", IF($CH372="No", 0,VLOOKUP($CG372,'School Enrollment Data'!$B$3:$P$1818,5,FALSE)))</f>
        <v/>
      </c>
      <c r="CM372" s="222" t="str">
        <f>IF($CG372="", "", IF($CH372="No", 0,VLOOKUP($CG372,'School Enrollment Data'!$B$3:$P$1818,6,FALSE)))</f>
        <v/>
      </c>
      <c r="CN372" s="222" t="str">
        <f>IF($CG372="", "", IF($CH372="No", 0,VLOOKUP($CG372,'School Enrollment Data'!$B$3:$P$1818,7,FALSE)))</f>
        <v/>
      </c>
      <c r="CO372" s="222" t="str">
        <f>IF($CG372="", "", IF($CH372="No", 0,VLOOKUP($CG372,'School Enrollment Data'!$B$3:$P$1818,8,FALSE)))</f>
        <v/>
      </c>
      <c r="CP372" s="222" t="str">
        <f>IF($CG372="", "", IF($CH372="No", 0,VLOOKUP($CG372,'School Enrollment Data'!$B$3:$P$1818,9,FALSE)))</f>
        <v/>
      </c>
      <c r="CQ372" s="222" t="str">
        <f>IF($CG372="", "", IF($CH372="No", 0,VLOOKUP($CG372,'School Enrollment Data'!$B$3:$P$1818,10,FALSE)))</f>
        <v/>
      </c>
      <c r="CR372" s="222" t="str">
        <f>IF($CG372="", "", IF($CH372="No", 0,VLOOKUP($CG372,'School Enrollment Data'!$B$3:$P$1818,11,FALSE)))</f>
        <v/>
      </c>
      <c r="CS372" s="222" t="str">
        <f>IF($CG372="", "", IF($CH372="No", 0,VLOOKUP($CG372,'School Enrollment Data'!$B$3:$P$1818,12,FALSE)))</f>
        <v/>
      </c>
      <c r="CT372" s="222" t="str">
        <f>IF($CG372="", "", IF($CH372="No", 0,VLOOKUP($CG372,'School Enrollment Data'!$B$3:$P$1818,13,FALSE)))</f>
        <v/>
      </c>
      <c r="CU372" s="222" t="str">
        <f>IF($CG372="", "", IF($CH372="No", 0,VLOOKUP($CG372,'School Enrollment Data'!$B$3:$P$1818,14,FALSE)))</f>
        <v/>
      </c>
      <c r="CV372" s="222" t="str">
        <f>IF($CG372="", "", IF($CH372="No", 0,VLOOKUP($CG372,'School Enrollment Data'!$B$3:$P$1818,15,FALSE)))</f>
        <v/>
      </c>
    </row>
    <row r="373" spans="85:100" x14ac:dyDescent="0.25">
      <c r="CG373" s="136" t="str" cm="1">
        <f t="array" ref="CG373">IFERROR(_xlfn.SINGLE(INDEX('School Enrollment Data'!$B$3:$B$1818, _xlfn.AGGREGATE(15, 3, (('School Enrollment Data'!$A$3:$A$1818=AR$6)/('School Enrollment Data'!$A$3:$A$1818=AR$6)*ROW('School Enrollment Data'!$A$3:$A$1818)-2),ROWS($DV$12:DV54)))), "")</f>
        <v/>
      </c>
      <c r="CH373" s="222" t="str">
        <f t="shared" si="5"/>
        <v/>
      </c>
      <c r="CI373" s="222" t="str">
        <f>IF($CG373="", "", IF($CH373="No", 0,VLOOKUP($CG373,'School Enrollment Data'!$B$3:$P$1818,2,FALSE)))</f>
        <v/>
      </c>
      <c r="CJ373" s="222" t="str">
        <f>IF($CG373="", "", IF($CH373="No", 0,VLOOKUP($CG373,'School Enrollment Data'!$B$3:$P$1818,3,FALSE)))</f>
        <v/>
      </c>
      <c r="CK373" s="222" t="str">
        <f>IF($CG373="", "", IF($CH373="No", 0,VLOOKUP($CG373,'School Enrollment Data'!$B$3:$P$1818,4,FALSE)))</f>
        <v/>
      </c>
      <c r="CL373" s="222" t="str">
        <f>IF($CG373="", "", IF($CH373="No", 0,VLOOKUP($CG373,'School Enrollment Data'!$B$3:$P$1818,5,FALSE)))</f>
        <v/>
      </c>
      <c r="CM373" s="222" t="str">
        <f>IF($CG373="", "", IF($CH373="No", 0,VLOOKUP($CG373,'School Enrollment Data'!$B$3:$P$1818,6,FALSE)))</f>
        <v/>
      </c>
      <c r="CN373" s="222" t="str">
        <f>IF($CG373="", "", IF($CH373="No", 0,VLOOKUP($CG373,'School Enrollment Data'!$B$3:$P$1818,7,FALSE)))</f>
        <v/>
      </c>
      <c r="CO373" s="222" t="str">
        <f>IF($CG373="", "", IF($CH373="No", 0,VLOOKUP($CG373,'School Enrollment Data'!$B$3:$P$1818,8,FALSE)))</f>
        <v/>
      </c>
      <c r="CP373" s="222" t="str">
        <f>IF($CG373="", "", IF($CH373="No", 0,VLOOKUP($CG373,'School Enrollment Data'!$B$3:$P$1818,9,FALSE)))</f>
        <v/>
      </c>
      <c r="CQ373" s="222" t="str">
        <f>IF($CG373="", "", IF($CH373="No", 0,VLOOKUP($CG373,'School Enrollment Data'!$B$3:$P$1818,10,FALSE)))</f>
        <v/>
      </c>
      <c r="CR373" s="222" t="str">
        <f>IF($CG373="", "", IF($CH373="No", 0,VLOOKUP($CG373,'School Enrollment Data'!$B$3:$P$1818,11,FALSE)))</f>
        <v/>
      </c>
      <c r="CS373" s="222" t="str">
        <f>IF($CG373="", "", IF($CH373="No", 0,VLOOKUP($CG373,'School Enrollment Data'!$B$3:$P$1818,12,FALSE)))</f>
        <v/>
      </c>
      <c r="CT373" s="222" t="str">
        <f>IF($CG373="", "", IF($CH373="No", 0,VLOOKUP($CG373,'School Enrollment Data'!$B$3:$P$1818,13,FALSE)))</f>
        <v/>
      </c>
      <c r="CU373" s="222" t="str">
        <f>IF($CG373="", "", IF($CH373="No", 0,VLOOKUP($CG373,'School Enrollment Data'!$B$3:$P$1818,14,FALSE)))</f>
        <v/>
      </c>
      <c r="CV373" s="222" t="str">
        <f>IF($CG373="", "", IF($CH373="No", 0,VLOOKUP($CG373,'School Enrollment Data'!$B$3:$P$1818,15,FALSE)))</f>
        <v/>
      </c>
    </row>
    <row r="374" spans="85:100" x14ac:dyDescent="0.25">
      <c r="CG374" s="136" t="str" cm="1">
        <f t="array" ref="CG374">IFERROR(_xlfn.SINGLE(INDEX('School Enrollment Data'!$B$3:$B$1818, _xlfn.AGGREGATE(15, 3, (('School Enrollment Data'!$A$3:$A$1818=AR$6)/('School Enrollment Data'!$A$3:$A$1818=AR$6)*ROW('School Enrollment Data'!$A$3:$A$1818)-2),ROWS($DV$12:DV55)))), "")</f>
        <v/>
      </c>
      <c r="CH374" s="222" t="str">
        <f t="shared" si="5"/>
        <v/>
      </c>
      <c r="CI374" s="222" t="str">
        <f>IF($CG374="", "", IF($CH374="No", 0,VLOOKUP($CG374,'School Enrollment Data'!$B$3:$P$1818,2,FALSE)))</f>
        <v/>
      </c>
      <c r="CJ374" s="222" t="str">
        <f>IF($CG374="", "", IF($CH374="No", 0,VLOOKUP($CG374,'School Enrollment Data'!$B$3:$P$1818,3,FALSE)))</f>
        <v/>
      </c>
      <c r="CK374" s="222" t="str">
        <f>IF($CG374="", "", IF($CH374="No", 0,VLOOKUP($CG374,'School Enrollment Data'!$B$3:$P$1818,4,FALSE)))</f>
        <v/>
      </c>
      <c r="CL374" s="222" t="str">
        <f>IF($CG374="", "", IF($CH374="No", 0,VLOOKUP($CG374,'School Enrollment Data'!$B$3:$P$1818,5,FALSE)))</f>
        <v/>
      </c>
      <c r="CM374" s="222" t="str">
        <f>IF($CG374="", "", IF($CH374="No", 0,VLOOKUP($CG374,'School Enrollment Data'!$B$3:$P$1818,6,FALSE)))</f>
        <v/>
      </c>
      <c r="CN374" s="222" t="str">
        <f>IF($CG374="", "", IF($CH374="No", 0,VLOOKUP($CG374,'School Enrollment Data'!$B$3:$P$1818,7,FALSE)))</f>
        <v/>
      </c>
      <c r="CO374" s="222" t="str">
        <f>IF($CG374="", "", IF($CH374="No", 0,VLOOKUP($CG374,'School Enrollment Data'!$B$3:$P$1818,8,FALSE)))</f>
        <v/>
      </c>
      <c r="CP374" s="222" t="str">
        <f>IF($CG374="", "", IF($CH374="No", 0,VLOOKUP($CG374,'School Enrollment Data'!$B$3:$P$1818,9,FALSE)))</f>
        <v/>
      </c>
      <c r="CQ374" s="222" t="str">
        <f>IF($CG374="", "", IF($CH374="No", 0,VLOOKUP($CG374,'School Enrollment Data'!$B$3:$P$1818,10,FALSE)))</f>
        <v/>
      </c>
      <c r="CR374" s="222" t="str">
        <f>IF($CG374="", "", IF($CH374="No", 0,VLOOKUP($CG374,'School Enrollment Data'!$B$3:$P$1818,11,FALSE)))</f>
        <v/>
      </c>
      <c r="CS374" s="222" t="str">
        <f>IF($CG374="", "", IF($CH374="No", 0,VLOOKUP($CG374,'School Enrollment Data'!$B$3:$P$1818,12,FALSE)))</f>
        <v/>
      </c>
      <c r="CT374" s="222" t="str">
        <f>IF($CG374="", "", IF($CH374="No", 0,VLOOKUP($CG374,'School Enrollment Data'!$B$3:$P$1818,13,FALSE)))</f>
        <v/>
      </c>
      <c r="CU374" s="222" t="str">
        <f>IF($CG374="", "", IF($CH374="No", 0,VLOOKUP($CG374,'School Enrollment Data'!$B$3:$P$1818,14,FALSE)))</f>
        <v/>
      </c>
      <c r="CV374" s="222" t="str">
        <f>IF($CG374="", "", IF($CH374="No", 0,VLOOKUP($CG374,'School Enrollment Data'!$B$3:$P$1818,15,FALSE)))</f>
        <v/>
      </c>
    </row>
    <row r="375" spans="85:100" x14ac:dyDescent="0.25">
      <c r="CG375" s="136" t="str" cm="1">
        <f t="array" ref="CG375">IFERROR(_xlfn.SINGLE(INDEX('School Enrollment Data'!$B$3:$B$1818, _xlfn.AGGREGATE(15, 3, (('School Enrollment Data'!$A$3:$A$1818=AR$6)/('School Enrollment Data'!$A$3:$A$1818=AR$6)*ROW('School Enrollment Data'!$A$3:$A$1818)-2),ROWS($DV$12:DV56)))), "")</f>
        <v/>
      </c>
      <c r="CH375" s="222" t="str">
        <f t="shared" si="5"/>
        <v/>
      </c>
      <c r="CI375" s="222" t="str">
        <f>IF($CG375="", "", IF($CH375="No", 0,VLOOKUP($CG375,'School Enrollment Data'!$B$3:$P$1818,2,FALSE)))</f>
        <v/>
      </c>
      <c r="CJ375" s="222" t="str">
        <f>IF($CG375="", "", IF($CH375="No", 0,VLOOKUP($CG375,'School Enrollment Data'!$B$3:$P$1818,3,FALSE)))</f>
        <v/>
      </c>
      <c r="CK375" s="222" t="str">
        <f>IF($CG375="", "", IF($CH375="No", 0,VLOOKUP($CG375,'School Enrollment Data'!$B$3:$P$1818,4,FALSE)))</f>
        <v/>
      </c>
      <c r="CL375" s="222" t="str">
        <f>IF($CG375="", "", IF($CH375="No", 0,VLOOKUP($CG375,'School Enrollment Data'!$B$3:$P$1818,5,FALSE)))</f>
        <v/>
      </c>
      <c r="CM375" s="222" t="str">
        <f>IF($CG375="", "", IF($CH375="No", 0,VLOOKUP($CG375,'School Enrollment Data'!$B$3:$P$1818,6,FALSE)))</f>
        <v/>
      </c>
      <c r="CN375" s="222" t="str">
        <f>IF($CG375="", "", IF($CH375="No", 0,VLOOKUP($CG375,'School Enrollment Data'!$B$3:$P$1818,7,FALSE)))</f>
        <v/>
      </c>
      <c r="CO375" s="222" t="str">
        <f>IF($CG375="", "", IF($CH375="No", 0,VLOOKUP($CG375,'School Enrollment Data'!$B$3:$P$1818,8,FALSE)))</f>
        <v/>
      </c>
      <c r="CP375" s="222" t="str">
        <f>IF($CG375="", "", IF($CH375="No", 0,VLOOKUP($CG375,'School Enrollment Data'!$B$3:$P$1818,9,FALSE)))</f>
        <v/>
      </c>
      <c r="CQ375" s="222" t="str">
        <f>IF($CG375="", "", IF($CH375="No", 0,VLOOKUP($CG375,'School Enrollment Data'!$B$3:$P$1818,10,FALSE)))</f>
        <v/>
      </c>
      <c r="CR375" s="222" t="str">
        <f>IF($CG375="", "", IF($CH375="No", 0,VLOOKUP($CG375,'School Enrollment Data'!$B$3:$P$1818,11,FALSE)))</f>
        <v/>
      </c>
      <c r="CS375" s="222" t="str">
        <f>IF($CG375="", "", IF($CH375="No", 0,VLOOKUP($CG375,'School Enrollment Data'!$B$3:$P$1818,12,FALSE)))</f>
        <v/>
      </c>
      <c r="CT375" s="222" t="str">
        <f>IF($CG375="", "", IF($CH375="No", 0,VLOOKUP($CG375,'School Enrollment Data'!$B$3:$P$1818,13,FALSE)))</f>
        <v/>
      </c>
      <c r="CU375" s="222" t="str">
        <f>IF($CG375="", "", IF($CH375="No", 0,VLOOKUP($CG375,'School Enrollment Data'!$B$3:$P$1818,14,FALSE)))</f>
        <v/>
      </c>
      <c r="CV375" s="222" t="str">
        <f>IF($CG375="", "", IF($CH375="No", 0,VLOOKUP($CG375,'School Enrollment Data'!$B$3:$P$1818,15,FALSE)))</f>
        <v/>
      </c>
    </row>
    <row r="376" spans="85:100" x14ac:dyDescent="0.25">
      <c r="CG376" s="136" t="str" cm="1">
        <f t="array" ref="CG376">IFERROR(_xlfn.SINGLE(INDEX('School Enrollment Data'!$B$3:$B$1818, _xlfn.AGGREGATE(15, 3, (('School Enrollment Data'!$A$3:$A$1818=AR$6)/('School Enrollment Data'!$A$3:$A$1818=AR$6)*ROW('School Enrollment Data'!$A$3:$A$1818)-2),ROWS($DV$12:DV57)))), "")</f>
        <v/>
      </c>
      <c r="CH376" s="222" t="str">
        <f t="shared" si="5"/>
        <v/>
      </c>
      <c r="CI376" s="222" t="str">
        <f>IF($CG376="", "", IF($CH376="No", 0,VLOOKUP($CG376,'School Enrollment Data'!$B$3:$P$1818,2,FALSE)))</f>
        <v/>
      </c>
      <c r="CJ376" s="222" t="str">
        <f>IF($CG376="", "", IF($CH376="No", 0,VLOOKUP($CG376,'School Enrollment Data'!$B$3:$P$1818,3,FALSE)))</f>
        <v/>
      </c>
      <c r="CK376" s="222" t="str">
        <f>IF($CG376="", "", IF($CH376="No", 0,VLOOKUP($CG376,'School Enrollment Data'!$B$3:$P$1818,4,FALSE)))</f>
        <v/>
      </c>
      <c r="CL376" s="222" t="str">
        <f>IF($CG376="", "", IF($CH376="No", 0,VLOOKUP($CG376,'School Enrollment Data'!$B$3:$P$1818,5,FALSE)))</f>
        <v/>
      </c>
      <c r="CM376" s="222" t="str">
        <f>IF($CG376="", "", IF($CH376="No", 0,VLOOKUP($CG376,'School Enrollment Data'!$B$3:$P$1818,6,FALSE)))</f>
        <v/>
      </c>
      <c r="CN376" s="222" t="str">
        <f>IF($CG376="", "", IF($CH376="No", 0,VLOOKUP($CG376,'School Enrollment Data'!$B$3:$P$1818,7,FALSE)))</f>
        <v/>
      </c>
      <c r="CO376" s="222" t="str">
        <f>IF($CG376="", "", IF($CH376="No", 0,VLOOKUP($CG376,'School Enrollment Data'!$B$3:$P$1818,8,FALSE)))</f>
        <v/>
      </c>
      <c r="CP376" s="222" t="str">
        <f>IF($CG376="", "", IF($CH376="No", 0,VLOOKUP($CG376,'School Enrollment Data'!$B$3:$P$1818,9,FALSE)))</f>
        <v/>
      </c>
      <c r="CQ376" s="222" t="str">
        <f>IF($CG376="", "", IF($CH376="No", 0,VLOOKUP($CG376,'School Enrollment Data'!$B$3:$P$1818,10,FALSE)))</f>
        <v/>
      </c>
      <c r="CR376" s="222" t="str">
        <f>IF($CG376="", "", IF($CH376="No", 0,VLOOKUP($CG376,'School Enrollment Data'!$B$3:$P$1818,11,FALSE)))</f>
        <v/>
      </c>
      <c r="CS376" s="222" t="str">
        <f>IF($CG376="", "", IF($CH376="No", 0,VLOOKUP($CG376,'School Enrollment Data'!$B$3:$P$1818,12,FALSE)))</f>
        <v/>
      </c>
      <c r="CT376" s="222" t="str">
        <f>IF($CG376="", "", IF($CH376="No", 0,VLOOKUP($CG376,'School Enrollment Data'!$B$3:$P$1818,13,FALSE)))</f>
        <v/>
      </c>
      <c r="CU376" s="222" t="str">
        <f>IF($CG376="", "", IF($CH376="No", 0,VLOOKUP($CG376,'School Enrollment Data'!$B$3:$P$1818,14,FALSE)))</f>
        <v/>
      </c>
      <c r="CV376" s="222" t="str">
        <f>IF($CG376="", "", IF($CH376="No", 0,VLOOKUP($CG376,'School Enrollment Data'!$B$3:$P$1818,15,FALSE)))</f>
        <v/>
      </c>
    </row>
    <row r="377" spans="85:100" x14ac:dyDescent="0.25">
      <c r="CG377" s="136" t="str" cm="1">
        <f t="array" ref="CG377">IFERROR(_xlfn.SINGLE(INDEX('School Enrollment Data'!$B$3:$B$1818, _xlfn.AGGREGATE(15, 3, (('School Enrollment Data'!$A$3:$A$1818=AR$6)/('School Enrollment Data'!$A$3:$A$1818=AR$6)*ROW('School Enrollment Data'!$A$3:$A$1818)-2),ROWS($DV$12:DV58)))), "")</f>
        <v/>
      </c>
      <c r="CH377" s="222" t="str">
        <f t="shared" si="5"/>
        <v/>
      </c>
      <c r="CI377" s="222" t="str">
        <f>IF($CG377="", "", IF($CH377="No", 0,VLOOKUP($CG377,'School Enrollment Data'!$B$3:$P$1818,2,FALSE)))</f>
        <v/>
      </c>
      <c r="CJ377" s="222" t="str">
        <f>IF($CG377="", "", IF($CH377="No", 0,VLOOKUP($CG377,'School Enrollment Data'!$B$3:$P$1818,3,FALSE)))</f>
        <v/>
      </c>
      <c r="CK377" s="222" t="str">
        <f>IF($CG377="", "", IF($CH377="No", 0,VLOOKUP($CG377,'School Enrollment Data'!$B$3:$P$1818,4,FALSE)))</f>
        <v/>
      </c>
      <c r="CL377" s="222" t="str">
        <f>IF($CG377="", "", IF($CH377="No", 0,VLOOKUP($CG377,'School Enrollment Data'!$B$3:$P$1818,5,FALSE)))</f>
        <v/>
      </c>
      <c r="CM377" s="222" t="str">
        <f>IF($CG377="", "", IF($CH377="No", 0,VLOOKUP($CG377,'School Enrollment Data'!$B$3:$P$1818,6,FALSE)))</f>
        <v/>
      </c>
      <c r="CN377" s="222" t="str">
        <f>IF($CG377="", "", IF($CH377="No", 0,VLOOKUP($CG377,'School Enrollment Data'!$B$3:$P$1818,7,FALSE)))</f>
        <v/>
      </c>
      <c r="CO377" s="222" t="str">
        <f>IF($CG377="", "", IF($CH377="No", 0,VLOOKUP($CG377,'School Enrollment Data'!$B$3:$P$1818,8,FALSE)))</f>
        <v/>
      </c>
      <c r="CP377" s="222" t="str">
        <f>IF($CG377="", "", IF($CH377="No", 0,VLOOKUP($CG377,'School Enrollment Data'!$B$3:$P$1818,9,FALSE)))</f>
        <v/>
      </c>
      <c r="CQ377" s="222" t="str">
        <f>IF($CG377="", "", IF($CH377="No", 0,VLOOKUP($CG377,'School Enrollment Data'!$B$3:$P$1818,10,FALSE)))</f>
        <v/>
      </c>
      <c r="CR377" s="222" t="str">
        <f>IF($CG377="", "", IF($CH377="No", 0,VLOOKUP($CG377,'School Enrollment Data'!$B$3:$P$1818,11,FALSE)))</f>
        <v/>
      </c>
      <c r="CS377" s="222" t="str">
        <f>IF($CG377="", "", IF($CH377="No", 0,VLOOKUP($CG377,'School Enrollment Data'!$B$3:$P$1818,12,FALSE)))</f>
        <v/>
      </c>
      <c r="CT377" s="222" t="str">
        <f>IF($CG377="", "", IF($CH377="No", 0,VLOOKUP($CG377,'School Enrollment Data'!$B$3:$P$1818,13,FALSE)))</f>
        <v/>
      </c>
      <c r="CU377" s="222" t="str">
        <f>IF($CG377="", "", IF($CH377="No", 0,VLOOKUP($CG377,'School Enrollment Data'!$B$3:$P$1818,14,FALSE)))</f>
        <v/>
      </c>
      <c r="CV377" s="222" t="str">
        <f>IF($CG377="", "", IF($CH377="No", 0,VLOOKUP($CG377,'School Enrollment Data'!$B$3:$P$1818,15,FALSE)))</f>
        <v/>
      </c>
    </row>
    <row r="378" spans="85:100" x14ac:dyDescent="0.25">
      <c r="CG378" s="136" t="str" cm="1">
        <f t="array" ref="CG378">IFERROR(_xlfn.SINGLE(INDEX('School Enrollment Data'!$B$3:$B$1818, _xlfn.AGGREGATE(15, 3, (('School Enrollment Data'!$A$3:$A$1818=AR$6)/('School Enrollment Data'!$A$3:$A$1818=AR$6)*ROW('School Enrollment Data'!$A$3:$A$1818)-2),ROWS($DV$12:DV59)))), "")</f>
        <v/>
      </c>
      <c r="CH378" s="222" t="str">
        <f t="shared" si="5"/>
        <v/>
      </c>
      <c r="CI378" s="222" t="str">
        <f>IF($CG378="", "", IF($CH378="No", 0,VLOOKUP($CG378,'School Enrollment Data'!$B$3:$P$1818,2,FALSE)))</f>
        <v/>
      </c>
      <c r="CJ378" s="222" t="str">
        <f>IF($CG378="", "", IF($CH378="No", 0,VLOOKUP($CG378,'School Enrollment Data'!$B$3:$P$1818,3,FALSE)))</f>
        <v/>
      </c>
      <c r="CK378" s="222" t="str">
        <f>IF($CG378="", "", IF($CH378="No", 0,VLOOKUP($CG378,'School Enrollment Data'!$B$3:$P$1818,4,FALSE)))</f>
        <v/>
      </c>
      <c r="CL378" s="222" t="str">
        <f>IF($CG378="", "", IF($CH378="No", 0,VLOOKUP($CG378,'School Enrollment Data'!$B$3:$P$1818,5,FALSE)))</f>
        <v/>
      </c>
      <c r="CM378" s="222" t="str">
        <f>IF($CG378="", "", IF($CH378="No", 0,VLOOKUP($CG378,'School Enrollment Data'!$B$3:$P$1818,6,FALSE)))</f>
        <v/>
      </c>
      <c r="CN378" s="222" t="str">
        <f>IF($CG378="", "", IF($CH378="No", 0,VLOOKUP($CG378,'School Enrollment Data'!$B$3:$P$1818,7,FALSE)))</f>
        <v/>
      </c>
      <c r="CO378" s="222" t="str">
        <f>IF($CG378="", "", IF($CH378="No", 0,VLOOKUP($CG378,'School Enrollment Data'!$B$3:$P$1818,8,FALSE)))</f>
        <v/>
      </c>
      <c r="CP378" s="222" t="str">
        <f>IF($CG378="", "", IF($CH378="No", 0,VLOOKUP($CG378,'School Enrollment Data'!$B$3:$P$1818,9,FALSE)))</f>
        <v/>
      </c>
      <c r="CQ378" s="222" t="str">
        <f>IF($CG378="", "", IF($CH378="No", 0,VLOOKUP($CG378,'School Enrollment Data'!$B$3:$P$1818,10,FALSE)))</f>
        <v/>
      </c>
      <c r="CR378" s="222" t="str">
        <f>IF($CG378="", "", IF($CH378="No", 0,VLOOKUP($CG378,'School Enrollment Data'!$B$3:$P$1818,11,FALSE)))</f>
        <v/>
      </c>
      <c r="CS378" s="222" t="str">
        <f>IF($CG378="", "", IF($CH378="No", 0,VLOOKUP($CG378,'School Enrollment Data'!$B$3:$P$1818,12,FALSE)))</f>
        <v/>
      </c>
      <c r="CT378" s="222" t="str">
        <f>IF($CG378="", "", IF($CH378="No", 0,VLOOKUP($CG378,'School Enrollment Data'!$B$3:$P$1818,13,FALSE)))</f>
        <v/>
      </c>
      <c r="CU378" s="222" t="str">
        <f>IF($CG378="", "", IF($CH378="No", 0,VLOOKUP($CG378,'School Enrollment Data'!$B$3:$P$1818,14,FALSE)))</f>
        <v/>
      </c>
      <c r="CV378" s="222" t="str">
        <f>IF($CG378="", "", IF($CH378="No", 0,VLOOKUP($CG378,'School Enrollment Data'!$B$3:$P$1818,15,FALSE)))</f>
        <v/>
      </c>
    </row>
    <row r="379" spans="85:100" x14ac:dyDescent="0.25">
      <c r="CG379" s="136" t="str" cm="1">
        <f t="array" ref="CG379">IFERROR(_xlfn.SINGLE(INDEX('School Enrollment Data'!$B$3:$B$1818, _xlfn.AGGREGATE(15, 3, (('School Enrollment Data'!$A$3:$A$1818=AR$6)/('School Enrollment Data'!$A$3:$A$1818=AR$6)*ROW('School Enrollment Data'!$A$3:$A$1818)-2),ROWS($DV$12:DV60)))), "")</f>
        <v/>
      </c>
      <c r="CH379" s="222" t="str">
        <f t="shared" si="5"/>
        <v/>
      </c>
      <c r="CI379" s="222" t="str">
        <f>IF($CG379="", "", IF($CH379="No", 0,VLOOKUP($CG379,'School Enrollment Data'!$B$3:$P$1818,2,FALSE)))</f>
        <v/>
      </c>
      <c r="CJ379" s="222" t="str">
        <f>IF($CG379="", "", IF($CH379="No", 0,VLOOKUP($CG379,'School Enrollment Data'!$B$3:$P$1818,3,FALSE)))</f>
        <v/>
      </c>
      <c r="CK379" s="222" t="str">
        <f>IF($CG379="", "", IF($CH379="No", 0,VLOOKUP($CG379,'School Enrollment Data'!$B$3:$P$1818,4,FALSE)))</f>
        <v/>
      </c>
      <c r="CL379" s="222" t="str">
        <f>IF($CG379="", "", IF($CH379="No", 0,VLOOKUP($CG379,'School Enrollment Data'!$B$3:$P$1818,5,FALSE)))</f>
        <v/>
      </c>
      <c r="CM379" s="222" t="str">
        <f>IF($CG379="", "", IF($CH379="No", 0,VLOOKUP($CG379,'School Enrollment Data'!$B$3:$P$1818,6,FALSE)))</f>
        <v/>
      </c>
      <c r="CN379" s="222" t="str">
        <f>IF($CG379="", "", IF($CH379="No", 0,VLOOKUP($CG379,'School Enrollment Data'!$B$3:$P$1818,7,FALSE)))</f>
        <v/>
      </c>
      <c r="CO379" s="222" t="str">
        <f>IF($CG379="", "", IF($CH379="No", 0,VLOOKUP($CG379,'School Enrollment Data'!$B$3:$P$1818,8,FALSE)))</f>
        <v/>
      </c>
      <c r="CP379" s="222" t="str">
        <f>IF($CG379="", "", IF($CH379="No", 0,VLOOKUP($CG379,'School Enrollment Data'!$B$3:$P$1818,9,FALSE)))</f>
        <v/>
      </c>
      <c r="CQ379" s="222" t="str">
        <f>IF($CG379="", "", IF($CH379="No", 0,VLOOKUP($CG379,'School Enrollment Data'!$B$3:$P$1818,10,FALSE)))</f>
        <v/>
      </c>
      <c r="CR379" s="222" t="str">
        <f>IF($CG379="", "", IF($CH379="No", 0,VLOOKUP($CG379,'School Enrollment Data'!$B$3:$P$1818,11,FALSE)))</f>
        <v/>
      </c>
      <c r="CS379" s="222" t="str">
        <f>IF($CG379="", "", IF($CH379="No", 0,VLOOKUP($CG379,'School Enrollment Data'!$B$3:$P$1818,12,FALSE)))</f>
        <v/>
      </c>
      <c r="CT379" s="222" t="str">
        <f>IF($CG379="", "", IF($CH379="No", 0,VLOOKUP($CG379,'School Enrollment Data'!$B$3:$P$1818,13,FALSE)))</f>
        <v/>
      </c>
      <c r="CU379" s="222" t="str">
        <f>IF($CG379="", "", IF($CH379="No", 0,VLOOKUP($CG379,'School Enrollment Data'!$B$3:$P$1818,14,FALSE)))</f>
        <v/>
      </c>
      <c r="CV379" s="222" t="str">
        <f>IF($CG379="", "", IF($CH379="No", 0,VLOOKUP($CG379,'School Enrollment Data'!$B$3:$P$1818,15,FALSE)))</f>
        <v/>
      </c>
    </row>
    <row r="380" spans="85:100" x14ac:dyDescent="0.25">
      <c r="CG380" s="136" t="str" cm="1">
        <f t="array" ref="CG380">IFERROR(_xlfn.SINGLE(INDEX('School Enrollment Data'!$B$3:$B$1818, _xlfn.AGGREGATE(15, 3, (('School Enrollment Data'!$A$3:$A$1818=AR$6)/('School Enrollment Data'!$A$3:$A$1818=AR$6)*ROW('School Enrollment Data'!$A$3:$A$1818)-2),ROWS($DV$12:DV61)))), "")</f>
        <v/>
      </c>
      <c r="CH380" s="222" t="str">
        <f t="shared" si="5"/>
        <v/>
      </c>
      <c r="CI380" s="222" t="str">
        <f>IF($CG380="", "", IF($CH380="No", 0,VLOOKUP($CG380,'School Enrollment Data'!$B$3:$P$1818,2,FALSE)))</f>
        <v/>
      </c>
      <c r="CJ380" s="222" t="str">
        <f>IF($CG380="", "", IF($CH380="No", 0,VLOOKUP($CG380,'School Enrollment Data'!$B$3:$P$1818,3,FALSE)))</f>
        <v/>
      </c>
      <c r="CK380" s="222" t="str">
        <f>IF($CG380="", "", IF($CH380="No", 0,VLOOKUP($CG380,'School Enrollment Data'!$B$3:$P$1818,4,FALSE)))</f>
        <v/>
      </c>
      <c r="CL380" s="222" t="str">
        <f>IF($CG380="", "", IF($CH380="No", 0,VLOOKUP($CG380,'School Enrollment Data'!$B$3:$P$1818,5,FALSE)))</f>
        <v/>
      </c>
      <c r="CM380" s="222" t="str">
        <f>IF($CG380="", "", IF($CH380="No", 0,VLOOKUP($CG380,'School Enrollment Data'!$B$3:$P$1818,6,FALSE)))</f>
        <v/>
      </c>
      <c r="CN380" s="222" t="str">
        <f>IF($CG380="", "", IF($CH380="No", 0,VLOOKUP($CG380,'School Enrollment Data'!$B$3:$P$1818,7,FALSE)))</f>
        <v/>
      </c>
      <c r="CO380" s="222" t="str">
        <f>IF($CG380="", "", IF($CH380="No", 0,VLOOKUP($CG380,'School Enrollment Data'!$B$3:$P$1818,8,FALSE)))</f>
        <v/>
      </c>
      <c r="CP380" s="222" t="str">
        <f>IF($CG380="", "", IF($CH380="No", 0,VLOOKUP($CG380,'School Enrollment Data'!$B$3:$P$1818,9,FALSE)))</f>
        <v/>
      </c>
      <c r="CQ380" s="222" t="str">
        <f>IF($CG380="", "", IF($CH380="No", 0,VLOOKUP($CG380,'School Enrollment Data'!$B$3:$P$1818,10,FALSE)))</f>
        <v/>
      </c>
      <c r="CR380" s="222" t="str">
        <f>IF($CG380="", "", IF($CH380="No", 0,VLOOKUP($CG380,'School Enrollment Data'!$B$3:$P$1818,11,FALSE)))</f>
        <v/>
      </c>
      <c r="CS380" s="222" t="str">
        <f>IF($CG380="", "", IF($CH380="No", 0,VLOOKUP($CG380,'School Enrollment Data'!$B$3:$P$1818,12,FALSE)))</f>
        <v/>
      </c>
      <c r="CT380" s="222" t="str">
        <f>IF($CG380="", "", IF($CH380="No", 0,VLOOKUP($CG380,'School Enrollment Data'!$B$3:$P$1818,13,FALSE)))</f>
        <v/>
      </c>
      <c r="CU380" s="222" t="str">
        <f>IF($CG380="", "", IF($CH380="No", 0,VLOOKUP($CG380,'School Enrollment Data'!$B$3:$P$1818,14,FALSE)))</f>
        <v/>
      </c>
      <c r="CV380" s="222" t="str">
        <f>IF($CG380="", "", IF($CH380="No", 0,VLOOKUP($CG380,'School Enrollment Data'!$B$3:$P$1818,15,FALSE)))</f>
        <v/>
      </c>
    </row>
    <row r="381" spans="85:100" x14ac:dyDescent="0.25">
      <c r="CG381" s="136" t="str" cm="1">
        <f t="array" ref="CG381">IFERROR(_xlfn.SINGLE(INDEX('School Enrollment Data'!$B$3:$B$1818, _xlfn.AGGREGATE(15, 3, (('School Enrollment Data'!$A$3:$A$1818=AR$6)/('School Enrollment Data'!$A$3:$A$1818=AR$6)*ROW('School Enrollment Data'!$A$3:$A$1818)-2),ROWS($DV$12:DV62)))), "")</f>
        <v/>
      </c>
      <c r="CH381" s="222" t="str">
        <f t="shared" si="5"/>
        <v/>
      </c>
      <c r="CI381" s="222" t="str">
        <f>IF($CG381="", "", IF($CH381="No", 0,VLOOKUP($CG381,'School Enrollment Data'!$B$3:$P$1818,2,FALSE)))</f>
        <v/>
      </c>
      <c r="CJ381" s="222" t="str">
        <f>IF($CG381="", "", IF($CH381="No", 0,VLOOKUP($CG381,'School Enrollment Data'!$B$3:$P$1818,3,FALSE)))</f>
        <v/>
      </c>
      <c r="CK381" s="222" t="str">
        <f>IF($CG381="", "", IF($CH381="No", 0,VLOOKUP($CG381,'School Enrollment Data'!$B$3:$P$1818,4,FALSE)))</f>
        <v/>
      </c>
      <c r="CL381" s="222" t="str">
        <f>IF($CG381="", "", IF($CH381="No", 0,VLOOKUP($CG381,'School Enrollment Data'!$B$3:$P$1818,5,FALSE)))</f>
        <v/>
      </c>
      <c r="CM381" s="222" t="str">
        <f>IF($CG381="", "", IF($CH381="No", 0,VLOOKUP($CG381,'School Enrollment Data'!$B$3:$P$1818,6,FALSE)))</f>
        <v/>
      </c>
      <c r="CN381" s="222" t="str">
        <f>IF($CG381="", "", IF($CH381="No", 0,VLOOKUP($CG381,'School Enrollment Data'!$B$3:$P$1818,7,FALSE)))</f>
        <v/>
      </c>
      <c r="CO381" s="222" t="str">
        <f>IF($CG381="", "", IF($CH381="No", 0,VLOOKUP($CG381,'School Enrollment Data'!$B$3:$P$1818,8,FALSE)))</f>
        <v/>
      </c>
      <c r="CP381" s="222" t="str">
        <f>IF($CG381="", "", IF($CH381="No", 0,VLOOKUP($CG381,'School Enrollment Data'!$B$3:$P$1818,9,FALSE)))</f>
        <v/>
      </c>
      <c r="CQ381" s="222" t="str">
        <f>IF($CG381="", "", IF($CH381="No", 0,VLOOKUP($CG381,'School Enrollment Data'!$B$3:$P$1818,10,FALSE)))</f>
        <v/>
      </c>
      <c r="CR381" s="222" t="str">
        <f>IF($CG381="", "", IF($CH381="No", 0,VLOOKUP($CG381,'School Enrollment Data'!$B$3:$P$1818,11,FALSE)))</f>
        <v/>
      </c>
      <c r="CS381" s="222" t="str">
        <f>IF($CG381="", "", IF($CH381="No", 0,VLOOKUP($CG381,'School Enrollment Data'!$B$3:$P$1818,12,FALSE)))</f>
        <v/>
      </c>
      <c r="CT381" s="222" t="str">
        <f>IF($CG381="", "", IF($CH381="No", 0,VLOOKUP($CG381,'School Enrollment Data'!$B$3:$P$1818,13,FALSE)))</f>
        <v/>
      </c>
      <c r="CU381" s="222" t="str">
        <f>IF($CG381="", "", IF($CH381="No", 0,VLOOKUP($CG381,'School Enrollment Data'!$B$3:$P$1818,14,FALSE)))</f>
        <v/>
      </c>
      <c r="CV381" s="222" t="str">
        <f>IF($CG381="", "", IF($CH381="No", 0,VLOOKUP($CG381,'School Enrollment Data'!$B$3:$P$1818,15,FALSE)))</f>
        <v/>
      </c>
    </row>
    <row r="382" spans="85:100" x14ac:dyDescent="0.25">
      <c r="CG382" s="136" t="str" cm="1">
        <f t="array" ref="CG382">IFERROR(_xlfn.SINGLE(INDEX('School Enrollment Data'!$B$3:$B$1818, _xlfn.AGGREGATE(15, 3, (('School Enrollment Data'!$A$3:$A$1818=AR$6)/('School Enrollment Data'!$A$3:$A$1818=AR$6)*ROW('School Enrollment Data'!$A$3:$A$1818)-2),ROWS($DV$12:DV63)))), "")</f>
        <v/>
      </c>
      <c r="CH382" s="222" t="str">
        <f t="shared" si="5"/>
        <v/>
      </c>
      <c r="CI382" s="222" t="str">
        <f>IF($CG382="", "", IF($CH382="No", 0,VLOOKUP($CG382,'School Enrollment Data'!$B$3:$P$1818,2,FALSE)))</f>
        <v/>
      </c>
      <c r="CJ382" s="222" t="str">
        <f>IF($CG382="", "", IF($CH382="No", 0,VLOOKUP($CG382,'School Enrollment Data'!$B$3:$P$1818,3,FALSE)))</f>
        <v/>
      </c>
      <c r="CK382" s="222" t="str">
        <f>IF($CG382="", "", IF($CH382="No", 0,VLOOKUP($CG382,'School Enrollment Data'!$B$3:$P$1818,4,FALSE)))</f>
        <v/>
      </c>
      <c r="CL382" s="222" t="str">
        <f>IF($CG382="", "", IF($CH382="No", 0,VLOOKUP($CG382,'School Enrollment Data'!$B$3:$P$1818,5,FALSE)))</f>
        <v/>
      </c>
      <c r="CM382" s="222" t="str">
        <f>IF($CG382="", "", IF($CH382="No", 0,VLOOKUP($CG382,'School Enrollment Data'!$B$3:$P$1818,6,FALSE)))</f>
        <v/>
      </c>
      <c r="CN382" s="222" t="str">
        <f>IF($CG382="", "", IF($CH382="No", 0,VLOOKUP($CG382,'School Enrollment Data'!$B$3:$P$1818,7,FALSE)))</f>
        <v/>
      </c>
      <c r="CO382" s="222" t="str">
        <f>IF($CG382="", "", IF($CH382="No", 0,VLOOKUP($CG382,'School Enrollment Data'!$B$3:$P$1818,8,FALSE)))</f>
        <v/>
      </c>
      <c r="CP382" s="222" t="str">
        <f>IF($CG382="", "", IF($CH382="No", 0,VLOOKUP($CG382,'School Enrollment Data'!$B$3:$P$1818,9,FALSE)))</f>
        <v/>
      </c>
      <c r="CQ382" s="222" t="str">
        <f>IF($CG382="", "", IF($CH382="No", 0,VLOOKUP($CG382,'School Enrollment Data'!$B$3:$P$1818,10,FALSE)))</f>
        <v/>
      </c>
      <c r="CR382" s="222" t="str">
        <f>IF($CG382="", "", IF($CH382="No", 0,VLOOKUP($CG382,'School Enrollment Data'!$B$3:$P$1818,11,FALSE)))</f>
        <v/>
      </c>
      <c r="CS382" s="222" t="str">
        <f>IF($CG382="", "", IF($CH382="No", 0,VLOOKUP($CG382,'School Enrollment Data'!$B$3:$P$1818,12,FALSE)))</f>
        <v/>
      </c>
      <c r="CT382" s="222" t="str">
        <f>IF($CG382="", "", IF($CH382="No", 0,VLOOKUP($CG382,'School Enrollment Data'!$B$3:$P$1818,13,FALSE)))</f>
        <v/>
      </c>
      <c r="CU382" s="222" t="str">
        <f>IF($CG382="", "", IF($CH382="No", 0,VLOOKUP($CG382,'School Enrollment Data'!$B$3:$P$1818,14,FALSE)))</f>
        <v/>
      </c>
      <c r="CV382" s="222" t="str">
        <f>IF($CG382="", "", IF($CH382="No", 0,VLOOKUP($CG382,'School Enrollment Data'!$B$3:$P$1818,15,FALSE)))</f>
        <v/>
      </c>
    </row>
    <row r="383" spans="85:100" x14ac:dyDescent="0.25">
      <c r="CG383" s="136" t="str" cm="1">
        <f t="array" ref="CG383">IFERROR(_xlfn.SINGLE(INDEX('School Enrollment Data'!$B$3:$B$1818, _xlfn.AGGREGATE(15, 3, (('School Enrollment Data'!$A$3:$A$1818=AR$6)/('School Enrollment Data'!$A$3:$A$1818=AR$6)*ROW('School Enrollment Data'!$A$3:$A$1818)-2),ROWS($DV$12:DV64)))), "")</f>
        <v/>
      </c>
      <c r="CH383" s="222" t="str">
        <f t="shared" si="5"/>
        <v/>
      </c>
      <c r="CI383" s="222" t="str">
        <f>IF($CG383="", "", IF($CH383="No", 0,VLOOKUP($CG383,'School Enrollment Data'!$B$3:$P$1818,2,FALSE)))</f>
        <v/>
      </c>
      <c r="CJ383" s="222" t="str">
        <f>IF($CG383="", "", IF($CH383="No", 0,VLOOKUP($CG383,'School Enrollment Data'!$B$3:$P$1818,3,FALSE)))</f>
        <v/>
      </c>
      <c r="CK383" s="222" t="str">
        <f>IF($CG383="", "", IF($CH383="No", 0,VLOOKUP($CG383,'School Enrollment Data'!$B$3:$P$1818,4,FALSE)))</f>
        <v/>
      </c>
      <c r="CL383" s="222" t="str">
        <f>IF($CG383="", "", IF($CH383="No", 0,VLOOKUP($CG383,'School Enrollment Data'!$B$3:$P$1818,5,FALSE)))</f>
        <v/>
      </c>
      <c r="CM383" s="222" t="str">
        <f>IF($CG383="", "", IF($CH383="No", 0,VLOOKUP($CG383,'School Enrollment Data'!$B$3:$P$1818,6,FALSE)))</f>
        <v/>
      </c>
      <c r="CN383" s="222" t="str">
        <f>IF($CG383="", "", IF($CH383="No", 0,VLOOKUP($CG383,'School Enrollment Data'!$B$3:$P$1818,7,FALSE)))</f>
        <v/>
      </c>
      <c r="CO383" s="222" t="str">
        <f>IF($CG383="", "", IF($CH383="No", 0,VLOOKUP($CG383,'School Enrollment Data'!$B$3:$P$1818,8,FALSE)))</f>
        <v/>
      </c>
      <c r="CP383" s="222" t="str">
        <f>IF($CG383="", "", IF($CH383="No", 0,VLOOKUP($CG383,'School Enrollment Data'!$B$3:$P$1818,9,FALSE)))</f>
        <v/>
      </c>
      <c r="CQ383" s="222" t="str">
        <f>IF($CG383="", "", IF($CH383="No", 0,VLOOKUP($CG383,'School Enrollment Data'!$B$3:$P$1818,10,FALSE)))</f>
        <v/>
      </c>
      <c r="CR383" s="222" t="str">
        <f>IF($CG383="", "", IF($CH383="No", 0,VLOOKUP($CG383,'School Enrollment Data'!$B$3:$P$1818,11,FALSE)))</f>
        <v/>
      </c>
      <c r="CS383" s="222" t="str">
        <f>IF($CG383="", "", IF($CH383="No", 0,VLOOKUP($CG383,'School Enrollment Data'!$B$3:$P$1818,12,FALSE)))</f>
        <v/>
      </c>
      <c r="CT383" s="222" t="str">
        <f>IF($CG383="", "", IF($CH383="No", 0,VLOOKUP($CG383,'School Enrollment Data'!$B$3:$P$1818,13,FALSE)))</f>
        <v/>
      </c>
      <c r="CU383" s="222" t="str">
        <f>IF($CG383="", "", IF($CH383="No", 0,VLOOKUP($CG383,'School Enrollment Data'!$B$3:$P$1818,14,FALSE)))</f>
        <v/>
      </c>
      <c r="CV383" s="222" t="str">
        <f>IF($CG383="", "", IF($CH383="No", 0,VLOOKUP($CG383,'School Enrollment Data'!$B$3:$P$1818,15,FALSE)))</f>
        <v/>
      </c>
    </row>
    <row r="384" spans="85:100" x14ac:dyDescent="0.25">
      <c r="CG384" s="136" t="str" cm="1">
        <f t="array" ref="CG384">IFERROR(_xlfn.SINGLE(INDEX('School Enrollment Data'!$B$3:$B$1818, _xlfn.AGGREGATE(15, 3, (('School Enrollment Data'!$A$3:$A$1818=AR$6)/('School Enrollment Data'!$A$3:$A$1818=AR$6)*ROW('School Enrollment Data'!$A$3:$A$1818)-2),ROWS($DV$12:DV65)))), "")</f>
        <v/>
      </c>
      <c r="CH384" s="222" t="str">
        <f t="shared" si="5"/>
        <v/>
      </c>
      <c r="CI384" s="222" t="str">
        <f>IF($CG384="", "", IF($CH384="No", 0,VLOOKUP($CG384,'School Enrollment Data'!$B$3:$P$1818,2,FALSE)))</f>
        <v/>
      </c>
      <c r="CJ384" s="222" t="str">
        <f>IF($CG384="", "", IF($CH384="No", 0,VLOOKUP($CG384,'School Enrollment Data'!$B$3:$P$1818,3,FALSE)))</f>
        <v/>
      </c>
      <c r="CK384" s="222" t="str">
        <f>IF($CG384="", "", IF($CH384="No", 0,VLOOKUP($CG384,'School Enrollment Data'!$B$3:$P$1818,4,FALSE)))</f>
        <v/>
      </c>
      <c r="CL384" s="222" t="str">
        <f>IF($CG384="", "", IF($CH384="No", 0,VLOOKUP($CG384,'School Enrollment Data'!$B$3:$P$1818,5,FALSE)))</f>
        <v/>
      </c>
      <c r="CM384" s="222" t="str">
        <f>IF($CG384="", "", IF($CH384="No", 0,VLOOKUP($CG384,'School Enrollment Data'!$B$3:$P$1818,6,FALSE)))</f>
        <v/>
      </c>
      <c r="CN384" s="222" t="str">
        <f>IF($CG384="", "", IF($CH384="No", 0,VLOOKUP($CG384,'School Enrollment Data'!$B$3:$P$1818,7,FALSE)))</f>
        <v/>
      </c>
      <c r="CO384" s="222" t="str">
        <f>IF($CG384="", "", IF($CH384="No", 0,VLOOKUP($CG384,'School Enrollment Data'!$B$3:$P$1818,8,FALSE)))</f>
        <v/>
      </c>
      <c r="CP384" s="222" t="str">
        <f>IF($CG384="", "", IF($CH384="No", 0,VLOOKUP($CG384,'School Enrollment Data'!$B$3:$P$1818,9,FALSE)))</f>
        <v/>
      </c>
      <c r="CQ384" s="222" t="str">
        <f>IF($CG384="", "", IF($CH384="No", 0,VLOOKUP($CG384,'School Enrollment Data'!$B$3:$P$1818,10,FALSE)))</f>
        <v/>
      </c>
      <c r="CR384" s="222" t="str">
        <f>IF($CG384="", "", IF($CH384="No", 0,VLOOKUP($CG384,'School Enrollment Data'!$B$3:$P$1818,11,FALSE)))</f>
        <v/>
      </c>
      <c r="CS384" s="222" t="str">
        <f>IF($CG384="", "", IF($CH384="No", 0,VLOOKUP($CG384,'School Enrollment Data'!$B$3:$P$1818,12,FALSE)))</f>
        <v/>
      </c>
      <c r="CT384" s="222" t="str">
        <f>IF($CG384="", "", IF($CH384="No", 0,VLOOKUP($CG384,'School Enrollment Data'!$B$3:$P$1818,13,FALSE)))</f>
        <v/>
      </c>
      <c r="CU384" s="222" t="str">
        <f>IF($CG384="", "", IF($CH384="No", 0,VLOOKUP($CG384,'School Enrollment Data'!$B$3:$P$1818,14,FALSE)))</f>
        <v/>
      </c>
      <c r="CV384" s="222" t="str">
        <f>IF($CG384="", "", IF($CH384="No", 0,VLOOKUP($CG384,'School Enrollment Data'!$B$3:$P$1818,15,FALSE)))</f>
        <v/>
      </c>
    </row>
    <row r="385" spans="85:100" x14ac:dyDescent="0.25">
      <c r="CG385" s="136" t="str" cm="1">
        <f t="array" ref="CG385">IFERROR(_xlfn.SINGLE(INDEX('School Enrollment Data'!$B$3:$B$1818, _xlfn.AGGREGATE(15, 3, (('School Enrollment Data'!$A$3:$A$1818=AR$6)/('School Enrollment Data'!$A$3:$A$1818=AR$6)*ROW('School Enrollment Data'!$A$3:$A$1818)-2),ROWS($DV$12:DV66)))), "")</f>
        <v/>
      </c>
      <c r="CH385" s="222" t="str">
        <f t="shared" si="5"/>
        <v/>
      </c>
      <c r="CI385" s="222" t="str">
        <f>IF($CG385="", "", IF($CH385="No", 0,VLOOKUP($CG385,'School Enrollment Data'!$B$3:$P$1818,2,FALSE)))</f>
        <v/>
      </c>
      <c r="CJ385" s="222" t="str">
        <f>IF($CG385="", "", IF($CH385="No", 0,VLOOKUP($CG385,'School Enrollment Data'!$B$3:$P$1818,3,FALSE)))</f>
        <v/>
      </c>
      <c r="CK385" s="222" t="str">
        <f>IF($CG385="", "", IF($CH385="No", 0,VLOOKUP($CG385,'School Enrollment Data'!$B$3:$P$1818,4,FALSE)))</f>
        <v/>
      </c>
      <c r="CL385" s="222" t="str">
        <f>IF($CG385="", "", IF($CH385="No", 0,VLOOKUP($CG385,'School Enrollment Data'!$B$3:$P$1818,5,FALSE)))</f>
        <v/>
      </c>
      <c r="CM385" s="222" t="str">
        <f>IF($CG385="", "", IF($CH385="No", 0,VLOOKUP($CG385,'School Enrollment Data'!$B$3:$P$1818,6,FALSE)))</f>
        <v/>
      </c>
      <c r="CN385" s="222" t="str">
        <f>IF($CG385="", "", IF($CH385="No", 0,VLOOKUP($CG385,'School Enrollment Data'!$B$3:$P$1818,7,FALSE)))</f>
        <v/>
      </c>
      <c r="CO385" s="222" t="str">
        <f>IF($CG385="", "", IF($CH385="No", 0,VLOOKUP($CG385,'School Enrollment Data'!$B$3:$P$1818,8,FALSE)))</f>
        <v/>
      </c>
      <c r="CP385" s="222" t="str">
        <f>IF($CG385="", "", IF($CH385="No", 0,VLOOKUP($CG385,'School Enrollment Data'!$B$3:$P$1818,9,FALSE)))</f>
        <v/>
      </c>
      <c r="CQ385" s="222" t="str">
        <f>IF($CG385="", "", IF($CH385="No", 0,VLOOKUP($CG385,'School Enrollment Data'!$B$3:$P$1818,10,FALSE)))</f>
        <v/>
      </c>
      <c r="CR385" s="222" t="str">
        <f>IF($CG385="", "", IF($CH385="No", 0,VLOOKUP($CG385,'School Enrollment Data'!$B$3:$P$1818,11,FALSE)))</f>
        <v/>
      </c>
      <c r="CS385" s="222" t="str">
        <f>IF($CG385="", "", IF($CH385="No", 0,VLOOKUP($CG385,'School Enrollment Data'!$B$3:$P$1818,12,FALSE)))</f>
        <v/>
      </c>
      <c r="CT385" s="222" t="str">
        <f>IF($CG385="", "", IF($CH385="No", 0,VLOOKUP($CG385,'School Enrollment Data'!$B$3:$P$1818,13,FALSE)))</f>
        <v/>
      </c>
      <c r="CU385" s="222" t="str">
        <f>IF($CG385="", "", IF($CH385="No", 0,VLOOKUP($CG385,'School Enrollment Data'!$B$3:$P$1818,14,FALSE)))</f>
        <v/>
      </c>
      <c r="CV385" s="222" t="str">
        <f>IF($CG385="", "", IF($CH385="No", 0,VLOOKUP($CG385,'School Enrollment Data'!$B$3:$P$1818,15,FALSE)))</f>
        <v/>
      </c>
    </row>
    <row r="386" spans="85:100" x14ac:dyDescent="0.25">
      <c r="CG386" s="136" t="str" cm="1">
        <f t="array" ref="CG386">IFERROR(_xlfn.SINGLE(INDEX('School Enrollment Data'!$B$3:$B$1818, _xlfn.AGGREGATE(15, 3, (('School Enrollment Data'!$A$3:$A$1818=AR$6)/('School Enrollment Data'!$A$3:$A$1818=AR$6)*ROW('School Enrollment Data'!$A$3:$A$1818)-2),ROWS($DV$12:DV67)))), "")</f>
        <v/>
      </c>
      <c r="CH386" s="222" t="str">
        <f t="shared" si="5"/>
        <v/>
      </c>
      <c r="CI386" s="222" t="str">
        <f>IF($CG386="", "", IF($CH386="No", 0,VLOOKUP($CG386,'School Enrollment Data'!$B$3:$P$1818,2,FALSE)))</f>
        <v/>
      </c>
      <c r="CJ386" s="222" t="str">
        <f>IF($CG386="", "", IF($CH386="No", 0,VLOOKUP($CG386,'School Enrollment Data'!$B$3:$P$1818,3,FALSE)))</f>
        <v/>
      </c>
      <c r="CK386" s="222" t="str">
        <f>IF($CG386="", "", IF($CH386="No", 0,VLOOKUP($CG386,'School Enrollment Data'!$B$3:$P$1818,4,FALSE)))</f>
        <v/>
      </c>
      <c r="CL386" s="222" t="str">
        <f>IF($CG386="", "", IF($CH386="No", 0,VLOOKUP($CG386,'School Enrollment Data'!$B$3:$P$1818,5,FALSE)))</f>
        <v/>
      </c>
      <c r="CM386" s="222" t="str">
        <f>IF($CG386="", "", IF($CH386="No", 0,VLOOKUP($CG386,'School Enrollment Data'!$B$3:$P$1818,6,FALSE)))</f>
        <v/>
      </c>
      <c r="CN386" s="222" t="str">
        <f>IF($CG386="", "", IF($CH386="No", 0,VLOOKUP($CG386,'School Enrollment Data'!$B$3:$P$1818,7,FALSE)))</f>
        <v/>
      </c>
      <c r="CO386" s="222" t="str">
        <f>IF($CG386="", "", IF($CH386="No", 0,VLOOKUP($CG386,'School Enrollment Data'!$B$3:$P$1818,8,FALSE)))</f>
        <v/>
      </c>
      <c r="CP386" s="222" t="str">
        <f>IF($CG386="", "", IF($CH386="No", 0,VLOOKUP($CG386,'School Enrollment Data'!$B$3:$P$1818,9,FALSE)))</f>
        <v/>
      </c>
      <c r="CQ386" s="222" t="str">
        <f>IF($CG386="", "", IF($CH386="No", 0,VLOOKUP($CG386,'School Enrollment Data'!$B$3:$P$1818,10,FALSE)))</f>
        <v/>
      </c>
      <c r="CR386" s="222" t="str">
        <f>IF($CG386="", "", IF($CH386="No", 0,VLOOKUP($CG386,'School Enrollment Data'!$B$3:$P$1818,11,FALSE)))</f>
        <v/>
      </c>
      <c r="CS386" s="222" t="str">
        <f>IF($CG386="", "", IF($CH386="No", 0,VLOOKUP($CG386,'School Enrollment Data'!$B$3:$P$1818,12,FALSE)))</f>
        <v/>
      </c>
      <c r="CT386" s="222" t="str">
        <f>IF($CG386="", "", IF($CH386="No", 0,VLOOKUP($CG386,'School Enrollment Data'!$B$3:$P$1818,13,FALSE)))</f>
        <v/>
      </c>
      <c r="CU386" s="222" t="str">
        <f>IF($CG386="", "", IF($CH386="No", 0,VLOOKUP($CG386,'School Enrollment Data'!$B$3:$P$1818,14,FALSE)))</f>
        <v/>
      </c>
      <c r="CV386" s="222" t="str">
        <f>IF($CG386="", "", IF($CH386="No", 0,VLOOKUP($CG386,'School Enrollment Data'!$B$3:$P$1818,15,FALSE)))</f>
        <v/>
      </c>
    </row>
    <row r="387" spans="85:100" x14ac:dyDescent="0.25">
      <c r="CG387" s="136" t="str" cm="1">
        <f t="array" ref="CG387">IFERROR(_xlfn.SINGLE(INDEX('School Enrollment Data'!$B$3:$B$1818, _xlfn.AGGREGATE(15, 3, (('School Enrollment Data'!$A$3:$A$1818=AR$6)/('School Enrollment Data'!$A$3:$A$1818=AR$6)*ROW('School Enrollment Data'!$A$3:$A$1818)-2),ROWS($DV$12:DV68)))), "")</f>
        <v/>
      </c>
      <c r="CH387" s="222" t="str">
        <f t="shared" si="5"/>
        <v/>
      </c>
      <c r="CI387" s="222" t="str">
        <f>IF($CG387="", "", IF($CH387="No", 0,VLOOKUP($CG387,'School Enrollment Data'!$B$3:$P$1818,2,FALSE)))</f>
        <v/>
      </c>
      <c r="CJ387" s="222" t="str">
        <f>IF($CG387="", "", IF($CH387="No", 0,VLOOKUP($CG387,'School Enrollment Data'!$B$3:$P$1818,3,FALSE)))</f>
        <v/>
      </c>
      <c r="CK387" s="222" t="str">
        <f>IF($CG387="", "", IF($CH387="No", 0,VLOOKUP($CG387,'School Enrollment Data'!$B$3:$P$1818,4,FALSE)))</f>
        <v/>
      </c>
      <c r="CL387" s="222" t="str">
        <f>IF($CG387="", "", IF($CH387="No", 0,VLOOKUP($CG387,'School Enrollment Data'!$B$3:$P$1818,5,FALSE)))</f>
        <v/>
      </c>
      <c r="CM387" s="222" t="str">
        <f>IF($CG387="", "", IF($CH387="No", 0,VLOOKUP($CG387,'School Enrollment Data'!$B$3:$P$1818,6,FALSE)))</f>
        <v/>
      </c>
      <c r="CN387" s="222" t="str">
        <f>IF($CG387="", "", IF($CH387="No", 0,VLOOKUP($CG387,'School Enrollment Data'!$B$3:$P$1818,7,FALSE)))</f>
        <v/>
      </c>
      <c r="CO387" s="222" t="str">
        <f>IF($CG387="", "", IF($CH387="No", 0,VLOOKUP($CG387,'School Enrollment Data'!$B$3:$P$1818,8,FALSE)))</f>
        <v/>
      </c>
      <c r="CP387" s="222" t="str">
        <f>IF($CG387="", "", IF($CH387="No", 0,VLOOKUP($CG387,'School Enrollment Data'!$B$3:$P$1818,9,FALSE)))</f>
        <v/>
      </c>
      <c r="CQ387" s="222" t="str">
        <f>IF($CG387="", "", IF($CH387="No", 0,VLOOKUP($CG387,'School Enrollment Data'!$B$3:$P$1818,10,FALSE)))</f>
        <v/>
      </c>
      <c r="CR387" s="222" t="str">
        <f>IF($CG387="", "", IF($CH387="No", 0,VLOOKUP($CG387,'School Enrollment Data'!$B$3:$P$1818,11,FALSE)))</f>
        <v/>
      </c>
      <c r="CS387" s="222" t="str">
        <f>IF($CG387="", "", IF($CH387="No", 0,VLOOKUP($CG387,'School Enrollment Data'!$B$3:$P$1818,12,FALSE)))</f>
        <v/>
      </c>
      <c r="CT387" s="222" t="str">
        <f>IF($CG387="", "", IF($CH387="No", 0,VLOOKUP($CG387,'School Enrollment Data'!$B$3:$P$1818,13,FALSE)))</f>
        <v/>
      </c>
      <c r="CU387" s="222" t="str">
        <f>IF($CG387="", "", IF($CH387="No", 0,VLOOKUP($CG387,'School Enrollment Data'!$B$3:$P$1818,14,FALSE)))</f>
        <v/>
      </c>
      <c r="CV387" s="222" t="str">
        <f>IF($CG387="", "", IF($CH387="No", 0,VLOOKUP($CG387,'School Enrollment Data'!$B$3:$P$1818,15,FALSE)))</f>
        <v/>
      </c>
    </row>
    <row r="388" spans="85:100" x14ac:dyDescent="0.25">
      <c r="CG388" s="136" t="str" cm="1">
        <f t="array" ref="CG388">IFERROR(_xlfn.SINGLE(INDEX('School Enrollment Data'!$B$3:$B$1818, _xlfn.AGGREGATE(15, 3, (('School Enrollment Data'!$A$3:$A$1818=AR$6)/('School Enrollment Data'!$A$3:$A$1818=AR$6)*ROW('School Enrollment Data'!$A$3:$A$1818)-2),ROWS($DV$12:DV69)))), "")</f>
        <v/>
      </c>
      <c r="CH388" s="222" t="str">
        <f t="shared" si="5"/>
        <v/>
      </c>
      <c r="CI388" s="222" t="str">
        <f>IF($CG388="", "", IF($CH388="No", 0,VLOOKUP($CG388,'School Enrollment Data'!$B$3:$P$1818,2,FALSE)))</f>
        <v/>
      </c>
      <c r="CJ388" s="222" t="str">
        <f>IF($CG388="", "", IF($CH388="No", 0,VLOOKUP($CG388,'School Enrollment Data'!$B$3:$P$1818,3,FALSE)))</f>
        <v/>
      </c>
      <c r="CK388" s="222" t="str">
        <f>IF($CG388="", "", IF($CH388="No", 0,VLOOKUP($CG388,'School Enrollment Data'!$B$3:$P$1818,4,FALSE)))</f>
        <v/>
      </c>
      <c r="CL388" s="222" t="str">
        <f>IF($CG388="", "", IF($CH388="No", 0,VLOOKUP($CG388,'School Enrollment Data'!$B$3:$P$1818,5,FALSE)))</f>
        <v/>
      </c>
      <c r="CM388" s="222" t="str">
        <f>IF($CG388="", "", IF($CH388="No", 0,VLOOKUP($CG388,'School Enrollment Data'!$B$3:$P$1818,6,FALSE)))</f>
        <v/>
      </c>
      <c r="CN388" s="222" t="str">
        <f>IF($CG388="", "", IF($CH388="No", 0,VLOOKUP($CG388,'School Enrollment Data'!$B$3:$P$1818,7,FALSE)))</f>
        <v/>
      </c>
      <c r="CO388" s="222" t="str">
        <f>IF($CG388="", "", IF($CH388="No", 0,VLOOKUP($CG388,'School Enrollment Data'!$B$3:$P$1818,8,FALSE)))</f>
        <v/>
      </c>
      <c r="CP388" s="222" t="str">
        <f>IF($CG388="", "", IF($CH388="No", 0,VLOOKUP($CG388,'School Enrollment Data'!$B$3:$P$1818,9,FALSE)))</f>
        <v/>
      </c>
      <c r="CQ388" s="222" t="str">
        <f>IF($CG388="", "", IF($CH388="No", 0,VLOOKUP($CG388,'School Enrollment Data'!$B$3:$P$1818,10,FALSE)))</f>
        <v/>
      </c>
      <c r="CR388" s="222" t="str">
        <f>IF($CG388="", "", IF($CH388="No", 0,VLOOKUP($CG388,'School Enrollment Data'!$B$3:$P$1818,11,FALSE)))</f>
        <v/>
      </c>
      <c r="CS388" s="222" t="str">
        <f>IF($CG388="", "", IF($CH388="No", 0,VLOOKUP($CG388,'School Enrollment Data'!$B$3:$P$1818,12,FALSE)))</f>
        <v/>
      </c>
      <c r="CT388" s="222" t="str">
        <f>IF($CG388="", "", IF($CH388="No", 0,VLOOKUP($CG388,'School Enrollment Data'!$B$3:$P$1818,13,FALSE)))</f>
        <v/>
      </c>
      <c r="CU388" s="222" t="str">
        <f>IF($CG388="", "", IF($CH388="No", 0,VLOOKUP($CG388,'School Enrollment Data'!$B$3:$P$1818,14,FALSE)))</f>
        <v/>
      </c>
      <c r="CV388" s="222" t="str">
        <f>IF($CG388="", "", IF($CH388="No", 0,VLOOKUP($CG388,'School Enrollment Data'!$B$3:$P$1818,15,FALSE)))</f>
        <v/>
      </c>
    </row>
    <row r="389" spans="85:100" x14ac:dyDescent="0.25">
      <c r="CG389" s="136" t="str" cm="1">
        <f t="array" ref="CG389">IFERROR(_xlfn.SINGLE(INDEX('School Enrollment Data'!$B$3:$B$1818, _xlfn.AGGREGATE(15, 3, (('School Enrollment Data'!$A$3:$A$1818=AR$6)/('School Enrollment Data'!$A$3:$A$1818=AR$6)*ROW('School Enrollment Data'!$A$3:$A$1818)-2),ROWS($DV$12:DV70)))), "")</f>
        <v/>
      </c>
      <c r="CH389" s="222" t="str">
        <f t="shared" ref="CH389:CH439" si="6">IF(CG389="","",_xlfn.SINGLE(_xlfn.IFNA(_xlfn.SINGLE(_xlfn.IFNA(_xlfn.SINGLE(IF(_xlfn.SINGLE((_xlfn.XLOOKUP(CG389,D$8:D$106,B$8:B$106)="")),"",_xlfn.XLOOKUP(CG389,D$8:D$106,B$8:B$106))),IF(_xlfn.XLOOKUP(CG389,AC$8:AC$106,AA$8:AA$106)="","",_xlfn.XLOOKUP(CG389,AC$8:AC$106,AA$8:AA$106)))),IF(_xlfn.XLOOKUP(CG389,BB$8:BB$106,AZ$8:AZ$106)="","",_xlfn.XLOOKUP(CG389,BB$8:BB$106,AZ$8:AZ$106)))))</f>
        <v/>
      </c>
      <c r="CI389" s="222" t="str">
        <f>IF($CG389="", "", IF($CH389="No", 0,VLOOKUP($CG389,'School Enrollment Data'!$B$3:$P$1818,2,FALSE)))</f>
        <v/>
      </c>
      <c r="CJ389" s="222" t="str">
        <f>IF($CG389="", "", IF($CH389="No", 0,VLOOKUP($CG389,'School Enrollment Data'!$B$3:$P$1818,3,FALSE)))</f>
        <v/>
      </c>
      <c r="CK389" s="222" t="str">
        <f>IF($CG389="", "", IF($CH389="No", 0,VLOOKUP($CG389,'School Enrollment Data'!$B$3:$P$1818,4,FALSE)))</f>
        <v/>
      </c>
      <c r="CL389" s="222" t="str">
        <f>IF($CG389="", "", IF($CH389="No", 0,VLOOKUP($CG389,'School Enrollment Data'!$B$3:$P$1818,5,FALSE)))</f>
        <v/>
      </c>
      <c r="CM389" s="222" t="str">
        <f>IF($CG389="", "", IF($CH389="No", 0,VLOOKUP($CG389,'School Enrollment Data'!$B$3:$P$1818,6,FALSE)))</f>
        <v/>
      </c>
      <c r="CN389" s="222" t="str">
        <f>IF($CG389="", "", IF($CH389="No", 0,VLOOKUP($CG389,'School Enrollment Data'!$B$3:$P$1818,7,FALSE)))</f>
        <v/>
      </c>
      <c r="CO389" s="222" t="str">
        <f>IF($CG389="", "", IF($CH389="No", 0,VLOOKUP($CG389,'School Enrollment Data'!$B$3:$P$1818,8,FALSE)))</f>
        <v/>
      </c>
      <c r="CP389" s="222" t="str">
        <f>IF($CG389="", "", IF($CH389="No", 0,VLOOKUP($CG389,'School Enrollment Data'!$B$3:$P$1818,9,FALSE)))</f>
        <v/>
      </c>
      <c r="CQ389" s="222" t="str">
        <f>IF($CG389="", "", IF($CH389="No", 0,VLOOKUP($CG389,'School Enrollment Data'!$B$3:$P$1818,10,FALSE)))</f>
        <v/>
      </c>
      <c r="CR389" s="222" t="str">
        <f>IF($CG389="", "", IF($CH389="No", 0,VLOOKUP($CG389,'School Enrollment Data'!$B$3:$P$1818,11,FALSE)))</f>
        <v/>
      </c>
      <c r="CS389" s="222" t="str">
        <f>IF($CG389="", "", IF($CH389="No", 0,VLOOKUP($CG389,'School Enrollment Data'!$B$3:$P$1818,12,FALSE)))</f>
        <v/>
      </c>
      <c r="CT389" s="222" t="str">
        <f>IF($CG389="", "", IF($CH389="No", 0,VLOOKUP($CG389,'School Enrollment Data'!$B$3:$P$1818,13,FALSE)))</f>
        <v/>
      </c>
      <c r="CU389" s="222" t="str">
        <f>IF($CG389="", "", IF($CH389="No", 0,VLOOKUP($CG389,'School Enrollment Data'!$B$3:$P$1818,14,FALSE)))</f>
        <v/>
      </c>
      <c r="CV389" s="222" t="str">
        <f>IF($CG389="", "", IF($CH389="No", 0,VLOOKUP($CG389,'School Enrollment Data'!$B$3:$P$1818,15,FALSE)))</f>
        <v/>
      </c>
    </row>
    <row r="390" spans="85:100" x14ac:dyDescent="0.25">
      <c r="CG390" s="136" t="str" cm="1">
        <f t="array" ref="CG390">IFERROR(_xlfn.SINGLE(INDEX('School Enrollment Data'!$B$3:$B$1818, _xlfn.AGGREGATE(15, 3, (('School Enrollment Data'!$A$3:$A$1818=AR$6)/('School Enrollment Data'!$A$3:$A$1818=AR$6)*ROW('School Enrollment Data'!$A$3:$A$1818)-2),ROWS($DV$12:DV71)))), "")</f>
        <v/>
      </c>
      <c r="CH390" s="222" t="str">
        <f t="shared" si="6"/>
        <v/>
      </c>
      <c r="CI390" s="222" t="str">
        <f>IF($CG390="", "", IF($CH390="No", 0,VLOOKUP($CG390,'School Enrollment Data'!$B$3:$P$1818,2,FALSE)))</f>
        <v/>
      </c>
      <c r="CJ390" s="222" t="str">
        <f>IF($CG390="", "", IF($CH390="No", 0,VLOOKUP($CG390,'School Enrollment Data'!$B$3:$P$1818,3,FALSE)))</f>
        <v/>
      </c>
      <c r="CK390" s="222" t="str">
        <f>IF($CG390="", "", IF($CH390="No", 0,VLOOKUP($CG390,'School Enrollment Data'!$B$3:$P$1818,4,FALSE)))</f>
        <v/>
      </c>
      <c r="CL390" s="222" t="str">
        <f>IF($CG390="", "", IF($CH390="No", 0,VLOOKUP($CG390,'School Enrollment Data'!$B$3:$P$1818,5,FALSE)))</f>
        <v/>
      </c>
      <c r="CM390" s="222" t="str">
        <f>IF($CG390="", "", IF($CH390="No", 0,VLOOKUP($CG390,'School Enrollment Data'!$B$3:$P$1818,6,FALSE)))</f>
        <v/>
      </c>
      <c r="CN390" s="222" t="str">
        <f>IF($CG390="", "", IF($CH390="No", 0,VLOOKUP($CG390,'School Enrollment Data'!$B$3:$P$1818,7,FALSE)))</f>
        <v/>
      </c>
      <c r="CO390" s="222" t="str">
        <f>IF($CG390="", "", IF($CH390="No", 0,VLOOKUP($CG390,'School Enrollment Data'!$B$3:$P$1818,8,FALSE)))</f>
        <v/>
      </c>
      <c r="CP390" s="222" t="str">
        <f>IF($CG390="", "", IF($CH390="No", 0,VLOOKUP($CG390,'School Enrollment Data'!$B$3:$P$1818,9,FALSE)))</f>
        <v/>
      </c>
      <c r="CQ390" s="222" t="str">
        <f>IF($CG390="", "", IF($CH390="No", 0,VLOOKUP($CG390,'School Enrollment Data'!$B$3:$P$1818,10,FALSE)))</f>
        <v/>
      </c>
      <c r="CR390" s="222" t="str">
        <f>IF($CG390="", "", IF($CH390="No", 0,VLOOKUP($CG390,'School Enrollment Data'!$B$3:$P$1818,11,FALSE)))</f>
        <v/>
      </c>
      <c r="CS390" s="222" t="str">
        <f>IF($CG390="", "", IF($CH390="No", 0,VLOOKUP($CG390,'School Enrollment Data'!$B$3:$P$1818,12,FALSE)))</f>
        <v/>
      </c>
      <c r="CT390" s="222" t="str">
        <f>IF($CG390="", "", IF($CH390="No", 0,VLOOKUP($CG390,'School Enrollment Data'!$B$3:$P$1818,13,FALSE)))</f>
        <v/>
      </c>
      <c r="CU390" s="222" t="str">
        <f>IF($CG390="", "", IF($CH390="No", 0,VLOOKUP($CG390,'School Enrollment Data'!$B$3:$P$1818,14,FALSE)))</f>
        <v/>
      </c>
      <c r="CV390" s="222" t="str">
        <f>IF($CG390="", "", IF($CH390="No", 0,VLOOKUP($CG390,'School Enrollment Data'!$B$3:$P$1818,15,FALSE)))</f>
        <v/>
      </c>
    </row>
    <row r="391" spans="85:100" x14ac:dyDescent="0.25">
      <c r="CG391" s="136" t="str" cm="1">
        <f t="array" ref="CG391">IFERROR(_xlfn.SINGLE(INDEX('School Enrollment Data'!$B$3:$B$1818, _xlfn.AGGREGATE(15, 3, (('School Enrollment Data'!$A$3:$A$1818=AR$6)/('School Enrollment Data'!$A$3:$A$1818=AR$6)*ROW('School Enrollment Data'!$A$3:$A$1818)-2),ROWS($DV$12:DV72)))), "")</f>
        <v/>
      </c>
      <c r="CH391" s="222" t="str">
        <f t="shared" si="6"/>
        <v/>
      </c>
      <c r="CI391" s="222" t="str">
        <f>IF($CG391="", "", IF($CH391="No", 0,VLOOKUP($CG391,'School Enrollment Data'!$B$3:$P$1818,2,FALSE)))</f>
        <v/>
      </c>
      <c r="CJ391" s="222" t="str">
        <f>IF($CG391="", "", IF($CH391="No", 0,VLOOKUP($CG391,'School Enrollment Data'!$B$3:$P$1818,3,FALSE)))</f>
        <v/>
      </c>
      <c r="CK391" s="222" t="str">
        <f>IF($CG391="", "", IF($CH391="No", 0,VLOOKUP($CG391,'School Enrollment Data'!$B$3:$P$1818,4,FALSE)))</f>
        <v/>
      </c>
      <c r="CL391" s="222" t="str">
        <f>IF($CG391="", "", IF($CH391="No", 0,VLOOKUP($CG391,'School Enrollment Data'!$B$3:$P$1818,5,FALSE)))</f>
        <v/>
      </c>
      <c r="CM391" s="222" t="str">
        <f>IF($CG391="", "", IF($CH391="No", 0,VLOOKUP($CG391,'School Enrollment Data'!$B$3:$P$1818,6,FALSE)))</f>
        <v/>
      </c>
      <c r="CN391" s="222" t="str">
        <f>IF($CG391="", "", IF($CH391="No", 0,VLOOKUP($CG391,'School Enrollment Data'!$B$3:$P$1818,7,FALSE)))</f>
        <v/>
      </c>
      <c r="CO391" s="222" t="str">
        <f>IF($CG391="", "", IF($CH391="No", 0,VLOOKUP($CG391,'School Enrollment Data'!$B$3:$P$1818,8,FALSE)))</f>
        <v/>
      </c>
      <c r="CP391" s="222" t="str">
        <f>IF($CG391="", "", IF($CH391="No", 0,VLOOKUP($CG391,'School Enrollment Data'!$B$3:$P$1818,9,FALSE)))</f>
        <v/>
      </c>
      <c r="CQ391" s="222" t="str">
        <f>IF($CG391="", "", IF($CH391="No", 0,VLOOKUP($CG391,'School Enrollment Data'!$B$3:$P$1818,10,FALSE)))</f>
        <v/>
      </c>
      <c r="CR391" s="222" t="str">
        <f>IF($CG391="", "", IF($CH391="No", 0,VLOOKUP($CG391,'School Enrollment Data'!$B$3:$P$1818,11,FALSE)))</f>
        <v/>
      </c>
      <c r="CS391" s="222" t="str">
        <f>IF($CG391="", "", IF($CH391="No", 0,VLOOKUP($CG391,'School Enrollment Data'!$B$3:$P$1818,12,FALSE)))</f>
        <v/>
      </c>
      <c r="CT391" s="222" t="str">
        <f>IF($CG391="", "", IF($CH391="No", 0,VLOOKUP($CG391,'School Enrollment Data'!$B$3:$P$1818,13,FALSE)))</f>
        <v/>
      </c>
      <c r="CU391" s="222" t="str">
        <f>IF($CG391="", "", IF($CH391="No", 0,VLOOKUP($CG391,'School Enrollment Data'!$B$3:$P$1818,14,FALSE)))</f>
        <v/>
      </c>
      <c r="CV391" s="222" t="str">
        <f>IF($CG391="", "", IF($CH391="No", 0,VLOOKUP($CG391,'School Enrollment Data'!$B$3:$P$1818,15,FALSE)))</f>
        <v/>
      </c>
    </row>
    <row r="392" spans="85:100" x14ac:dyDescent="0.25">
      <c r="CG392" s="136" t="str" cm="1">
        <f t="array" ref="CG392">IFERROR(_xlfn.SINGLE(INDEX('School Enrollment Data'!$B$3:$B$1818, _xlfn.AGGREGATE(15, 3, (('School Enrollment Data'!$A$3:$A$1818=AR$6)/('School Enrollment Data'!$A$3:$A$1818=AR$6)*ROW('School Enrollment Data'!$A$3:$A$1818)-2),ROWS($DV$12:DV73)))), "")</f>
        <v/>
      </c>
      <c r="CH392" s="222" t="str">
        <f t="shared" si="6"/>
        <v/>
      </c>
      <c r="CI392" s="222" t="str">
        <f>IF($CG392="", "", IF($CH392="No", 0,VLOOKUP($CG392,'School Enrollment Data'!$B$3:$P$1818,2,FALSE)))</f>
        <v/>
      </c>
      <c r="CJ392" s="222" t="str">
        <f>IF($CG392="", "", IF($CH392="No", 0,VLOOKUP($CG392,'School Enrollment Data'!$B$3:$P$1818,3,FALSE)))</f>
        <v/>
      </c>
      <c r="CK392" s="222" t="str">
        <f>IF($CG392="", "", IF($CH392="No", 0,VLOOKUP($CG392,'School Enrollment Data'!$B$3:$P$1818,4,FALSE)))</f>
        <v/>
      </c>
      <c r="CL392" s="222" t="str">
        <f>IF($CG392="", "", IF($CH392="No", 0,VLOOKUP($CG392,'School Enrollment Data'!$B$3:$P$1818,5,FALSE)))</f>
        <v/>
      </c>
      <c r="CM392" s="222" t="str">
        <f>IF($CG392="", "", IF($CH392="No", 0,VLOOKUP($CG392,'School Enrollment Data'!$B$3:$P$1818,6,FALSE)))</f>
        <v/>
      </c>
      <c r="CN392" s="222" t="str">
        <f>IF($CG392="", "", IF($CH392="No", 0,VLOOKUP($CG392,'School Enrollment Data'!$B$3:$P$1818,7,FALSE)))</f>
        <v/>
      </c>
      <c r="CO392" s="222" t="str">
        <f>IF($CG392="", "", IF($CH392="No", 0,VLOOKUP($CG392,'School Enrollment Data'!$B$3:$P$1818,8,FALSE)))</f>
        <v/>
      </c>
      <c r="CP392" s="222" t="str">
        <f>IF($CG392="", "", IF($CH392="No", 0,VLOOKUP($CG392,'School Enrollment Data'!$B$3:$P$1818,9,FALSE)))</f>
        <v/>
      </c>
      <c r="CQ392" s="222" t="str">
        <f>IF($CG392="", "", IF($CH392="No", 0,VLOOKUP($CG392,'School Enrollment Data'!$B$3:$P$1818,10,FALSE)))</f>
        <v/>
      </c>
      <c r="CR392" s="222" t="str">
        <f>IF($CG392="", "", IF($CH392="No", 0,VLOOKUP($CG392,'School Enrollment Data'!$B$3:$P$1818,11,FALSE)))</f>
        <v/>
      </c>
      <c r="CS392" s="222" t="str">
        <f>IF($CG392="", "", IF($CH392="No", 0,VLOOKUP($CG392,'School Enrollment Data'!$B$3:$P$1818,12,FALSE)))</f>
        <v/>
      </c>
      <c r="CT392" s="222" t="str">
        <f>IF($CG392="", "", IF($CH392="No", 0,VLOOKUP($CG392,'School Enrollment Data'!$B$3:$P$1818,13,FALSE)))</f>
        <v/>
      </c>
      <c r="CU392" s="222" t="str">
        <f>IF($CG392="", "", IF($CH392="No", 0,VLOOKUP($CG392,'School Enrollment Data'!$B$3:$P$1818,14,FALSE)))</f>
        <v/>
      </c>
      <c r="CV392" s="222" t="str">
        <f>IF($CG392="", "", IF($CH392="No", 0,VLOOKUP($CG392,'School Enrollment Data'!$B$3:$P$1818,15,FALSE)))</f>
        <v/>
      </c>
    </row>
    <row r="393" spans="85:100" x14ac:dyDescent="0.25">
      <c r="CG393" s="136" t="str" cm="1">
        <f t="array" ref="CG393">IFERROR(_xlfn.SINGLE(INDEX('School Enrollment Data'!$B$3:$B$1818, _xlfn.AGGREGATE(15, 3, (('School Enrollment Data'!$A$3:$A$1818=AR$6)/('School Enrollment Data'!$A$3:$A$1818=AR$6)*ROW('School Enrollment Data'!$A$3:$A$1818)-2),ROWS($DV$12:DV74)))), "")</f>
        <v/>
      </c>
      <c r="CH393" s="222" t="str">
        <f t="shared" si="6"/>
        <v/>
      </c>
      <c r="CI393" s="222" t="str">
        <f>IF($CG393="", "", IF($CH393="No", 0,VLOOKUP($CG393,'School Enrollment Data'!$B$3:$P$1818,2,FALSE)))</f>
        <v/>
      </c>
      <c r="CJ393" s="222" t="str">
        <f>IF($CG393="", "", IF($CH393="No", 0,VLOOKUP($CG393,'School Enrollment Data'!$B$3:$P$1818,3,FALSE)))</f>
        <v/>
      </c>
      <c r="CK393" s="222" t="str">
        <f>IF($CG393="", "", IF($CH393="No", 0,VLOOKUP($CG393,'School Enrollment Data'!$B$3:$P$1818,4,FALSE)))</f>
        <v/>
      </c>
      <c r="CL393" s="222" t="str">
        <f>IF($CG393="", "", IF($CH393="No", 0,VLOOKUP($CG393,'School Enrollment Data'!$B$3:$P$1818,5,FALSE)))</f>
        <v/>
      </c>
      <c r="CM393" s="222" t="str">
        <f>IF($CG393="", "", IF($CH393="No", 0,VLOOKUP($CG393,'School Enrollment Data'!$B$3:$P$1818,6,FALSE)))</f>
        <v/>
      </c>
      <c r="CN393" s="222" t="str">
        <f>IF($CG393="", "", IF($CH393="No", 0,VLOOKUP($CG393,'School Enrollment Data'!$B$3:$P$1818,7,FALSE)))</f>
        <v/>
      </c>
      <c r="CO393" s="222" t="str">
        <f>IF($CG393="", "", IF($CH393="No", 0,VLOOKUP($CG393,'School Enrollment Data'!$B$3:$P$1818,8,FALSE)))</f>
        <v/>
      </c>
      <c r="CP393" s="222" t="str">
        <f>IF($CG393="", "", IF($CH393="No", 0,VLOOKUP($CG393,'School Enrollment Data'!$B$3:$P$1818,9,FALSE)))</f>
        <v/>
      </c>
      <c r="CQ393" s="222" t="str">
        <f>IF($CG393="", "", IF($CH393="No", 0,VLOOKUP($CG393,'School Enrollment Data'!$B$3:$P$1818,10,FALSE)))</f>
        <v/>
      </c>
      <c r="CR393" s="222" t="str">
        <f>IF($CG393="", "", IF($CH393="No", 0,VLOOKUP($CG393,'School Enrollment Data'!$B$3:$P$1818,11,FALSE)))</f>
        <v/>
      </c>
      <c r="CS393" s="222" t="str">
        <f>IF($CG393="", "", IF($CH393="No", 0,VLOOKUP($CG393,'School Enrollment Data'!$B$3:$P$1818,12,FALSE)))</f>
        <v/>
      </c>
      <c r="CT393" s="222" t="str">
        <f>IF($CG393="", "", IF($CH393="No", 0,VLOOKUP($CG393,'School Enrollment Data'!$B$3:$P$1818,13,FALSE)))</f>
        <v/>
      </c>
      <c r="CU393" s="222" t="str">
        <f>IF($CG393="", "", IF($CH393="No", 0,VLOOKUP($CG393,'School Enrollment Data'!$B$3:$P$1818,14,FALSE)))</f>
        <v/>
      </c>
      <c r="CV393" s="222" t="str">
        <f>IF($CG393="", "", IF($CH393="No", 0,VLOOKUP($CG393,'School Enrollment Data'!$B$3:$P$1818,15,FALSE)))</f>
        <v/>
      </c>
    </row>
    <row r="394" spans="85:100" x14ac:dyDescent="0.25">
      <c r="CG394" s="136" t="str" cm="1">
        <f t="array" ref="CG394">IFERROR(_xlfn.SINGLE(INDEX('School Enrollment Data'!$B$3:$B$1818, _xlfn.AGGREGATE(15, 3, (('School Enrollment Data'!$A$3:$A$1818=AR$6)/('School Enrollment Data'!$A$3:$A$1818=AR$6)*ROW('School Enrollment Data'!$A$3:$A$1818)-2),ROWS($DV$12:DV75)))), "")</f>
        <v/>
      </c>
      <c r="CH394" s="222" t="str">
        <f t="shared" si="6"/>
        <v/>
      </c>
      <c r="CI394" s="222" t="str">
        <f>IF($CG394="", "", IF($CH394="No", 0,VLOOKUP($CG394,'School Enrollment Data'!$B$3:$P$1818,2,FALSE)))</f>
        <v/>
      </c>
      <c r="CJ394" s="222" t="str">
        <f>IF($CG394="", "", IF($CH394="No", 0,VLOOKUP($CG394,'School Enrollment Data'!$B$3:$P$1818,3,FALSE)))</f>
        <v/>
      </c>
      <c r="CK394" s="222" t="str">
        <f>IF($CG394="", "", IF($CH394="No", 0,VLOOKUP($CG394,'School Enrollment Data'!$B$3:$P$1818,4,FALSE)))</f>
        <v/>
      </c>
      <c r="CL394" s="222" t="str">
        <f>IF($CG394="", "", IF($CH394="No", 0,VLOOKUP($CG394,'School Enrollment Data'!$B$3:$P$1818,5,FALSE)))</f>
        <v/>
      </c>
      <c r="CM394" s="222" t="str">
        <f>IF($CG394="", "", IF($CH394="No", 0,VLOOKUP($CG394,'School Enrollment Data'!$B$3:$P$1818,6,FALSE)))</f>
        <v/>
      </c>
      <c r="CN394" s="222" t="str">
        <f>IF($CG394="", "", IF($CH394="No", 0,VLOOKUP($CG394,'School Enrollment Data'!$B$3:$P$1818,7,FALSE)))</f>
        <v/>
      </c>
      <c r="CO394" s="222" t="str">
        <f>IF($CG394="", "", IF($CH394="No", 0,VLOOKUP($CG394,'School Enrollment Data'!$B$3:$P$1818,8,FALSE)))</f>
        <v/>
      </c>
      <c r="CP394" s="222" t="str">
        <f>IF($CG394="", "", IF($CH394="No", 0,VLOOKUP($CG394,'School Enrollment Data'!$B$3:$P$1818,9,FALSE)))</f>
        <v/>
      </c>
      <c r="CQ394" s="222" t="str">
        <f>IF($CG394="", "", IF($CH394="No", 0,VLOOKUP($CG394,'School Enrollment Data'!$B$3:$P$1818,10,FALSE)))</f>
        <v/>
      </c>
      <c r="CR394" s="222" t="str">
        <f>IF($CG394="", "", IF($CH394="No", 0,VLOOKUP($CG394,'School Enrollment Data'!$B$3:$P$1818,11,FALSE)))</f>
        <v/>
      </c>
      <c r="CS394" s="222" t="str">
        <f>IF($CG394="", "", IF($CH394="No", 0,VLOOKUP($CG394,'School Enrollment Data'!$B$3:$P$1818,12,FALSE)))</f>
        <v/>
      </c>
      <c r="CT394" s="222" t="str">
        <f>IF($CG394="", "", IF($CH394="No", 0,VLOOKUP($CG394,'School Enrollment Data'!$B$3:$P$1818,13,FALSE)))</f>
        <v/>
      </c>
      <c r="CU394" s="222" t="str">
        <f>IF($CG394="", "", IF($CH394="No", 0,VLOOKUP($CG394,'School Enrollment Data'!$B$3:$P$1818,14,FALSE)))</f>
        <v/>
      </c>
      <c r="CV394" s="222" t="str">
        <f>IF($CG394="", "", IF($CH394="No", 0,VLOOKUP($CG394,'School Enrollment Data'!$B$3:$P$1818,15,FALSE)))</f>
        <v/>
      </c>
    </row>
    <row r="395" spans="85:100" x14ac:dyDescent="0.25">
      <c r="CG395" s="136" t="str" cm="1">
        <f t="array" ref="CG395">IFERROR(_xlfn.SINGLE(INDEX('School Enrollment Data'!$B$3:$B$1818, _xlfn.AGGREGATE(15, 3, (('School Enrollment Data'!$A$3:$A$1818=AR$6)/('School Enrollment Data'!$A$3:$A$1818=AR$6)*ROW('School Enrollment Data'!$A$3:$A$1818)-2),ROWS($DV$12:DV76)))), "")</f>
        <v/>
      </c>
      <c r="CH395" s="222" t="str">
        <f t="shared" si="6"/>
        <v/>
      </c>
      <c r="CI395" s="222" t="str">
        <f>IF($CG395="", "", IF($CH395="No", 0,VLOOKUP($CG395,'School Enrollment Data'!$B$3:$P$1818,2,FALSE)))</f>
        <v/>
      </c>
      <c r="CJ395" s="222" t="str">
        <f>IF($CG395="", "", IF($CH395="No", 0,VLOOKUP($CG395,'School Enrollment Data'!$B$3:$P$1818,3,FALSE)))</f>
        <v/>
      </c>
      <c r="CK395" s="222" t="str">
        <f>IF($CG395="", "", IF($CH395="No", 0,VLOOKUP($CG395,'School Enrollment Data'!$B$3:$P$1818,4,FALSE)))</f>
        <v/>
      </c>
      <c r="CL395" s="222" t="str">
        <f>IF($CG395="", "", IF($CH395="No", 0,VLOOKUP($CG395,'School Enrollment Data'!$B$3:$P$1818,5,FALSE)))</f>
        <v/>
      </c>
      <c r="CM395" s="222" t="str">
        <f>IF($CG395="", "", IF($CH395="No", 0,VLOOKUP($CG395,'School Enrollment Data'!$B$3:$P$1818,6,FALSE)))</f>
        <v/>
      </c>
      <c r="CN395" s="222" t="str">
        <f>IF($CG395="", "", IF($CH395="No", 0,VLOOKUP($CG395,'School Enrollment Data'!$B$3:$P$1818,7,FALSE)))</f>
        <v/>
      </c>
      <c r="CO395" s="222" t="str">
        <f>IF($CG395="", "", IF($CH395="No", 0,VLOOKUP($CG395,'School Enrollment Data'!$B$3:$P$1818,8,FALSE)))</f>
        <v/>
      </c>
      <c r="CP395" s="222" t="str">
        <f>IF($CG395="", "", IF($CH395="No", 0,VLOOKUP($CG395,'School Enrollment Data'!$B$3:$P$1818,9,FALSE)))</f>
        <v/>
      </c>
      <c r="CQ395" s="222" t="str">
        <f>IF($CG395="", "", IF($CH395="No", 0,VLOOKUP($CG395,'School Enrollment Data'!$B$3:$P$1818,10,FALSE)))</f>
        <v/>
      </c>
      <c r="CR395" s="222" t="str">
        <f>IF($CG395="", "", IF($CH395="No", 0,VLOOKUP($CG395,'School Enrollment Data'!$B$3:$P$1818,11,FALSE)))</f>
        <v/>
      </c>
      <c r="CS395" s="222" t="str">
        <f>IF($CG395="", "", IF($CH395="No", 0,VLOOKUP($CG395,'School Enrollment Data'!$B$3:$P$1818,12,FALSE)))</f>
        <v/>
      </c>
      <c r="CT395" s="222" t="str">
        <f>IF($CG395="", "", IF($CH395="No", 0,VLOOKUP($CG395,'School Enrollment Data'!$B$3:$P$1818,13,FALSE)))</f>
        <v/>
      </c>
      <c r="CU395" s="222" t="str">
        <f>IF($CG395="", "", IF($CH395="No", 0,VLOOKUP($CG395,'School Enrollment Data'!$B$3:$P$1818,14,FALSE)))</f>
        <v/>
      </c>
      <c r="CV395" s="222" t="str">
        <f>IF($CG395="", "", IF($CH395="No", 0,VLOOKUP($CG395,'School Enrollment Data'!$B$3:$P$1818,15,FALSE)))</f>
        <v/>
      </c>
    </row>
    <row r="396" spans="85:100" x14ac:dyDescent="0.25">
      <c r="CG396" s="136" t="str" cm="1">
        <f t="array" ref="CG396">IFERROR(_xlfn.SINGLE(INDEX('School Enrollment Data'!$B$3:$B$1818, _xlfn.AGGREGATE(15, 3, (('School Enrollment Data'!$A$3:$A$1818=AR$6)/('School Enrollment Data'!$A$3:$A$1818=AR$6)*ROW('School Enrollment Data'!$A$3:$A$1818)-2),ROWS($DV$12:DV77)))), "")</f>
        <v/>
      </c>
      <c r="CH396" s="222" t="str">
        <f t="shared" si="6"/>
        <v/>
      </c>
      <c r="CI396" s="222" t="str">
        <f>IF($CG396="", "", IF($CH396="No", 0,VLOOKUP($CG396,'School Enrollment Data'!$B$3:$P$1818,2,FALSE)))</f>
        <v/>
      </c>
      <c r="CJ396" s="222" t="str">
        <f>IF($CG396="", "", IF($CH396="No", 0,VLOOKUP($CG396,'School Enrollment Data'!$B$3:$P$1818,3,FALSE)))</f>
        <v/>
      </c>
      <c r="CK396" s="222" t="str">
        <f>IF($CG396="", "", IF($CH396="No", 0,VLOOKUP($CG396,'School Enrollment Data'!$B$3:$P$1818,4,FALSE)))</f>
        <v/>
      </c>
      <c r="CL396" s="222" t="str">
        <f>IF($CG396="", "", IF($CH396="No", 0,VLOOKUP($CG396,'School Enrollment Data'!$B$3:$P$1818,5,FALSE)))</f>
        <v/>
      </c>
      <c r="CM396" s="222" t="str">
        <f>IF($CG396="", "", IF($CH396="No", 0,VLOOKUP($CG396,'School Enrollment Data'!$B$3:$P$1818,6,FALSE)))</f>
        <v/>
      </c>
      <c r="CN396" s="222" t="str">
        <f>IF($CG396="", "", IF($CH396="No", 0,VLOOKUP($CG396,'School Enrollment Data'!$B$3:$P$1818,7,FALSE)))</f>
        <v/>
      </c>
      <c r="CO396" s="222" t="str">
        <f>IF($CG396="", "", IF($CH396="No", 0,VLOOKUP($CG396,'School Enrollment Data'!$B$3:$P$1818,8,FALSE)))</f>
        <v/>
      </c>
      <c r="CP396" s="222" t="str">
        <f>IF($CG396="", "", IF($CH396="No", 0,VLOOKUP($CG396,'School Enrollment Data'!$B$3:$P$1818,9,FALSE)))</f>
        <v/>
      </c>
      <c r="CQ396" s="222" t="str">
        <f>IF($CG396="", "", IF($CH396="No", 0,VLOOKUP($CG396,'School Enrollment Data'!$B$3:$P$1818,10,FALSE)))</f>
        <v/>
      </c>
      <c r="CR396" s="222" t="str">
        <f>IF($CG396="", "", IF($CH396="No", 0,VLOOKUP($CG396,'School Enrollment Data'!$B$3:$P$1818,11,FALSE)))</f>
        <v/>
      </c>
      <c r="CS396" s="222" t="str">
        <f>IF($CG396="", "", IF($CH396="No", 0,VLOOKUP($CG396,'School Enrollment Data'!$B$3:$P$1818,12,FALSE)))</f>
        <v/>
      </c>
      <c r="CT396" s="222" t="str">
        <f>IF($CG396="", "", IF($CH396="No", 0,VLOOKUP($CG396,'School Enrollment Data'!$B$3:$P$1818,13,FALSE)))</f>
        <v/>
      </c>
      <c r="CU396" s="222" t="str">
        <f>IF($CG396="", "", IF($CH396="No", 0,VLOOKUP($CG396,'School Enrollment Data'!$B$3:$P$1818,14,FALSE)))</f>
        <v/>
      </c>
      <c r="CV396" s="222" t="str">
        <f>IF($CG396="", "", IF($CH396="No", 0,VLOOKUP($CG396,'School Enrollment Data'!$B$3:$P$1818,15,FALSE)))</f>
        <v/>
      </c>
    </row>
    <row r="397" spans="85:100" x14ac:dyDescent="0.25">
      <c r="CG397" s="136" t="str" cm="1">
        <f t="array" ref="CG397">IFERROR(_xlfn.SINGLE(INDEX('School Enrollment Data'!$B$3:$B$1818, _xlfn.AGGREGATE(15, 3, (('School Enrollment Data'!$A$3:$A$1818=AR$6)/('School Enrollment Data'!$A$3:$A$1818=AR$6)*ROW('School Enrollment Data'!$A$3:$A$1818)-2),ROWS($DV$12:DV78)))), "")</f>
        <v/>
      </c>
      <c r="CH397" s="222" t="str">
        <f t="shared" si="6"/>
        <v/>
      </c>
      <c r="CI397" s="222" t="str">
        <f>IF($CG397="", "", IF($CH397="No", 0,VLOOKUP($CG397,'School Enrollment Data'!$B$3:$P$1818,2,FALSE)))</f>
        <v/>
      </c>
      <c r="CJ397" s="222" t="str">
        <f>IF($CG397="", "", IF($CH397="No", 0,VLOOKUP($CG397,'School Enrollment Data'!$B$3:$P$1818,3,FALSE)))</f>
        <v/>
      </c>
      <c r="CK397" s="222" t="str">
        <f>IF($CG397="", "", IF($CH397="No", 0,VLOOKUP($CG397,'School Enrollment Data'!$B$3:$P$1818,4,FALSE)))</f>
        <v/>
      </c>
      <c r="CL397" s="222" t="str">
        <f>IF($CG397="", "", IF($CH397="No", 0,VLOOKUP($CG397,'School Enrollment Data'!$B$3:$P$1818,5,FALSE)))</f>
        <v/>
      </c>
      <c r="CM397" s="222" t="str">
        <f>IF($CG397="", "", IF($CH397="No", 0,VLOOKUP($CG397,'School Enrollment Data'!$B$3:$P$1818,6,FALSE)))</f>
        <v/>
      </c>
      <c r="CN397" s="222" t="str">
        <f>IF($CG397="", "", IF($CH397="No", 0,VLOOKUP($CG397,'School Enrollment Data'!$B$3:$P$1818,7,FALSE)))</f>
        <v/>
      </c>
      <c r="CO397" s="222" t="str">
        <f>IF($CG397="", "", IF($CH397="No", 0,VLOOKUP($CG397,'School Enrollment Data'!$B$3:$P$1818,8,FALSE)))</f>
        <v/>
      </c>
      <c r="CP397" s="222" t="str">
        <f>IF($CG397="", "", IF($CH397="No", 0,VLOOKUP($CG397,'School Enrollment Data'!$B$3:$P$1818,9,FALSE)))</f>
        <v/>
      </c>
      <c r="CQ397" s="222" t="str">
        <f>IF($CG397="", "", IF($CH397="No", 0,VLOOKUP($CG397,'School Enrollment Data'!$B$3:$P$1818,10,FALSE)))</f>
        <v/>
      </c>
      <c r="CR397" s="222" t="str">
        <f>IF($CG397="", "", IF($CH397="No", 0,VLOOKUP($CG397,'School Enrollment Data'!$B$3:$P$1818,11,FALSE)))</f>
        <v/>
      </c>
      <c r="CS397" s="222" t="str">
        <f>IF($CG397="", "", IF($CH397="No", 0,VLOOKUP($CG397,'School Enrollment Data'!$B$3:$P$1818,12,FALSE)))</f>
        <v/>
      </c>
      <c r="CT397" s="222" t="str">
        <f>IF($CG397="", "", IF($CH397="No", 0,VLOOKUP($CG397,'School Enrollment Data'!$B$3:$P$1818,13,FALSE)))</f>
        <v/>
      </c>
      <c r="CU397" s="222" t="str">
        <f>IF($CG397="", "", IF($CH397="No", 0,VLOOKUP($CG397,'School Enrollment Data'!$B$3:$P$1818,14,FALSE)))</f>
        <v/>
      </c>
      <c r="CV397" s="222" t="str">
        <f>IF($CG397="", "", IF($CH397="No", 0,VLOOKUP($CG397,'School Enrollment Data'!$B$3:$P$1818,15,FALSE)))</f>
        <v/>
      </c>
    </row>
    <row r="398" spans="85:100" x14ac:dyDescent="0.25">
      <c r="CG398" s="136" t="str" cm="1">
        <f t="array" ref="CG398">IFERROR(_xlfn.SINGLE(INDEX('School Enrollment Data'!$B$3:$B$1818, _xlfn.AGGREGATE(15, 3, (('School Enrollment Data'!$A$3:$A$1818=AR$6)/('School Enrollment Data'!$A$3:$A$1818=AR$6)*ROW('School Enrollment Data'!$A$3:$A$1818)-2),ROWS($DV$12:DV79)))), "")</f>
        <v/>
      </c>
      <c r="CH398" s="222" t="str">
        <f t="shared" si="6"/>
        <v/>
      </c>
      <c r="CI398" s="222" t="str">
        <f>IF($CG398="", "", IF($CH398="No", 0,VLOOKUP($CG398,'School Enrollment Data'!$B$3:$P$1818,2,FALSE)))</f>
        <v/>
      </c>
      <c r="CJ398" s="222" t="str">
        <f>IF($CG398="", "", IF($CH398="No", 0,VLOOKUP($CG398,'School Enrollment Data'!$B$3:$P$1818,3,FALSE)))</f>
        <v/>
      </c>
      <c r="CK398" s="222" t="str">
        <f>IF($CG398="", "", IF($CH398="No", 0,VLOOKUP($CG398,'School Enrollment Data'!$B$3:$P$1818,4,FALSE)))</f>
        <v/>
      </c>
      <c r="CL398" s="222" t="str">
        <f>IF($CG398="", "", IF($CH398="No", 0,VLOOKUP($CG398,'School Enrollment Data'!$B$3:$P$1818,5,FALSE)))</f>
        <v/>
      </c>
      <c r="CM398" s="222" t="str">
        <f>IF($CG398="", "", IF($CH398="No", 0,VLOOKUP($CG398,'School Enrollment Data'!$B$3:$P$1818,6,FALSE)))</f>
        <v/>
      </c>
      <c r="CN398" s="222" t="str">
        <f>IF($CG398="", "", IF($CH398="No", 0,VLOOKUP($CG398,'School Enrollment Data'!$B$3:$P$1818,7,FALSE)))</f>
        <v/>
      </c>
      <c r="CO398" s="222" t="str">
        <f>IF($CG398="", "", IF($CH398="No", 0,VLOOKUP($CG398,'School Enrollment Data'!$B$3:$P$1818,8,FALSE)))</f>
        <v/>
      </c>
      <c r="CP398" s="222" t="str">
        <f>IF($CG398="", "", IF($CH398="No", 0,VLOOKUP($CG398,'School Enrollment Data'!$B$3:$P$1818,9,FALSE)))</f>
        <v/>
      </c>
      <c r="CQ398" s="222" t="str">
        <f>IF($CG398="", "", IF($CH398="No", 0,VLOOKUP($CG398,'School Enrollment Data'!$B$3:$P$1818,10,FALSE)))</f>
        <v/>
      </c>
      <c r="CR398" s="222" t="str">
        <f>IF($CG398="", "", IF($CH398="No", 0,VLOOKUP($CG398,'School Enrollment Data'!$B$3:$P$1818,11,FALSE)))</f>
        <v/>
      </c>
      <c r="CS398" s="222" t="str">
        <f>IF($CG398="", "", IF($CH398="No", 0,VLOOKUP($CG398,'School Enrollment Data'!$B$3:$P$1818,12,FALSE)))</f>
        <v/>
      </c>
      <c r="CT398" s="222" t="str">
        <f>IF($CG398="", "", IF($CH398="No", 0,VLOOKUP($CG398,'School Enrollment Data'!$B$3:$P$1818,13,FALSE)))</f>
        <v/>
      </c>
      <c r="CU398" s="222" t="str">
        <f>IF($CG398="", "", IF($CH398="No", 0,VLOOKUP($CG398,'School Enrollment Data'!$B$3:$P$1818,14,FALSE)))</f>
        <v/>
      </c>
      <c r="CV398" s="222" t="str">
        <f>IF($CG398="", "", IF($CH398="No", 0,VLOOKUP($CG398,'School Enrollment Data'!$B$3:$P$1818,15,FALSE)))</f>
        <v/>
      </c>
    </row>
    <row r="399" spans="85:100" x14ac:dyDescent="0.25">
      <c r="CG399" s="136" t="str" cm="1">
        <f t="array" ref="CG399">IFERROR(_xlfn.SINGLE(INDEX('School Enrollment Data'!$B$3:$B$1818, _xlfn.AGGREGATE(15, 3, (('School Enrollment Data'!$A$3:$A$1818=AR$6)/('School Enrollment Data'!$A$3:$A$1818=AR$6)*ROW('School Enrollment Data'!$A$3:$A$1818)-2),ROWS($DV$12:DV80)))), "")</f>
        <v/>
      </c>
      <c r="CH399" s="222" t="str">
        <f t="shared" si="6"/>
        <v/>
      </c>
      <c r="CI399" s="222" t="str">
        <f>IF($CG399="", "", IF($CH399="No", 0,VLOOKUP($CG399,'School Enrollment Data'!$B$3:$P$1818,2,FALSE)))</f>
        <v/>
      </c>
      <c r="CJ399" s="222" t="str">
        <f>IF($CG399="", "", IF($CH399="No", 0,VLOOKUP($CG399,'School Enrollment Data'!$B$3:$P$1818,3,FALSE)))</f>
        <v/>
      </c>
      <c r="CK399" s="222" t="str">
        <f>IF($CG399="", "", IF($CH399="No", 0,VLOOKUP($CG399,'School Enrollment Data'!$B$3:$P$1818,4,FALSE)))</f>
        <v/>
      </c>
      <c r="CL399" s="222" t="str">
        <f>IF($CG399="", "", IF($CH399="No", 0,VLOOKUP($CG399,'School Enrollment Data'!$B$3:$P$1818,5,FALSE)))</f>
        <v/>
      </c>
      <c r="CM399" s="222" t="str">
        <f>IF($CG399="", "", IF($CH399="No", 0,VLOOKUP($CG399,'School Enrollment Data'!$B$3:$P$1818,6,FALSE)))</f>
        <v/>
      </c>
      <c r="CN399" s="222" t="str">
        <f>IF($CG399="", "", IF($CH399="No", 0,VLOOKUP($CG399,'School Enrollment Data'!$B$3:$P$1818,7,FALSE)))</f>
        <v/>
      </c>
      <c r="CO399" s="222" t="str">
        <f>IF($CG399="", "", IF($CH399="No", 0,VLOOKUP($CG399,'School Enrollment Data'!$B$3:$P$1818,8,FALSE)))</f>
        <v/>
      </c>
      <c r="CP399" s="222" t="str">
        <f>IF($CG399="", "", IF($CH399="No", 0,VLOOKUP($CG399,'School Enrollment Data'!$B$3:$P$1818,9,FALSE)))</f>
        <v/>
      </c>
      <c r="CQ399" s="222" t="str">
        <f>IF($CG399="", "", IF($CH399="No", 0,VLOOKUP($CG399,'School Enrollment Data'!$B$3:$P$1818,10,FALSE)))</f>
        <v/>
      </c>
      <c r="CR399" s="222" t="str">
        <f>IF($CG399="", "", IF($CH399="No", 0,VLOOKUP($CG399,'School Enrollment Data'!$B$3:$P$1818,11,FALSE)))</f>
        <v/>
      </c>
      <c r="CS399" s="222" t="str">
        <f>IF($CG399="", "", IF($CH399="No", 0,VLOOKUP($CG399,'School Enrollment Data'!$B$3:$P$1818,12,FALSE)))</f>
        <v/>
      </c>
      <c r="CT399" s="222" t="str">
        <f>IF($CG399="", "", IF($CH399="No", 0,VLOOKUP($CG399,'School Enrollment Data'!$B$3:$P$1818,13,FALSE)))</f>
        <v/>
      </c>
      <c r="CU399" s="222" t="str">
        <f>IF($CG399="", "", IF($CH399="No", 0,VLOOKUP($CG399,'School Enrollment Data'!$B$3:$P$1818,14,FALSE)))</f>
        <v/>
      </c>
      <c r="CV399" s="222" t="str">
        <f>IF($CG399="", "", IF($CH399="No", 0,VLOOKUP($CG399,'School Enrollment Data'!$B$3:$P$1818,15,FALSE)))</f>
        <v/>
      </c>
    </row>
    <row r="400" spans="85:100" x14ac:dyDescent="0.25">
      <c r="CG400" s="136" t="str" cm="1">
        <f t="array" ref="CG400">IFERROR(_xlfn.SINGLE(INDEX('School Enrollment Data'!$B$3:$B$1818, _xlfn.AGGREGATE(15, 3, (('School Enrollment Data'!$A$3:$A$1818=AR$6)/('School Enrollment Data'!$A$3:$A$1818=AR$6)*ROW('School Enrollment Data'!$A$3:$A$1818)-2),ROWS($DV$12:DV81)))), "")</f>
        <v/>
      </c>
      <c r="CH400" s="222" t="str">
        <f t="shared" si="6"/>
        <v/>
      </c>
      <c r="CI400" s="222" t="str">
        <f>IF($CG400="", "", IF($CH400="No", 0,VLOOKUP($CG400,'School Enrollment Data'!$B$3:$P$1818,2,FALSE)))</f>
        <v/>
      </c>
      <c r="CJ400" s="222" t="str">
        <f>IF($CG400="", "", IF($CH400="No", 0,VLOOKUP($CG400,'School Enrollment Data'!$B$3:$P$1818,3,FALSE)))</f>
        <v/>
      </c>
      <c r="CK400" s="222" t="str">
        <f>IF($CG400="", "", IF($CH400="No", 0,VLOOKUP($CG400,'School Enrollment Data'!$B$3:$P$1818,4,FALSE)))</f>
        <v/>
      </c>
      <c r="CL400" s="222" t="str">
        <f>IF($CG400="", "", IF($CH400="No", 0,VLOOKUP($CG400,'School Enrollment Data'!$B$3:$P$1818,5,FALSE)))</f>
        <v/>
      </c>
      <c r="CM400" s="222" t="str">
        <f>IF($CG400="", "", IF($CH400="No", 0,VLOOKUP($CG400,'School Enrollment Data'!$B$3:$P$1818,6,FALSE)))</f>
        <v/>
      </c>
      <c r="CN400" s="222" t="str">
        <f>IF($CG400="", "", IF($CH400="No", 0,VLOOKUP($CG400,'School Enrollment Data'!$B$3:$P$1818,7,FALSE)))</f>
        <v/>
      </c>
      <c r="CO400" s="222" t="str">
        <f>IF($CG400="", "", IF($CH400="No", 0,VLOOKUP($CG400,'School Enrollment Data'!$B$3:$P$1818,8,FALSE)))</f>
        <v/>
      </c>
      <c r="CP400" s="222" t="str">
        <f>IF($CG400="", "", IF($CH400="No", 0,VLOOKUP($CG400,'School Enrollment Data'!$B$3:$P$1818,9,FALSE)))</f>
        <v/>
      </c>
      <c r="CQ400" s="222" t="str">
        <f>IF($CG400="", "", IF($CH400="No", 0,VLOOKUP($CG400,'School Enrollment Data'!$B$3:$P$1818,10,FALSE)))</f>
        <v/>
      </c>
      <c r="CR400" s="222" t="str">
        <f>IF($CG400="", "", IF($CH400="No", 0,VLOOKUP($CG400,'School Enrollment Data'!$B$3:$P$1818,11,FALSE)))</f>
        <v/>
      </c>
      <c r="CS400" s="222" t="str">
        <f>IF($CG400="", "", IF($CH400="No", 0,VLOOKUP($CG400,'School Enrollment Data'!$B$3:$P$1818,12,FALSE)))</f>
        <v/>
      </c>
      <c r="CT400" s="222" t="str">
        <f>IF($CG400="", "", IF($CH400="No", 0,VLOOKUP($CG400,'School Enrollment Data'!$B$3:$P$1818,13,FALSE)))</f>
        <v/>
      </c>
      <c r="CU400" s="222" t="str">
        <f>IF($CG400="", "", IF($CH400="No", 0,VLOOKUP($CG400,'School Enrollment Data'!$B$3:$P$1818,14,FALSE)))</f>
        <v/>
      </c>
      <c r="CV400" s="222" t="str">
        <f>IF($CG400="", "", IF($CH400="No", 0,VLOOKUP($CG400,'School Enrollment Data'!$B$3:$P$1818,15,FALSE)))</f>
        <v/>
      </c>
    </row>
    <row r="401" spans="85:100" x14ac:dyDescent="0.25">
      <c r="CG401" s="136" t="str" cm="1">
        <f t="array" ref="CG401">IFERROR(_xlfn.SINGLE(INDEX('School Enrollment Data'!$B$3:$B$1818, _xlfn.AGGREGATE(15, 3, (('School Enrollment Data'!$A$3:$A$1818=AR$6)/('School Enrollment Data'!$A$3:$A$1818=AR$6)*ROW('School Enrollment Data'!$A$3:$A$1818)-2),ROWS($DV$12:DV82)))), "")</f>
        <v/>
      </c>
      <c r="CH401" s="222" t="str">
        <f t="shared" si="6"/>
        <v/>
      </c>
      <c r="CI401" s="222" t="str">
        <f>IF($CG401="", "", IF($CH401="No", 0,VLOOKUP($CG401,'School Enrollment Data'!$B$3:$P$1818,2,FALSE)))</f>
        <v/>
      </c>
      <c r="CJ401" s="222" t="str">
        <f>IF($CG401="", "", IF($CH401="No", 0,VLOOKUP($CG401,'School Enrollment Data'!$B$3:$P$1818,3,FALSE)))</f>
        <v/>
      </c>
      <c r="CK401" s="222" t="str">
        <f>IF($CG401="", "", IF($CH401="No", 0,VLOOKUP($CG401,'School Enrollment Data'!$B$3:$P$1818,4,FALSE)))</f>
        <v/>
      </c>
      <c r="CL401" s="222" t="str">
        <f>IF($CG401="", "", IF($CH401="No", 0,VLOOKUP($CG401,'School Enrollment Data'!$B$3:$P$1818,5,FALSE)))</f>
        <v/>
      </c>
      <c r="CM401" s="222" t="str">
        <f>IF($CG401="", "", IF($CH401="No", 0,VLOOKUP($CG401,'School Enrollment Data'!$B$3:$P$1818,6,FALSE)))</f>
        <v/>
      </c>
      <c r="CN401" s="222" t="str">
        <f>IF($CG401="", "", IF($CH401="No", 0,VLOOKUP($CG401,'School Enrollment Data'!$B$3:$P$1818,7,FALSE)))</f>
        <v/>
      </c>
      <c r="CO401" s="222" t="str">
        <f>IF($CG401="", "", IF($CH401="No", 0,VLOOKUP($CG401,'School Enrollment Data'!$B$3:$P$1818,8,FALSE)))</f>
        <v/>
      </c>
      <c r="CP401" s="222" t="str">
        <f>IF($CG401="", "", IF($CH401="No", 0,VLOOKUP($CG401,'School Enrollment Data'!$B$3:$P$1818,9,FALSE)))</f>
        <v/>
      </c>
      <c r="CQ401" s="222" t="str">
        <f>IF($CG401="", "", IF($CH401="No", 0,VLOOKUP($CG401,'School Enrollment Data'!$B$3:$P$1818,10,FALSE)))</f>
        <v/>
      </c>
      <c r="CR401" s="222" t="str">
        <f>IF($CG401="", "", IF($CH401="No", 0,VLOOKUP($CG401,'School Enrollment Data'!$B$3:$P$1818,11,FALSE)))</f>
        <v/>
      </c>
      <c r="CS401" s="222" t="str">
        <f>IF($CG401="", "", IF($CH401="No", 0,VLOOKUP($CG401,'School Enrollment Data'!$B$3:$P$1818,12,FALSE)))</f>
        <v/>
      </c>
      <c r="CT401" s="222" t="str">
        <f>IF($CG401="", "", IF($CH401="No", 0,VLOOKUP($CG401,'School Enrollment Data'!$B$3:$P$1818,13,FALSE)))</f>
        <v/>
      </c>
      <c r="CU401" s="222" t="str">
        <f>IF($CG401="", "", IF($CH401="No", 0,VLOOKUP($CG401,'School Enrollment Data'!$B$3:$P$1818,14,FALSE)))</f>
        <v/>
      </c>
      <c r="CV401" s="222" t="str">
        <f>IF($CG401="", "", IF($CH401="No", 0,VLOOKUP($CG401,'School Enrollment Data'!$B$3:$P$1818,15,FALSE)))</f>
        <v/>
      </c>
    </row>
    <row r="402" spans="85:100" x14ac:dyDescent="0.25">
      <c r="CG402" s="136" t="str" cm="1">
        <f t="array" ref="CG402">IFERROR(_xlfn.SINGLE(INDEX('School Enrollment Data'!$B$3:$B$1818, _xlfn.AGGREGATE(15, 3, (('School Enrollment Data'!$A$3:$A$1818=AR$6)/('School Enrollment Data'!$A$3:$A$1818=AR$6)*ROW('School Enrollment Data'!$A$3:$A$1818)-2),ROWS($DV$12:DV83)))), "")</f>
        <v/>
      </c>
      <c r="CH402" s="222" t="str">
        <f t="shared" si="6"/>
        <v/>
      </c>
      <c r="CI402" s="222" t="str">
        <f>IF($CG402="", "", IF($CH402="No", 0,VLOOKUP($CG402,'School Enrollment Data'!$B$3:$P$1818,2,FALSE)))</f>
        <v/>
      </c>
      <c r="CJ402" s="222" t="str">
        <f>IF($CG402="", "", IF($CH402="No", 0,VLOOKUP($CG402,'School Enrollment Data'!$B$3:$P$1818,3,FALSE)))</f>
        <v/>
      </c>
      <c r="CK402" s="222" t="str">
        <f>IF($CG402="", "", IF($CH402="No", 0,VLOOKUP($CG402,'School Enrollment Data'!$B$3:$P$1818,4,FALSE)))</f>
        <v/>
      </c>
      <c r="CL402" s="222" t="str">
        <f>IF($CG402="", "", IF($CH402="No", 0,VLOOKUP($CG402,'School Enrollment Data'!$B$3:$P$1818,5,FALSE)))</f>
        <v/>
      </c>
      <c r="CM402" s="222" t="str">
        <f>IF($CG402="", "", IF($CH402="No", 0,VLOOKUP($CG402,'School Enrollment Data'!$B$3:$P$1818,6,FALSE)))</f>
        <v/>
      </c>
      <c r="CN402" s="222" t="str">
        <f>IF($CG402="", "", IF($CH402="No", 0,VLOOKUP($CG402,'School Enrollment Data'!$B$3:$P$1818,7,FALSE)))</f>
        <v/>
      </c>
      <c r="CO402" s="222" t="str">
        <f>IF($CG402="", "", IF($CH402="No", 0,VLOOKUP($CG402,'School Enrollment Data'!$B$3:$P$1818,8,FALSE)))</f>
        <v/>
      </c>
      <c r="CP402" s="222" t="str">
        <f>IF($CG402="", "", IF($CH402="No", 0,VLOOKUP($CG402,'School Enrollment Data'!$B$3:$P$1818,9,FALSE)))</f>
        <v/>
      </c>
      <c r="CQ402" s="222" t="str">
        <f>IF($CG402="", "", IF($CH402="No", 0,VLOOKUP($CG402,'School Enrollment Data'!$B$3:$P$1818,10,FALSE)))</f>
        <v/>
      </c>
      <c r="CR402" s="222" t="str">
        <f>IF($CG402="", "", IF($CH402="No", 0,VLOOKUP($CG402,'School Enrollment Data'!$B$3:$P$1818,11,FALSE)))</f>
        <v/>
      </c>
      <c r="CS402" s="222" t="str">
        <f>IF($CG402="", "", IF($CH402="No", 0,VLOOKUP($CG402,'School Enrollment Data'!$B$3:$P$1818,12,FALSE)))</f>
        <v/>
      </c>
      <c r="CT402" s="222" t="str">
        <f>IF($CG402="", "", IF($CH402="No", 0,VLOOKUP($CG402,'School Enrollment Data'!$B$3:$P$1818,13,FALSE)))</f>
        <v/>
      </c>
      <c r="CU402" s="222" t="str">
        <f>IF($CG402="", "", IF($CH402="No", 0,VLOOKUP($CG402,'School Enrollment Data'!$B$3:$P$1818,14,FALSE)))</f>
        <v/>
      </c>
      <c r="CV402" s="222" t="str">
        <f>IF($CG402="", "", IF($CH402="No", 0,VLOOKUP($CG402,'School Enrollment Data'!$B$3:$P$1818,15,FALSE)))</f>
        <v/>
      </c>
    </row>
    <row r="403" spans="85:100" x14ac:dyDescent="0.25">
      <c r="CG403" s="136" t="str" cm="1">
        <f t="array" ref="CG403">IFERROR(_xlfn.SINGLE(INDEX('School Enrollment Data'!$B$3:$B$1818, _xlfn.AGGREGATE(15, 3, (('School Enrollment Data'!$A$3:$A$1818=AR$6)/('School Enrollment Data'!$A$3:$A$1818=AR$6)*ROW('School Enrollment Data'!$A$3:$A$1818)-2),ROWS($DV$12:DV84)))), "")</f>
        <v/>
      </c>
      <c r="CH403" s="222" t="str">
        <f t="shared" si="6"/>
        <v/>
      </c>
      <c r="CI403" s="222" t="str">
        <f>IF($CG403="", "", IF($CH403="No", 0,VLOOKUP($CG403,'School Enrollment Data'!$B$3:$P$1818,2,FALSE)))</f>
        <v/>
      </c>
      <c r="CJ403" s="222" t="str">
        <f>IF($CG403="", "", IF($CH403="No", 0,VLOOKUP($CG403,'School Enrollment Data'!$B$3:$P$1818,3,FALSE)))</f>
        <v/>
      </c>
      <c r="CK403" s="222" t="str">
        <f>IF($CG403="", "", IF($CH403="No", 0,VLOOKUP($CG403,'School Enrollment Data'!$B$3:$P$1818,4,FALSE)))</f>
        <v/>
      </c>
      <c r="CL403" s="222" t="str">
        <f>IF($CG403="", "", IF($CH403="No", 0,VLOOKUP($CG403,'School Enrollment Data'!$B$3:$P$1818,5,FALSE)))</f>
        <v/>
      </c>
      <c r="CM403" s="222" t="str">
        <f>IF($CG403="", "", IF($CH403="No", 0,VLOOKUP($CG403,'School Enrollment Data'!$B$3:$P$1818,6,FALSE)))</f>
        <v/>
      </c>
      <c r="CN403" s="222" t="str">
        <f>IF($CG403="", "", IF($CH403="No", 0,VLOOKUP($CG403,'School Enrollment Data'!$B$3:$P$1818,7,FALSE)))</f>
        <v/>
      </c>
      <c r="CO403" s="222" t="str">
        <f>IF($CG403="", "", IF($CH403="No", 0,VLOOKUP($CG403,'School Enrollment Data'!$B$3:$P$1818,8,FALSE)))</f>
        <v/>
      </c>
      <c r="CP403" s="222" t="str">
        <f>IF($CG403="", "", IF($CH403="No", 0,VLOOKUP($CG403,'School Enrollment Data'!$B$3:$P$1818,9,FALSE)))</f>
        <v/>
      </c>
      <c r="CQ403" s="222" t="str">
        <f>IF($CG403="", "", IF($CH403="No", 0,VLOOKUP($CG403,'School Enrollment Data'!$B$3:$P$1818,10,FALSE)))</f>
        <v/>
      </c>
      <c r="CR403" s="222" t="str">
        <f>IF($CG403="", "", IF($CH403="No", 0,VLOOKUP($CG403,'School Enrollment Data'!$B$3:$P$1818,11,FALSE)))</f>
        <v/>
      </c>
      <c r="CS403" s="222" t="str">
        <f>IF($CG403="", "", IF($CH403="No", 0,VLOOKUP($CG403,'School Enrollment Data'!$B$3:$P$1818,12,FALSE)))</f>
        <v/>
      </c>
      <c r="CT403" s="222" t="str">
        <f>IF($CG403="", "", IF($CH403="No", 0,VLOOKUP($CG403,'School Enrollment Data'!$B$3:$P$1818,13,FALSE)))</f>
        <v/>
      </c>
      <c r="CU403" s="222" t="str">
        <f>IF($CG403="", "", IF($CH403="No", 0,VLOOKUP($CG403,'School Enrollment Data'!$B$3:$P$1818,14,FALSE)))</f>
        <v/>
      </c>
      <c r="CV403" s="222" t="str">
        <f>IF($CG403="", "", IF($CH403="No", 0,VLOOKUP($CG403,'School Enrollment Data'!$B$3:$P$1818,15,FALSE)))</f>
        <v/>
      </c>
    </row>
    <row r="404" spans="85:100" x14ac:dyDescent="0.25">
      <c r="CG404" s="136" t="str" cm="1">
        <f t="array" ref="CG404">IFERROR(_xlfn.SINGLE(INDEX('School Enrollment Data'!$B$3:$B$1818, _xlfn.AGGREGATE(15, 3, (('School Enrollment Data'!$A$3:$A$1818=AR$6)/('School Enrollment Data'!$A$3:$A$1818=AR$6)*ROW('School Enrollment Data'!$A$3:$A$1818)-2),ROWS($DV$12:DV85)))), "")</f>
        <v/>
      </c>
      <c r="CH404" s="222" t="str">
        <f t="shared" si="6"/>
        <v/>
      </c>
      <c r="CI404" s="222" t="str">
        <f>IF($CG404="", "", IF($CH404="No", 0,VLOOKUP($CG404,'School Enrollment Data'!$B$3:$P$1818,2,FALSE)))</f>
        <v/>
      </c>
      <c r="CJ404" s="222" t="str">
        <f>IF($CG404="", "", IF($CH404="No", 0,VLOOKUP($CG404,'School Enrollment Data'!$B$3:$P$1818,3,FALSE)))</f>
        <v/>
      </c>
      <c r="CK404" s="222" t="str">
        <f>IF($CG404="", "", IF($CH404="No", 0,VLOOKUP($CG404,'School Enrollment Data'!$B$3:$P$1818,4,FALSE)))</f>
        <v/>
      </c>
      <c r="CL404" s="222" t="str">
        <f>IF($CG404="", "", IF($CH404="No", 0,VLOOKUP($CG404,'School Enrollment Data'!$B$3:$P$1818,5,FALSE)))</f>
        <v/>
      </c>
      <c r="CM404" s="222" t="str">
        <f>IF($CG404="", "", IF($CH404="No", 0,VLOOKUP($CG404,'School Enrollment Data'!$B$3:$P$1818,6,FALSE)))</f>
        <v/>
      </c>
      <c r="CN404" s="222" t="str">
        <f>IF($CG404="", "", IF($CH404="No", 0,VLOOKUP($CG404,'School Enrollment Data'!$B$3:$P$1818,7,FALSE)))</f>
        <v/>
      </c>
      <c r="CO404" s="222" t="str">
        <f>IF($CG404="", "", IF($CH404="No", 0,VLOOKUP($CG404,'School Enrollment Data'!$B$3:$P$1818,8,FALSE)))</f>
        <v/>
      </c>
      <c r="CP404" s="222" t="str">
        <f>IF($CG404="", "", IF($CH404="No", 0,VLOOKUP($CG404,'School Enrollment Data'!$B$3:$P$1818,9,FALSE)))</f>
        <v/>
      </c>
      <c r="CQ404" s="222" t="str">
        <f>IF($CG404="", "", IF($CH404="No", 0,VLOOKUP($CG404,'School Enrollment Data'!$B$3:$P$1818,10,FALSE)))</f>
        <v/>
      </c>
      <c r="CR404" s="222" t="str">
        <f>IF($CG404="", "", IF($CH404="No", 0,VLOOKUP($CG404,'School Enrollment Data'!$B$3:$P$1818,11,FALSE)))</f>
        <v/>
      </c>
      <c r="CS404" s="222" t="str">
        <f>IF($CG404="", "", IF($CH404="No", 0,VLOOKUP($CG404,'School Enrollment Data'!$B$3:$P$1818,12,FALSE)))</f>
        <v/>
      </c>
      <c r="CT404" s="222" t="str">
        <f>IF($CG404="", "", IF($CH404="No", 0,VLOOKUP($CG404,'School Enrollment Data'!$B$3:$P$1818,13,FALSE)))</f>
        <v/>
      </c>
      <c r="CU404" s="222" t="str">
        <f>IF($CG404="", "", IF($CH404="No", 0,VLOOKUP($CG404,'School Enrollment Data'!$B$3:$P$1818,14,FALSE)))</f>
        <v/>
      </c>
      <c r="CV404" s="222" t="str">
        <f>IF($CG404="", "", IF($CH404="No", 0,VLOOKUP($CG404,'School Enrollment Data'!$B$3:$P$1818,15,FALSE)))</f>
        <v/>
      </c>
    </row>
    <row r="405" spans="85:100" x14ac:dyDescent="0.25">
      <c r="CG405" s="136" t="str" cm="1">
        <f t="array" ref="CG405">IFERROR(_xlfn.SINGLE(INDEX('School Enrollment Data'!$B$3:$B$1818, _xlfn.AGGREGATE(15, 3, (('School Enrollment Data'!$A$3:$A$1818=AR$6)/('School Enrollment Data'!$A$3:$A$1818=AR$6)*ROW('School Enrollment Data'!$A$3:$A$1818)-2),ROWS($DV$12:DV86)))), "")</f>
        <v/>
      </c>
      <c r="CH405" s="222" t="str">
        <f t="shared" si="6"/>
        <v/>
      </c>
      <c r="CI405" s="222" t="str">
        <f>IF($CG405="", "", IF($CH405="No", 0,VLOOKUP($CG405,'School Enrollment Data'!$B$3:$P$1818,2,FALSE)))</f>
        <v/>
      </c>
      <c r="CJ405" s="222" t="str">
        <f>IF($CG405="", "", IF($CH405="No", 0,VLOOKUP($CG405,'School Enrollment Data'!$B$3:$P$1818,3,FALSE)))</f>
        <v/>
      </c>
      <c r="CK405" s="222" t="str">
        <f>IF($CG405="", "", IF($CH405="No", 0,VLOOKUP($CG405,'School Enrollment Data'!$B$3:$P$1818,4,FALSE)))</f>
        <v/>
      </c>
      <c r="CL405" s="222" t="str">
        <f>IF($CG405="", "", IF($CH405="No", 0,VLOOKUP($CG405,'School Enrollment Data'!$B$3:$P$1818,5,FALSE)))</f>
        <v/>
      </c>
      <c r="CM405" s="222" t="str">
        <f>IF($CG405="", "", IF($CH405="No", 0,VLOOKUP($CG405,'School Enrollment Data'!$B$3:$P$1818,6,FALSE)))</f>
        <v/>
      </c>
      <c r="CN405" s="222" t="str">
        <f>IF($CG405="", "", IF($CH405="No", 0,VLOOKUP($CG405,'School Enrollment Data'!$B$3:$P$1818,7,FALSE)))</f>
        <v/>
      </c>
      <c r="CO405" s="222" t="str">
        <f>IF($CG405="", "", IF($CH405="No", 0,VLOOKUP($CG405,'School Enrollment Data'!$B$3:$P$1818,8,FALSE)))</f>
        <v/>
      </c>
      <c r="CP405" s="222" t="str">
        <f>IF($CG405="", "", IF($CH405="No", 0,VLOOKUP($CG405,'School Enrollment Data'!$B$3:$P$1818,9,FALSE)))</f>
        <v/>
      </c>
      <c r="CQ405" s="222" t="str">
        <f>IF($CG405="", "", IF($CH405="No", 0,VLOOKUP($CG405,'School Enrollment Data'!$B$3:$P$1818,10,FALSE)))</f>
        <v/>
      </c>
      <c r="CR405" s="222" t="str">
        <f>IF($CG405="", "", IF($CH405="No", 0,VLOOKUP($CG405,'School Enrollment Data'!$B$3:$P$1818,11,FALSE)))</f>
        <v/>
      </c>
      <c r="CS405" s="222" t="str">
        <f>IF($CG405="", "", IF($CH405="No", 0,VLOOKUP($CG405,'School Enrollment Data'!$B$3:$P$1818,12,FALSE)))</f>
        <v/>
      </c>
      <c r="CT405" s="222" t="str">
        <f>IF($CG405="", "", IF($CH405="No", 0,VLOOKUP($CG405,'School Enrollment Data'!$B$3:$P$1818,13,FALSE)))</f>
        <v/>
      </c>
      <c r="CU405" s="222" t="str">
        <f>IF($CG405="", "", IF($CH405="No", 0,VLOOKUP($CG405,'School Enrollment Data'!$B$3:$P$1818,14,FALSE)))</f>
        <v/>
      </c>
      <c r="CV405" s="222" t="str">
        <f>IF($CG405="", "", IF($CH405="No", 0,VLOOKUP($CG405,'School Enrollment Data'!$B$3:$P$1818,15,FALSE)))</f>
        <v/>
      </c>
    </row>
    <row r="406" spans="85:100" x14ac:dyDescent="0.25">
      <c r="CG406" s="136" t="str" cm="1">
        <f t="array" ref="CG406">IFERROR(_xlfn.SINGLE(INDEX('School Enrollment Data'!$B$3:$B$1818, _xlfn.AGGREGATE(15, 3, (('School Enrollment Data'!$A$3:$A$1818=AR$6)/('School Enrollment Data'!$A$3:$A$1818=AR$6)*ROW('School Enrollment Data'!$A$3:$A$1818)-2),ROWS($DV$12:DV87)))), "")</f>
        <v/>
      </c>
      <c r="CH406" s="222" t="str">
        <f t="shared" si="6"/>
        <v/>
      </c>
      <c r="CI406" s="222" t="str">
        <f>IF($CG406="", "", IF($CH406="No", 0,VLOOKUP($CG406,'School Enrollment Data'!$B$3:$P$1818,2,FALSE)))</f>
        <v/>
      </c>
      <c r="CJ406" s="222" t="str">
        <f>IF($CG406="", "", IF($CH406="No", 0,VLOOKUP($CG406,'School Enrollment Data'!$B$3:$P$1818,3,FALSE)))</f>
        <v/>
      </c>
      <c r="CK406" s="222" t="str">
        <f>IF($CG406="", "", IF($CH406="No", 0,VLOOKUP($CG406,'School Enrollment Data'!$B$3:$P$1818,4,FALSE)))</f>
        <v/>
      </c>
      <c r="CL406" s="222" t="str">
        <f>IF($CG406="", "", IF($CH406="No", 0,VLOOKUP($CG406,'School Enrollment Data'!$B$3:$P$1818,5,FALSE)))</f>
        <v/>
      </c>
      <c r="CM406" s="222" t="str">
        <f>IF($CG406="", "", IF($CH406="No", 0,VLOOKUP($CG406,'School Enrollment Data'!$B$3:$P$1818,6,FALSE)))</f>
        <v/>
      </c>
      <c r="CN406" s="222" t="str">
        <f>IF($CG406="", "", IF($CH406="No", 0,VLOOKUP($CG406,'School Enrollment Data'!$B$3:$P$1818,7,FALSE)))</f>
        <v/>
      </c>
      <c r="CO406" s="222" t="str">
        <f>IF($CG406="", "", IF($CH406="No", 0,VLOOKUP($CG406,'School Enrollment Data'!$B$3:$P$1818,8,FALSE)))</f>
        <v/>
      </c>
      <c r="CP406" s="222" t="str">
        <f>IF($CG406="", "", IF($CH406="No", 0,VLOOKUP($CG406,'School Enrollment Data'!$B$3:$P$1818,9,FALSE)))</f>
        <v/>
      </c>
      <c r="CQ406" s="222" t="str">
        <f>IF($CG406="", "", IF($CH406="No", 0,VLOOKUP($CG406,'School Enrollment Data'!$B$3:$P$1818,10,FALSE)))</f>
        <v/>
      </c>
      <c r="CR406" s="222" t="str">
        <f>IF($CG406="", "", IF($CH406="No", 0,VLOOKUP($CG406,'School Enrollment Data'!$B$3:$P$1818,11,FALSE)))</f>
        <v/>
      </c>
      <c r="CS406" s="222" t="str">
        <f>IF($CG406="", "", IF($CH406="No", 0,VLOOKUP($CG406,'School Enrollment Data'!$B$3:$P$1818,12,FALSE)))</f>
        <v/>
      </c>
      <c r="CT406" s="222" t="str">
        <f>IF($CG406="", "", IF($CH406="No", 0,VLOOKUP($CG406,'School Enrollment Data'!$B$3:$P$1818,13,FALSE)))</f>
        <v/>
      </c>
      <c r="CU406" s="222" t="str">
        <f>IF($CG406="", "", IF($CH406="No", 0,VLOOKUP($CG406,'School Enrollment Data'!$B$3:$P$1818,14,FALSE)))</f>
        <v/>
      </c>
      <c r="CV406" s="222" t="str">
        <f>IF($CG406="", "", IF($CH406="No", 0,VLOOKUP($CG406,'School Enrollment Data'!$B$3:$P$1818,15,FALSE)))</f>
        <v/>
      </c>
    </row>
    <row r="407" spans="85:100" x14ac:dyDescent="0.25">
      <c r="CG407" s="136" t="str" cm="1">
        <f t="array" ref="CG407">IFERROR(_xlfn.SINGLE(INDEX('School Enrollment Data'!$B$3:$B$1818, _xlfn.AGGREGATE(15, 3, (('School Enrollment Data'!$A$3:$A$1818=AR$6)/('School Enrollment Data'!$A$3:$A$1818=AR$6)*ROW('School Enrollment Data'!$A$3:$A$1818)-2),ROWS($DV$12:DV88)))), "")</f>
        <v/>
      </c>
      <c r="CH407" s="222" t="str">
        <f t="shared" si="6"/>
        <v/>
      </c>
      <c r="CI407" s="222" t="str">
        <f>IF($CG407="", "", IF($CH407="No", 0,VLOOKUP($CG407,'School Enrollment Data'!$B$3:$P$1818,2,FALSE)))</f>
        <v/>
      </c>
      <c r="CJ407" s="222" t="str">
        <f>IF($CG407="", "", IF($CH407="No", 0,VLOOKUP($CG407,'School Enrollment Data'!$B$3:$P$1818,3,FALSE)))</f>
        <v/>
      </c>
      <c r="CK407" s="222" t="str">
        <f>IF($CG407="", "", IF($CH407="No", 0,VLOOKUP($CG407,'School Enrollment Data'!$B$3:$P$1818,4,FALSE)))</f>
        <v/>
      </c>
      <c r="CL407" s="222" t="str">
        <f>IF($CG407="", "", IF($CH407="No", 0,VLOOKUP($CG407,'School Enrollment Data'!$B$3:$P$1818,5,FALSE)))</f>
        <v/>
      </c>
      <c r="CM407" s="222" t="str">
        <f>IF($CG407="", "", IF($CH407="No", 0,VLOOKUP($CG407,'School Enrollment Data'!$B$3:$P$1818,6,FALSE)))</f>
        <v/>
      </c>
      <c r="CN407" s="222" t="str">
        <f>IF($CG407="", "", IF($CH407="No", 0,VLOOKUP($CG407,'School Enrollment Data'!$B$3:$P$1818,7,FALSE)))</f>
        <v/>
      </c>
      <c r="CO407" s="222" t="str">
        <f>IF($CG407="", "", IF($CH407="No", 0,VLOOKUP($CG407,'School Enrollment Data'!$B$3:$P$1818,8,FALSE)))</f>
        <v/>
      </c>
      <c r="CP407" s="222" t="str">
        <f>IF($CG407="", "", IF($CH407="No", 0,VLOOKUP($CG407,'School Enrollment Data'!$B$3:$P$1818,9,FALSE)))</f>
        <v/>
      </c>
      <c r="CQ407" s="222" t="str">
        <f>IF($CG407="", "", IF($CH407="No", 0,VLOOKUP($CG407,'School Enrollment Data'!$B$3:$P$1818,10,FALSE)))</f>
        <v/>
      </c>
      <c r="CR407" s="222" t="str">
        <f>IF($CG407="", "", IF($CH407="No", 0,VLOOKUP($CG407,'School Enrollment Data'!$B$3:$P$1818,11,FALSE)))</f>
        <v/>
      </c>
      <c r="CS407" s="222" t="str">
        <f>IF($CG407="", "", IF($CH407="No", 0,VLOOKUP($CG407,'School Enrollment Data'!$B$3:$P$1818,12,FALSE)))</f>
        <v/>
      </c>
      <c r="CT407" s="222" t="str">
        <f>IF($CG407="", "", IF($CH407="No", 0,VLOOKUP($CG407,'School Enrollment Data'!$B$3:$P$1818,13,FALSE)))</f>
        <v/>
      </c>
      <c r="CU407" s="222" t="str">
        <f>IF($CG407="", "", IF($CH407="No", 0,VLOOKUP($CG407,'School Enrollment Data'!$B$3:$P$1818,14,FALSE)))</f>
        <v/>
      </c>
      <c r="CV407" s="222" t="str">
        <f>IF($CG407="", "", IF($CH407="No", 0,VLOOKUP($CG407,'School Enrollment Data'!$B$3:$P$1818,15,FALSE)))</f>
        <v/>
      </c>
    </row>
    <row r="408" spans="85:100" x14ac:dyDescent="0.25">
      <c r="CG408" s="136" t="str" cm="1">
        <f t="array" ref="CG408">IFERROR(_xlfn.SINGLE(INDEX('School Enrollment Data'!$B$3:$B$1818, _xlfn.AGGREGATE(15, 3, (('School Enrollment Data'!$A$3:$A$1818=AR$6)/('School Enrollment Data'!$A$3:$A$1818=AR$6)*ROW('School Enrollment Data'!$A$3:$A$1818)-2),ROWS($DV$12:DV89)))), "")</f>
        <v/>
      </c>
      <c r="CH408" s="222" t="str">
        <f t="shared" si="6"/>
        <v/>
      </c>
      <c r="CI408" s="222" t="str">
        <f>IF($CG408="", "", IF($CH408="No", 0,VLOOKUP($CG408,'School Enrollment Data'!$B$3:$P$1818,2,FALSE)))</f>
        <v/>
      </c>
      <c r="CJ408" s="222" t="str">
        <f>IF($CG408="", "", IF($CH408="No", 0,VLOOKUP($CG408,'School Enrollment Data'!$B$3:$P$1818,3,FALSE)))</f>
        <v/>
      </c>
      <c r="CK408" s="222" t="str">
        <f>IF($CG408="", "", IF($CH408="No", 0,VLOOKUP($CG408,'School Enrollment Data'!$B$3:$P$1818,4,FALSE)))</f>
        <v/>
      </c>
      <c r="CL408" s="222" t="str">
        <f>IF($CG408="", "", IF($CH408="No", 0,VLOOKUP($CG408,'School Enrollment Data'!$B$3:$P$1818,5,FALSE)))</f>
        <v/>
      </c>
      <c r="CM408" s="222" t="str">
        <f>IF($CG408="", "", IF($CH408="No", 0,VLOOKUP($CG408,'School Enrollment Data'!$B$3:$P$1818,6,FALSE)))</f>
        <v/>
      </c>
      <c r="CN408" s="222" t="str">
        <f>IF($CG408="", "", IF($CH408="No", 0,VLOOKUP($CG408,'School Enrollment Data'!$B$3:$P$1818,7,FALSE)))</f>
        <v/>
      </c>
      <c r="CO408" s="222" t="str">
        <f>IF($CG408="", "", IF($CH408="No", 0,VLOOKUP($CG408,'School Enrollment Data'!$B$3:$P$1818,8,FALSE)))</f>
        <v/>
      </c>
      <c r="CP408" s="222" t="str">
        <f>IF($CG408="", "", IF($CH408="No", 0,VLOOKUP($CG408,'School Enrollment Data'!$B$3:$P$1818,9,FALSE)))</f>
        <v/>
      </c>
      <c r="CQ408" s="222" t="str">
        <f>IF($CG408="", "", IF($CH408="No", 0,VLOOKUP($CG408,'School Enrollment Data'!$B$3:$P$1818,10,FALSE)))</f>
        <v/>
      </c>
      <c r="CR408" s="222" t="str">
        <f>IF($CG408="", "", IF($CH408="No", 0,VLOOKUP($CG408,'School Enrollment Data'!$B$3:$P$1818,11,FALSE)))</f>
        <v/>
      </c>
      <c r="CS408" s="222" t="str">
        <f>IF($CG408="", "", IF($CH408="No", 0,VLOOKUP($CG408,'School Enrollment Data'!$B$3:$P$1818,12,FALSE)))</f>
        <v/>
      </c>
      <c r="CT408" s="222" t="str">
        <f>IF($CG408="", "", IF($CH408="No", 0,VLOOKUP($CG408,'School Enrollment Data'!$B$3:$P$1818,13,FALSE)))</f>
        <v/>
      </c>
      <c r="CU408" s="222" t="str">
        <f>IF($CG408="", "", IF($CH408="No", 0,VLOOKUP($CG408,'School Enrollment Data'!$B$3:$P$1818,14,FALSE)))</f>
        <v/>
      </c>
      <c r="CV408" s="222" t="str">
        <f>IF($CG408="", "", IF($CH408="No", 0,VLOOKUP($CG408,'School Enrollment Data'!$B$3:$P$1818,15,FALSE)))</f>
        <v/>
      </c>
    </row>
    <row r="409" spans="85:100" x14ac:dyDescent="0.25">
      <c r="CG409" s="136" t="str" cm="1">
        <f t="array" ref="CG409">IFERROR(_xlfn.SINGLE(INDEX('School Enrollment Data'!$B$3:$B$1818, _xlfn.AGGREGATE(15, 3, (('School Enrollment Data'!$A$3:$A$1818=AR$6)/('School Enrollment Data'!$A$3:$A$1818=AR$6)*ROW('School Enrollment Data'!$A$3:$A$1818)-2),ROWS($DV$12:DV90)))), "")</f>
        <v/>
      </c>
      <c r="CH409" s="222" t="str">
        <f t="shared" si="6"/>
        <v/>
      </c>
      <c r="CI409" s="222" t="str">
        <f>IF($CG409="", "", IF($CH409="No", 0,VLOOKUP($CG409,'School Enrollment Data'!$B$3:$P$1818,2,FALSE)))</f>
        <v/>
      </c>
      <c r="CJ409" s="222" t="str">
        <f>IF($CG409="", "", IF($CH409="No", 0,VLOOKUP($CG409,'School Enrollment Data'!$B$3:$P$1818,3,FALSE)))</f>
        <v/>
      </c>
      <c r="CK409" s="222" t="str">
        <f>IF($CG409="", "", IF($CH409="No", 0,VLOOKUP($CG409,'School Enrollment Data'!$B$3:$P$1818,4,FALSE)))</f>
        <v/>
      </c>
      <c r="CL409" s="222" t="str">
        <f>IF($CG409="", "", IF($CH409="No", 0,VLOOKUP($CG409,'School Enrollment Data'!$B$3:$P$1818,5,FALSE)))</f>
        <v/>
      </c>
      <c r="CM409" s="222" t="str">
        <f>IF($CG409="", "", IF($CH409="No", 0,VLOOKUP($CG409,'School Enrollment Data'!$B$3:$P$1818,6,FALSE)))</f>
        <v/>
      </c>
      <c r="CN409" s="222" t="str">
        <f>IF($CG409="", "", IF($CH409="No", 0,VLOOKUP($CG409,'School Enrollment Data'!$B$3:$P$1818,7,FALSE)))</f>
        <v/>
      </c>
      <c r="CO409" s="222" t="str">
        <f>IF($CG409="", "", IF($CH409="No", 0,VLOOKUP($CG409,'School Enrollment Data'!$B$3:$P$1818,8,FALSE)))</f>
        <v/>
      </c>
      <c r="CP409" s="222" t="str">
        <f>IF($CG409="", "", IF($CH409="No", 0,VLOOKUP($CG409,'School Enrollment Data'!$B$3:$P$1818,9,FALSE)))</f>
        <v/>
      </c>
      <c r="CQ409" s="222" t="str">
        <f>IF($CG409="", "", IF($CH409="No", 0,VLOOKUP($CG409,'School Enrollment Data'!$B$3:$P$1818,10,FALSE)))</f>
        <v/>
      </c>
      <c r="CR409" s="222" t="str">
        <f>IF($CG409="", "", IF($CH409="No", 0,VLOOKUP($CG409,'School Enrollment Data'!$B$3:$P$1818,11,FALSE)))</f>
        <v/>
      </c>
      <c r="CS409" s="222" t="str">
        <f>IF($CG409="", "", IF($CH409="No", 0,VLOOKUP($CG409,'School Enrollment Data'!$B$3:$P$1818,12,FALSE)))</f>
        <v/>
      </c>
      <c r="CT409" s="222" t="str">
        <f>IF($CG409="", "", IF($CH409="No", 0,VLOOKUP($CG409,'School Enrollment Data'!$B$3:$P$1818,13,FALSE)))</f>
        <v/>
      </c>
      <c r="CU409" s="222" t="str">
        <f>IF($CG409="", "", IF($CH409="No", 0,VLOOKUP($CG409,'School Enrollment Data'!$B$3:$P$1818,14,FALSE)))</f>
        <v/>
      </c>
      <c r="CV409" s="222" t="str">
        <f>IF($CG409="", "", IF($CH409="No", 0,VLOOKUP($CG409,'School Enrollment Data'!$B$3:$P$1818,15,FALSE)))</f>
        <v/>
      </c>
    </row>
    <row r="410" spans="85:100" x14ac:dyDescent="0.25">
      <c r="CG410" s="136" t="str" cm="1">
        <f t="array" ref="CG410">IFERROR(_xlfn.SINGLE(INDEX('School Enrollment Data'!$B$3:$B$1818, _xlfn.AGGREGATE(15, 3, (('School Enrollment Data'!$A$3:$A$1818=AR$6)/('School Enrollment Data'!$A$3:$A$1818=AR$6)*ROW('School Enrollment Data'!$A$3:$A$1818)-2),ROWS($DV$12:DV91)))), "")</f>
        <v/>
      </c>
      <c r="CH410" s="222" t="str">
        <f t="shared" si="6"/>
        <v/>
      </c>
      <c r="CI410" s="222" t="str">
        <f>IF($CG410="", "", IF($CH410="No", 0,VLOOKUP($CG410,'School Enrollment Data'!$B$3:$P$1818,2,FALSE)))</f>
        <v/>
      </c>
      <c r="CJ410" s="222" t="str">
        <f>IF($CG410="", "", IF($CH410="No", 0,VLOOKUP($CG410,'School Enrollment Data'!$B$3:$P$1818,3,FALSE)))</f>
        <v/>
      </c>
      <c r="CK410" s="222" t="str">
        <f>IF($CG410="", "", IF($CH410="No", 0,VLOOKUP($CG410,'School Enrollment Data'!$B$3:$P$1818,4,FALSE)))</f>
        <v/>
      </c>
      <c r="CL410" s="222" t="str">
        <f>IF($CG410="", "", IF($CH410="No", 0,VLOOKUP($CG410,'School Enrollment Data'!$B$3:$P$1818,5,FALSE)))</f>
        <v/>
      </c>
      <c r="CM410" s="222" t="str">
        <f>IF($CG410="", "", IF($CH410="No", 0,VLOOKUP($CG410,'School Enrollment Data'!$B$3:$P$1818,6,FALSE)))</f>
        <v/>
      </c>
      <c r="CN410" s="222" t="str">
        <f>IF($CG410="", "", IF($CH410="No", 0,VLOOKUP($CG410,'School Enrollment Data'!$B$3:$P$1818,7,FALSE)))</f>
        <v/>
      </c>
      <c r="CO410" s="222" t="str">
        <f>IF($CG410="", "", IF($CH410="No", 0,VLOOKUP($CG410,'School Enrollment Data'!$B$3:$P$1818,8,FALSE)))</f>
        <v/>
      </c>
      <c r="CP410" s="222" t="str">
        <f>IF($CG410="", "", IF($CH410="No", 0,VLOOKUP($CG410,'School Enrollment Data'!$B$3:$P$1818,9,FALSE)))</f>
        <v/>
      </c>
      <c r="CQ410" s="222" t="str">
        <f>IF($CG410="", "", IF($CH410="No", 0,VLOOKUP($CG410,'School Enrollment Data'!$B$3:$P$1818,10,FALSE)))</f>
        <v/>
      </c>
      <c r="CR410" s="222" t="str">
        <f>IF($CG410="", "", IF($CH410="No", 0,VLOOKUP($CG410,'School Enrollment Data'!$B$3:$P$1818,11,FALSE)))</f>
        <v/>
      </c>
      <c r="CS410" s="222" t="str">
        <f>IF($CG410="", "", IF($CH410="No", 0,VLOOKUP($CG410,'School Enrollment Data'!$B$3:$P$1818,12,FALSE)))</f>
        <v/>
      </c>
      <c r="CT410" s="222" t="str">
        <f>IF($CG410="", "", IF($CH410="No", 0,VLOOKUP($CG410,'School Enrollment Data'!$B$3:$P$1818,13,FALSE)))</f>
        <v/>
      </c>
      <c r="CU410" s="222" t="str">
        <f>IF($CG410="", "", IF($CH410="No", 0,VLOOKUP($CG410,'School Enrollment Data'!$B$3:$P$1818,14,FALSE)))</f>
        <v/>
      </c>
      <c r="CV410" s="222" t="str">
        <f>IF($CG410="", "", IF($CH410="No", 0,VLOOKUP($CG410,'School Enrollment Data'!$B$3:$P$1818,15,FALSE)))</f>
        <v/>
      </c>
    </row>
    <row r="411" spans="85:100" x14ac:dyDescent="0.25">
      <c r="CG411" s="136" t="str" cm="1">
        <f t="array" ref="CG411">IFERROR(_xlfn.SINGLE(INDEX('School Enrollment Data'!$B$3:$B$1818, _xlfn.AGGREGATE(15, 3, (('School Enrollment Data'!$A$3:$A$1818=AR$6)/('School Enrollment Data'!$A$3:$A$1818=AR$6)*ROW('School Enrollment Data'!$A$3:$A$1818)-2),ROWS($DV$12:DV92)))), "")</f>
        <v/>
      </c>
      <c r="CH411" s="222" t="str">
        <f t="shared" si="6"/>
        <v/>
      </c>
      <c r="CI411" s="222" t="str">
        <f>IF($CG411="", "", IF($CH411="No", 0,VLOOKUP($CG411,'School Enrollment Data'!$B$3:$P$1818,2,FALSE)))</f>
        <v/>
      </c>
      <c r="CJ411" s="222" t="str">
        <f>IF($CG411="", "", IF($CH411="No", 0,VLOOKUP($CG411,'School Enrollment Data'!$B$3:$P$1818,3,FALSE)))</f>
        <v/>
      </c>
      <c r="CK411" s="222" t="str">
        <f>IF($CG411="", "", IF($CH411="No", 0,VLOOKUP($CG411,'School Enrollment Data'!$B$3:$P$1818,4,FALSE)))</f>
        <v/>
      </c>
      <c r="CL411" s="222" t="str">
        <f>IF($CG411="", "", IF($CH411="No", 0,VLOOKUP($CG411,'School Enrollment Data'!$B$3:$P$1818,5,FALSE)))</f>
        <v/>
      </c>
      <c r="CM411" s="222" t="str">
        <f>IF($CG411="", "", IF($CH411="No", 0,VLOOKUP($CG411,'School Enrollment Data'!$B$3:$P$1818,6,FALSE)))</f>
        <v/>
      </c>
      <c r="CN411" s="222" t="str">
        <f>IF($CG411="", "", IF($CH411="No", 0,VLOOKUP($CG411,'School Enrollment Data'!$B$3:$P$1818,7,FALSE)))</f>
        <v/>
      </c>
      <c r="CO411" s="222" t="str">
        <f>IF($CG411="", "", IF($CH411="No", 0,VLOOKUP($CG411,'School Enrollment Data'!$B$3:$P$1818,8,FALSE)))</f>
        <v/>
      </c>
      <c r="CP411" s="222" t="str">
        <f>IF($CG411="", "", IF($CH411="No", 0,VLOOKUP($CG411,'School Enrollment Data'!$B$3:$P$1818,9,FALSE)))</f>
        <v/>
      </c>
      <c r="CQ411" s="222" t="str">
        <f>IF($CG411="", "", IF($CH411="No", 0,VLOOKUP($CG411,'School Enrollment Data'!$B$3:$P$1818,10,FALSE)))</f>
        <v/>
      </c>
      <c r="CR411" s="222" t="str">
        <f>IF($CG411="", "", IF($CH411="No", 0,VLOOKUP($CG411,'School Enrollment Data'!$B$3:$P$1818,11,FALSE)))</f>
        <v/>
      </c>
      <c r="CS411" s="222" t="str">
        <f>IF($CG411="", "", IF($CH411="No", 0,VLOOKUP($CG411,'School Enrollment Data'!$B$3:$P$1818,12,FALSE)))</f>
        <v/>
      </c>
      <c r="CT411" s="222" t="str">
        <f>IF($CG411="", "", IF($CH411="No", 0,VLOOKUP($CG411,'School Enrollment Data'!$B$3:$P$1818,13,FALSE)))</f>
        <v/>
      </c>
      <c r="CU411" s="222" t="str">
        <f>IF($CG411="", "", IF($CH411="No", 0,VLOOKUP($CG411,'School Enrollment Data'!$B$3:$P$1818,14,FALSE)))</f>
        <v/>
      </c>
      <c r="CV411" s="222" t="str">
        <f>IF($CG411="", "", IF($CH411="No", 0,VLOOKUP($CG411,'School Enrollment Data'!$B$3:$P$1818,15,FALSE)))</f>
        <v/>
      </c>
    </row>
    <row r="412" spans="85:100" x14ac:dyDescent="0.25">
      <c r="CG412" s="136" t="str" cm="1">
        <f t="array" ref="CG412">IFERROR(_xlfn.SINGLE(INDEX('School Enrollment Data'!$B$3:$B$1818, _xlfn.AGGREGATE(15, 3, (('School Enrollment Data'!$A$3:$A$1818=AR$6)/('School Enrollment Data'!$A$3:$A$1818=AR$6)*ROW('School Enrollment Data'!$A$3:$A$1818)-2),ROWS($DV$12:DV93)))), "")</f>
        <v/>
      </c>
      <c r="CH412" s="222" t="str">
        <f t="shared" si="6"/>
        <v/>
      </c>
      <c r="CI412" s="222" t="str">
        <f>IF($CG412="", "", IF($CH412="No", 0,VLOOKUP($CG412,'School Enrollment Data'!$B$3:$P$1818,2,FALSE)))</f>
        <v/>
      </c>
      <c r="CJ412" s="222" t="str">
        <f>IF($CG412="", "", IF($CH412="No", 0,VLOOKUP($CG412,'School Enrollment Data'!$B$3:$P$1818,3,FALSE)))</f>
        <v/>
      </c>
      <c r="CK412" s="222" t="str">
        <f>IF($CG412="", "", IF($CH412="No", 0,VLOOKUP($CG412,'School Enrollment Data'!$B$3:$P$1818,4,FALSE)))</f>
        <v/>
      </c>
      <c r="CL412" s="222" t="str">
        <f>IF($CG412="", "", IF($CH412="No", 0,VLOOKUP($CG412,'School Enrollment Data'!$B$3:$P$1818,5,FALSE)))</f>
        <v/>
      </c>
      <c r="CM412" s="222" t="str">
        <f>IF($CG412="", "", IF($CH412="No", 0,VLOOKUP($CG412,'School Enrollment Data'!$B$3:$P$1818,6,FALSE)))</f>
        <v/>
      </c>
      <c r="CN412" s="222" t="str">
        <f>IF($CG412="", "", IF($CH412="No", 0,VLOOKUP($CG412,'School Enrollment Data'!$B$3:$P$1818,7,FALSE)))</f>
        <v/>
      </c>
      <c r="CO412" s="222" t="str">
        <f>IF($CG412="", "", IF($CH412="No", 0,VLOOKUP($CG412,'School Enrollment Data'!$B$3:$P$1818,8,FALSE)))</f>
        <v/>
      </c>
      <c r="CP412" s="222" t="str">
        <f>IF($CG412="", "", IF($CH412="No", 0,VLOOKUP($CG412,'School Enrollment Data'!$B$3:$P$1818,9,FALSE)))</f>
        <v/>
      </c>
      <c r="CQ412" s="222" t="str">
        <f>IF($CG412="", "", IF($CH412="No", 0,VLOOKUP($CG412,'School Enrollment Data'!$B$3:$P$1818,10,FALSE)))</f>
        <v/>
      </c>
      <c r="CR412" s="222" t="str">
        <f>IF($CG412="", "", IF($CH412="No", 0,VLOOKUP($CG412,'School Enrollment Data'!$B$3:$P$1818,11,FALSE)))</f>
        <v/>
      </c>
      <c r="CS412" s="222" t="str">
        <f>IF($CG412="", "", IF($CH412="No", 0,VLOOKUP($CG412,'School Enrollment Data'!$B$3:$P$1818,12,FALSE)))</f>
        <v/>
      </c>
      <c r="CT412" s="222" t="str">
        <f>IF($CG412="", "", IF($CH412="No", 0,VLOOKUP($CG412,'School Enrollment Data'!$B$3:$P$1818,13,FALSE)))</f>
        <v/>
      </c>
      <c r="CU412" s="222" t="str">
        <f>IF($CG412="", "", IF($CH412="No", 0,VLOOKUP($CG412,'School Enrollment Data'!$B$3:$P$1818,14,FALSE)))</f>
        <v/>
      </c>
      <c r="CV412" s="222" t="str">
        <f>IF($CG412="", "", IF($CH412="No", 0,VLOOKUP($CG412,'School Enrollment Data'!$B$3:$P$1818,15,FALSE)))</f>
        <v/>
      </c>
    </row>
    <row r="413" spans="85:100" x14ac:dyDescent="0.25">
      <c r="CG413" s="136" t="str" cm="1">
        <f t="array" ref="CG413">IFERROR(_xlfn.SINGLE(INDEX('School Enrollment Data'!$B$3:$B$1818, _xlfn.AGGREGATE(15, 3, (('School Enrollment Data'!$A$3:$A$1818=AR$6)/('School Enrollment Data'!$A$3:$A$1818=AR$6)*ROW('School Enrollment Data'!$A$3:$A$1818)-2),ROWS($DV$12:DV94)))), "")</f>
        <v/>
      </c>
      <c r="CH413" s="222" t="str">
        <f t="shared" si="6"/>
        <v/>
      </c>
      <c r="CI413" s="222" t="str">
        <f>IF($CG413="", "", IF($CH413="No", 0,VLOOKUP($CG413,'School Enrollment Data'!$B$3:$P$1818,2,FALSE)))</f>
        <v/>
      </c>
      <c r="CJ413" s="222" t="str">
        <f>IF($CG413="", "", IF($CH413="No", 0,VLOOKUP($CG413,'School Enrollment Data'!$B$3:$P$1818,3,FALSE)))</f>
        <v/>
      </c>
      <c r="CK413" s="222" t="str">
        <f>IF($CG413="", "", IF($CH413="No", 0,VLOOKUP($CG413,'School Enrollment Data'!$B$3:$P$1818,4,FALSE)))</f>
        <v/>
      </c>
      <c r="CL413" s="222" t="str">
        <f>IF($CG413="", "", IF($CH413="No", 0,VLOOKUP($CG413,'School Enrollment Data'!$B$3:$P$1818,5,FALSE)))</f>
        <v/>
      </c>
      <c r="CM413" s="222" t="str">
        <f>IF($CG413="", "", IF($CH413="No", 0,VLOOKUP($CG413,'School Enrollment Data'!$B$3:$P$1818,6,FALSE)))</f>
        <v/>
      </c>
      <c r="CN413" s="222" t="str">
        <f>IF($CG413="", "", IF($CH413="No", 0,VLOOKUP($CG413,'School Enrollment Data'!$B$3:$P$1818,7,FALSE)))</f>
        <v/>
      </c>
      <c r="CO413" s="222" t="str">
        <f>IF($CG413="", "", IF($CH413="No", 0,VLOOKUP($CG413,'School Enrollment Data'!$B$3:$P$1818,8,FALSE)))</f>
        <v/>
      </c>
      <c r="CP413" s="222" t="str">
        <f>IF($CG413="", "", IF($CH413="No", 0,VLOOKUP($CG413,'School Enrollment Data'!$B$3:$P$1818,9,FALSE)))</f>
        <v/>
      </c>
      <c r="CQ413" s="222" t="str">
        <f>IF($CG413="", "", IF($CH413="No", 0,VLOOKUP($CG413,'School Enrollment Data'!$B$3:$P$1818,10,FALSE)))</f>
        <v/>
      </c>
      <c r="CR413" s="222" t="str">
        <f>IF($CG413="", "", IF($CH413="No", 0,VLOOKUP($CG413,'School Enrollment Data'!$B$3:$P$1818,11,FALSE)))</f>
        <v/>
      </c>
      <c r="CS413" s="222" t="str">
        <f>IF($CG413="", "", IF($CH413="No", 0,VLOOKUP($CG413,'School Enrollment Data'!$B$3:$P$1818,12,FALSE)))</f>
        <v/>
      </c>
      <c r="CT413" s="222" t="str">
        <f>IF($CG413="", "", IF($CH413="No", 0,VLOOKUP($CG413,'School Enrollment Data'!$B$3:$P$1818,13,FALSE)))</f>
        <v/>
      </c>
      <c r="CU413" s="222" t="str">
        <f>IF($CG413="", "", IF($CH413="No", 0,VLOOKUP($CG413,'School Enrollment Data'!$B$3:$P$1818,14,FALSE)))</f>
        <v/>
      </c>
      <c r="CV413" s="222" t="str">
        <f>IF($CG413="", "", IF($CH413="No", 0,VLOOKUP($CG413,'School Enrollment Data'!$B$3:$P$1818,15,FALSE)))</f>
        <v/>
      </c>
    </row>
    <row r="414" spans="85:100" x14ac:dyDescent="0.25">
      <c r="CG414" s="136" t="str" cm="1">
        <f t="array" ref="CG414">IFERROR(_xlfn.SINGLE(INDEX('School Enrollment Data'!$B$3:$B$1818, _xlfn.AGGREGATE(15, 3, (('School Enrollment Data'!$A$3:$A$1818=AR$6)/('School Enrollment Data'!$A$3:$A$1818=AR$6)*ROW('School Enrollment Data'!$A$3:$A$1818)-2),ROWS($DV$12:DV95)))), "")</f>
        <v/>
      </c>
      <c r="CH414" s="222" t="str">
        <f t="shared" si="6"/>
        <v/>
      </c>
      <c r="CI414" s="222" t="str">
        <f>IF($CG414="", "", IF($CH414="No", 0,VLOOKUP($CG414,'School Enrollment Data'!$B$3:$P$1818,2,FALSE)))</f>
        <v/>
      </c>
      <c r="CJ414" s="222" t="str">
        <f>IF($CG414="", "", IF($CH414="No", 0,VLOOKUP($CG414,'School Enrollment Data'!$B$3:$P$1818,3,FALSE)))</f>
        <v/>
      </c>
      <c r="CK414" s="222" t="str">
        <f>IF($CG414="", "", IF($CH414="No", 0,VLOOKUP($CG414,'School Enrollment Data'!$B$3:$P$1818,4,FALSE)))</f>
        <v/>
      </c>
      <c r="CL414" s="222" t="str">
        <f>IF($CG414="", "", IF($CH414="No", 0,VLOOKUP($CG414,'School Enrollment Data'!$B$3:$P$1818,5,FALSE)))</f>
        <v/>
      </c>
      <c r="CM414" s="222" t="str">
        <f>IF($CG414="", "", IF($CH414="No", 0,VLOOKUP($CG414,'School Enrollment Data'!$B$3:$P$1818,6,FALSE)))</f>
        <v/>
      </c>
      <c r="CN414" s="222" t="str">
        <f>IF($CG414="", "", IF($CH414="No", 0,VLOOKUP($CG414,'School Enrollment Data'!$B$3:$P$1818,7,FALSE)))</f>
        <v/>
      </c>
      <c r="CO414" s="222" t="str">
        <f>IF($CG414="", "", IF($CH414="No", 0,VLOOKUP($CG414,'School Enrollment Data'!$B$3:$P$1818,8,FALSE)))</f>
        <v/>
      </c>
      <c r="CP414" s="222" t="str">
        <f>IF($CG414="", "", IF($CH414="No", 0,VLOOKUP($CG414,'School Enrollment Data'!$B$3:$P$1818,9,FALSE)))</f>
        <v/>
      </c>
      <c r="CQ414" s="222" t="str">
        <f>IF($CG414="", "", IF($CH414="No", 0,VLOOKUP($CG414,'School Enrollment Data'!$B$3:$P$1818,10,FALSE)))</f>
        <v/>
      </c>
      <c r="CR414" s="222" t="str">
        <f>IF($CG414="", "", IF($CH414="No", 0,VLOOKUP($CG414,'School Enrollment Data'!$B$3:$P$1818,11,FALSE)))</f>
        <v/>
      </c>
      <c r="CS414" s="222" t="str">
        <f>IF($CG414="", "", IF($CH414="No", 0,VLOOKUP($CG414,'School Enrollment Data'!$B$3:$P$1818,12,FALSE)))</f>
        <v/>
      </c>
      <c r="CT414" s="222" t="str">
        <f>IF($CG414="", "", IF($CH414="No", 0,VLOOKUP($CG414,'School Enrollment Data'!$B$3:$P$1818,13,FALSE)))</f>
        <v/>
      </c>
      <c r="CU414" s="222" t="str">
        <f>IF($CG414="", "", IF($CH414="No", 0,VLOOKUP($CG414,'School Enrollment Data'!$B$3:$P$1818,14,FALSE)))</f>
        <v/>
      </c>
      <c r="CV414" s="222" t="str">
        <f>IF($CG414="", "", IF($CH414="No", 0,VLOOKUP($CG414,'School Enrollment Data'!$B$3:$P$1818,15,FALSE)))</f>
        <v/>
      </c>
    </row>
    <row r="415" spans="85:100" x14ac:dyDescent="0.25">
      <c r="CG415" s="136" t="str" cm="1">
        <f t="array" ref="CG415">IFERROR(_xlfn.SINGLE(INDEX('School Enrollment Data'!$B$3:$B$1818, _xlfn.AGGREGATE(15, 3, (('School Enrollment Data'!$A$3:$A$1818=AR$6)/('School Enrollment Data'!$A$3:$A$1818=AR$6)*ROW('School Enrollment Data'!$A$3:$A$1818)-2),ROWS($DV$12:DV96)))), "")</f>
        <v/>
      </c>
      <c r="CH415" s="222" t="str">
        <f t="shared" si="6"/>
        <v/>
      </c>
      <c r="CI415" s="222" t="str">
        <f>IF($CG415="", "", IF($CH415="No", 0,VLOOKUP($CG415,'School Enrollment Data'!$B$3:$P$1818,2,FALSE)))</f>
        <v/>
      </c>
      <c r="CJ415" s="222" t="str">
        <f>IF($CG415="", "", IF($CH415="No", 0,VLOOKUP($CG415,'School Enrollment Data'!$B$3:$P$1818,3,FALSE)))</f>
        <v/>
      </c>
      <c r="CK415" s="222" t="str">
        <f>IF($CG415="", "", IF($CH415="No", 0,VLOOKUP($CG415,'School Enrollment Data'!$B$3:$P$1818,4,FALSE)))</f>
        <v/>
      </c>
      <c r="CL415" s="222" t="str">
        <f>IF($CG415="", "", IF($CH415="No", 0,VLOOKUP($CG415,'School Enrollment Data'!$B$3:$P$1818,5,FALSE)))</f>
        <v/>
      </c>
      <c r="CM415" s="222" t="str">
        <f>IF($CG415="", "", IF($CH415="No", 0,VLOOKUP($CG415,'School Enrollment Data'!$B$3:$P$1818,6,FALSE)))</f>
        <v/>
      </c>
      <c r="CN415" s="222" t="str">
        <f>IF($CG415="", "", IF($CH415="No", 0,VLOOKUP($CG415,'School Enrollment Data'!$B$3:$P$1818,7,FALSE)))</f>
        <v/>
      </c>
      <c r="CO415" s="222" t="str">
        <f>IF($CG415="", "", IF($CH415="No", 0,VLOOKUP($CG415,'School Enrollment Data'!$B$3:$P$1818,8,FALSE)))</f>
        <v/>
      </c>
      <c r="CP415" s="222" t="str">
        <f>IF($CG415="", "", IF($CH415="No", 0,VLOOKUP($CG415,'School Enrollment Data'!$B$3:$P$1818,9,FALSE)))</f>
        <v/>
      </c>
      <c r="CQ415" s="222" t="str">
        <f>IF($CG415="", "", IF($CH415="No", 0,VLOOKUP($CG415,'School Enrollment Data'!$B$3:$P$1818,10,FALSE)))</f>
        <v/>
      </c>
      <c r="CR415" s="222" t="str">
        <f>IF($CG415="", "", IF($CH415="No", 0,VLOOKUP($CG415,'School Enrollment Data'!$B$3:$P$1818,11,FALSE)))</f>
        <v/>
      </c>
      <c r="CS415" s="222" t="str">
        <f>IF($CG415="", "", IF($CH415="No", 0,VLOOKUP($CG415,'School Enrollment Data'!$B$3:$P$1818,12,FALSE)))</f>
        <v/>
      </c>
      <c r="CT415" s="222" t="str">
        <f>IF($CG415="", "", IF($CH415="No", 0,VLOOKUP($CG415,'School Enrollment Data'!$B$3:$P$1818,13,FALSE)))</f>
        <v/>
      </c>
      <c r="CU415" s="222" t="str">
        <f>IF($CG415="", "", IF($CH415="No", 0,VLOOKUP($CG415,'School Enrollment Data'!$B$3:$P$1818,14,FALSE)))</f>
        <v/>
      </c>
      <c r="CV415" s="222" t="str">
        <f>IF($CG415="", "", IF($CH415="No", 0,VLOOKUP($CG415,'School Enrollment Data'!$B$3:$P$1818,15,FALSE)))</f>
        <v/>
      </c>
    </row>
    <row r="416" spans="85:100" x14ac:dyDescent="0.25">
      <c r="CG416" s="136" t="str" cm="1">
        <f t="array" ref="CG416">IFERROR(_xlfn.SINGLE(INDEX('School Enrollment Data'!$B$3:$B$1818, _xlfn.AGGREGATE(15, 3, (('School Enrollment Data'!$A$3:$A$1818=AR$6)/('School Enrollment Data'!$A$3:$A$1818=AR$6)*ROW('School Enrollment Data'!$A$3:$A$1818)-2),ROWS($DV$12:DV97)))), "")</f>
        <v/>
      </c>
      <c r="CH416" s="222" t="str">
        <f t="shared" si="6"/>
        <v/>
      </c>
      <c r="CI416" s="222" t="str">
        <f>IF($CG416="", "", IF($CH416="No", 0,VLOOKUP($CG416,'School Enrollment Data'!$B$3:$P$1818,2,FALSE)))</f>
        <v/>
      </c>
      <c r="CJ416" s="222" t="str">
        <f>IF($CG416="", "", IF($CH416="No", 0,VLOOKUP($CG416,'School Enrollment Data'!$B$3:$P$1818,3,FALSE)))</f>
        <v/>
      </c>
      <c r="CK416" s="222" t="str">
        <f>IF($CG416="", "", IF($CH416="No", 0,VLOOKUP($CG416,'School Enrollment Data'!$B$3:$P$1818,4,FALSE)))</f>
        <v/>
      </c>
      <c r="CL416" s="222" t="str">
        <f>IF($CG416="", "", IF($CH416="No", 0,VLOOKUP($CG416,'School Enrollment Data'!$B$3:$P$1818,5,FALSE)))</f>
        <v/>
      </c>
      <c r="CM416" s="222" t="str">
        <f>IF($CG416="", "", IF($CH416="No", 0,VLOOKUP($CG416,'School Enrollment Data'!$B$3:$P$1818,6,FALSE)))</f>
        <v/>
      </c>
      <c r="CN416" s="222" t="str">
        <f>IF($CG416="", "", IF($CH416="No", 0,VLOOKUP($CG416,'School Enrollment Data'!$B$3:$P$1818,7,FALSE)))</f>
        <v/>
      </c>
      <c r="CO416" s="222" t="str">
        <f>IF($CG416="", "", IF($CH416="No", 0,VLOOKUP($CG416,'School Enrollment Data'!$B$3:$P$1818,8,FALSE)))</f>
        <v/>
      </c>
      <c r="CP416" s="222" t="str">
        <f>IF($CG416="", "", IF($CH416="No", 0,VLOOKUP($CG416,'School Enrollment Data'!$B$3:$P$1818,9,FALSE)))</f>
        <v/>
      </c>
      <c r="CQ416" s="222" t="str">
        <f>IF($CG416="", "", IF($CH416="No", 0,VLOOKUP($CG416,'School Enrollment Data'!$B$3:$P$1818,10,FALSE)))</f>
        <v/>
      </c>
      <c r="CR416" s="222" t="str">
        <f>IF($CG416="", "", IF($CH416="No", 0,VLOOKUP($CG416,'School Enrollment Data'!$B$3:$P$1818,11,FALSE)))</f>
        <v/>
      </c>
      <c r="CS416" s="222" t="str">
        <f>IF($CG416="", "", IF($CH416="No", 0,VLOOKUP($CG416,'School Enrollment Data'!$B$3:$P$1818,12,FALSE)))</f>
        <v/>
      </c>
      <c r="CT416" s="222" t="str">
        <f>IF($CG416="", "", IF($CH416="No", 0,VLOOKUP($CG416,'School Enrollment Data'!$B$3:$P$1818,13,FALSE)))</f>
        <v/>
      </c>
      <c r="CU416" s="222" t="str">
        <f>IF($CG416="", "", IF($CH416="No", 0,VLOOKUP($CG416,'School Enrollment Data'!$B$3:$P$1818,14,FALSE)))</f>
        <v/>
      </c>
      <c r="CV416" s="222" t="str">
        <f>IF($CG416="", "", IF($CH416="No", 0,VLOOKUP($CG416,'School Enrollment Data'!$B$3:$P$1818,15,FALSE)))</f>
        <v/>
      </c>
    </row>
    <row r="417" spans="85:100" x14ac:dyDescent="0.25">
      <c r="CG417" s="136" t="str" cm="1">
        <f t="array" ref="CG417">IFERROR(_xlfn.SINGLE(INDEX('School Enrollment Data'!$B$3:$B$1818, _xlfn.AGGREGATE(15, 3, (('School Enrollment Data'!$A$3:$A$1818=AR$6)/('School Enrollment Data'!$A$3:$A$1818=AR$6)*ROW('School Enrollment Data'!$A$3:$A$1818)-2),ROWS($DV$12:DV98)))), "")</f>
        <v/>
      </c>
      <c r="CH417" s="222" t="str">
        <f t="shared" si="6"/>
        <v/>
      </c>
      <c r="CI417" s="222" t="str">
        <f>IF($CG417="", "", IF($CH417="No", 0,VLOOKUP($CG417,'School Enrollment Data'!$B$3:$P$1818,2,FALSE)))</f>
        <v/>
      </c>
      <c r="CJ417" s="222" t="str">
        <f>IF($CG417="", "", IF($CH417="No", 0,VLOOKUP($CG417,'School Enrollment Data'!$B$3:$P$1818,3,FALSE)))</f>
        <v/>
      </c>
      <c r="CK417" s="222" t="str">
        <f>IF($CG417="", "", IF($CH417="No", 0,VLOOKUP($CG417,'School Enrollment Data'!$B$3:$P$1818,4,FALSE)))</f>
        <v/>
      </c>
      <c r="CL417" s="222" t="str">
        <f>IF($CG417="", "", IF($CH417="No", 0,VLOOKUP($CG417,'School Enrollment Data'!$B$3:$P$1818,5,FALSE)))</f>
        <v/>
      </c>
      <c r="CM417" s="222" t="str">
        <f>IF($CG417="", "", IF($CH417="No", 0,VLOOKUP($CG417,'School Enrollment Data'!$B$3:$P$1818,6,FALSE)))</f>
        <v/>
      </c>
      <c r="CN417" s="222" t="str">
        <f>IF($CG417="", "", IF($CH417="No", 0,VLOOKUP($CG417,'School Enrollment Data'!$B$3:$P$1818,7,FALSE)))</f>
        <v/>
      </c>
      <c r="CO417" s="222" t="str">
        <f>IF($CG417="", "", IF($CH417="No", 0,VLOOKUP($CG417,'School Enrollment Data'!$B$3:$P$1818,8,FALSE)))</f>
        <v/>
      </c>
      <c r="CP417" s="222" t="str">
        <f>IF($CG417="", "", IF($CH417="No", 0,VLOOKUP($CG417,'School Enrollment Data'!$B$3:$P$1818,9,FALSE)))</f>
        <v/>
      </c>
      <c r="CQ417" s="222" t="str">
        <f>IF($CG417="", "", IF($CH417="No", 0,VLOOKUP($CG417,'School Enrollment Data'!$B$3:$P$1818,10,FALSE)))</f>
        <v/>
      </c>
      <c r="CR417" s="222" t="str">
        <f>IF($CG417="", "", IF($CH417="No", 0,VLOOKUP($CG417,'School Enrollment Data'!$B$3:$P$1818,11,FALSE)))</f>
        <v/>
      </c>
      <c r="CS417" s="222" t="str">
        <f>IF($CG417="", "", IF($CH417="No", 0,VLOOKUP($CG417,'School Enrollment Data'!$B$3:$P$1818,12,FALSE)))</f>
        <v/>
      </c>
      <c r="CT417" s="222" t="str">
        <f>IF($CG417="", "", IF($CH417="No", 0,VLOOKUP($CG417,'School Enrollment Data'!$B$3:$P$1818,13,FALSE)))</f>
        <v/>
      </c>
      <c r="CU417" s="222" t="str">
        <f>IF($CG417="", "", IF($CH417="No", 0,VLOOKUP($CG417,'School Enrollment Data'!$B$3:$P$1818,14,FALSE)))</f>
        <v/>
      </c>
      <c r="CV417" s="222" t="str">
        <f>IF($CG417="", "", IF($CH417="No", 0,VLOOKUP($CG417,'School Enrollment Data'!$B$3:$P$1818,15,FALSE)))</f>
        <v/>
      </c>
    </row>
    <row r="418" spans="85:100" x14ac:dyDescent="0.25">
      <c r="CG418" s="136" t="str" cm="1">
        <f t="array" ref="CG418">IFERROR(_xlfn.SINGLE(INDEX('School Enrollment Data'!$B$3:$B$1818, _xlfn.AGGREGATE(15, 3, (('School Enrollment Data'!$A$3:$A$1818=AR$6)/('School Enrollment Data'!$A$3:$A$1818=AR$6)*ROW('School Enrollment Data'!$A$3:$A$1818)-2),ROWS($DV$12:DV99)))), "")</f>
        <v/>
      </c>
      <c r="CH418" s="222" t="str">
        <f t="shared" si="6"/>
        <v/>
      </c>
      <c r="CI418" s="222" t="str">
        <f>IF($CG418="", "", IF($CH418="No", 0,VLOOKUP($CG418,'School Enrollment Data'!$B$3:$P$1818,2,FALSE)))</f>
        <v/>
      </c>
      <c r="CJ418" s="222" t="str">
        <f>IF($CG418="", "", IF($CH418="No", 0,VLOOKUP($CG418,'School Enrollment Data'!$B$3:$P$1818,3,FALSE)))</f>
        <v/>
      </c>
      <c r="CK418" s="222" t="str">
        <f>IF($CG418="", "", IF($CH418="No", 0,VLOOKUP($CG418,'School Enrollment Data'!$B$3:$P$1818,4,FALSE)))</f>
        <v/>
      </c>
      <c r="CL418" s="222" t="str">
        <f>IF($CG418="", "", IF($CH418="No", 0,VLOOKUP($CG418,'School Enrollment Data'!$B$3:$P$1818,5,FALSE)))</f>
        <v/>
      </c>
      <c r="CM418" s="222" t="str">
        <f>IF($CG418="", "", IF($CH418="No", 0,VLOOKUP($CG418,'School Enrollment Data'!$B$3:$P$1818,6,FALSE)))</f>
        <v/>
      </c>
      <c r="CN418" s="222" t="str">
        <f>IF($CG418="", "", IF($CH418="No", 0,VLOOKUP($CG418,'School Enrollment Data'!$B$3:$P$1818,7,FALSE)))</f>
        <v/>
      </c>
      <c r="CO418" s="222" t="str">
        <f>IF($CG418="", "", IF($CH418="No", 0,VLOOKUP($CG418,'School Enrollment Data'!$B$3:$P$1818,8,FALSE)))</f>
        <v/>
      </c>
      <c r="CP418" s="222" t="str">
        <f>IF($CG418="", "", IF($CH418="No", 0,VLOOKUP($CG418,'School Enrollment Data'!$B$3:$P$1818,9,FALSE)))</f>
        <v/>
      </c>
      <c r="CQ418" s="222" t="str">
        <f>IF($CG418="", "", IF($CH418="No", 0,VLOOKUP($CG418,'School Enrollment Data'!$B$3:$P$1818,10,FALSE)))</f>
        <v/>
      </c>
      <c r="CR418" s="222" t="str">
        <f>IF($CG418="", "", IF($CH418="No", 0,VLOOKUP($CG418,'School Enrollment Data'!$B$3:$P$1818,11,FALSE)))</f>
        <v/>
      </c>
      <c r="CS418" s="222" t="str">
        <f>IF($CG418="", "", IF($CH418="No", 0,VLOOKUP($CG418,'School Enrollment Data'!$B$3:$P$1818,12,FALSE)))</f>
        <v/>
      </c>
      <c r="CT418" s="222" t="str">
        <f>IF($CG418="", "", IF($CH418="No", 0,VLOOKUP($CG418,'School Enrollment Data'!$B$3:$P$1818,13,FALSE)))</f>
        <v/>
      </c>
      <c r="CU418" s="222" t="str">
        <f>IF($CG418="", "", IF($CH418="No", 0,VLOOKUP($CG418,'School Enrollment Data'!$B$3:$P$1818,14,FALSE)))</f>
        <v/>
      </c>
      <c r="CV418" s="222" t="str">
        <f>IF($CG418="", "", IF($CH418="No", 0,VLOOKUP($CG418,'School Enrollment Data'!$B$3:$P$1818,15,FALSE)))</f>
        <v/>
      </c>
    </row>
    <row r="419" spans="85:100" x14ac:dyDescent="0.25">
      <c r="CG419" s="136" t="str" cm="1">
        <f t="array" ref="CG419">IFERROR(_xlfn.SINGLE(INDEX('School Enrollment Data'!$B$3:$B$1818, _xlfn.AGGREGATE(15, 3, (('School Enrollment Data'!$A$3:$A$1818=AR$6)/('School Enrollment Data'!$A$3:$A$1818=AR$6)*ROW('School Enrollment Data'!$A$3:$A$1818)-2),ROWS($DV$12:DV100)))), "")</f>
        <v/>
      </c>
      <c r="CH419" s="222" t="str">
        <f t="shared" si="6"/>
        <v/>
      </c>
      <c r="CI419" s="222" t="str">
        <f>IF($CG419="", "", IF($CH419="No", 0,VLOOKUP($CG419,'School Enrollment Data'!$B$3:$P$1818,2,FALSE)))</f>
        <v/>
      </c>
      <c r="CJ419" s="222" t="str">
        <f>IF($CG419="", "", IF($CH419="No", 0,VLOOKUP($CG419,'School Enrollment Data'!$B$3:$P$1818,3,FALSE)))</f>
        <v/>
      </c>
      <c r="CK419" s="222" t="str">
        <f>IF($CG419="", "", IF($CH419="No", 0,VLOOKUP($CG419,'School Enrollment Data'!$B$3:$P$1818,4,FALSE)))</f>
        <v/>
      </c>
      <c r="CL419" s="222" t="str">
        <f>IF($CG419="", "", IF($CH419="No", 0,VLOOKUP($CG419,'School Enrollment Data'!$B$3:$P$1818,5,FALSE)))</f>
        <v/>
      </c>
      <c r="CM419" s="222" t="str">
        <f>IF($CG419="", "", IF($CH419="No", 0,VLOOKUP($CG419,'School Enrollment Data'!$B$3:$P$1818,6,FALSE)))</f>
        <v/>
      </c>
      <c r="CN419" s="222" t="str">
        <f>IF($CG419="", "", IF($CH419="No", 0,VLOOKUP($CG419,'School Enrollment Data'!$B$3:$P$1818,7,FALSE)))</f>
        <v/>
      </c>
      <c r="CO419" s="222" t="str">
        <f>IF($CG419="", "", IF($CH419="No", 0,VLOOKUP($CG419,'School Enrollment Data'!$B$3:$P$1818,8,FALSE)))</f>
        <v/>
      </c>
      <c r="CP419" s="222" t="str">
        <f>IF($CG419="", "", IF($CH419="No", 0,VLOOKUP($CG419,'School Enrollment Data'!$B$3:$P$1818,9,FALSE)))</f>
        <v/>
      </c>
      <c r="CQ419" s="222" t="str">
        <f>IF($CG419="", "", IF($CH419="No", 0,VLOOKUP($CG419,'School Enrollment Data'!$B$3:$P$1818,10,FALSE)))</f>
        <v/>
      </c>
      <c r="CR419" s="222" t="str">
        <f>IF($CG419="", "", IF($CH419="No", 0,VLOOKUP($CG419,'School Enrollment Data'!$B$3:$P$1818,11,FALSE)))</f>
        <v/>
      </c>
      <c r="CS419" s="222" t="str">
        <f>IF($CG419="", "", IF($CH419="No", 0,VLOOKUP($CG419,'School Enrollment Data'!$B$3:$P$1818,12,FALSE)))</f>
        <v/>
      </c>
      <c r="CT419" s="222" t="str">
        <f>IF($CG419="", "", IF($CH419="No", 0,VLOOKUP($CG419,'School Enrollment Data'!$B$3:$P$1818,13,FALSE)))</f>
        <v/>
      </c>
      <c r="CU419" s="222" t="str">
        <f>IF($CG419="", "", IF($CH419="No", 0,VLOOKUP($CG419,'School Enrollment Data'!$B$3:$P$1818,14,FALSE)))</f>
        <v/>
      </c>
      <c r="CV419" s="222" t="str">
        <f>IF($CG419="", "", IF($CH419="No", 0,VLOOKUP($CG419,'School Enrollment Data'!$B$3:$P$1818,15,FALSE)))</f>
        <v/>
      </c>
    </row>
    <row r="420" spans="85:100" x14ac:dyDescent="0.25">
      <c r="CG420" s="136" t="str" cm="1">
        <f t="array" ref="CG420">IFERROR(_xlfn.SINGLE(INDEX('School Enrollment Data'!$B$3:$B$1818, _xlfn.AGGREGATE(15, 3, (('School Enrollment Data'!$A$3:$A$1818=AR$6)/('School Enrollment Data'!$A$3:$A$1818=AR$6)*ROW('School Enrollment Data'!$A$3:$A$1818)-2),ROWS($DV$12:DV101)))), "")</f>
        <v/>
      </c>
      <c r="CH420" s="222" t="str">
        <f t="shared" si="6"/>
        <v/>
      </c>
      <c r="CI420" s="222" t="str">
        <f>IF($CG420="", "", IF($CH420="No", 0,VLOOKUP($CG420,'School Enrollment Data'!$B$3:$P$1818,2,FALSE)))</f>
        <v/>
      </c>
      <c r="CJ420" s="222" t="str">
        <f>IF($CG420="", "", IF($CH420="No", 0,VLOOKUP($CG420,'School Enrollment Data'!$B$3:$P$1818,3,FALSE)))</f>
        <v/>
      </c>
      <c r="CK420" s="222" t="str">
        <f>IF($CG420="", "", IF($CH420="No", 0,VLOOKUP($CG420,'School Enrollment Data'!$B$3:$P$1818,4,FALSE)))</f>
        <v/>
      </c>
      <c r="CL420" s="222" t="str">
        <f>IF($CG420="", "", IF($CH420="No", 0,VLOOKUP($CG420,'School Enrollment Data'!$B$3:$P$1818,5,FALSE)))</f>
        <v/>
      </c>
      <c r="CM420" s="222" t="str">
        <f>IF($CG420="", "", IF($CH420="No", 0,VLOOKUP($CG420,'School Enrollment Data'!$B$3:$P$1818,6,FALSE)))</f>
        <v/>
      </c>
      <c r="CN420" s="222" t="str">
        <f>IF($CG420="", "", IF($CH420="No", 0,VLOOKUP($CG420,'School Enrollment Data'!$B$3:$P$1818,7,FALSE)))</f>
        <v/>
      </c>
      <c r="CO420" s="222" t="str">
        <f>IF($CG420="", "", IF($CH420="No", 0,VLOOKUP($CG420,'School Enrollment Data'!$B$3:$P$1818,8,FALSE)))</f>
        <v/>
      </c>
      <c r="CP420" s="222" t="str">
        <f>IF($CG420="", "", IF($CH420="No", 0,VLOOKUP($CG420,'School Enrollment Data'!$B$3:$P$1818,9,FALSE)))</f>
        <v/>
      </c>
      <c r="CQ420" s="222" t="str">
        <f>IF($CG420="", "", IF($CH420="No", 0,VLOOKUP($CG420,'School Enrollment Data'!$B$3:$P$1818,10,FALSE)))</f>
        <v/>
      </c>
      <c r="CR420" s="222" t="str">
        <f>IF($CG420="", "", IF($CH420="No", 0,VLOOKUP($CG420,'School Enrollment Data'!$B$3:$P$1818,11,FALSE)))</f>
        <v/>
      </c>
      <c r="CS420" s="222" t="str">
        <f>IF($CG420="", "", IF($CH420="No", 0,VLOOKUP($CG420,'School Enrollment Data'!$B$3:$P$1818,12,FALSE)))</f>
        <v/>
      </c>
      <c r="CT420" s="222" t="str">
        <f>IF($CG420="", "", IF($CH420="No", 0,VLOOKUP($CG420,'School Enrollment Data'!$B$3:$P$1818,13,FALSE)))</f>
        <v/>
      </c>
      <c r="CU420" s="222" t="str">
        <f>IF($CG420="", "", IF($CH420="No", 0,VLOOKUP($CG420,'School Enrollment Data'!$B$3:$P$1818,14,FALSE)))</f>
        <v/>
      </c>
      <c r="CV420" s="222" t="str">
        <f>IF($CG420="", "", IF($CH420="No", 0,VLOOKUP($CG420,'School Enrollment Data'!$B$3:$P$1818,15,FALSE)))</f>
        <v/>
      </c>
    </row>
    <row r="421" spans="85:100" x14ac:dyDescent="0.25">
      <c r="CG421" s="136" t="str" cm="1">
        <f t="array" ref="CG421">IFERROR(_xlfn.SINGLE(INDEX('School Enrollment Data'!$B$3:$B$1818, _xlfn.AGGREGATE(15, 3, (('School Enrollment Data'!$A$3:$A$1818=AR$6)/('School Enrollment Data'!$A$3:$A$1818=AR$6)*ROW('School Enrollment Data'!$A$3:$A$1818)-2),ROWS($DV$12:DV102)))), "")</f>
        <v/>
      </c>
      <c r="CH421" s="222" t="str">
        <f t="shared" si="6"/>
        <v/>
      </c>
      <c r="CI421" s="222" t="str">
        <f>IF($CG421="", "", IF($CH421="No", 0,VLOOKUP($CG421,'School Enrollment Data'!$B$3:$P$1818,2,FALSE)))</f>
        <v/>
      </c>
      <c r="CJ421" s="222" t="str">
        <f>IF($CG421="", "", IF($CH421="No", 0,VLOOKUP($CG421,'School Enrollment Data'!$B$3:$P$1818,3,FALSE)))</f>
        <v/>
      </c>
      <c r="CK421" s="222" t="str">
        <f>IF($CG421="", "", IF($CH421="No", 0,VLOOKUP($CG421,'School Enrollment Data'!$B$3:$P$1818,4,FALSE)))</f>
        <v/>
      </c>
      <c r="CL421" s="222" t="str">
        <f>IF($CG421="", "", IF($CH421="No", 0,VLOOKUP($CG421,'School Enrollment Data'!$B$3:$P$1818,5,FALSE)))</f>
        <v/>
      </c>
      <c r="CM421" s="222" t="str">
        <f>IF($CG421="", "", IF($CH421="No", 0,VLOOKUP($CG421,'School Enrollment Data'!$B$3:$P$1818,6,FALSE)))</f>
        <v/>
      </c>
      <c r="CN421" s="222" t="str">
        <f>IF($CG421="", "", IF($CH421="No", 0,VLOOKUP($CG421,'School Enrollment Data'!$B$3:$P$1818,7,FALSE)))</f>
        <v/>
      </c>
      <c r="CO421" s="222" t="str">
        <f>IF($CG421="", "", IF($CH421="No", 0,VLOOKUP($CG421,'School Enrollment Data'!$B$3:$P$1818,8,FALSE)))</f>
        <v/>
      </c>
      <c r="CP421" s="222" t="str">
        <f>IF($CG421="", "", IF($CH421="No", 0,VLOOKUP($CG421,'School Enrollment Data'!$B$3:$P$1818,9,FALSE)))</f>
        <v/>
      </c>
      <c r="CQ421" s="222" t="str">
        <f>IF($CG421="", "", IF($CH421="No", 0,VLOOKUP($CG421,'School Enrollment Data'!$B$3:$P$1818,10,FALSE)))</f>
        <v/>
      </c>
      <c r="CR421" s="222" t="str">
        <f>IF($CG421="", "", IF($CH421="No", 0,VLOOKUP($CG421,'School Enrollment Data'!$B$3:$P$1818,11,FALSE)))</f>
        <v/>
      </c>
      <c r="CS421" s="222" t="str">
        <f>IF($CG421="", "", IF($CH421="No", 0,VLOOKUP($CG421,'School Enrollment Data'!$B$3:$P$1818,12,FALSE)))</f>
        <v/>
      </c>
      <c r="CT421" s="222" t="str">
        <f>IF($CG421="", "", IF($CH421="No", 0,VLOOKUP($CG421,'School Enrollment Data'!$B$3:$P$1818,13,FALSE)))</f>
        <v/>
      </c>
      <c r="CU421" s="222" t="str">
        <f>IF($CG421="", "", IF($CH421="No", 0,VLOOKUP($CG421,'School Enrollment Data'!$B$3:$P$1818,14,FALSE)))</f>
        <v/>
      </c>
      <c r="CV421" s="222" t="str">
        <f>IF($CG421="", "", IF($CH421="No", 0,VLOOKUP($CG421,'School Enrollment Data'!$B$3:$P$1818,15,FALSE)))</f>
        <v/>
      </c>
    </row>
    <row r="422" spans="85:100" x14ac:dyDescent="0.25">
      <c r="CG422" s="136" t="str" cm="1">
        <f t="array" ref="CG422">IFERROR(_xlfn.SINGLE(INDEX('School Enrollment Data'!$B$3:$B$1818, _xlfn.AGGREGATE(15, 3, (('School Enrollment Data'!$A$3:$A$1818=AR$6)/('School Enrollment Data'!$A$3:$A$1818=AR$6)*ROW('School Enrollment Data'!$A$3:$A$1818)-2),ROWS($DV$12:DV103)))), "")</f>
        <v/>
      </c>
      <c r="CH422" s="222" t="str">
        <f t="shared" si="6"/>
        <v/>
      </c>
      <c r="CI422" s="222" t="str">
        <f>IF($CG422="", "", IF($CH422="No", 0,VLOOKUP($CG422,'School Enrollment Data'!$B$3:$P$1818,2,FALSE)))</f>
        <v/>
      </c>
      <c r="CJ422" s="222" t="str">
        <f>IF($CG422="", "", IF($CH422="No", 0,VLOOKUP($CG422,'School Enrollment Data'!$B$3:$P$1818,3,FALSE)))</f>
        <v/>
      </c>
      <c r="CK422" s="222" t="str">
        <f>IF($CG422="", "", IF($CH422="No", 0,VLOOKUP($CG422,'School Enrollment Data'!$B$3:$P$1818,4,FALSE)))</f>
        <v/>
      </c>
      <c r="CL422" s="222" t="str">
        <f>IF($CG422="", "", IF($CH422="No", 0,VLOOKUP($CG422,'School Enrollment Data'!$B$3:$P$1818,5,FALSE)))</f>
        <v/>
      </c>
      <c r="CM422" s="222" t="str">
        <f>IF($CG422="", "", IF($CH422="No", 0,VLOOKUP($CG422,'School Enrollment Data'!$B$3:$P$1818,6,FALSE)))</f>
        <v/>
      </c>
      <c r="CN422" s="222" t="str">
        <f>IF($CG422="", "", IF($CH422="No", 0,VLOOKUP($CG422,'School Enrollment Data'!$B$3:$P$1818,7,FALSE)))</f>
        <v/>
      </c>
      <c r="CO422" s="222" t="str">
        <f>IF($CG422="", "", IF($CH422="No", 0,VLOOKUP($CG422,'School Enrollment Data'!$B$3:$P$1818,8,FALSE)))</f>
        <v/>
      </c>
      <c r="CP422" s="222" t="str">
        <f>IF($CG422="", "", IF($CH422="No", 0,VLOOKUP($CG422,'School Enrollment Data'!$B$3:$P$1818,9,FALSE)))</f>
        <v/>
      </c>
      <c r="CQ422" s="222" t="str">
        <f>IF($CG422="", "", IF($CH422="No", 0,VLOOKUP($CG422,'School Enrollment Data'!$B$3:$P$1818,10,FALSE)))</f>
        <v/>
      </c>
      <c r="CR422" s="222" t="str">
        <f>IF($CG422="", "", IF($CH422="No", 0,VLOOKUP($CG422,'School Enrollment Data'!$B$3:$P$1818,11,FALSE)))</f>
        <v/>
      </c>
      <c r="CS422" s="222" t="str">
        <f>IF($CG422="", "", IF($CH422="No", 0,VLOOKUP($CG422,'School Enrollment Data'!$B$3:$P$1818,12,FALSE)))</f>
        <v/>
      </c>
      <c r="CT422" s="222" t="str">
        <f>IF($CG422="", "", IF($CH422="No", 0,VLOOKUP($CG422,'School Enrollment Data'!$B$3:$P$1818,13,FALSE)))</f>
        <v/>
      </c>
      <c r="CU422" s="222" t="str">
        <f>IF($CG422="", "", IF($CH422="No", 0,VLOOKUP($CG422,'School Enrollment Data'!$B$3:$P$1818,14,FALSE)))</f>
        <v/>
      </c>
      <c r="CV422" s="222" t="str">
        <f>IF($CG422="", "", IF($CH422="No", 0,VLOOKUP($CG422,'School Enrollment Data'!$B$3:$P$1818,15,FALSE)))</f>
        <v/>
      </c>
    </row>
    <row r="423" spans="85:100" x14ac:dyDescent="0.25">
      <c r="CG423" s="136" t="str" cm="1">
        <f t="array" ref="CG423">IFERROR(_xlfn.SINGLE(INDEX('School Enrollment Data'!$B$3:$B$1818, _xlfn.AGGREGATE(15, 3, (('School Enrollment Data'!$A$3:$A$1818=AR$6)/('School Enrollment Data'!$A$3:$A$1818=AR$6)*ROW('School Enrollment Data'!$A$3:$A$1818)-2),ROWS($DV$12:DV104)))), "")</f>
        <v/>
      </c>
      <c r="CH423" s="222" t="str">
        <f t="shared" si="6"/>
        <v/>
      </c>
      <c r="CI423" s="222" t="str">
        <f>IF($CG423="", "", IF($CH423="No", 0,VLOOKUP($CG423,'School Enrollment Data'!$B$3:$P$1818,2,FALSE)))</f>
        <v/>
      </c>
      <c r="CJ423" s="222" t="str">
        <f>IF($CG423="", "", IF($CH423="No", 0,VLOOKUP($CG423,'School Enrollment Data'!$B$3:$P$1818,3,FALSE)))</f>
        <v/>
      </c>
      <c r="CK423" s="222" t="str">
        <f>IF($CG423="", "", IF($CH423="No", 0,VLOOKUP($CG423,'School Enrollment Data'!$B$3:$P$1818,4,FALSE)))</f>
        <v/>
      </c>
      <c r="CL423" s="222" t="str">
        <f>IF($CG423="", "", IF($CH423="No", 0,VLOOKUP($CG423,'School Enrollment Data'!$B$3:$P$1818,5,FALSE)))</f>
        <v/>
      </c>
      <c r="CM423" s="222" t="str">
        <f>IF($CG423="", "", IF($CH423="No", 0,VLOOKUP($CG423,'School Enrollment Data'!$B$3:$P$1818,6,FALSE)))</f>
        <v/>
      </c>
      <c r="CN423" s="222" t="str">
        <f>IF($CG423="", "", IF($CH423="No", 0,VLOOKUP($CG423,'School Enrollment Data'!$B$3:$P$1818,7,FALSE)))</f>
        <v/>
      </c>
      <c r="CO423" s="222" t="str">
        <f>IF($CG423="", "", IF($CH423="No", 0,VLOOKUP($CG423,'School Enrollment Data'!$B$3:$P$1818,8,FALSE)))</f>
        <v/>
      </c>
      <c r="CP423" s="222" t="str">
        <f>IF($CG423="", "", IF($CH423="No", 0,VLOOKUP($CG423,'School Enrollment Data'!$B$3:$P$1818,9,FALSE)))</f>
        <v/>
      </c>
      <c r="CQ423" s="222" t="str">
        <f>IF($CG423="", "", IF($CH423="No", 0,VLOOKUP($CG423,'School Enrollment Data'!$B$3:$P$1818,10,FALSE)))</f>
        <v/>
      </c>
      <c r="CR423" s="222" t="str">
        <f>IF($CG423="", "", IF($CH423="No", 0,VLOOKUP($CG423,'School Enrollment Data'!$B$3:$P$1818,11,FALSE)))</f>
        <v/>
      </c>
      <c r="CS423" s="222" t="str">
        <f>IF($CG423="", "", IF($CH423="No", 0,VLOOKUP($CG423,'School Enrollment Data'!$B$3:$P$1818,12,FALSE)))</f>
        <v/>
      </c>
      <c r="CT423" s="222" t="str">
        <f>IF($CG423="", "", IF($CH423="No", 0,VLOOKUP($CG423,'School Enrollment Data'!$B$3:$P$1818,13,FALSE)))</f>
        <v/>
      </c>
      <c r="CU423" s="222" t="str">
        <f>IF($CG423="", "", IF($CH423="No", 0,VLOOKUP($CG423,'School Enrollment Data'!$B$3:$P$1818,14,FALSE)))</f>
        <v/>
      </c>
      <c r="CV423" s="222" t="str">
        <f>IF($CG423="", "", IF($CH423="No", 0,VLOOKUP($CG423,'School Enrollment Data'!$B$3:$P$1818,15,FALSE)))</f>
        <v/>
      </c>
    </row>
    <row r="424" spans="85:100" x14ac:dyDescent="0.25">
      <c r="CG424" s="136" t="str" cm="1">
        <f t="array" ref="CG424">IFERROR(_xlfn.SINGLE(INDEX('School Enrollment Data'!$B$3:$B$1818, _xlfn.AGGREGATE(15, 3, (('School Enrollment Data'!$A$3:$A$1818=AR$6)/('School Enrollment Data'!$A$3:$A$1818=AR$6)*ROW('School Enrollment Data'!$A$3:$A$1818)-2),ROWS($DV$12:DV105)))), "")</f>
        <v/>
      </c>
      <c r="CH424" s="222" t="str">
        <f t="shared" si="6"/>
        <v/>
      </c>
      <c r="CI424" s="222" t="str">
        <f>IF($CG424="", "", IF($CH424="No", 0,VLOOKUP($CG424,'School Enrollment Data'!$B$3:$P$1818,2,FALSE)))</f>
        <v/>
      </c>
      <c r="CJ424" s="222" t="str">
        <f>IF($CG424="", "", IF($CH424="No", 0,VLOOKUP($CG424,'School Enrollment Data'!$B$3:$P$1818,3,FALSE)))</f>
        <v/>
      </c>
      <c r="CK424" s="222" t="str">
        <f>IF($CG424="", "", IF($CH424="No", 0,VLOOKUP($CG424,'School Enrollment Data'!$B$3:$P$1818,4,FALSE)))</f>
        <v/>
      </c>
      <c r="CL424" s="222" t="str">
        <f>IF($CG424="", "", IF($CH424="No", 0,VLOOKUP($CG424,'School Enrollment Data'!$B$3:$P$1818,5,FALSE)))</f>
        <v/>
      </c>
      <c r="CM424" s="222" t="str">
        <f>IF($CG424="", "", IF($CH424="No", 0,VLOOKUP($CG424,'School Enrollment Data'!$B$3:$P$1818,6,FALSE)))</f>
        <v/>
      </c>
      <c r="CN424" s="222" t="str">
        <f>IF($CG424="", "", IF($CH424="No", 0,VLOOKUP($CG424,'School Enrollment Data'!$B$3:$P$1818,7,FALSE)))</f>
        <v/>
      </c>
      <c r="CO424" s="222" t="str">
        <f>IF($CG424="", "", IF($CH424="No", 0,VLOOKUP($CG424,'School Enrollment Data'!$B$3:$P$1818,8,FALSE)))</f>
        <v/>
      </c>
      <c r="CP424" s="222" t="str">
        <f>IF($CG424="", "", IF($CH424="No", 0,VLOOKUP($CG424,'School Enrollment Data'!$B$3:$P$1818,9,FALSE)))</f>
        <v/>
      </c>
      <c r="CQ424" s="222" t="str">
        <f>IF($CG424="", "", IF($CH424="No", 0,VLOOKUP($CG424,'School Enrollment Data'!$B$3:$P$1818,10,FALSE)))</f>
        <v/>
      </c>
      <c r="CR424" s="222" t="str">
        <f>IF($CG424="", "", IF($CH424="No", 0,VLOOKUP($CG424,'School Enrollment Data'!$B$3:$P$1818,11,FALSE)))</f>
        <v/>
      </c>
      <c r="CS424" s="222" t="str">
        <f>IF($CG424="", "", IF($CH424="No", 0,VLOOKUP($CG424,'School Enrollment Data'!$B$3:$P$1818,12,FALSE)))</f>
        <v/>
      </c>
      <c r="CT424" s="222" t="str">
        <f>IF($CG424="", "", IF($CH424="No", 0,VLOOKUP($CG424,'School Enrollment Data'!$B$3:$P$1818,13,FALSE)))</f>
        <v/>
      </c>
      <c r="CU424" s="222" t="str">
        <f>IF($CG424="", "", IF($CH424="No", 0,VLOOKUP($CG424,'School Enrollment Data'!$B$3:$P$1818,14,FALSE)))</f>
        <v/>
      </c>
      <c r="CV424" s="222" t="str">
        <f>IF($CG424="", "", IF($CH424="No", 0,VLOOKUP($CG424,'School Enrollment Data'!$B$3:$P$1818,15,FALSE)))</f>
        <v/>
      </c>
    </row>
    <row r="425" spans="85:100" x14ac:dyDescent="0.25">
      <c r="CG425" s="136" t="str" cm="1">
        <f t="array" ref="CG425">IFERROR(_xlfn.SINGLE(INDEX('School Enrollment Data'!$B$3:$B$1818, _xlfn.AGGREGATE(15, 3, (('School Enrollment Data'!$A$3:$A$1818=AR$6)/('School Enrollment Data'!$A$3:$A$1818=AR$6)*ROW('School Enrollment Data'!$A$3:$A$1818)-2),ROWS($DV$12:DV106)))), "")</f>
        <v/>
      </c>
      <c r="CH425" s="222" t="str">
        <f t="shared" si="6"/>
        <v/>
      </c>
      <c r="CI425" s="222" t="str">
        <f>IF($CG425="", "", IF($CH425="No", 0,VLOOKUP($CG425,'School Enrollment Data'!$B$3:$P$1818,2,FALSE)))</f>
        <v/>
      </c>
      <c r="CJ425" s="222" t="str">
        <f>IF($CG425="", "", IF($CH425="No", 0,VLOOKUP($CG425,'School Enrollment Data'!$B$3:$P$1818,3,FALSE)))</f>
        <v/>
      </c>
      <c r="CK425" s="222" t="str">
        <f>IF($CG425="", "", IF($CH425="No", 0,VLOOKUP($CG425,'School Enrollment Data'!$B$3:$P$1818,4,FALSE)))</f>
        <v/>
      </c>
      <c r="CL425" s="222" t="str">
        <f>IF($CG425="", "", IF($CH425="No", 0,VLOOKUP($CG425,'School Enrollment Data'!$B$3:$P$1818,5,FALSE)))</f>
        <v/>
      </c>
      <c r="CM425" s="222" t="str">
        <f>IF($CG425="", "", IF($CH425="No", 0,VLOOKUP($CG425,'School Enrollment Data'!$B$3:$P$1818,6,FALSE)))</f>
        <v/>
      </c>
      <c r="CN425" s="222" t="str">
        <f>IF($CG425="", "", IF($CH425="No", 0,VLOOKUP($CG425,'School Enrollment Data'!$B$3:$P$1818,7,FALSE)))</f>
        <v/>
      </c>
      <c r="CO425" s="222" t="str">
        <f>IF($CG425="", "", IF($CH425="No", 0,VLOOKUP($CG425,'School Enrollment Data'!$B$3:$P$1818,8,FALSE)))</f>
        <v/>
      </c>
      <c r="CP425" s="222" t="str">
        <f>IF($CG425="", "", IF($CH425="No", 0,VLOOKUP($CG425,'School Enrollment Data'!$B$3:$P$1818,9,FALSE)))</f>
        <v/>
      </c>
      <c r="CQ425" s="222" t="str">
        <f>IF($CG425="", "", IF($CH425="No", 0,VLOOKUP($CG425,'School Enrollment Data'!$B$3:$P$1818,10,FALSE)))</f>
        <v/>
      </c>
      <c r="CR425" s="222" t="str">
        <f>IF($CG425="", "", IF($CH425="No", 0,VLOOKUP($CG425,'School Enrollment Data'!$B$3:$P$1818,11,FALSE)))</f>
        <v/>
      </c>
      <c r="CS425" s="222" t="str">
        <f>IF($CG425="", "", IF($CH425="No", 0,VLOOKUP($CG425,'School Enrollment Data'!$B$3:$P$1818,12,FALSE)))</f>
        <v/>
      </c>
      <c r="CT425" s="222" t="str">
        <f>IF($CG425="", "", IF($CH425="No", 0,VLOOKUP($CG425,'School Enrollment Data'!$B$3:$P$1818,13,FALSE)))</f>
        <v/>
      </c>
      <c r="CU425" s="222" t="str">
        <f>IF($CG425="", "", IF($CH425="No", 0,VLOOKUP($CG425,'School Enrollment Data'!$B$3:$P$1818,14,FALSE)))</f>
        <v/>
      </c>
      <c r="CV425" s="222" t="str">
        <f>IF($CG425="", "", IF($CH425="No", 0,VLOOKUP($CG425,'School Enrollment Data'!$B$3:$P$1818,15,FALSE)))</f>
        <v/>
      </c>
    </row>
    <row r="426" spans="85:100" x14ac:dyDescent="0.25">
      <c r="CG426" s="136" t="str" cm="1">
        <f t="array" ref="CG426">IFERROR(_xlfn.SINGLE(INDEX('School Enrollment Data'!$B$3:$B$1818, _xlfn.AGGREGATE(15, 3, (('School Enrollment Data'!$A$3:$A$1818=AR$6)/('School Enrollment Data'!$A$3:$A$1818=AR$6)*ROW('School Enrollment Data'!$A$3:$A$1818)-2),ROWS($DV$12:DV107)))), "")</f>
        <v/>
      </c>
      <c r="CH426" s="222" t="str">
        <f t="shared" si="6"/>
        <v/>
      </c>
      <c r="CI426" s="222" t="str">
        <f>IF($CG426="", "", IF($CH426="No", 0,VLOOKUP($CG426,'School Enrollment Data'!$B$3:$P$1818,2,FALSE)))</f>
        <v/>
      </c>
      <c r="CJ426" s="222" t="str">
        <f>IF($CG426="", "", IF($CH426="No", 0,VLOOKUP($CG426,'School Enrollment Data'!$B$3:$P$1818,3,FALSE)))</f>
        <v/>
      </c>
      <c r="CK426" s="222" t="str">
        <f>IF($CG426="", "", IF($CH426="No", 0,VLOOKUP($CG426,'School Enrollment Data'!$B$3:$P$1818,4,FALSE)))</f>
        <v/>
      </c>
      <c r="CL426" s="222" t="str">
        <f>IF($CG426="", "", IF($CH426="No", 0,VLOOKUP($CG426,'School Enrollment Data'!$B$3:$P$1818,5,FALSE)))</f>
        <v/>
      </c>
      <c r="CM426" s="222" t="str">
        <f>IF($CG426="", "", IF($CH426="No", 0,VLOOKUP($CG426,'School Enrollment Data'!$B$3:$P$1818,6,FALSE)))</f>
        <v/>
      </c>
      <c r="CN426" s="222" t="str">
        <f>IF($CG426="", "", IF($CH426="No", 0,VLOOKUP($CG426,'School Enrollment Data'!$B$3:$P$1818,7,FALSE)))</f>
        <v/>
      </c>
      <c r="CO426" s="222" t="str">
        <f>IF($CG426="", "", IF($CH426="No", 0,VLOOKUP($CG426,'School Enrollment Data'!$B$3:$P$1818,8,FALSE)))</f>
        <v/>
      </c>
      <c r="CP426" s="222" t="str">
        <f>IF($CG426="", "", IF($CH426="No", 0,VLOOKUP($CG426,'School Enrollment Data'!$B$3:$P$1818,9,FALSE)))</f>
        <v/>
      </c>
      <c r="CQ426" s="222" t="str">
        <f>IF($CG426="", "", IF($CH426="No", 0,VLOOKUP($CG426,'School Enrollment Data'!$B$3:$P$1818,10,FALSE)))</f>
        <v/>
      </c>
      <c r="CR426" s="222" t="str">
        <f>IF($CG426="", "", IF($CH426="No", 0,VLOOKUP($CG426,'School Enrollment Data'!$B$3:$P$1818,11,FALSE)))</f>
        <v/>
      </c>
      <c r="CS426" s="222" t="str">
        <f>IF($CG426="", "", IF($CH426="No", 0,VLOOKUP($CG426,'School Enrollment Data'!$B$3:$P$1818,12,FALSE)))</f>
        <v/>
      </c>
      <c r="CT426" s="222" t="str">
        <f>IF($CG426="", "", IF($CH426="No", 0,VLOOKUP($CG426,'School Enrollment Data'!$B$3:$P$1818,13,FALSE)))</f>
        <v/>
      </c>
      <c r="CU426" s="222" t="str">
        <f>IF($CG426="", "", IF($CH426="No", 0,VLOOKUP($CG426,'School Enrollment Data'!$B$3:$P$1818,14,FALSE)))</f>
        <v/>
      </c>
      <c r="CV426" s="222" t="str">
        <f>IF($CG426="", "", IF($CH426="No", 0,VLOOKUP($CG426,'School Enrollment Data'!$B$3:$P$1818,15,FALSE)))</f>
        <v/>
      </c>
    </row>
    <row r="427" spans="85:100" x14ac:dyDescent="0.25">
      <c r="CG427" s="136" t="str" cm="1">
        <f t="array" ref="CG427">IFERROR(_xlfn.SINGLE(INDEX('School Enrollment Data'!$B$3:$B$1818, _xlfn.AGGREGATE(15, 3, (('School Enrollment Data'!$A$3:$A$1818=AR$6)/('School Enrollment Data'!$A$3:$A$1818=AR$6)*ROW('School Enrollment Data'!$A$3:$A$1818)-2),ROWS($DV$12:DV108)))), "")</f>
        <v/>
      </c>
      <c r="CH427" s="222" t="str">
        <f t="shared" si="6"/>
        <v/>
      </c>
      <c r="CI427" s="222" t="str">
        <f>IF($CG427="", "", IF($CH427="No", 0,VLOOKUP($CG427,'School Enrollment Data'!$B$3:$P$1818,2,FALSE)))</f>
        <v/>
      </c>
      <c r="CJ427" s="222" t="str">
        <f>IF($CG427="", "", IF($CH427="No", 0,VLOOKUP($CG427,'School Enrollment Data'!$B$3:$P$1818,3,FALSE)))</f>
        <v/>
      </c>
      <c r="CK427" s="222" t="str">
        <f>IF($CG427="", "", IF($CH427="No", 0,VLOOKUP($CG427,'School Enrollment Data'!$B$3:$P$1818,4,FALSE)))</f>
        <v/>
      </c>
      <c r="CL427" s="222" t="str">
        <f>IF($CG427="", "", IF($CH427="No", 0,VLOOKUP($CG427,'School Enrollment Data'!$B$3:$P$1818,5,FALSE)))</f>
        <v/>
      </c>
      <c r="CM427" s="222" t="str">
        <f>IF($CG427="", "", IF($CH427="No", 0,VLOOKUP($CG427,'School Enrollment Data'!$B$3:$P$1818,6,FALSE)))</f>
        <v/>
      </c>
      <c r="CN427" s="222" t="str">
        <f>IF($CG427="", "", IF($CH427="No", 0,VLOOKUP($CG427,'School Enrollment Data'!$B$3:$P$1818,7,FALSE)))</f>
        <v/>
      </c>
      <c r="CO427" s="222" t="str">
        <f>IF($CG427="", "", IF($CH427="No", 0,VLOOKUP($CG427,'School Enrollment Data'!$B$3:$P$1818,8,FALSE)))</f>
        <v/>
      </c>
      <c r="CP427" s="222" t="str">
        <f>IF($CG427="", "", IF($CH427="No", 0,VLOOKUP($CG427,'School Enrollment Data'!$B$3:$P$1818,9,FALSE)))</f>
        <v/>
      </c>
      <c r="CQ427" s="222" t="str">
        <f>IF($CG427="", "", IF($CH427="No", 0,VLOOKUP($CG427,'School Enrollment Data'!$B$3:$P$1818,10,FALSE)))</f>
        <v/>
      </c>
      <c r="CR427" s="222" t="str">
        <f>IF($CG427="", "", IF($CH427="No", 0,VLOOKUP($CG427,'School Enrollment Data'!$B$3:$P$1818,11,FALSE)))</f>
        <v/>
      </c>
      <c r="CS427" s="222" t="str">
        <f>IF($CG427="", "", IF($CH427="No", 0,VLOOKUP($CG427,'School Enrollment Data'!$B$3:$P$1818,12,FALSE)))</f>
        <v/>
      </c>
      <c r="CT427" s="222" t="str">
        <f>IF($CG427="", "", IF($CH427="No", 0,VLOOKUP($CG427,'School Enrollment Data'!$B$3:$P$1818,13,FALSE)))</f>
        <v/>
      </c>
      <c r="CU427" s="222" t="str">
        <f>IF($CG427="", "", IF($CH427="No", 0,VLOOKUP($CG427,'School Enrollment Data'!$B$3:$P$1818,14,FALSE)))</f>
        <v/>
      </c>
      <c r="CV427" s="222" t="str">
        <f>IF($CG427="", "", IF($CH427="No", 0,VLOOKUP($CG427,'School Enrollment Data'!$B$3:$P$1818,15,FALSE)))</f>
        <v/>
      </c>
    </row>
    <row r="428" spans="85:100" x14ac:dyDescent="0.25">
      <c r="CG428" s="136" t="str" cm="1">
        <f t="array" ref="CG428">IFERROR(_xlfn.SINGLE(INDEX('School Enrollment Data'!$B$3:$B$1818, _xlfn.AGGREGATE(15, 3, (('School Enrollment Data'!$A$3:$A$1818=AR$6)/('School Enrollment Data'!$A$3:$A$1818=AR$6)*ROW('School Enrollment Data'!$A$3:$A$1818)-2),ROWS($DV$12:DV109)))), "")</f>
        <v/>
      </c>
      <c r="CH428" s="222" t="str">
        <f t="shared" si="6"/>
        <v/>
      </c>
      <c r="CI428" s="222" t="str">
        <f>IF($CG428="", "", IF($CH428="No", 0,VLOOKUP($CG428,'School Enrollment Data'!$B$3:$P$1818,2,FALSE)))</f>
        <v/>
      </c>
      <c r="CJ428" s="222" t="str">
        <f>IF($CG428="", "", IF($CH428="No", 0,VLOOKUP($CG428,'School Enrollment Data'!$B$3:$P$1818,3,FALSE)))</f>
        <v/>
      </c>
      <c r="CK428" s="222" t="str">
        <f>IF($CG428="", "", IF($CH428="No", 0,VLOOKUP($CG428,'School Enrollment Data'!$B$3:$P$1818,4,FALSE)))</f>
        <v/>
      </c>
      <c r="CL428" s="222" t="str">
        <f>IF($CG428="", "", IF($CH428="No", 0,VLOOKUP($CG428,'School Enrollment Data'!$B$3:$P$1818,5,FALSE)))</f>
        <v/>
      </c>
      <c r="CM428" s="222" t="str">
        <f>IF($CG428="", "", IF($CH428="No", 0,VLOOKUP($CG428,'School Enrollment Data'!$B$3:$P$1818,6,FALSE)))</f>
        <v/>
      </c>
      <c r="CN428" s="222" t="str">
        <f>IF($CG428="", "", IF($CH428="No", 0,VLOOKUP($CG428,'School Enrollment Data'!$B$3:$P$1818,7,FALSE)))</f>
        <v/>
      </c>
      <c r="CO428" s="222" t="str">
        <f>IF($CG428="", "", IF($CH428="No", 0,VLOOKUP($CG428,'School Enrollment Data'!$B$3:$P$1818,8,FALSE)))</f>
        <v/>
      </c>
      <c r="CP428" s="222" t="str">
        <f>IF($CG428="", "", IF($CH428="No", 0,VLOOKUP($CG428,'School Enrollment Data'!$B$3:$P$1818,9,FALSE)))</f>
        <v/>
      </c>
      <c r="CQ428" s="222" t="str">
        <f>IF($CG428="", "", IF($CH428="No", 0,VLOOKUP($CG428,'School Enrollment Data'!$B$3:$P$1818,10,FALSE)))</f>
        <v/>
      </c>
      <c r="CR428" s="222" t="str">
        <f>IF($CG428="", "", IF($CH428="No", 0,VLOOKUP($CG428,'School Enrollment Data'!$B$3:$P$1818,11,FALSE)))</f>
        <v/>
      </c>
      <c r="CS428" s="222" t="str">
        <f>IF($CG428="", "", IF($CH428="No", 0,VLOOKUP($CG428,'School Enrollment Data'!$B$3:$P$1818,12,FALSE)))</f>
        <v/>
      </c>
      <c r="CT428" s="222" t="str">
        <f>IF($CG428="", "", IF($CH428="No", 0,VLOOKUP($CG428,'School Enrollment Data'!$B$3:$P$1818,13,FALSE)))</f>
        <v/>
      </c>
      <c r="CU428" s="222" t="str">
        <f>IF($CG428="", "", IF($CH428="No", 0,VLOOKUP($CG428,'School Enrollment Data'!$B$3:$P$1818,14,FALSE)))</f>
        <v/>
      </c>
      <c r="CV428" s="222" t="str">
        <f>IF($CG428="", "", IF($CH428="No", 0,VLOOKUP($CG428,'School Enrollment Data'!$B$3:$P$1818,15,FALSE)))</f>
        <v/>
      </c>
    </row>
    <row r="429" spans="85:100" x14ac:dyDescent="0.25">
      <c r="CG429" s="136" t="str" cm="1">
        <f t="array" ref="CG429">IFERROR(_xlfn.SINGLE(INDEX('School Enrollment Data'!$B$3:$B$1818, _xlfn.AGGREGATE(15, 3, (('School Enrollment Data'!$A$3:$A$1818=AR$6)/('School Enrollment Data'!$A$3:$A$1818=AR$6)*ROW('School Enrollment Data'!$A$3:$A$1818)-2),ROWS($DV$12:DV110)))), "")</f>
        <v/>
      </c>
      <c r="CH429" s="222" t="str">
        <f t="shared" si="6"/>
        <v/>
      </c>
      <c r="CI429" s="222" t="str">
        <f>IF($CG429="", "", IF($CH429="No", 0,VLOOKUP($CG429,'School Enrollment Data'!$B$3:$P$1818,2,FALSE)))</f>
        <v/>
      </c>
      <c r="CJ429" s="222" t="str">
        <f>IF($CG429="", "", IF($CH429="No", 0,VLOOKUP($CG429,'School Enrollment Data'!$B$3:$P$1818,3,FALSE)))</f>
        <v/>
      </c>
      <c r="CK429" s="222" t="str">
        <f>IF($CG429="", "", IF($CH429="No", 0,VLOOKUP($CG429,'School Enrollment Data'!$B$3:$P$1818,4,FALSE)))</f>
        <v/>
      </c>
      <c r="CL429" s="222" t="str">
        <f>IF($CG429="", "", IF($CH429="No", 0,VLOOKUP($CG429,'School Enrollment Data'!$B$3:$P$1818,5,FALSE)))</f>
        <v/>
      </c>
      <c r="CM429" s="222" t="str">
        <f>IF($CG429="", "", IF($CH429="No", 0,VLOOKUP($CG429,'School Enrollment Data'!$B$3:$P$1818,6,FALSE)))</f>
        <v/>
      </c>
      <c r="CN429" s="222" t="str">
        <f>IF($CG429="", "", IF($CH429="No", 0,VLOOKUP($CG429,'School Enrollment Data'!$B$3:$P$1818,7,FALSE)))</f>
        <v/>
      </c>
      <c r="CO429" s="222" t="str">
        <f>IF($CG429="", "", IF($CH429="No", 0,VLOOKUP($CG429,'School Enrollment Data'!$B$3:$P$1818,8,FALSE)))</f>
        <v/>
      </c>
      <c r="CP429" s="222" t="str">
        <f>IF($CG429="", "", IF($CH429="No", 0,VLOOKUP($CG429,'School Enrollment Data'!$B$3:$P$1818,9,FALSE)))</f>
        <v/>
      </c>
      <c r="CQ429" s="222" t="str">
        <f>IF($CG429="", "", IF($CH429="No", 0,VLOOKUP($CG429,'School Enrollment Data'!$B$3:$P$1818,10,FALSE)))</f>
        <v/>
      </c>
      <c r="CR429" s="222" t="str">
        <f>IF($CG429="", "", IF($CH429="No", 0,VLOOKUP($CG429,'School Enrollment Data'!$B$3:$P$1818,11,FALSE)))</f>
        <v/>
      </c>
      <c r="CS429" s="222" t="str">
        <f>IF($CG429="", "", IF($CH429="No", 0,VLOOKUP($CG429,'School Enrollment Data'!$B$3:$P$1818,12,FALSE)))</f>
        <v/>
      </c>
      <c r="CT429" s="222" t="str">
        <f>IF($CG429="", "", IF($CH429="No", 0,VLOOKUP($CG429,'School Enrollment Data'!$B$3:$P$1818,13,FALSE)))</f>
        <v/>
      </c>
      <c r="CU429" s="222" t="str">
        <f>IF($CG429="", "", IF($CH429="No", 0,VLOOKUP($CG429,'School Enrollment Data'!$B$3:$P$1818,14,FALSE)))</f>
        <v/>
      </c>
      <c r="CV429" s="222" t="str">
        <f>IF($CG429="", "", IF($CH429="No", 0,VLOOKUP($CG429,'School Enrollment Data'!$B$3:$P$1818,15,FALSE)))</f>
        <v/>
      </c>
    </row>
    <row r="430" spans="85:100" x14ac:dyDescent="0.25">
      <c r="CG430" s="136" t="str" cm="1">
        <f t="array" ref="CG430">IFERROR(_xlfn.SINGLE(INDEX('School Enrollment Data'!$B$3:$B$1818, _xlfn.AGGREGATE(15, 3, (('School Enrollment Data'!$A$3:$A$1818=AR$6)/('School Enrollment Data'!$A$3:$A$1818=AR$6)*ROW('School Enrollment Data'!$A$3:$A$1818)-2),ROWS($DV$12:DV111)))), "")</f>
        <v/>
      </c>
      <c r="CH430" s="222" t="str">
        <f t="shared" si="6"/>
        <v/>
      </c>
      <c r="CI430" s="222" t="str">
        <f>IF($CG430="", "", IF($CH430="No", 0,VLOOKUP($CG430,'School Enrollment Data'!$B$3:$P$1818,2,FALSE)))</f>
        <v/>
      </c>
      <c r="CJ430" s="222" t="str">
        <f>IF($CG430="", "", IF($CH430="No", 0,VLOOKUP($CG430,'School Enrollment Data'!$B$3:$P$1818,3,FALSE)))</f>
        <v/>
      </c>
      <c r="CK430" s="222" t="str">
        <f>IF($CG430="", "", IF($CH430="No", 0,VLOOKUP($CG430,'School Enrollment Data'!$B$3:$P$1818,4,FALSE)))</f>
        <v/>
      </c>
      <c r="CL430" s="222" t="str">
        <f>IF($CG430="", "", IF($CH430="No", 0,VLOOKUP($CG430,'School Enrollment Data'!$B$3:$P$1818,5,FALSE)))</f>
        <v/>
      </c>
      <c r="CM430" s="222" t="str">
        <f>IF($CG430="", "", IF($CH430="No", 0,VLOOKUP($CG430,'School Enrollment Data'!$B$3:$P$1818,6,FALSE)))</f>
        <v/>
      </c>
      <c r="CN430" s="222" t="str">
        <f>IF($CG430="", "", IF($CH430="No", 0,VLOOKUP($CG430,'School Enrollment Data'!$B$3:$P$1818,7,FALSE)))</f>
        <v/>
      </c>
      <c r="CO430" s="222" t="str">
        <f>IF($CG430="", "", IF($CH430="No", 0,VLOOKUP($CG430,'School Enrollment Data'!$B$3:$P$1818,8,FALSE)))</f>
        <v/>
      </c>
      <c r="CP430" s="222" t="str">
        <f>IF($CG430="", "", IF($CH430="No", 0,VLOOKUP($CG430,'School Enrollment Data'!$B$3:$P$1818,9,FALSE)))</f>
        <v/>
      </c>
      <c r="CQ430" s="222" t="str">
        <f>IF($CG430="", "", IF($CH430="No", 0,VLOOKUP($CG430,'School Enrollment Data'!$B$3:$P$1818,10,FALSE)))</f>
        <v/>
      </c>
      <c r="CR430" s="222" t="str">
        <f>IF($CG430="", "", IF($CH430="No", 0,VLOOKUP($CG430,'School Enrollment Data'!$B$3:$P$1818,11,FALSE)))</f>
        <v/>
      </c>
      <c r="CS430" s="222" t="str">
        <f>IF($CG430="", "", IF($CH430="No", 0,VLOOKUP($CG430,'School Enrollment Data'!$B$3:$P$1818,12,FALSE)))</f>
        <v/>
      </c>
      <c r="CT430" s="222" t="str">
        <f>IF($CG430="", "", IF($CH430="No", 0,VLOOKUP($CG430,'School Enrollment Data'!$B$3:$P$1818,13,FALSE)))</f>
        <v/>
      </c>
      <c r="CU430" s="222" t="str">
        <f>IF($CG430="", "", IF($CH430="No", 0,VLOOKUP($CG430,'School Enrollment Data'!$B$3:$P$1818,14,FALSE)))</f>
        <v/>
      </c>
      <c r="CV430" s="222" t="str">
        <f>IF($CG430="", "", IF($CH430="No", 0,VLOOKUP($CG430,'School Enrollment Data'!$B$3:$P$1818,15,FALSE)))</f>
        <v/>
      </c>
    </row>
    <row r="431" spans="85:100" x14ac:dyDescent="0.25">
      <c r="CG431" s="136" t="str" cm="1">
        <f t="array" ref="CG431">IFERROR(_xlfn.SINGLE(INDEX('School Enrollment Data'!$B$3:$B$1818, _xlfn.AGGREGATE(15, 3, (('School Enrollment Data'!$A$3:$A$1818=AR$6)/('School Enrollment Data'!$A$3:$A$1818=AR$6)*ROW('School Enrollment Data'!$A$3:$A$1818)-2),ROWS($DV$12:DV112)))), "")</f>
        <v/>
      </c>
      <c r="CH431" s="222" t="str">
        <f t="shared" si="6"/>
        <v/>
      </c>
      <c r="CI431" s="222" t="str">
        <f>IF($CG431="", "", IF($CH431="No", 0,VLOOKUP($CG431,'School Enrollment Data'!$B$3:$P$1818,2,FALSE)))</f>
        <v/>
      </c>
      <c r="CJ431" s="222" t="str">
        <f>IF($CG431="", "", IF($CH431="No", 0,VLOOKUP($CG431,'School Enrollment Data'!$B$3:$P$1818,3,FALSE)))</f>
        <v/>
      </c>
      <c r="CK431" s="222" t="str">
        <f>IF($CG431="", "", IF($CH431="No", 0,VLOOKUP($CG431,'School Enrollment Data'!$B$3:$P$1818,4,FALSE)))</f>
        <v/>
      </c>
      <c r="CL431" s="222" t="str">
        <f>IF($CG431="", "", IF($CH431="No", 0,VLOOKUP($CG431,'School Enrollment Data'!$B$3:$P$1818,5,FALSE)))</f>
        <v/>
      </c>
      <c r="CM431" s="222" t="str">
        <f>IF($CG431="", "", IF($CH431="No", 0,VLOOKUP($CG431,'School Enrollment Data'!$B$3:$P$1818,6,FALSE)))</f>
        <v/>
      </c>
      <c r="CN431" s="222" t="str">
        <f>IF($CG431="", "", IF($CH431="No", 0,VLOOKUP($CG431,'School Enrollment Data'!$B$3:$P$1818,7,FALSE)))</f>
        <v/>
      </c>
      <c r="CO431" s="222" t="str">
        <f>IF($CG431="", "", IF($CH431="No", 0,VLOOKUP($CG431,'School Enrollment Data'!$B$3:$P$1818,8,FALSE)))</f>
        <v/>
      </c>
      <c r="CP431" s="222" t="str">
        <f>IF($CG431="", "", IF($CH431="No", 0,VLOOKUP($CG431,'School Enrollment Data'!$B$3:$P$1818,9,FALSE)))</f>
        <v/>
      </c>
      <c r="CQ431" s="222" t="str">
        <f>IF($CG431="", "", IF($CH431="No", 0,VLOOKUP($CG431,'School Enrollment Data'!$B$3:$P$1818,10,FALSE)))</f>
        <v/>
      </c>
      <c r="CR431" s="222" t="str">
        <f>IF($CG431="", "", IF($CH431="No", 0,VLOOKUP($CG431,'School Enrollment Data'!$B$3:$P$1818,11,FALSE)))</f>
        <v/>
      </c>
      <c r="CS431" s="222" t="str">
        <f>IF($CG431="", "", IF($CH431="No", 0,VLOOKUP($CG431,'School Enrollment Data'!$B$3:$P$1818,12,FALSE)))</f>
        <v/>
      </c>
      <c r="CT431" s="222" t="str">
        <f>IF($CG431="", "", IF($CH431="No", 0,VLOOKUP($CG431,'School Enrollment Data'!$B$3:$P$1818,13,FALSE)))</f>
        <v/>
      </c>
      <c r="CU431" s="222" t="str">
        <f>IF($CG431="", "", IF($CH431="No", 0,VLOOKUP($CG431,'School Enrollment Data'!$B$3:$P$1818,14,FALSE)))</f>
        <v/>
      </c>
      <c r="CV431" s="222" t="str">
        <f>IF($CG431="", "", IF($CH431="No", 0,VLOOKUP($CG431,'School Enrollment Data'!$B$3:$P$1818,15,FALSE)))</f>
        <v/>
      </c>
    </row>
    <row r="432" spans="85:100" x14ac:dyDescent="0.25">
      <c r="CG432" s="136" t="str" cm="1">
        <f t="array" ref="CG432">IFERROR(_xlfn.SINGLE(INDEX('School Enrollment Data'!$B$3:$B$1818, _xlfn.AGGREGATE(15, 3, (('School Enrollment Data'!$A$3:$A$1818=AR$6)/('School Enrollment Data'!$A$3:$A$1818=AR$6)*ROW('School Enrollment Data'!$A$3:$A$1818)-2),ROWS($DV$12:DV113)))), "")</f>
        <v/>
      </c>
      <c r="CH432" s="222" t="str">
        <f t="shared" si="6"/>
        <v/>
      </c>
      <c r="CI432" s="222" t="str">
        <f>IF($CG432="", "", IF($CH432="No", 0,VLOOKUP($CG432,'School Enrollment Data'!$B$3:$P$1818,2,FALSE)))</f>
        <v/>
      </c>
      <c r="CJ432" s="222" t="str">
        <f>IF($CG432="", "", IF($CH432="No", 0,VLOOKUP($CG432,'School Enrollment Data'!$B$3:$P$1818,3,FALSE)))</f>
        <v/>
      </c>
      <c r="CK432" s="222" t="str">
        <f>IF($CG432="", "", IF($CH432="No", 0,VLOOKUP($CG432,'School Enrollment Data'!$B$3:$P$1818,4,FALSE)))</f>
        <v/>
      </c>
      <c r="CL432" s="222" t="str">
        <f>IF($CG432="", "", IF($CH432="No", 0,VLOOKUP($CG432,'School Enrollment Data'!$B$3:$P$1818,5,FALSE)))</f>
        <v/>
      </c>
      <c r="CM432" s="222" t="str">
        <f>IF($CG432="", "", IF($CH432="No", 0,VLOOKUP($CG432,'School Enrollment Data'!$B$3:$P$1818,6,FALSE)))</f>
        <v/>
      </c>
      <c r="CN432" s="222" t="str">
        <f>IF($CG432="", "", IF($CH432="No", 0,VLOOKUP($CG432,'School Enrollment Data'!$B$3:$P$1818,7,FALSE)))</f>
        <v/>
      </c>
      <c r="CO432" s="222" t="str">
        <f>IF($CG432="", "", IF($CH432="No", 0,VLOOKUP($CG432,'School Enrollment Data'!$B$3:$P$1818,8,FALSE)))</f>
        <v/>
      </c>
      <c r="CP432" s="222" t="str">
        <f>IF($CG432="", "", IF($CH432="No", 0,VLOOKUP($CG432,'School Enrollment Data'!$B$3:$P$1818,9,FALSE)))</f>
        <v/>
      </c>
      <c r="CQ432" s="222" t="str">
        <f>IF($CG432="", "", IF($CH432="No", 0,VLOOKUP($CG432,'School Enrollment Data'!$B$3:$P$1818,10,FALSE)))</f>
        <v/>
      </c>
      <c r="CR432" s="222" t="str">
        <f>IF($CG432="", "", IF($CH432="No", 0,VLOOKUP($CG432,'School Enrollment Data'!$B$3:$P$1818,11,FALSE)))</f>
        <v/>
      </c>
      <c r="CS432" s="222" t="str">
        <f>IF($CG432="", "", IF($CH432="No", 0,VLOOKUP($CG432,'School Enrollment Data'!$B$3:$P$1818,12,FALSE)))</f>
        <v/>
      </c>
      <c r="CT432" s="222" t="str">
        <f>IF($CG432="", "", IF($CH432="No", 0,VLOOKUP($CG432,'School Enrollment Data'!$B$3:$P$1818,13,FALSE)))</f>
        <v/>
      </c>
      <c r="CU432" s="222" t="str">
        <f>IF($CG432="", "", IF($CH432="No", 0,VLOOKUP($CG432,'School Enrollment Data'!$B$3:$P$1818,14,FALSE)))</f>
        <v/>
      </c>
      <c r="CV432" s="222" t="str">
        <f>IF($CG432="", "", IF($CH432="No", 0,VLOOKUP($CG432,'School Enrollment Data'!$B$3:$P$1818,15,FALSE)))</f>
        <v/>
      </c>
    </row>
    <row r="433" spans="85:100" x14ac:dyDescent="0.25">
      <c r="CG433" s="136" t="str" cm="1">
        <f t="array" ref="CG433">IFERROR(_xlfn.SINGLE(INDEX('School Enrollment Data'!$B$3:$B$1818, _xlfn.AGGREGATE(15, 3, (('School Enrollment Data'!$A$3:$A$1818=AR$6)/('School Enrollment Data'!$A$3:$A$1818=AR$6)*ROW('School Enrollment Data'!$A$3:$A$1818)-2),ROWS($DV$12:DV114)))), "")</f>
        <v/>
      </c>
      <c r="CH433" s="222" t="str">
        <f t="shared" si="6"/>
        <v/>
      </c>
      <c r="CI433" s="222" t="str">
        <f>IF($CG433="", "", IF($CH433="No", 0,VLOOKUP($CG433,'School Enrollment Data'!$B$3:$P$1818,2,FALSE)))</f>
        <v/>
      </c>
      <c r="CJ433" s="222" t="str">
        <f>IF($CG433="", "", IF($CH433="No", 0,VLOOKUP($CG433,'School Enrollment Data'!$B$3:$P$1818,3,FALSE)))</f>
        <v/>
      </c>
      <c r="CK433" s="222" t="str">
        <f>IF($CG433="", "", IF($CH433="No", 0,VLOOKUP($CG433,'School Enrollment Data'!$B$3:$P$1818,4,FALSE)))</f>
        <v/>
      </c>
      <c r="CL433" s="222" t="str">
        <f>IF($CG433="", "", IF($CH433="No", 0,VLOOKUP($CG433,'School Enrollment Data'!$B$3:$P$1818,5,FALSE)))</f>
        <v/>
      </c>
      <c r="CM433" s="222" t="str">
        <f>IF($CG433="", "", IF($CH433="No", 0,VLOOKUP($CG433,'School Enrollment Data'!$B$3:$P$1818,6,FALSE)))</f>
        <v/>
      </c>
      <c r="CN433" s="222" t="str">
        <f>IF($CG433="", "", IF($CH433="No", 0,VLOOKUP($CG433,'School Enrollment Data'!$B$3:$P$1818,7,FALSE)))</f>
        <v/>
      </c>
      <c r="CO433" s="222" t="str">
        <f>IF($CG433="", "", IF($CH433="No", 0,VLOOKUP($CG433,'School Enrollment Data'!$B$3:$P$1818,8,FALSE)))</f>
        <v/>
      </c>
      <c r="CP433" s="222" t="str">
        <f>IF($CG433="", "", IF($CH433="No", 0,VLOOKUP($CG433,'School Enrollment Data'!$B$3:$P$1818,9,FALSE)))</f>
        <v/>
      </c>
      <c r="CQ433" s="222" t="str">
        <f>IF($CG433="", "", IF($CH433="No", 0,VLOOKUP($CG433,'School Enrollment Data'!$B$3:$P$1818,10,FALSE)))</f>
        <v/>
      </c>
      <c r="CR433" s="222" t="str">
        <f>IF($CG433="", "", IF($CH433="No", 0,VLOOKUP($CG433,'School Enrollment Data'!$B$3:$P$1818,11,FALSE)))</f>
        <v/>
      </c>
      <c r="CS433" s="222" t="str">
        <f>IF($CG433="", "", IF($CH433="No", 0,VLOOKUP($CG433,'School Enrollment Data'!$B$3:$P$1818,12,FALSE)))</f>
        <v/>
      </c>
      <c r="CT433" s="222" t="str">
        <f>IF($CG433="", "", IF($CH433="No", 0,VLOOKUP($CG433,'School Enrollment Data'!$B$3:$P$1818,13,FALSE)))</f>
        <v/>
      </c>
      <c r="CU433" s="222" t="str">
        <f>IF($CG433="", "", IF($CH433="No", 0,VLOOKUP($CG433,'School Enrollment Data'!$B$3:$P$1818,14,FALSE)))</f>
        <v/>
      </c>
      <c r="CV433" s="222" t="str">
        <f>IF($CG433="", "", IF($CH433="No", 0,VLOOKUP($CG433,'School Enrollment Data'!$B$3:$P$1818,15,FALSE)))</f>
        <v/>
      </c>
    </row>
    <row r="434" spans="85:100" x14ac:dyDescent="0.25">
      <c r="CG434" s="136" t="str" cm="1">
        <f t="array" ref="CG434">IFERROR(_xlfn.SINGLE(INDEX('School Enrollment Data'!$B$3:$B$1818, _xlfn.AGGREGATE(15, 3, (('School Enrollment Data'!$A$3:$A$1818=AR$6)/('School Enrollment Data'!$A$3:$A$1818=AR$6)*ROW('School Enrollment Data'!$A$3:$A$1818)-2),ROWS($DV$12:DV115)))), "")</f>
        <v/>
      </c>
      <c r="CH434" s="222" t="str">
        <f t="shared" si="6"/>
        <v/>
      </c>
      <c r="CI434" s="222" t="str">
        <f>IF($CG434="", "", IF($CH434="No", 0,VLOOKUP($CG434,'School Enrollment Data'!$B$3:$P$1818,2,FALSE)))</f>
        <v/>
      </c>
      <c r="CJ434" s="222" t="str">
        <f>IF($CG434="", "", IF($CH434="No", 0,VLOOKUP($CG434,'School Enrollment Data'!$B$3:$P$1818,3,FALSE)))</f>
        <v/>
      </c>
      <c r="CK434" s="222" t="str">
        <f>IF($CG434="", "", IF($CH434="No", 0,VLOOKUP($CG434,'School Enrollment Data'!$B$3:$P$1818,4,FALSE)))</f>
        <v/>
      </c>
      <c r="CL434" s="222" t="str">
        <f>IF($CG434="", "", IF($CH434="No", 0,VLOOKUP($CG434,'School Enrollment Data'!$B$3:$P$1818,5,FALSE)))</f>
        <v/>
      </c>
      <c r="CM434" s="222" t="str">
        <f>IF($CG434="", "", IF($CH434="No", 0,VLOOKUP($CG434,'School Enrollment Data'!$B$3:$P$1818,6,FALSE)))</f>
        <v/>
      </c>
      <c r="CN434" s="222" t="str">
        <f>IF($CG434="", "", IF($CH434="No", 0,VLOOKUP($CG434,'School Enrollment Data'!$B$3:$P$1818,7,FALSE)))</f>
        <v/>
      </c>
      <c r="CO434" s="222" t="str">
        <f>IF($CG434="", "", IF($CH434="No", 0,VLOOKUP($CG434,'School Enrollment Data'!$B$3:$P$1818,8,FALSE)))</f>
        <v/>
      </c>
      <c r="CP434" s="222" t="str">
        <f>IF($CG434="", "", IF($CH434="No", 0,VLOOKUP($CG434,'School Enrollment Data'!$B$3:$P$1818,9,FALSE)))</f>
        <v/>
      </c>
      <c r="CQ434" s="222" t="str">
        <f>IF($CG434="", "", IF($CH434="No", 0,VLOOKUP($CG434,'School Enrollment Data'!$B$3:$P$1818,10,FALSE)))</f>
        <v/>
      </c>
      <c r="CR434" s="222" t="str">
        <f>IF($CG434="", "", IF($CH434="No", 0,VLOOKUP($CG434,'School Enrollment Data'!$B$3:$P$1818,11,FALSE)))</f>
        <v/>
      </c>
      <c r="CS434" s="222" t="str">
        <f>IF($CG434="", "", IF($CH434="No", 0,VLOOKUP($CG434,'School Enrollment Data'!$B$3:$P$1818,12,FALSE)))</f>
        <v/>
      </c>
      <c r="CT434" s="222" t="str">
        <f>IF($CG434="", "", IF($CH434="No", 0,VLOOKUP($CG434,'School Enrollment Data'!$B$3:$P$1818,13,FALSE)))</f>
        <v/>
      </c>
      <c r="CU434" s="222" t="str">
        <f>IF($CG434="", "", IF($CH434="No", 0,VLOOKUP($CG434,'School Enrollment Data'!$B$3:$P$1818,14,FALSE)))</f>
        <v/>
      </c>
      <c r="CV434" s="222" t="str">
        <f>IF($CG434="", "", IF($CH434="No", 0,VLOOKUP($CG434,'School Enrollment Data'!$B$3:$P$1818,15,FALSE)))</f>
        <v/>
      </c>
    </row>
    <row r="435" spans="85:100" x14ac:dyDescent="0.25">
      <c r="CG435" s="136" t="str" cm="1">
        <f t="array" ref="CG435">IFERROR(_xlfn.SINGLE(INDEX('School Enrollment Data'!$B$3:$B$1818, _xlfn.AGGREGATE(15, 3, (('School Enrollment Data'!$A$3:$A$1818=AR$6)/('School Enrollment Data'!$A$3:$A$1818=AR$6)*ROW('School Enrollment Data'!$A$3:$A$1818)-2),ROWS($DV$12:DV116)))), "")</f>
        <v/>
      </c>
      <c r="CH435" s="222" t="str">
        <f t="shared" si="6"/>
        <v/>
      </c>
      <c r="CI435" s="222" t="str">
        <f>IF($CG435="", "", IF($CH435="No", 0,VLOOKUP($CG435,'School Enrollment Data'!$B$3:$P$1818,2,FALSE)))</f>
        <v/>
      </c>
      <c r="CJ435" s="222" t="str">
        <f>IF($CG435="", "", IF($CH435="No", 0,VLOOKUP($CG435,'School Enrollment Data'!$B$3:$P$1818,3,FALSE)))</f>
        <v/>
      </c>
      <c r="CK435" s="222" t="str">
        <f>IF($CG435="", "", IF($CH435="No", 0,VLOOKUP($CG435,'School Enrollment Data'!$B$3:$P$1818,4,FALSE)))</f>
        <v/>
      </c>
      <c r="CL435" s="222" t="str">
        <f>IF($CG435="", "", IF($CH435="No", 0,VLOOKUP($CG435,'School Enrollment Data'!$B$3:$P$1818,5,FALSE)))</f>
        <v/>
      </c>
      <c r="CM435" s="222" t="str">
        <f>IF($CG435="", "", IF($CH435="No", 0,VLOOKUP($CG435,'School Enrollment Data'!$B$3:$P$1818,6,FALSE)))</f>
        <v/>
      </c>
      <c r="CN435" s="222" t="str">
        <f>IF($CG435="", "", IF($CH435="No", 0,VLOOKUP($CG435,'School Enrollment Data'!$B$3:$P$1818,7,FALSE)))</f>
        <v/>
      </c>
      <c r="CO435" s="222" t="str">
        <f>IF($CG435="", "", IF($CH435="No", 0,VLOOKUP($CG435,'School Enrollment Data'!$B$3:$P$1818,8,FALSE)))</f>
        <v/>
      </c>
      <c r="CP435" s="222" t="str">
        <f>IF($CG435="", "", IF($CH435="No", 0,VLOOKUP($CG435,'School Enrollment Data'!$B$3:$P$1818,9,FALSE)))</f>
        <v/>
      </c>
      <c r="CQ435" s="222" t="str">
        <f>IF($CG435="", "", IF($CH435="No", 0,VLOOKUP($CG435,'School Enrollment Data'!$B$3:$P$1818,10,FALSE)))</f>
        <v/>
      </c>
      <c r="CR435" s="222" t="str">
        <f>IF($CG435="", "", IF($CH435="No", 0,VLOOKUP($CG435,'School Enrollment Data'!$B$3:$P$1818,11,FALSE)))</f>
        <v/>
      </c>
      <c r="CS435" s="222" t="str">
        <f>IF($CG435="", "", IF($CH435="No", 0,VLOOKUP($CG435,'School Enrollment Data'!$B$3:$P$1818,12,FALSE)))</f>
        <v/>
      </c>
      <c r="CT435" s="222" t="str">
        <f>IF($CG435="", "", IF($CH435="No", 0,VLOOKUP($CG435,'School Enrollment Data'!$B$3:$P$1818,13,FALSE)))</f>
        <v/>
      </c>
      <c r="CU435" s="222" t="str">
        <f>IF($CG435="", "", IF($CH435="No", 0,VLOOKUP($CG435,'School Enrollment Data'!$B$3:$P$1818,14,FALSE)))</f>
        <v/>
      </c>
      <c r="CV435" s="222" t="str">
        <f>IF($CG435="", "", IF($CH435="No", 0,VLOOKUP($CG435,'School Enrollment Data'!$B$3:$P$1818,15,FALSE)))</f>
        <v/>
      </c>
    </row>
    <row r="436" spans="85:100" x14ac:dyDescent="0.25">
      <c r="CG436" s="136" t="str" cm="1">
        <f t="array" ref="CG436">IFERROR(_xlfn.SINGLE(INDEX('School Enrollment Data'!$B$3:$B$1818, _xlfn.AGGREGATE(15, 3, (('School Enrollment Data'!$A$3:$A$1818=AR$6)/('School Enrollment Data'!$A$3:$A$1818=AR$6)*ROW('School Enrollment Data'!$A$3:$A$1818)-2),ROWS($DV$12:DV117)))), "")</f>
        <v/>
      </c>
      <c r="CH436" s="222" t="str">
        <f t="shared" si="6"/>
        <v/>
      </c>
      <c r="CI436" s="222" t="str">
        <f>IF($CG436="", "", IF($CH436="No", 0,VLOOKUP($CG436,'School Enrollment Data'!$B$3:$P$1818,2,FALSE)))</f>
        <v/>
      </c>
      <c r="CJ436" s="222" t="str">
        <f>IF($CG436="", "", IF($CH436="No", 0,VLOOKUP($CG436,'School Enrollment Data'!$B$3:$P$1818,3,FALSE)))</f>
        <v/>
      </c>
      <c r="CK436" s="222" t="str">
        <f>IF($CG436="", "", IF($CH436="No", 0,VLOOKUP($CG436,'School Enrollment Data'!$B$3:$P$1818,4,FALSE)))</f>
        <v/>
      </c>
      <c r="CL436" s="222" t="str">
        <f>IF($CG436="", "", IF($CH436="No", 0,VLOOKUP($CG436,'School Enrollment Data'!$B$3:$P$1818,5,FALSE)))</f>
        <v/>
      </c>
      <c r="CM436" s="222" t="str">
        <f>IF($CG436="", "", IF($CH436="No", 0,VLOOKUP($CG436,'School Enrollment Data'!$B$3:$P$1818,6,FALSE)))</f>
        <v/>
      </c>
      <c r="CN436" s="222" t="str">
        <f>IF($CG436="", "", IF($CH436="No", 0,VLOOKUP($CG436,'School Enrollment Data'!$B$3:$P$1818,7,FALSE)))</f>
        <v/>
      </c>
      <c r="CO436" s="222" t="str">
        <f>IF($CG436="", "", IF($CH436="No", 0,VLOOKUP($CG436,'School Enrollment Data'!$B$3:$P$1818,8,FALSE)))</f>
        <v/>
      </c>
      <c r="CP436" s="222" t="str">
        <f>IF($CG436="", "", IF($CH436="No", 0,VLOOKUP($CG436,'School Enrollment Data'!$B$3:$P$1818,9,FALSE)))</f>
        <v/>
      </c>
      <c r="CQ436" s="222" t="str">
        <f>IF($CG436="", "", IF($CH436="No", 0,VLOOKUP($CG436,'School Enrollment Data'!$B$3:$P$1818,10,FALSE)))</f>
        <v/>
      </c>
      <c r="CR436" s="222" t="str">
        <f>IF($CG436="", "", IF($CH436="No", 0,VLOOKUP($CG436,'School Enrollment Data'!$B$3:$P$1818,11,FALSE)))</f>
        <v/>
      </c>
      <c r="CS436" s="222" t="str">
        <f>IF($CG436="", "", IF($CH436="No", 0,VLOOKUP($CG436,'School Enrollment Data'!$B$3:$P$1818,12,FALSE)))</f>
        <v/>
      </c>
      <c r="CT436" s="222" t="str">
        <f>IF($CG436="", "", IF($CH436="No", 0,VLOOKUP($CG436,'School Enrollment Data'!$B$3:$P$1818,13,FALSE)))</f>
        <v/>
      </c>
      <c r="CU436" s="222" t="str">
        <f>IF($CG436="", "", IF($CH436="No", 0,VLOOKUP($CG436,'School Enrollment Data'!$B$3:$P$1818,14,FALSE)))</f>
        <v/>
      </c>
      <c r="CV436" s="222" t="str">
        <f>IF($CG436="", "", IF($CH436="No", 0,VLOOKUP($CG436,'School Enrollment Data'!$B$3:$P$1818,15,FALSE)))</f>
        <v/>
      </c>
    </row>
    <row r="437" spans="85:100" x14ac:dyDescent="0.25">
      <c r="CG437" s="136" t="str" cm="1">
        <f t="array" ref="CG437">IFERROR(_xlfn.SINGLE(INDEX('School Enrollment Data'!$B$3:$B$1818, _xlfn.AGGREGATE(15, 3, (('School Enrollment Data'!$A$3:$A$1818=AR$6)/('School Enrollment Data'!$A$3:$A$1818=AR$6)*ROW('School Enrollment Data'!$A$3:$A$1818)-2),ROWS($DV$12:DV118)))), "")</f>
        <v/>
      </c>
      <c r="CH437" s="222" t="str">
        <f t="shared" si="6"/>
        <v/>
      </c>
      <c r="CI437" s="222" t="str">
        <f>IF($CG437="", "", IF($CH437="No", 0,VLOOKUP($CG437,'School Enrollment Data'!$B$3:$P$1818,2,FALSE)))</f>
        <v/>
      </c>
      <c r="CJ437" s="222" t="str">
        <f>IF($CG437="", "", IF($CH437="No", 0,VLOOKUP($CG437,'School Enrollment Data'!$B$3:$P$1818,3,FALSE)))</f>
        <v/>
      </c>
      <c r="CK437" s="222" t="str">
        <f>IF($CG437="", "", IF($CH437="No", 0,VLOOKUP($CG437,'School Enrollment Data'!$B$3:$P$1818,4,FALSE)))</f>
        <v/>
      </c>
      <c r="CL437" s="222" t="str">
        <f>IF($CG437="", "", IF($CH437="No", 0,VLOOKUP($CG437,'School Enrollment Data'!$B$3:$P$1818,5,FALSE)))</f>
        <v/>
      </c>
      <c r="CM437" s="222" t="str">
        <f>IF($CG437="", "", IF($CH437="No", 0,VLOOKUP($CG437,'School Enrollment Data'!$B$3:$P$1818,6,FALSE)))</f>
        <v/>
      </c>
      <c r="CN437" s="222" t="str">
        <f>IF($CG437="", "", IF($CH437="No", 0,VLOOKUP($CG437,'School Enrollment Data'!$B$3:$P$1818,7,FALSE)))</f>
        <v/>
      </c>
      <c r="CO437" s="222" t="str">
        <f>IF($CG437="", "", IF($CH437="No", 0,VLOOKUP($CG437,'School Enrollment Data'!$B$3:$P$1818,8,FALSE)))</f>
        <v/>
      </c>
      <c r="CP437" s="222" t="str">
        <f>IF($CG437="", "", IF($CH437="No", 0,VLOOKUP($CG437,'School Enrollment Data'!$B$3:$P$1818,9,FALSE)))</f>
        <v/>
      </c>
      <c r="CQ437" s="222" t="str">
        <f>IF($CG437="", "", IF($CH437="No", 0,VLOOKUP($CG437,'School Enrollment Data'!$B$3:$P$1818,10,FALSE)))</f>
        <v/>
      </c>
      <c r="CR437" s="222" t="str">
        <f>IF($CG437="", "", IF($CH437="No", 0,VLOOKUP($CG437,'School Enrollment Data'!$B$3:$P$1818,11,FALSE)))</f>
        <v/>
      </c>
      <c r="CS437" s="222" t="str">
        <f>IF($CG437="", "", IF($CH437="No", 0,VLOOKUP($CG437,'School Enrollment Data'!$B$3:$P$1818,12,FALSE)))</f>
        <v/>
      </c>
      <c r="CT437" s="222" t="str">
        <f>IF($CG437="", "", IF($CH437="No", 0,VLOOKUP($CG437,'School Enrollment Data'!$B$3:$P$1818,13,FALSE)))</f>
        <v/>
      </c>
      <c r="CU437" s="222" t="str">
        <f>IF($CG437="", "", IF($CH437="No", 0,VLOOKUP($CG437,'School Enrollment Data'!$B$3:$P$1818,14,FALSE)))</f>
        <v/>
      </c>
      <c r="CV437" s="222" t="str">
        <f>IF($CG437="", "", IF($CH437="No", 0,VLOOKUP($CG437,'School Enrollment Data'!$B$3:$P$1818,15,FALSE)))</f>
        <v/>
      </c>
    </row>
    <row r="438" spans="85:100" x14ac:dyDescent="0.25">
      <c r="CG438" s="136" t="str" cm="1">
        <f t="array" ref="CG438">IFERROR(_xlfn.SINGLE(INDEX('School Enrollment Data'!$B$3:$B$1818, _xlfn.AGGREGATE(15, 3, (('School Enrollment Data'!$A$3:$A$1818=AR$6)/('School Enrollment Data'!$A$3:$A$1818=AR$6)*ROW('School Enrollment Data'!$A$3:$A$1818)-2),ROWS($DV$12:DV119)))), "")</f>
        <v/>
      </c>
      <c r="CH438" s="222" t="str">
        <f t="shared" si="6"/>
        <v/>
      </c>
      <c r="CI438" s="222" t="str">
        <f>IF($CG438="", "", IF($CH438="No", 0,VLOOKUP($CG438,'School Enrollment Data'!$B$3:$P$1818,2,FALSE)))</f>
        <v/>
      </c>
      <c r="CJ438" s="222" t="str">
        <f>IF($CG438="", "", IF($CH438="No", 0,VLOOKUP($CG438,'School Enrollment Data'!$B$3:$P$1818,3,FALSE)))</f>
        <v/>
      </c>
      <c r="CK438" s="222" t="str">
        <f>IF($CG438="", "", IF($CH438="No", 0,VLOOKUP($CG438,'School Enrollment Data'!$B$3:$P$1818,4,FALSE)))</f>
        <v/>
      </c>
      <c r="CL438" s="222" t="str">
        <f>IF($CG438="", "", IF($CH438="No", 0,VLOOKUP($CG438,'School Enrollment Data'!$B$3:$P$1818,5,FALSE)))</f>
        <v/>
      </c>
      <c r="CM438" s="222" t="str">
        <f>IF($CG438="", "", IF($CH438="No", 0,VLOOKUP($CG438,'School Enrollment Data'!$B$3:$P$1818,6,FALSE)))</f>
        <v/>
      </c>
      <c r="CN438" s="222" t="str">
        <f>IF($CG438="", "", IF($CH438="No", 0,VLOOKUP($CG438,'School Enrollment Data'!$B$3:$P$1818,7,FALSE)))</f>
        <v/>
      </c>
      <c r="CO438" s="222" t="str">
        <f>IF($CG438="", "", IF($CH438="No", 0,VLOOKUP($CG438,'School Enrollment Data'!$B$3:$P$1818,8,FALSE)))</f>
        <v/>
      </c>
      <c r="CP438" s="222" t="str">
        <f>IF($CG438="", "", IF($CH438="No", 0,VLOOKUP($CG438,'School Enrollment Data'!$B$3:$P$1818,9,FALSE)))</f>
        <v/>
      </c>
      <c r="CQ438" s="222" t="str">
        <f>IF($CG438="", "", IF($CH438="No", 0,VLOOKUP($CG438,'School Enrollment Data'!$B$3:$P$1818,10,FALSE)))</f>
        <v/>
      </c>
      <c r="CR438" s="222" t="str">
        <f>IF($CG438="", "", IF($CH438="No", 0,VLOOKUP($CG438,'School Enrollment Data'!$B$3:$P$1818,11,FALSE)))</f>
        <v/>
      </c>
      <c r="CS438" s="222" t="str">
        <f>IF($CG438="", "", IF($CH438="No", 0,VLOOKUP($CG438,'School Enrollment Data'!$B$3:$P$1818,12,FALSE)))</f>
        <v/>
      </c>
      <c r="CT438" s="222" t="str">
        <f>IF($CG438="", "", IF($CH438="No", 0,VLOOKUP($CG438,'School Enrollment Data'!$B$3:$P$1818,13,FALSE)))</f>
        <v/>
      </c>
      <c r="CU438" s="222" t="str">
        <f>IF($CG438="", "", IF($CH438="No", 0,VLOOKUP($CG438,'School Enrollment Data'!$B$3:$P$1818,14,FALSE)))</f>
        <v/>
      </c>
      <c r="CV438" s="222" t="str">
        <f>IF($CG438="", "", IF($CH438="No", 0,VLOOKUP($CG438,'School Enrollment Data'!$B$3:$P$1818,15,FALSE)))</f>
        <v/>
      </c>
    </row>
    <row r="439" spans="85:100" x14ac:dyDescent="0.25">
      <c r="CG439" s="136" t="str" cm="1">
        <f t="array" ref="CG439">IFERROR(_xlfn.SINGLE(INDEX('School Enrollment Data'!$B$3:$B$1818, _xlfn.AGGREGATE(15, 3, (('School Enrollment Data'!$A$3:$A$1818=AR$6)/('School Enrollment Data'!$A$3:$A$1818=AR$6)*ROW('School Enrollment Data'!$A$3:$A$1818)-2),ROWS($DV$12:DV120)))), "")</f>
        <v/>
      </c>
      <c r="CH439" s="222" t="str">
        <f t="shared" si="6"/>
        <v/>
      </c>
      <c r="CI439" s="222" t="str">
        <f>IF($CG439="", "", IF($CH439="No", 0,VLOOKUP($CG439,'School Enrollment Data'!$B$3:$P$1818,2,FALSE)))</f>
        <v/>
      </c>
      <c r="CJ439" s="222" t="str">
        <f>IF($CG439="", "", IF($CH439="No", 0,VLOOKUP($CG439,'School Enrollment Data'!$B$3:$P$1818,3,FALSE)))</f>
        <v/>
      </c>
      <c r="CK439" s="222" t="str">
        <f>IF($CG439="", "", IF($CH439="No", 0,VLOOKUP($CG439,'School Enrollment Data'!$B$3:$P$1818,4,FALSE)))</f>
        <v/>
      </c>
      <c r="CL439" s="222" t="str">
        <f>IF($CG439="", "", IF($CH439="No", 0,VLOOKUP($CG439,'School Enrollment Data'!$B$3:$P$1818,5,FALSE)))</f>
        <v/>
      </c>
      <c r="CM439" s="222" t="str">
        <f>IF($CG439="", "", IF($CH439="No", 0,VLOOKUP($CG439,'School Enrollment Data'!$B$3:$P$1818,6,FALSE)))</f>
        <v/>
      </c>
      <c r="CN439" s="222" t="str">
        <f>IF($CG439="", "", IF($CH439="No", 0,VLOOKUP($CG439,'School Enrollment Data'!$B$3:$P$1818,7,FALSE)))</f>
        <v/>
      </c>
      <c r="CO439" s="222" t="str">
        <f>IF($CG439="", "", IF($CH439="No", 0,VLOOKUP($CG439,'School Enrollment Data'!$B$3:$P$1818,8,FALSE)))</f>
        <v/>
      </c>
      <c r="CP439" s="222" t="str">
        <f>IF($CG439="", "", IF($CH439="No", 0,VLOOKUP($CG439,'School Enrollment Data'!$B$3:$P$1818,9,FALSE)))</f>
        <v/>
      </c>
      <c r="CQ439" s="222" t="str">
        <f>IF($CG439="", "", IF($CH439="No", 0,VLOOKUP($CG439,'School Enrollment Data'!$B$3:$P$1818,10,FALSE)))</f>
        <v/>
      </c>
      <c r="CR439" s="222" t="str">
        <f>IF($CG439="", "", IF($CH439="No", 0,VLOOKUP($CG439,'School Enrollment Data'!$B$3:$P$1818,11,FALSE)))</f>
        <v/>
      </c>
      <c r="CS439" s="222" t="str">
        <f>IF($CG439="", "", IF($CH439="No", 0,VLOOKUP($CG439,'School Enrollment Data'!$B$3:$P$1818,12,FALSE)))</f>
        <v/>
      </c>
      <c r="CT439" s="222" t="str">
        <f>IF($CG439="", "", IF($CH439="No", 0,VLOOKUP($CG439,'School Enrollment Data'!$B$3:$P$1818,13,FALSE)))</f>
        <v/>
      </c>
      <c r="CU439" s="222" t="str">
        <f>IF($CG439="", "", IF($CH439="No", 0,VLOOKUP($CG439,'School Enrollment Data'!$B$3:$P$1818,14,FALSE)))</f>
        <v/>
      </c>
      <c r="CV439" s="222" t="str">
        <f>IF($CG439="", "", IF($CH439="No", 0,VLOOKUP($CG439,'School Enrollment Data'!$B$3:$P$1818,15,FALSE)))</f>
        <v/>
      </c>
    </row>
    <row r="440" spans="85:100" x14ac:dyDescent="0.25">
      <c r="CG440" s="2"/>
      <c r="CH440" s="123" t="s">
        <v>52</v>
      </c>
      <c r="CI440" s="221">
        <f>SUM(CI4:CI439)</f>
        <v>0</v>
      </c>
    </row>
    <row r="441" spans="85:100" x14ac:dyDescent="0.25">
      <c r="CG441" s="2"/>
      <c r="CH441" s="123" t="s">
        <v>53</v>
      </c>
      <c r="CI441" s="221">
        <f>SUM(CJ4:CJ439)</f>
        <v>0</v>
      </c>
    </row>
    <row r="442" spans="85:100" x14ac:dyDescent="0.25">
      <c r="CG442" s="2"/>
      <c r="CH442" s="123" t="s">
        <v>54</v>
      </c>
      <c r="CI442" s="221">
        <f>SUM(CK4:CK439)</f>
        <v>0</v>
      </c>
    </row>
    <row r="443" spans="85:100" x14ac:dyDescent="0.25">
      <c r="CG443" s="2"/>
      <c r="CH443" s="123" t="s">
        <v>55</v>
      </c>
      <c r="CI443" s="221">
        <f>SUM(CL4:CL439)</f>
        <v>0</v>
      </c>
    </row>
    <row r="444" spans="85:100" x14ac:dyDescent="0.25">
      <c r="CG444" s="2"/>
      <c r="CH444" s="123" t="s">
        <v>56</v>
      </c>
      <c r="CI444" s="221">
        <f>SUM(CM4:CM439)</f>
        <v>0</v>
      </c>
    </row>
    <row r="445" spans="85:100" x14ac:dyDescent="0.25">
      <c r="CG445" s="2"/>
      <c r="CH445" s="123" t="s">
        <v>57</v>
      </c>
      <c r="CI445" s="221">
        <f>SUM(CN4:CN439)</f>
        <v>0</v>
      </c>
    </row>
    <row r="446" spans="85:100" x14ac:dyDescent="0.25">
      <c r="CG446" s="2"/>
      <c r="CH446" s="123" t="s">
        <v>58</v>
      </c>
      <c r="CI446" s="221">
        <f>SUM(CO4:CO439)</f>
        <v>0</v>
      </c>
    </row>
    <row r="447" spans="85:100" x14ac:dyDescent="0.25">
      <c r="CG447" s="2"/>
      <c r="CH447" s="123" t="s">
        <v>59</v>
      </c>
      <c r="CI447" s="221">
        <f>SUM(CP4:CP439)</f>
        <v>0</v>
      </c>
    </row>
    <row r="448" spans="85:100" x14ac:dyDescent="0.25">
      <c r="CG448" s="2"/>
      <c r="CH448" s="123" t="s">
        <v>60</v>
      </c>
      <c r="CI448" s="221">
        <f>SUM(CQ4:CQ439)</f>
        <v>0</v>
      </c>
    </row>
    <row r="449" spans="85:87" x14ac:dyDescent="0.25">
      <c r="CG449" s="2"/>
      <c r="CH449" s="123" t="s">
        <v>61</v>
      </c>
      <c r="CI449" s="221">
        <f>SUM(CR4:CR439)</f>
        <v>0</v>
      </c>
    </row>
    <row r="450" spans="85:87" x14ac:dyDescent="0.25">
      <c r="CG450" s="2"/>
      <c r="CH450" s="123" t="s">
        <v>62</v>
      </c>
      <c r="CI450" s="221">
        <f>SUM(CS4:CS439)</f>
        <v>0</v>
      </c>
    </row>
    <row r="451" spans="85:87" x14ac:dyDescent="0.25">
      <c r="CG451" s="2"/>
      <c r="CH451" s="123" t="s">
        <v>63</v>
      </c>
      <c r="CI451" s="221">
        <f>SUM(CT4:CT439)</f>
        <v>0</v>
      </c>
    </row>
    <row r="452" spans="85:87" x14ac:dyDescent="0.25">
      <c r="CG452" s="2"/>
      <c r="CH452" s="123" t="s">
        <v>64</v>
      </c>
      <c r="CI452" s="221">
        <f>SUM(CU4:CU439)</f>
        <v>0</v>
      </c>
    </row>
    <row r="453" spans="85:87" x14ac:dyDescent="0.25">
      <c r="CG453" s="2"/>
      <c r="CH453" s="123" t="s">
        <v>65</v>
      </c>
      <c r="CI453" s="221">
        <f>SUM(CV4:CV439)</f>
        <v>0</v>
      </c>
    </row>
    <row r="454" spans="85:87" x14ac:dyDescent="0.25">
      <c r="CG454" s="2"/>
    </row>
    <row r="455" spans="85:87" x14ac:dyDescent="0.25">
      <c r="CG455" s="2"/>
    </row>
    <row r="456" spans="85:87" x14ac:dyDescent="0.25">
      <c r="CG456" s="2"/>
    </row>
    <row r="457" spans="85:87" x14ac:dyDescent="0.25">
      <c r="CG457" s="2"/>
    </row>
    <row r="458" spans="85:87" x14ac:dyDescent="0.25">
      <c r="CG458" s="2"/>
    </row>
    <row r="459" spans="85:87" x14ac:dyDescent="0.25">
      <c r="CG459" s="2"/>
    </row>
    <row r="460" spans="85:87" x14ac:dyDescent="0.25">
      <c r="CG460" s="2"/>
    </row>
    <row r="461" spans="85:87" x14ac:dyDescent="0.25">
      <c r="CG461" s="2"/>
    </row>
    <row r="462" spans="85:87" x14ac:dyDescent="0.25">
      <c r="CG462" s="2"/>
    </row>
    <row r="463" spans="85:87" x14ac:dyDescent="0.25">
      <c r="CG463" s="2"/>
    </row>
    <row r="464" spans="85:87" x14ac:dyDescent="0.25">
      <c r="CG464" s="2"/>
    </row>
    <row r="465" spans="85:85" x14ac:dyDescent="0.25">
      <c r="CG465" s="2"/>
    </row>
    <row r="466" spans="85:85" x14ac:dyDescent="0.25">
      <c r="CG466" s="2"/>
    </row>
    <row r="467" spans="85:85" x14ac:dyDescent="0.25">
      <c r="CG467" s="2"/>
    </row>
    <row r="468" spans="85:85" x14ac:dyDescent="0.25">
      <c r="CG468" s="2"/>
    </row>
    <row r="469" spans="85:85" x14ac:dyDescent="0.25">
      <c r="CG469" s="2"/>
    </row>
    <row r="470" spans="85:85" x14ac:dyDescent="0.25">
      <c r="CG470" s="2"/>
    </row>
    <row r="471" spans="85:85" x14ac:dyDescent="0.25">
      <c r="CG471" s="2"/>
    </row>
    <row r="472" spans="85:85" x14ac:dyDescent="0.25">
      <c r="CG472" s="2"/>
    </row>
    <row r="473" spans="85:85" x14ac:dyDescent="0.25">
      <c r="CG473" s="2"/>
    </row>
    <row r="474" spans="85:85" x14ac:dyDescent="0.25">
      <c r="CG474" s="2"/>
    </row>
    <row r="475" spans="85:85" x14ac:dyDescent="0.25">
      <c r="CG475" s="2"/>
    </row>
    <row r="476" spans="85:85" x14ac:dyDescent="0.25">
      <c r="CG476" s="2"/>
    </row>
    <row r="477" spans="85:85" x14ac:dyDescent="0.25">
      <c r="CG477" s="2"/>
    </row>
    <row r="478" spans="85:85" x14ac:dyDescent="0.25">
      <c r="CG478" s="2"/>
    </row>
    <row r="479" spans="85:85" x14ac:dyDescent="0.25">
      <c r="CG479" s="2"/>
    </row>
    <row r="480" spans="85:85" x14ac:dyDescent="0.25">
      <c r="CG480" s="2"/>
    </row>
    <row r="481" spans="85:85" x14ac:dyDescent="0.25">
      <c r="CG481" s="2"/>
    </row>
    <row r="482" spans="85:85" x14ac:dyDescent="0.25">
      <c r="CG482" s="2"/>
    </row>
    <row r="483" spans="85:85" x14ac:dyDescent="0.25">
      <c r="CG483" s="2"/>
    </row>
    <row r="484" spans="85:85" x14ac:dyDescent="0.25">
      <c r="CG484" s="2"/>
    </row>
    <row r="485" spans="85:85" x14ac:dyDescent="0.25">
      <c r="CG485" s="2"/>
    </row>
    <row r="486" spans="85:85" x14ac:dyDescent="0.25">
      <c r="CG486" s="2"/>
    </row>
    <row r="487" spans="85:85" x14ac:dyDescent="0.25">
      <c r="CG487" s="2"/>
    </row>
    <row r="488" spans="85:85" x14ac:dyDescent="0.25">
      <c r="CG488" s="2"/>
    </row>
    <row r="489" spans="85:85" x14ac:dyDescent="0.25">
      <c r="CG489" s="2"/>
    </row>
    <row r="490" spans="85:85" x14ac:dyDescent="0.25">
      <c r="CG490" s="2"/>
    </row>
    <row r="491" spans="85:85" x14ac:dyDescent="0.25">
      <c r="CG491" s="2"/>
    </row>
    <row r="492" spans="85:85" x14ac:dyDescent="0.25">
      <c r="CG492" s="2"/>
    </row>
    <row r="493" spans="85:85" x14ac:dyDescent="0.25">
      <c r="CG493" s="2"/>
    </row>
    <row r="494" spans="85:85" x14ac:dyDescent="0.25">
      <c r="CG494" s="2"/>
    </row>
    <row r="495" spans="85:85" x14ac:dyDescent="0.25">
      <c r="CG495" s="2"/>
    </row>
    <row r="496" spans="85:85" x14ac:dyDescent="0.25">
      <c r="CG496" s="2"/>
    </row>
    <row r="497" spans="85:85" x14ac:dyDescent="0.25">
      <c r="CG497" s="2"/>
    </row>
    <row r="498" spans="85:85" x14ac:dyDescent="0.25">
      <c r="CG498" s="2"/>
    </row>
    <row r="499" spans="85:85" x14ac:dyDescent="0.25">
      <c r="CG499" s="2"/>
    </row>
    <row r="500" spans="85:85" x14ac:dyDescent="0.25">
      <c r="CG500" s="2"/>
    </row>
    <row r="501" spans="85:85" x14ac:dyDescent="0.25">
      <c r="CG501" s="2"/>
    </row>
    <row r="502" spans="85:85" x14ac:dyDescent="0.25">
      <c r="CG502" s="2"/>
    </row>
    <row r="503" spans="85:85" x14ac:dyDescent="0.25">
      <c r="CG503" s="2"/>
    </row>
    <row r="504" spans="85:85" x14ac:dyDescent="0.25">
      <c r="CG504" s="2"/>
    </row>
    <row r="505" spans="85:85" x14ac:dyDescent="0.25">
      <c r="CG505" s="2"/>
    </row>
    <row r="506" spans="85:85" x14ac:dyDescent="0.25">
      <c r="CG506" s="2"/>
    </row>
    <row r="507" spans="85:85" x14ac:dyDescent="0.25">
      <c r="CG507" s="2"/>
    </row>
    <row r="508" spans="85:85" x14ac:dyDescent="0.25">
      <c r="CG508" s="2" t="str" cm="1">
        <f t="array" ref="CG508">IFERROR(_xlfn.SINGLE(INDEX('School Enrollment Data'!$B$3:$B$1818, _xlfn.AGGREGATE(15, 3, (('School Enrollment Data'!$A$3:$A$1818=AR$6)/('School Enrollment Data'!$A$3:$A$1818=AR$6)*ROW('School Enrollment Data'!$A$3:$A$1818)-2),ROWS($DV$12:DV189)))), "")</f>
        <v/>
      </c>
    </row>
    <row r="509" spans="85:85" x14ac:dyDescent="0.25">
      <c r="CG509" s="2" t="str" cm="1">
        <f t="array" ref="CG509">IFERROR(_xlfn.SINGLE(INDEX('School Enrollment Data'!$B$3:$B$1818, _xlfn.AGGREGATE(15, 3, (('School Enrollment Data'!$A$3:$A$1818=AR$6)/('School Enrollment Data'!$A$3:$A$1818=AR$6)*ROW('School Enrollment Data'!$A$3:$A$1818)-2),ROWS($DV$12:DV190)))), "")</f>
        <v/>
      </c>
    </row>
  </sheetData>
  <sheetProtection algorithmName="SHA-512" hashValue="UOEDlDtxdjnZP5Tny/fS42T+0E0wlvtSM4rosi220GS4Xb3R2Z2/k1jwSXpID5HRooESATqnhJ8pCgBY3kr6UA==" saltValue="WpXST5c5Gzk2vFY6F7hSRQ==" spinCount="100000" sheet="1" selectLockedCells="1"/>
  <mergeCells count="458">
    <mergeCell ref="AZ99:BA99"/>
    <mergeCell ref="AZ101:BA101"/>
    <mergeCell ref="AZ103:BA103"/>
    <mergeCell ref="AZ105:BA105"/>
    <mergeCell ref="AZ85:BA85"/>
    <mergeCell ref="AZ87:BA87"/>
    <mergeCell ref="AZ89:BA89"/>
    <mergeCell ref="AZ91:BA91"/>
    <mergeCell ref="AZ93:BA93"/>
    <mergeCell ref="AZ95:BA95"/>
    <mergeCell ref="AZ75:BA75"/>
    <mergeCell ref="AZ77:BA77"/>
    <mergeCell ref="AZ79:BA79"/>
    <mergeCell ref="AZ81:BA81"/>
    <mergeCell ref="AZ83:BA83"/>
    <mergeCell ref="AZ61:BA61"/>
    <mergeCell ref="AZ63:BA63"/>
    <mergeCell ref="AZ65:BA65"/>
    <mergeCell ref="AZ67:BA67"/>
    <mergeCell ref="AZ69:BA69"/>
    <mergeCell ref="AZ71:BA71"/>
    <mergeCell ref="AZ76:BA76"/>
    <mergeCell ref="AZ72:BA72"/>
    <mergeCell ref="AZ68:BA68"/>
    <mergeCell ref="AZ31:BA31"/>
    <mergeCell ref="AZ33:BA33"/>
    <mergeCell ref="AZ35:BA35"/>
    <mergeCell ref="AZ37:BA37"/>
    <mergeCell ref="AZ39:BA39"/>
    <mergeCell ref="AZ56:BA56"/>
    <mergeCell ref="AZ52:BA52"/>
    <mergeCell ref="AZ48:BA48"/>
    <mergeCell ref="AZ44:BA44"/>
    <mergeCell ref="AZ47:BA47"/>
    <mergeCell ref="AZ32:BA32"/>
    <mergeCell ref="AZ34:BA34"/>
    <mergeCell ref="AA75:AB75"/>
    <mergeCell ref="AZ15:BA15"/>
    <mergeCell ref="AZ17:BA17"/>
    <mergeCell ref="AZ19:BA19"/>
    <mergeCell ref="AZ21:BA21"/>
    <mergeCell ref="AZ23:BA23"/>
    <mergeCell ref="AA91:AB91"/>
    <mergeCell ref="AA93:AB93"/>
    <mergeCell ref="AA95:AB95"/>
    <mergeCell ref="AA79:AB79"/>
    <mergeCell ref="AA81:AB81"/>
    <mergeCell ref="AA83:AB83"/>
    <mergeCell ref="AA85:AB85"/>
    <mergeCell ref="AA87:AB87"/>
    <mergeCell ref="AA89:AB89"/>
    <mergeCell ref="AA59:AB59"/>
    <mergeCell ref="AA61:AB61"/>
    <mergeCell ref="AZ49:BA49"/>
    <mergeCell ref="AZ51:BA51"/>
    <mergeCell ref="AZ53:BA53"/>
    <mergeCell ref="AZ55:BA55"/>
    <mergeCell ref="AZ57:BA57"/>
    <mergeCell ref="AZ59:BA59"/>
    <mergeCell ref="AZ29:BA29"/>
    <mergeCell ref="B103:C103"/>
    <mergeCell ref="B105:C105"/>
    <mergeCell ref="B107:C107"/>
    <mergeCell ref="B95:C95"/>
    <mergeCell ref="B97:C97"/>
    <mergeCell ref="B99:C99"/>
    <mergeCell ref="B101:C101"/>
    <mergeCell ref="B43:C43"/>
    <mergeCell ref="B45:C45"/>
    <mergeCell ref="B47:C47"/>
    <mergeCell ref="B92:C92"/>
    <mergeCell ref="B75:C75"/>
    <mergeCell ref="B55:C55"/>
    <mergeCell ref="B71:C71"/>
    <mergeCell ref="B51:C51"/>
    <mergeCell ref="B82:C82"/>
    <mergeCell ref="AA101:AB101"/>
    <mergeCell ref="AA19:AB19"/>
    <mergeCell ref="AA21:AB21"/>
    <mergeCell ref="B91:C91"/>
    <mergeCell ref="B93:C93"/>
    <mergeCell ref="B79:C79"/>
    <mergeCell ref="B81:C81"/>
    <mergeCell ref="B83:C83"/>
    <mergeCell ref="B85:C85"/>
    <mergeCell ref="B87:C87"/>
    <mergeCell ref="B89:C89"/>
    <mergeCell ref="B59:C59"/>
    <mergeCell ref="B61:C61"/>
    <mergeCell ref="B63:C63"/>
    <mergeCell ref="B65:C65"/>
    <mergeCell ref="B67:C67"/>
    <mergeCell ref="B69:C69"/>
    <mergeCell ref="B37:C37"/>
    <mergeCell ref="B39:C39"/>
    <mergeCell ref="B41:C41"/>
    <mergeCell ref="AA23:AB23"/>
    <mergeCell ref="B27:C27"/>
    <mergeCell ref="B29:C29"/>
    <mergeCell ref="B31:C31"/>
    <mergeCell ref="AA31:AB31"/>
    <mergeCell ref="B15:C15"/>
    <mergeCell ref="B17:C17"/>
    <mergeCell ref="B19:C19"/>
    <mergeCell ref="B21:C21"/>
    <mergeCell ref="B106:C106"/>
    <mergeCell ref="D106:Y106"/>
    <mergeCell ref="AA106:AB106"/>
    <mergeCell ref="B102:C102"/>
    <mergeCell ref="D102:Y102"/>
    <mergeCell ref="AA102:AB102"/>
    <mergeCell ref="B98:C98"/>
    <mergeCell ref="D98:Y98"/>
    <mergeCell ref="AA98:AB98"/>
    <mergeCell ref="B94:C94"/>
    <mergeCell ref="D94:Y94"/>
    <mergeCell ref="AA94:AB94"/>
    <mergeCell ref="B90:C90"/>
    <mergeCell ref="D90:Y90"/>
    <mergeCell ref="AA90:AB90"/>
    <mergeCell ref="B86:C86"/>
    <mergeCell ref="AA103:AB103"/>
    <mergeCell ref="AA105:AB105"/>
    <mergeCell ref="AA99:AB99"/>
    <mergeCell ref="AA15:AB15"/>
    <mergeCell ref="AA17:AB17"/>
    <mergeCell ref="AC106:AX106"/>
    <mergeCell ref="AZ106:BA106"/>
    <mergeCell ref="BB106:BW106"/>
    <mergeCell ref="B104:C104"/>
    <mergeCell ref="D104:Y104"/>
    <mergeCell ref="AA104:AB104"/>
    <mergeCell ref="AC104:AX104"/>
    <mergeCell ref="AZ104:BA104"/>
    <mergeCell ref="BB104:BW104"/>
    <mergeCell ref="AC102:AX102"/>
    <mergeCell ref="AZ102:BA102"/>
    <mergeCell ref="BB102:BW102"/>
    <mergeCell ref="B100:C100"/>
    <mergeCell ref="D100:Y100"/>
    <mergeCell ref="AA100:AB100"/>
    <mergeCell ref="AC100:AX100"/>
    <mergeCell ref="AZ100:BA100"/>
    <mergeCell ref="BB100:BW100"/>
    <mergeCell ref="AC98:AX98"/>
    <mergeCell ref="AZ98:BA98"/>
    <mergeCell ref="AA25:AB25"/>
    <mergeCell ref="AA27:AB27"/>
    <mergeCell ref="BB98:BW98"/>
    <mergeCell ref="B96:C96"/>
    <mergeCell ref="D96:Y96"/>
    <mergeCell ref="AA96:AB96"/>
    <mergeCell ref="AC96:AX96"/>
    <mergeCell ref="AZ96:BA96"/>
    <mergeCell ref="BB96:BW96"/>
    <mergeCell ref="AZ97:BA97"/>
    <mergeCell ref="AC94:AX94"/>
    <mergeCell ref="AZ94:BA94"/>
    <mergeCell ref="BB94:BW94"/>
    <mergeCell ref="AA97:AB97"/>
    <mergeCell ref="D92:Y92"/>
    <mergeCell ref="AA92:AB92"/>
    <mergeCell ref="AC92:AX92"/>
    <mergeCell ref="AZ92:BA92"/>
    <mergeCell ref="BB92:BW92"/>
    <mergeCell ref="AC90:AX90"/>
    <mergeCell ref="AZ90:BA90"/>
    <mergeCell ref="BB90:BW90"/>
    <mergeCell ref="B88:C88"/>
    <mergeCell ref="D88:Y88"/>
    <mergeCell ref="AA88:AB88"/>
    <mergeCell ref="AC88:AX88"/>
    <mergeCell ref="AZ88:BA88"/>
    <mergeCell ref="BB88:BW88"/>
    <mergeCell ref="AC86:AX86"/>
    <mergeCell ref="AZ86:BA86"/>
    <mergeCell ref="BB86:BW86"/>
    <mergeCell ref="B84:C84"/>
    <mergeCell ref="D84:Y84"/>
    <mergeCell ref="AA84:AB84"/>
    <mergeCell ref="AC84:AX84"/>
    <mergeCell ref="AZ84:BA84"/>
    <mergeCell ref="BB84:BW84"/>
    <mergeCell ref="D86:Y86"/>
    <mergeCell ref="AA86:AB86"/>
    <mergeCell ref="AC82:AX82"/>
    <mergeCell ref="AZ82:BA82"/>
    <mergeCell ref="BB82:BW82"/>
    <mergeCell ref="B80:C80"/>
    <mergeCell ref="D80:Y80"/>
    <mergeCell ref="AA80:AB80"/>
    <mergeCell ref="AC80:AX80"/>
    <mergeCell ref="AZ80:BA80"/>
    <mergeCell ref="BB80:BW80"/>
    <mergeCell ref="D82:Y82"/>
    <mergeCell ref="AA82:AB82"/>
    <mergeCell ref="BB76:BW76"/>
    <mergeCell ref="B78:C78"/>
    <mergeCell ref="D78:Y78"/>
    <mergeCell ref="AA78:AB78"/>
    <mergeCell ref="AC78:AX78"/>
    <mergeCell ref="AZ78:BA78"/>
    <mergeCell ref="BB78:BW78"/>
    <mergeCell ref="B77:C77"/>
    <mergeCell ref="AA77:AB77"/>
    <mergeCell ref="B76:C76"/>
    <mergeCell ref="D76:Y76"/>
    <mergeCell ref="AA76:AB76"/>
    <mergeCell ref="AC76:AX76"/>
    <mergeCell ref="BB72:BW72"/>
    <mergeCell ref="B74:C74"/>
    <mergeCell ref="D74:Y74"/>
    <mergeCell ref="AA74:AB74"/>
    <mergeCell ref="AC74:AX74"/>
    <mergeCell ref="AZ74:BA74"/>
    <mergeCell ref="BB74:BW74"/>
    <mergeCell ref="B73:C73"/>
    <mergeCell ref="AA73:AB73"/>
    <mergeCell ref="AZ73:BA73"/>
    <mergeCell ref="B72:C72"/>
    <mergeCell ref="D72:Y72"/>
    <mergeCell ref="AA72:AB72"/>
    <mergeCell ref="AC72:AX72"/>
    <mergeCell ref="BB68:BW68"/>
    <mergeCell ref="B70:C70"/>
    <mergeCell ref="D70:Y70"/>
    <mergeCell ref="AA70:AB70"/>
    <mergeCell ref="AC70:AX70"/>
    <mergeCell ref="AZ70:BA70"/>
    <mergeCell ref="BB70:BW70"/>
    <mergeCell ref="AZ64:BA64"/>
    <mergeCell ref="BB64:BW64"/>
    <mergeCell ref="B66:C66"/>
    <mergeCell ref="D66:Y66"/>
    <mergeCell ref="AA66:AB66"/>
    <mergeCell ref="AC66:AX66"/>
    <mergeCell ref="AZ66:BA66"/>
    <mergeCell ref="BB66:BW66"/>
    <mergeCell ref="B64:C64"/>
    <mergeCell ref="D64:Y64"/>
    <mergeCell ref="AA64:AB64"/>
    <mergeCell ref="AC64:AX64"/>
    <mergeCell ref="AA65:AB65"/>
    <mergeCell ref="AA67:AB67"/>
    <mergeCell ref="AA69:AB69"/>
    <mergeCell ref="AZ60:BA60"/>
    <mergeCell ref="BB60:BW60"/>
    <mergeCell ref="B62:C62"/>
    <mergeCell ref="D62:Y62"/>
    <mergeCell ref="AA62:AB62"/>
    <mergeCell ref="AC62:AX62"/>
    <mergeCell ref="AZ62:BA62"/>
    <mergeCell ref="BB62:BW62"/>
    <mergeCell ref="B60:C60"/>
    <mergeCell ref="D60:Y60"/>
    <mergeCell ref="AA60:AB60"/>
    <mergeCell ref="BB56:BW56"/>
    <mergeCell ref="B58:C58"/>
    <mergeCell ref="D58:Y58"/>
    <mergeCell ref="AA58:AB58"/>
    <mergeCell ref="AC58:AX58"/>
    <mergeCell ref="AZ58:BA58"/>
    <mergeCell ref="BB58:BW58"/>
    <mergeCell ref="B57:C57"/>
    <mergeCell ref="AA57:AB57"/>
    <mergeCell ref="B56:C56"/>
    <mergeCell ref="D56:Y56"/>
    <mergeCell ref="AA56:AB56"/>
    <mergeCell ref="AC56:AX56"/>
    <mergeCell ref="BB52:BW52"/>
    <mergeCell ref="B54:C54"/>
    <mergeCell ref="D54:Y54"/>
    <mergeCell ref="AA54:AB54"/>
    <mergeCell ref="AC54:AX54"/>
    <mergeCell ref="AZ54:BA54"/>
    <mergeCell ref="BB54:BW54"/>
    <mergeCell ref="B53:C53"/>
    <mergeCell ref="AA53:AB53"/>
    <mergeCell ref="BB48:BW48"/>
    <mergeCell ref="B50:C50"/>
    <mergeCell ref="D50:Y50"/>
    <mergeCell ref="AA50:AB50"/>
    <mergeCell ref="AC50:AX50"/>
    <mergeCell ref="AZ50:BA50"/>
    <mergeCell ref="BB50:BW50"/>
    <mergeCell ref="B49:C49"/>
    <mergeCell ref="AA49:AB49"/>
    <mergeCell ref="BB44:BW44"/>
    <mergeCell ref="B46:C46"/>
    <mergeCell ref="D46:Y46"/>
    <mergeCell ref="AA46:AB46"/>
    <mergeCell ref="AC46:AX46"/>
    <mergeCell ref="AZ46:BA46"/>
    <mergeCell ref="BB46:BW46"/>
    <mergeCell ref="AZ45:BA45"/>
    <mergeCell ref="AZ40:BA40"/>
    <mergeCell ref="BB40:BW40"/>
    <mergeCell ref="B42:C42"/>
    <mergeCell ref="D42:Y42"/>
    <mergeCell ref="AA42:AB42"/>
    <mergeCell ref="AC42:AX42"/>
    <mergeCell ref="AZ42:BA42"/>
    <mergeCell ref="BB42:BW42"/>
    <mergeCell ref="AZ41:BA41"/>
    <mergeCell ref="B44:C44"/>
    <mergeCell ref="D44:Y44"/>
    <mergeCell ref="AA44:AB44"/>
    <mergeCell ref="AC44:AX44"/>
    <mergeCell ref="AZ43:BA43"/>
    <mergeCell ref="B40:C40"/>
    <mergeCell ref="D40:Y40"/>
    <mergeCell ref="BB34:BW34"/>
    <mergeCell ref="AC36:AX36"/>
    <mergeCell ref="AZ36:BA36"/>
    <mergeCell ref="BB36:BW36"/>
    <mergeCell ref="B38:C38"/>
    <mergeCell ref="D38:Y38"/>
    <mergeCell ref="AA38:AB38"/>
    <mergeCell ref="AC38:AX38"/>
    <mergeCell ref="AZ38:BA38"/>
    <mergeCell ref="BB38:BW38"/>
    <mergeCell ref="B35:C35"/>
    <mergeCell ref="AA35:AB35"/>
    <mergeCell ref="AA37:AB37"/>
    <mergeCell ref="AA36:AB36"/>
    <mergeCell ref="D34:Y34"/>
    <mergeCell ref="AA34:AB34"/>
    <mergeCell ref="D24:Y24"/>
    <mergeCell ref="AA24:AB24"/>
    <mergeCell ref="AC24:AX24"/>
    <mergeCell ref="AZ24:BA24"/>
    <mergeCell ref="BB24:BW24"/>
    <mergeCell ref="B26:C26"/>
    <mergeCell ref="D26:Y26"/>
    <mergeCell ref="AA26:AB26"/>
    <mergeCell ref="AC26:AX26"/>
    <mergeCell ref="AZ26:BA26"/>
    <mergeCell ref="B24:C24"/>
    <mergeCell ref="AZ25:BA25"/>
    <mergeCell ref="B25:C25"/>
    <mergeCell ref="AA20:AB20"/>
    <mergeCell ref="AC20:AX20"/>
    <mergeCell ref="AZ20:BA20"/>
    <mergeCell ref="BB20:BW20"/>
    <mergeCell ref="B22:C22"/>
    <mergeCell ref="D22:Y22"/>
    <mergeCell ref="AA22:AB22"/>
    <mergeCell ref="AC22:AX22"/>
    <mergeCell ref="AZ22:BA22"/>
    <mergeCell ref="BB22:BW22"/>
    <mergeCell ref="B18:C18"/>
    <mergeCell ref="D18:Y18"/>
    <mergeCell ref="AA18:AB18"/>
    <mergeCell ref="AC18:AX18"/>
    <mergeCell ref="AZ18:BA18"/>
    <mergeCell ref="BB18:BW18"/>
    <mergeCell ref="B16:C16"/>
    <mergeCell ref="D16:Y16"/>
    <mergeCell ref="AA16:AB16"/>
    <mergeCell ref="AC16:AX16"/>
    <mergeCell ref="AZ16:BA16"/>
    <mergeCell ref="BB16:BW16"/>
    <mergeCell ref="AA8:AB8"/>
    <mergeCell ref="AZ8:BA8"/>
    <mergeCell ref="B14:C14"/>
    <mergeCell ref="D14:Y14"/>
    <mergeCell ref="AA14:AB14"/>
    <mergeCell ref="AC14:AX14"/>
    <mergeCell ref="AZ14:BA14"/>
    <mergeCell ref="BB14:BW14"/>
    <mergeCell ref="B12:C12"/>
    <mergeCell ref="D12:Y12"/>
    <mergeCell ref="AA12:AB12"/>
    <mergeCell ref="AC12:AX12"/>
    <mergeCell ref="AZ12:BA12"/>
    <mergeCell ref="BB12:BW12"/>
    <mergeCell ref="B11:C11"/>
    <mergeCell ref="B13:C13"/>
    <mergeCell ref="AA9:AB9"/>
    <mergeCell ref="AA11:AB11"/>
    <mergeCell ref="AA13:AB13"/>
    <mergeCell ref="AZ9:BA9"/>
    <mergeCell ref="AZ11:BA11"/>
    <mergeCell ref="AZ13:BA13"/>
    <mergeCell ref="B9:C9"/>
    <mergeCell ref="B8:C8"/>
    <mergeCell ref="AA71:AB71"/>
    <mergeCell ref="B68:C68"/>
    <mergeCell ref="D68:Y68"/>
    <mergeCell ref="AA68:AB68"/>
    <mergeCell ref="AC68:AX68"/>
    <mergeCell ref="AA55:AB55"/>
    <mergeCell ref="B52:C52"/>
    <mergeCell ref="D52:Y52"/>
    <mergeCell ref="AA52:AB52"/>
    <mergeCell ref="AC52:AX52"/>
    <mergeCell ref="AC60:AX60"/>
    <mergeCell ref="AA63:AB63"/>
    <mergeCell ref="AA51:AB51"/>
    <mergeCell ref="B48:C48"/>
    <mergeCell ref="D48:Y48"/>
    <mergeCell ref="AA48:AB48"/>
    <mergeCell ref="AC48:AX48"/>
    <mergeCell ref="AC40:AX40"/>
    <mergeCell ref="B36:C36"/>
    <mergeCell ref="D36:Y36"/>
    <mergeCell ref="B32:C32"/>
    <mergeCell ref="D32:Y32"/>
    <mergeCell ref="AA32:AB32"/>
    <mergeCell ref="AC32:AX32"/>
    <mergeCell ref="AC34:AX34"/>
    <mergeCell ref="B33:C33"/>
    <mergeCell ref="AA39:AB39"/>
    <mergeCell ref="AA41:AB41"/>
    <mergeCell ref="AA43:AB43"/>
    <mergeCell ref="AA45:AB45"/>
    <mergeCell ref="AA47:AB47"/>
    <mergeCell ref="AA40:AB40"/>
    <mergeCell ref="AA33:AB33"/>
    <mergeCell ref="B28:C28"/>
    <mergeCell ref="D28:Y28"/>
    <mergeCell ref="BB26:BW26"/>
    <mergeCell ref="AZ27:BA27"/>
    <mergeCell ref="AA28:AB28"/>
    <mergeCell ref="AC28:AX28"/>
    <mergeCell ref="AZ28:BA28"/>
    <mergeCell ref="BB28:BW28"/>
    <mergeCell ref="B30:C30"/>
    <mergeCell ref="D30:Y30"/>
    <mergeCell ref="AA30:AB30"/>
    <mergeCell ref="AC30:AX30"/>
    <mergeCell ref="AZ30:BA30"/>
    <mergeCell ref="BB30:BW30"/>
    <mergeCell ref="AA29:AB29"/>
    <mergeCell ref="BB32:BW32"/>
    <mergeCell ref="B34:C34"/>
    <mergeCell ref="B23:C23"/>
    <mergeCell ref="B20:C20"/>
    <mergeCell ref="D20:Y20"/>
    <mergeCell ref="A1:BZ1"/>
    <mergeCell ref="D4:H4"/>
    <mergeCell ref="I4:AK4"/>
    <mergeCell ref="AM4:AQ4"/>
    <mergeCell ref="AR4:BT4"/>
    <mergeCell ref="D6:H6"/>
    <mergeCell ref="I6:AK6"/>
    <mergeCell ref="AM6:AQ6"/>
    <mergeCell ref="AR6:BT6"/>
    <mergeCell ref="B2:BY2"/>
    <mergeCell ref="D8:Y8"/>
    <mergeCell ref="AC8:AX8"/>
    <mergeCell ref="BB8:BW8"/>
    <mergeCell ref="B10:C10"/>
    <mergeCell ref="D10:Y10"/>
    <mergeCell ref="AA10:AB10"/>
    <mergeCell ref="AC10:AX10"/>
    <mergeCell ref="AZ10:BA10"/>
    <mergeCell ref="BB10:BW10"/>
  </mergeCells>
  <conditionalFormatting sqref="B8:C8 B10:C10 B12:C12 B14:C14 B16:C16 B18:C18 B20:C20 B22:C22 B24:C24 B26:C26 B28:C28 B30:C30 B32:C32 B34:C34 B36:C36 B38:C38 B40:C40 B42:C42 B44:C44 B46:C46 B48:C48 B50:C50 B52:C52 B54:C54 B56:C56 B58:C58 B60:C60 B62:C62 B64:C64 B66:C66 B68:C68 B70:C70 B72:C72 B74:C74 B76:C76 B78:C78 B80:C80 B82:C82 B84:C84 B86:C86 B88:C88 B90:C90 B92:C92 B94:C94 B96:C96 B98:C98 B100:C100 B102:C102 B104:C104 B106:C106">
    <cfRule type="expression" dxfId="18" priority="4">
      <formula>D8&lt;&gt;""</formula>
    </cfRule>
  </conditionalFormatting>
  <conditionalFormatting sqref="AA8:AB8 AA10:AB10 AA12:AB12 AA14:AB14 AA16:AB16 AA18:AB18 AA20:AB20 AA22:AB22 AA24:AB24 AA26:AB26 AA28:AB28 AA30:AB30 AA32:AB32 AA34:AB34 AA36:AB36 AA38:AB38 AA40:AB40 AA42:AB42 AA44:AB44 AA46:AB46 AA48:AB48 AA50:AB50 AA52:AB52 AA54:AB54 AA56:AB56 AA58:AB58 AA60:AB60 AA62:AB62 AA64:AB64 AA66:AB66 AA68:AB68 AA70:AB70 AA72:AB72 AA74:AB74 AA76:AB76 AA78:AB78 AA80:AB80 AA82:AB82 AA84:AB84 AA86:AB86 AA88:AB88 AA90:AB90 AA92:AB92 AA94:AB94 AA96:AB96 AA98:AB98 AA100:AB100 AA102:AB102 AA104:AB104 AA106:AB106">
    <cfRule type="expression" dxfId="17" priority="3">
      <formula>AC8&lt;&gt;""</formula>
    </cfRule>
  </conditionalFormatting>
  <conditionalFormatting sqref="AZ8:BA8 AZ10:BA10 AZ12:BA12 AZ14:BA14 AZ16:BA16 AZ18:BA18 AZ20:BA20 AZ22:BA22 AZ24:BA24 AZ26:BA26 AZ28:BA28 AZ30:BA30 AZ32:BA32 AZ34:BA34 AZ36:BA36 AZ38:BA38 AZ40:BA40 AZ42:BA42 AZ44:BA44 AZ46:BA46 AZ48:BA48 AZ50:BA50 AZ52:BA52 AZ54:BA54 AZ56:BA56 AZ58:BA58 AZ60:BA60 AZ62:BA62 AZ64:BA64 AZ66:BA66 AZ68:BA68 AZ70:BA70 AZ72:BA72 AZ74:BA74 AZ76:BA76 AZ78:BA78 AZ80:BA80 AZ82:BA82 AZ84:BA84 AZ86:BA86 AZ88:BA88 AZ90:BA90 AZ92:BA92 AZ94:BA94 AZ96:BA96 AZ98:BA98 AZ100:BA100 AZ102:BA102 AZ104:BA104 AZ106:BA106">
    <cfRule type="expression" dxfId="16" priority="1">
      <formula>BB8&lt;&gt;""</formula>
    </cfRule>
  </conditionalFormatting>
  <conditionalFormatting sqref="BX42:BY43">
    <cfRule type="expression" dxfId="15" priority="201">
      <formula>BX$42*BX$43&gt;BX$40+BX$41</formula>
    </cfRule>
  </conditionalFormatting>
  <dataValidations count="14">
    <dataValidation type="list" allowBlank="1" showErrorMessage="1" errorTitle="INVALID" error="Use the dropdown menu to enter a checkmark into this cell." promptTitle="Select from Dropdown" prompt="Select the checkmark from the dropdown menu by clicking on the arrow key at the top righthand corner of this cell to denote a request to use funding for this purpose." sqref="BL37:BL38 BM36:BM37 BL34:BL35 BM33:BM34 BL31:BL32 BM30:BM31 BL28:BL29 BM27:BM28 BL25:BL26 BM24:BM25 AU58:AV61 AE58:AF61 AU52:AV55 AE52:AF55 AU46:AV49 AE46:AF49 AU40:AV43 AE40:AF43 AU34:AV37 AE34:AF37 R32:Y61" xr:uid="{71FF7D75-077E-4810-B811-C641E5345320}">
      <formula1>$CF$15:$CF$16</formula1>
    </dataValidation>
    <dataValidation type="whole" allowBlank="1" showInputMessage="1" showErrorMessage="1" errorTitle="Invalid Entry" error="Please enter a whole number between 0 and 50." sqref="BN46 R78:R79 AD78:AD79 AP78:AP79" xr:uid="{0A7A8AC7-0CA4-426F-841E-B5BEC917ED49}">
      <formula1>0</formula1>
      <formula2>50</formula2>
    </dataValidation>
    <dataValidation type="whole" allowBlank="1" showInputMessage="1" showErrorMessage="1" errorTitle="Invalid" error="Please enter a whole number between 0 and 480." sqref="BN47 R80:R81 AD80:AD81 AP80:AP81" xr:uid="{747BE54B-70AA-489D-AEDF-72D06BFA7944}">
      <formula1>0</formula1>
      <formula2>480</formula2>
    </dataValidation>
    <dataValidation type="whole" allowBlank="1" showInputMessage="1" showErrorMessage="1" errorTitle="Invalid Entry" error="Please enter a whole number between 0 and 500." sqref="BN45 R76:R77 AD76:AD77 AP76:AP77" xr:uid="{046BED04-6F78-42AF-9673-1EBC6A906381}">
      <formula1>0</formula1>
      <formula2>500</formula2>
    </dataValidation>
    <dataValidation type="whole" allowBlank="1" showInputMessage="1" showErrorMessage="1" errorTitle="Invalid Entry" error="Please enter a whole number between 0 and 25." sqref="BN48 R82:R83 AD82:AD83 AP82:AP83" xr:uid="{6E0E9ACD-0297-4539-9D90-FB66013B8F89}">
      <formula1>0</formula1>
      <formula2>25</formula2>
    </dataValidation>
    <dataValidation type="whole" allowBlank="1" showInputMessage="1" showErrorMessage="1" errorTitle="Invalid Entry" error="Please enter a whole number between 0 and 50,000." sqref="BN67" xr:uid="{3B0F22B4-ABD4-4875-87F3-4A8B91D55720}">
      <formula1>0</formula1>
      <formula2>50000</formula2>
    </dataValidation>
    <dataValidation type="textLength" operator="lessThanOrEqual" allowBlank="1" showInputMessage="1" showErrorMessage="1" errorTitle="Character Limit" error="Please reduce title to 35 characters or less." sqref="BN66" xr:uid="{FCDB3098-1186-42F4-A0E1-ACD104341F0A}">
      <formula1>35</formula1>
    </dataValidation>
    <dataValidation type="whole" allowBlank="1" showInputMessage="1" showErrorMessage="1" errorTitle="Invalid Entry" error="Please enter a whole number between 0 and 5,000." sqref="BN44 R74:R75 AD74:AD75 AP74:AP75" xr:uid="{9B3BED11-C8A9-4A1F-8E53-02494997A4D0}">
      <formula1>0</formula1>
      <formula2>5000</formula2>
    </dataValidation>
    <dataValidation allowBlank="1" showInputMessage="1" showErrorMessage="1" errorTitle="Error" error="Invalid Entry - Please select a cirriculum from the dropdown menu." sqref="BL83" xr:uid="{1DFAD3D5-195C-4796-A30D-C1AC90B8A731}"/>
    <dataValidation type="textLength" operator="lessThan" allowBlank="1" showInputMessage="1" showErrorMessage="1" errorTitle="Invalid" error="Please provide a shorter title. You may expound upon this description in your narrative." sqref="BP24 BP30 BP27 BP33" xr:uid="{31976C3A-8D09-4414-87A6-C28F4ECC7D34}">
      <formula1>65</formula1>
    </dataValidation>
    <dataValidation type="whole" operator="lessThanOrEqual" allowBlank="1" showInputMessage="1" showErrorMessage="1" errorTitle="Invalid Entry" error="Please enter a whole number that is less than or equal to 840." sqref="BO67 BM68:BN68 BP66:BU66 BV65:BY65 BH95 BI81 BJ74 BK71 BL69" xr:uid="{3035E7B7-56E7-4310-A9C2-9FB4972A74B0}">
      <formula1>840</formula1>
    </dataValidation>
    <dataValidation type="whole" operator="lessThanOrEqual" allowBlank="1" showInputMessage="1" showErrorMessage="1" errorTitle="Invalid Entry" error="Please enter a whole number that is less than or equal to 50." sqref="BO68 BM69:BN69 BP67:BU67 BV66:BY66 BH96 BI82 BJ75 BK72 BL70" xr:uid="{3FA87B0C-A5C0-4174-BC0B-035D118CF1BE}">
      <formula1>50</formula1>
    </dataValidation>
    <dataValidation type="textLength" operator="lessThanOrEqual" allowBlank="1" showInputMessage="1" showErrorMessage="1" errorTitle="Character Limit" error="Please reduce the length of your narrative. The maximum for this section is 3,000 characters." sqref="BO84 BM85:BN85 BP83:BU83 BV82:BY82 BI98 BJ91 BK88 BL86" xr:uid="{CABA303A-ACEC-4263-8065-85BD3FB788AC}">
      <formula1>3000</formula1>
    </dataValidation>
    <dataValidation type="list" allowBlank="1" showInputMessage="1" showErrorMessage="1" sqref="B8:C8 B10:C10 B12:C12 B14:C14 B16:C16 B18:C18 B20:C20 B22:C22 B24:C24 B26:C26 B28:C28 B30:C30 B32:C32 B34:C34 B36:C36 B38:C38 B40:C40 B42:C42 B44:C44 AA8:AB8 AA10:AB10 AA12:AB12 AA14:AB14 AA16:AB16 AA18:AB18 AA20:AB20 AA22:AB22 AA24:AB24 AA26:AB26 AA28:AB28 AA30:AB30 AA32:AB32 AA34:AB34 AA36:AB36 AA38:AB38 AA40:AB40 AA42:AB42 AA44:AB44 AZ42:BA42 AZ40:BA40 AZ38:BA38 AZ36:BA36 AZ34:BA34 AZ32:BA32 AZ30:BA30 AZ28:BA28 AZ26:BA26 AZ24:BA24 AZ22:BA22 AZ20:BA20 AZ18:BA18 AZ16:BA16 AZ14:BA14 AZ12:BA12 AZ10:BA10 AZ8:BA8 AZ44:BA44 AZ46:BA46 AZ48:BA48 AZ50:BA50 AZ52:BA52 AZ54:BA54 AZ56:BA56 AA56:AB56 AA54:AB54 AA52:AB52 AA50:AB50 AA48:AB48 AA46:AB46 B46:C46 B48:C48 B50:C50 B52:C52 B54:C54 B56:C56 B58:C58 B60:C60 B62:C62 B64:C64 B66:C66 AA58:AB58 AZ58:BA58 AZ60:BA60 AZ62:BA62 AZ64:BA64 AZ66:BA66 AZ68:BA68 AZ70:BA70 AZ72:BA72 AZ74:BA74 AZ76:BA76 AZ78:BA78 AZ80:BA80 AZ82:BA82 AZ84:BA84 AZ86:BA86 AZ88:BA88 AZ90:BA90 AA90:AB90 AA88:AB88 AA86:AB86 AA84:AB84 AA82:AB82 AA80:AB80 AA78:AB78 AA76:AB76 AA74:AB74 AA72:AB72 AA70:AB70 AA68:AB68 AA66:AB66 AA64:AB64 AA62:AB62 AA60:AB60 B68:C68 B70:C70 B72:C72 B74:C74 B76:C76 B78:C78 B80:C80 B82:C82 B84:C84 B86:C86 B88:C88 B90:C90 B92:C92 B94:C94 B96:C96 B98:C98 B100:C100 B102:C102 B104:C104 B106:C106 AA92:AB92 AA94:AB94 AA96:AB96 AA98:AB98 AA100:AB100 AA102:AB102 AA104:AB104 AA106:AB106 AZ106:BA106 AZ104:BA104 AZ102:BA102 AZ100:BA100 AZ98:BA98 AZ96:BA96 AZ94:BA94 AZ92:BA92" xr:uid="{8BC97AB5-37CB-4DF3-B8D9-1248133CBF5E}">
      <formula1>$CG$1</formula1>
    </dataValidation>
  </dataValidations>
  <pageMargins left="0.15" right="0.15" top="0.25" bottom="0.25" header="0.05" footer="0.05"/>
  <pageSetup scale="61" fitToHeight="0" orientation="landscape"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errorTitle="Invalid Entry" error="Select 'Yes' or 'No' from the dropdown menu." xr:uid="{255FA627-88F8-43AE-940D-30C832D6F7FA}">
          <x14:formula1>
            <xm:f>'Lookup Key'!$V$3:$V$4</xm:f>
          </x14:formula1>
          <xm:sqref>BN50 BL77:BL78 BK79:BK80 BJ82:BJ83 AP86:AP87 AD86:AD87 R86:R87 AP98:AP99 AD98:AD99 R98:R99 BI89:BI90 BH103:BH104 BV73:BY74 BP74:BU75 BM76:BN77 BO75:BO76 BN56</xm:sqref>
        </x14:dataValidation>
        <x14:dataValidation type="list" allowBlank="1" showInputMessage="1" showErrorMessage="1" xr:uid="{99D8A948-42D8-4F60-ABF7-8589CB1864C8}">
          <x14:formula1>
            <xm:f>'School Enrollment Data'!$V$3:$V$401</xm:f>
          </x14:formula1>
          <xm:sqref>AR4:BT4 I6:AK6 AR6:BT6</xm:sqref>
        </x14:dataValidation>
        <x14:dataValidation type="list" allowBlank="1" showInputMessage="1" showErrorMessage="1" errorTitle="Invalid Entry" error="Please select an instructional method from the dropdown menu." xr:uid="{DD14604D-6B17-4932-86A2-CDC22BB72F45}">
          <x14:formula1>
            <xm:f>'Lookup Key'!$AQ$4:$AQ$8</xm:f>
          </x14:formula1>
          <xm:sqref>BN49 AP84:AP85 AD84:AD85 R84:R85 BO77 BL79 BK81 BJ84 BI91 BH105 BV75:BY75 BP76:BU76 BM78:BN78</xm:sqref>
        </x14:dataValidation>
        <x14:dataValidation type="list" allowBlank="1" showInputMessage="1" showErrorMessage="1" xr:uid="{D6EA77E3-9E53-4FD1-8189-0E4D49FED429}">
          <x14:formula1>
            <xm:f>'Scoring Sheet'!#REF!</xm:f>
          </x14:formula1>
          <xm:sqref>BN42 R70:R71 AD70:AD71 AP70:AP71</xm:sqref>
        </x14:dataValidation>
        <x14:dataValidation type="list" allowBlank="1" showInputMessage="1" showErrorMessage="1" errorTitle="Invalid Entry" error="Please select a Key Behavior from the dropdown menu." xr:uid="{22DACBD1-D9B2-4823-BF03-31EDC36A392B}">
          <x14:formula1>
            <xm:f>'Lookup Key'!$AP$3:$AP$31</xm:f>
          </x14:formula1>
          <xm:sqref>BN51:BN55 AP88:AP97 AD88:AD97 R88:R97</xm:sqref>
        </x14:dataValidation>
        <x14:dataValidation type="list" allowBlank="1" showInputMessage="1" showErrorMessage="1" errorTitle="Invalid Entry" error="Please select a key behavior from the dropdown menu." xr:uid="{B96BE802-7F95-41E8-A2DD-96D72115F8CC}">
          <x14:formula1>
            <xm:f>'Lookup Key'!$AP$3:$AP$31</xm:f>
          </x14:formula1>
          <xm:sqref>BO70:BO74 BM71:BN75 BP69:BU73 BV68:BY72 BH98:BH102 BI84:BI88 BJ77:BJ81 BK74:BK78 BL72:BL76</xm:sqref>
        </x14:dataValidation>
        <x14:dataValidation type="list" allowBlank="1" showInputMessage="1" showErrorMessage="1" errorTitle="Invalid Entry" error="Please select an evaluation method from the dropdown menu." promptTitle="Self-Made Forms" prompt="If using a self-made evaluation form, it MUST be submitted with your application." xr:uid="{4BF114EB-1CD0-432C-83DA-E3EE30E5B767}">
          <x14:formula1>
            <xm:f>'Lookup Key'!#REF!</xm:f>
          </x14:formula1>
          <xm:sqref>BN59:BN60 AP104:AP107 AD104:AD107 R104:R107</xm:sqref>
        </x14:dataValidation>
        <x14:dataValidation type="list" allowBlank="1" showInputMessage="1" showErrorMessage="1" errorTitle="Invalid Entry" error="Please select an age group from the dropdown menu." xr:uid="{836092FE-50A0-4A57-A2E5-3B7F92C1FF26}">
          <x14:formula1>
            <xm:f>'Lookup Key'!#REF!</xm:f>
          </x14:formula1>
          <xm:sqref>BO69 BM70:BN70 BP68:BU68 BV67:BY67 BH97 BI83 BJ76 BK73 BL71</xm:sqref>
        </x14:dataValidation>
        <x14:dataValidation type="list" allowBlank="1" showInputMessage="1" showErrorMessage="1" errorTitle="Invalid Entry" error="Please enter a whole number between 0 and 25." xr:uid="{9DDF628F-8D59-44AC-A702-788F819897B2}">
          <x14:formula1>
            <xm:f>'Lookup Key'!#REF!</xm:f>
          </x14:formula1>
          <xm:sqref>BN50 R86:R87 AD86:AD87 AP86:AP87</xm:sqref>
        </x14:dataValidation>
        <x14:dataValidation type="list" allowBlank="1" showInputMessage="1" showErrorMessage="1" errorTitle="Invalid Entry" error="Please select a rank from the dropdown menu." xr:uid="{8E0FEB81-2D69-450D-9906-1C4F84D286AD}">
          <x14:formula1>
            <xm:f>'Lookup Key'!#REF!</xm:f>
          </x14:formula1>
          <xm:sqref>E32:F63 D30:D61</xm:sqref>
        </x14:dataValidation>
        <x14:dataValidation type="list" allowBlank="1" showInputMessage="1" showErrorMessage="1" errorTitle="Error" error="Invalid Entry - Please select a cirriculum from the dropdown menu." xr:uid="{EC71C1A5-C210-49DA-AB01-3087D6C2BA24}">
          <x14:formula1>
            <xm:f>'Lookup Key'!#REF!</xm:f>
          </x14:formula1>
          <xm:sqref>BM82</xm:sqref>
        </x14:dataValidation>
        <x14:dataValidation type="list" allowBlank="1" showInputMessage="1" showErrorMessage="1" errorTitle="Invalid Entry" error="Please select a cirriculum from the dropdown menu." xr:uid="{CD190962-BC39-424E-B609-B5F546A28F70}">
          <x14:formula1>
            <xm:f>'Lookup Key'!#REF!</xm:f>
          </x14:formula1>
          <xm:sqref>BN57:BN58 BL80:BL81 BK82:BK83 BJ85:BJ86 R100:R103 AD100:AD103 AP100:AP103 BI92:BI93 BH106:BH107 BV76:BY77 BP77:BU78 BM79:BN80 BO78:BO79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49BA13-F238-4C57-B1FC-FE2DB7C987FF}">
  <sheetPr codeName="Sheet5">
    <pageSetUpPr fitToPage="1"/>
  </sheetPr>
  <dimension ref="A1:CF39"/>
  <sheetViews>
    <sheetView zoomScale="96" zoomScaleNormal="96" workbookViewId="0">
      <selection activeCell="R5" sqref="R5:AC5"/>
    </sheetView>
  </sheetViews>
  <sheetFormatPr defaultColWidth="8.7109375" defaultRowHeight="15" x14ac:dyDescent="0.25"/>
  <cols>
    <col min="1" max="1" width="1.5703125" style="1" customWidth="1"/>
    <col min="2" max="77" width="2.85546875" style="1" customWidth="1"/>
    <col min="78" max="78" width="1.5703125" style="1" customWidth="1"/>
    <col min="79" max="83" width="2.85546875" style="1" customWidth="1"/>
    <col min="84" max="84" width="2.85546875" style="1" hidden="1" customWidth="1"/>
    <col min="85" max="210" width="2.85546875" style="1" customWidth="1"/>
    <col min="211" max="16384" width="8.7109375" style="1"/>
  </cols>
  <sheetData>
    <row r="1" spans="1:83" ht="71.099999999999994" customHeight="1" thickTop="1" thickBot="1" x14ac:dyDescent="0.3">
      <c r="A1" s="592" t="s">
        <v>3245</v>
      </c>
      <c r="B1" s="593"/>
      <c r="C1" s="593"/>
      <c r="D1" s="593"/>
      <c r="E1" s="593"/>
      <c r="F1" s="593"/>
      <c r="G1" s="593"/>
      <c r="H1" s="593"/>
      <c r="I1" s="593"/>
      <c r="J1" s="593"/>
      <c r="K1" s="593"/>
      <c r="L1" s="593"/>
      <c r="M1" s="593"/>
      <c r="N1" s="593"/>
      <c r="O1" s="593"/>
      <c r="P1" s="593"/>
      <c r="Q1" s="593"/>
      <c r="R1" s="593"/>
      <c r="S1" s="593"/>
      <c r="T1" s="593"/>
      <c r="U1" s="593"/>
      <c r="V1" s="593"/>
      <c r="W1" s="593"/>
      <c r="X1" s="593"/>
      <c r="Y1" s="593"/>
      <c r="Z1" s="593"/>
      <c r="AA1" s="593"/>
      <c r="AB1" s="593"/>
      <c r="AC1" s="593"/>
      <c r="AD1" s="593"/>
      <c r="AE1" s="593"/>
      <c r="AF1" s="593"/>
      <c r="AG1" s="593"/>
      <c r="AH1" s="593"/>
      <c r="AI1" s="593"/>
      <c r="AJ1" s="593"/>
      <c r="AK1" s="593"/>
      <c r="AL1" s="593"/>
      <c r="AM1" s="593"/>
      <c r="AN1" s="593"/>
      <c r="AO1" s="593"/>
      <c r="AP1" s="593"/>
      <c r="AQ1" s="593"/>
      <c r="AR1" s="593"/>
      <c r="AS1" s="593"/>
      <c r="AT1" s="593"/>
      <c r="AU1" s="593"/>
      <c r="AV1" s="593"/>
      <c r="AW1" s="593"/>
      <c r="AX1" s="593"/>
      <c r="AY1" s="593"/>
      <c r="AZ1" s="593"/>
      <c r="BA1" s="593"/>
      <c r="BB1" s="593"/>
      <c r="BC1" s="593"/>
      <c r="BD1" s="593"/>
      <c r="BE1" s="593"/>
      <c r="BF1" s="593"/>
      <c r="BG1" s="593"/>
      <c r="BH1" s="593"/>
      <c r="BI1" s="593"/>
      <c r="BJ1" s="593"/>
      <c r="BK1" s="593"/>
      <c r="BL1" s="593"/>
      <c r="BM1" s="593"/>
      <c r="BN1" s="593"/>
      <c r="BO1" s="593"/>
      <c r="BP1" s="593"/>
      <c r="BQ1" s="593"/>
      <c r="BR1" s="593"/>
      <c r="BS1" s="593"/>
      <c r="BT1" s="593"/>
      <c r="BU1" s="593"/>
      <c r="BV1" s="593"/>
      <c r="BW1" s="593"/>
      <c r="BX1" s="593"/>
      <c r="BY1" s="593"/>
      <c r="BZ1" s="594"/>
    </row>
    <row r="2" spans="1:83" ht="46.5" x14ac:dyDescent="0.25">
      <c r="A2" s="20"/>
      <c r="B2" s="639" t="s">
        <v>70</v>
      </c>
      <c r="C2" s="640"/>
      <c r="D2" s="640"/>
      <c r="E2" s="640"/>
      <c r="F2" s="640"/>
      <c r="G2" s="640"/>
      <c r="H2" s="640"/>
      <c r="I2" s="640"/>
      <c r="J2" s="640"/>
      <c r="K2" s="640"/>
      <c r="L2" s="640"/>
      <c r="M2" s="640"/>
      <c r="N2" s="640"/>
      <c r="O2" s="640"/>
      <c r="P2" s="640"/>
      <c r="Q2" s="640"/>
      <c r="R2" s="640"/>
      <c r="S2" s="640"/>
      <c r="T2" s="640"/>
      <c r="U2" s="640"/>
      <c r="V2" s="640"/>
      <c r="W2" s="640"/>
      <c r="X2" s="640"/>
      <c r="Y2" s="640"/>
      <c r="Z2" s="640"/>
      <c r="AA2" s="640"/>
      <c r="AB2" s="640"/>
      <c r="AC2" s="640"/>
      <c r="AD2" s="640"/>
      <c r="AE2" s="640"/>
      <c r="AF2" s="640"/>
      <c r="AG2" s="640"/>
      <c r="AH2" s="640"/>
      <c r="AI2" s="640"/>
      <c r="AJ2" s="640"/>
      <c r="AK2" s="640"/>
      <c r="AL2" s="640"/>
      <c r="AM2" s="640"/>
      <c r="AN2" s="640"/>
      <c r="AO2" s="640"/>
      <c r="AP2" s="640"/>
      <c r="AQ2" s="640"/>
      <c r="AR2" s="640"/>
      <c r="AS2" s="640"/>
      <c r="AT2" s="640"/>
      <c r="AU2" s="640"/>
      <c r="AV2" s="640"/>
      <c r="AW2" s="640"/>
      <c r="AX2" s="640"/>
      <c r="AY2" s="640"/>
      <c r="AZ2" s="640"/>
      <c r="BA2" s="640"/>
      <c r="BB2" s="640"/>
      <c r="BC2" s="640"/>
      <c r="BD2" s="640"/>
      <c r="BE2" s="640"/>
      <c r="BF2" s="640"/>
      <c r="BG2" s="640"/>
      <c r="BH2" s="640"/>
      <c r="BI2" s="640"/>
      <c r="BJ2" s="640"/>
      <c r="BK2" s="640"/>
      <c r="BL2" s="640"/>
      <c r="BM2" s="640"/>
      <c r="BN2" s="640"/>
      <c r="BO2" s="640"/>
      <c r="BP2" s="640"/>
      <c r="BQ2" s="640"/>
      <c r="BR2" s="640"/>
      <c r="BS2" s="640"/>
      <c r="BT2" s="640"/>
      <c r="BU2" s="640"/>
      <c r="BV2" s="640"/>
      <c r="BW2" s="640"/>
      <c r="BX2" s="640"/>
      <c r="BY2" s="641"/>
      <c r="BZ2" s="25"/>
    </row>
    <row r="3" spans="1:83" ht="28.5" x14ac:dyDescent="0.25">
      <c r="A3" s="20"/>
      <c r="B3" s="654" t="s">
        <v>71</v>
      </c>
      <c r="C3" s="655"/>
      <c r="D3" s="655"/>
      <c r="E3" s="655"/>
      <c r="F3" s="655"/>
      <c r="G3" s="655"/>
      <c r="H3" s="655"/>
      <c r="I3" s="655"/>
      <c r="J3" s="655"/>
      <c r="K3" s="655"/>
      <c r="L3" s="655"/>
      <c r="M3" s="655"/>
      <c r="N3" s="655"/>
      <c r="O3" s="655"/>
      <c r="P3" s="655"/>
      <c r="Q3" s="655"/>
      <c r="R3" s="655"/>
      <c r="S3" s="655"/>
      <c r="T3" s="655"/>
      <c r="U3" s="655"/>
      <c r="V3" s="655"/>
      <c r="W3" s="655"/>
      <c r="X3" s="655"/>
      <c r="Y3" s="655"/>
      <c r="Z3" s="655"/>
      <c r="AA3" s="655"/>
      <c r="AB3" s="655"/>
      <c r="AC3" s="655"/>
      <c r="AD3" s="655"/>
      <c r="AE3" s="655"/>
      <c r="AF3" s="655"/>
      <c r="AG3" s="655"/>
      <c r="AH3" s="655"/>
      <c r="AI3" s="655"/>
      <c r="AJ3" s="655"/>
      <c r="AK3" s="655"/>
      <c r="AL3" s="655"/>
      <c r="AM3" s="655"/>
      <c r="AN3" s="655"/>
      <c r="AO3" s="655"/>
      <c r="AP3" s="655"/>
      <c r="AQ3" s="655"/>
      <c r="AR3" s="655"/>
      <c r="AS3" s="655"/>
      <c r="AT3" s="655"/>
      <c r="AU3" s="655"/>
      <c r="AV3" s="655"/>
      <c r="AW3" s="655"/>
      <c r="AX3" s="655"/>
      <c r="AY3" s="655"/>
      <c r="AZ3" s="655"/>
      <c r="BA3" s="655"/>
      <c r="BB3" s="655"/>
      <c r="BC3" s="655"/>
      <c r="BD3" s="655"/>
      <c r="BE3" s="655"/>
      <c r="BF3" s="655"/>
      <c r="BG3" s="655"/>
      <c r="BH3" s="655"/>
      <c r="BI3" s="655"/>
      <c r="BJ3" s="655"/>
      <c r="BK3" s="655"/>
      <c r="BL3" s="655"/>
      <c r="BM3" s="655"/>
      <c r="BN3" s="655"/>
      <c r="BO3" s="655"/>
      <c r="BP3" s="655"/>
      <c r="BQ3" s="655"/>
      <c r="BR3" s="655"/>
      <c r="BS3" s="655"/>
      <c r="BT3" s="655"/>
      <c r="BU3" s="655"/>
      <c r="BV3" s="655"/>
      <c r="BW3" s="655"/>
      <c r="BX3" s="655"/>
      <c r="BY3" s="656"/>
      <c r="BZ3" s="25"/>
    </row>
    <row r="4" spans="1:83" ht="39" customHeight="1" thickBot="1" x14ac:dyDescent="0.3">
      <c r="A4" s="20"/>
      <c r="B4" s="642" t="s">
        <v>3262</v>
      </c>
      <c r="C4" s="643"/>
      <c r="D4" s="643"/>
      <c r="E4" s="643"/>
      <c r="F4" s="643"/>
      <c r="G4" s="643"/>
      <c r="H4" s="643"/>
      <c r="I4" s="643"/>
      <c r="J4" s="643"/>
      <c r="K4" s="643"/>
      <c r="L4" s="643"/>
      <c r="M4" s="643"/>
      <c r="N4" s="643"/>
      <c r="O4" s="643"/>
      <c r="P4" s="643"/>
      <c r="Q4" s="643"/>
      <c r="R4" s="643"/>
      <c r="S4" s="643"/>
      <c r="T4" s="643"/>
      <c r="U4" s="643"/>
      <c r="V4" s="643"/>
      <c r="W4" s="643"/>
      <c r="X4" s="643"/>
      <c r="Y4" s="643"/>
      <c r="Z4" s="643"/>
      <c r="AA4" s="643"/>
      <c r="AB4" s="643"/>
      <c r="AC4" s="643"/>
      <c r="AD4" s="643"/>
      <c r="AE4" s="643"/>
      <c r="AF4" s="643"/>
      <c r="AG4" s="643"/>
      <c r="AH4" s="643"/>
      <c r="AI4" s="643"/>
      <c r="AJ4" s="643"/>
      <c r="AK4" s="643"/>
      <c r="AL4" s="643"/>
      <c r="AM4" s="643"/>
      <c r="AN4" s="643"/>
      <c r="AO4" s="643"/>
      <c r="AP4" s="643"/>
      <c r="AQ4" s="643"/>
      <c r="AR4" s="643"/>
      <c r="AS4" s="643"/>
      <c r="AT4" s="643"/>
      <c r="AU4" s="643"/>
      <c r="AV4" s="643"/>
      <c r="AW4" s="643"/>
      <c r="AX4" s="643"/>
      <c r="AY4" s="643"/>
      <c r="AZ4" s="643"/>
      <c r="BA4" s="643"/>
      <c r="BB4" s="643"/>
      <c r="BC4" s="643"/>
      <c r="BD4" s="643"/>
      <c r="BE4" s="643"/>
      <c r="BF4" s="643"/>
      <c r="BG4" s="643"/>
      <c r="BH4" s="643"/>
      <c r="BI4" s="643"/>
      <c r="BJ4" s="643"/>
      <c r="BK4" s="643"/>
      <c r="BL4" s="643"/>
      <c r="BM4" s="643"/>
      <c r="BN4" s="643"/>
      <c r="BO4" s="643"/>
      <c r="BP4" s="643"/>
      <c r="BQ4" s="643"/>
      <c r="BR4" s="643"/>
      <c r="BS4" s="643"/>
      <c r="BT4" s="643"/>
      <c r="BU4" s="643"/>
      <c r="BV4" s="643"/>
      <c r="BW4" s="643"/>
      <c r="BX4" s="643"/>
      <c r="BY4" s="644"/>
      <c r="BZ4" s="25"/>
    </row>
    <row r="5" spans="1:83" ht="19.5" customHeight="1" thickBot="1" x14ac:dyDescent="0.3">
      <c r="A5" s="20"/>
      <c r="B5" s="645" t="s">
        <v>72</v>
      </c>
      <c r="C5" s="646"/>
      <c r="D5" s="646"/>
      <c r="E5" s="646"/>
      <c r="F5" s="646"/>
      <c r="G5" s="646"/>
      <c r="H5" s="646"/>
      <c r="I5" s="646"/>
      <c r="J5" s="646"/>
      <c r="K5" s="646"/>
      <c r="L5" s="646"/>
      <c r="M5" s="646"/>
      <c r="N5" s="646"/>
      <c r="O5" s="646"/>
      <c r="P5" s="646"/>
      <c r="Q5" s="647"/>
      <c r="R5" s="648"/>
      <c r="S5" s="649"/>
      <c r="T5" s="649"/>
      <c r="U5" s="649"/>
      <c r="V5" s="649"/>
      <c r="W5" s="649"/>
      <c r="X5" s="649"/>
      <c r="Y5" s="649"/>
      <c r="Z5" s="649"/>
      <c r="AA5" s="649"/>
      <c r="AB5" s="649"/>
      <c r="AC5" s="650"/>
      <c r="AD5" s="648"/>
      <c r="AE5" s="649"/>
      <c r="AF5" s="649"/>
      <c r="AG5" s="649"/>
      <c r="AH5" s="649"/>
      <c r="AI5" s="649"/>
      <c r="AJ5" s="649"/>
      <c r="AK5" s="649"/>
      <c r="AL5" s="649"/>
      <c r="AM5" s="649"/>
      <c r="AN5" s="649"/>
      <c r="AO5" s="650"/>
      <c r="AP5" s="648"/>
      <c r="AQ5" s="649"/>
      <c r="AR5" s="649"/>
      <c r="AS5" s="649"/>
      <c r="AT5" s="649"/>
      <c r="AU5" s="649"/>
      <c r="AV5" s="649"/>
      <c r="AW5" s="649"/>
      <c r="AX5" s="649"/>
      <c r="AY5" s="649"/>
      <c r="AZ5" s="649"/>
      <c r="BA5" s="650"/>
      <c r="BB5" s="648"/>
      <c r="BC5" s="649"/>
      <c r="BD5" s="649"/>
      <c r="BE5" s="649"/>
      <c r="BF5" s="649"/>
      <c r="BG5" s="649"/>
      <c r="BH5" s="649"/>
      <c r="BI5" s="649"/>
      <c r="BJ5" s="649"/>
      <c r="BK5" s="649"/>
      <c r="BL5" s="649"/>
      <c r="BM5" s="650"/>
      <c r="BN5" s="648"/>
      <c r="BO5" s="649"/>
      <c r="BP5" s="649"/>
      <c r="BQ5" s="649"/>
      <c r="BR5" s="649"/>
      <c r="BS5" s="649"/>
      <c r="BT5" s="649"/>
      <c r="BU5" s="649"/>
      <c r="BV5" s="649"/>
      <c r="BW5" s="649"/>
      <c r="BX5" s="649"/>
      <c r="BY5" s="650"/>
      <c r="BZ5" s="25"/>
    </row>
    <row r="6" spans="1:83" ht="15.75" customHeight="1" x14ac:dyDescent="0.25">
      <c r="A6" s="20"/>
      <c r="B6" s="450" t="s">
        <v>3255</v>
      </c>
      <c r="C6" s="446"/>
      <c r="D6" s="446"/>
      <c r="E6" s="446"/>
      <c r="F6" s="446"/>
      <c r="G6" s="446"/>
      <c r="H6" s="446"/>
      <c r="I6" s="446"/>
      <c r="J6" s="448"/>
      <c r="K6" s="446"/>
      <c r="L6" s="446"/>
      <c r="M6" s="446"/>
      <c r="N6" s="446"/>
      <c r="O6" s="446"/>
      <c r="P6" s="446"/>
      <c r="Q6" s="447"/>
      <c r="R6" s="651" t="str">
        <f>_xlfn.IFNA(VLOOKUP(R$5,'School Selections'!$CH$440:$CI$453,2,FALSE),"")</f>
        <v/>
      </c>
      <c r="S6" s="652"/>
      <c r="T6" s="652"/>
      <c r="U6" s="652"/>
      <c r="V6" s="652"/>
      <c r="W6" s="652"/>
      <c r="X6" s="652"/>
      <c r="Y6" s="652"/>
      <c r="Z6" s="652"/>
      <c r="AA6" s="652"/>
      <c r="AB6" s="652"/>
      <c r="AC6" s="653"/>
      <c r="AD6" s="651" t="str">
        <f>_xlfn.IFNA(VLOOKUP(AD$5,'School Selections'!$CH$440:$CI$453,2,FALSE),"")</f>
        <v/>
      </c>
      <c r="AE6" s="652"/>
      <c r="AF6" s="652"/>
      <c r="AG6" s="652"/>
      <c r="AH6" s="652"/>
      <c r="AI6" s="652"/>
      <c r="AJ6" s="652"/>
      <c r="AK6" s="652"/>
      <c r="AL6" s="652"/>
      <c r="AM6" s="652"/>
      <c r="AN6" s="652"/>
      <c r="AO6" s="653"/>
      <c r="AP6" s="651" t="str">
        <f>_xlfn.IFNA(VLOOKUP(AP$5,'School Selections'!$CH$440:$CI$453,2,FALSE),"")</f>
        <v/>
      </c>
      <c r="AQ6" s="652"/>
      <c r="AR6" s="652"/>
      <c r="AS6" s="652"/>
      <c r="AT6" s="652"/>
      <c r="AU6" s="652"/>
      <c r="AV6" s="652"/>
      <c r="AW6" s="652"/>
      <c r="AX6" s="652"/>
      <c r="AY6" s="652"/>
      <c r="AZ6" s="652"/>
      <c r="BA6" s="653"/>
      <c r="BB6" s="651" t="str">
        <f>_xlfn.IFNA(VLOOKUP(BB$5,'School Selections'!$CH$440:$CI$453,2,FALSE),"")</f>
        <v/>
      </c>
      <c r="BC6" s="652"/>
      <c r="BD6" s="652"/>
      <c r="BE6" s="652"/>
      <c r="BF6" s="652"/>
      <c r="BG6" s="652"/>
      <c r="BH6" s="652"/>
      <c r="BI6" s="652"/>
      <c r="BJ6" s="652"/>
      <c r="BK6" s="652"/>
      <c r="BL6" s="652"/>
      <c r="BM6" s="653"/>
      <c r="BN6" s="651" t="str">
        <f>_xlfn.IFNA(VLOOKUP(BN$5,'School Selections'!$CH$440:$CI$453,2,FALSE),"")</f>
        <v/>
      </c>
      <c r="BO6" s="652"/>
      <c r="BP6" s="652"/>
      <c r="BQ6" s="652"/>
      <c r="BR6" s="652"/>
      <c r="BS6" s="652"/>
      <c r="BT6" s="652"/>
      <c r="BU6" s="652"/>
      <c r="BV6" s="652"/>
      <c r="BW6" s="652"/>
      <c r="BX6" s="652"/>
      <c r="BY6" s="653"/>
      <c r="BZ6" s="25"/>
    </row>
    <row r="7" spans="1:83" ht="15.75" customHeight="1" x14ac:dyDescent="0.25">
      <c r="A7" s="20"/>
      <c r="B7" s="617" t="s">
        <v>73</v>
      </c>
      <c r="C7" s="618"/>
      <c r="D7" s="618"/>
      <c r="E7" s="618"/>
      <c r="F7" s="618"/>
      <c r="G7" s="618"/>
      <c r="H7" s="618"/>
      <c r="I7" s="618"/>
      <c r="J7" s="618"/>
      <c r="K7" s="618"/>
      <c r="L7" s="618"/>
      <c r="M7" s="618"/>
      <c r="N7" s="618"/>
      <c r="O7" s="618"/>
      <c r="P7" s="618"/>
      <c r="Q7" s="675"/>
      <c r="R7" s="603"/>
      <c r="S7" s="604"/>
      <c r="T7" s="604"/>
      <c r="U7" s="604"/>
      <c r="V7" s="604"/>
      <c r="W7" s="604"/>
      <c r="X7" s="604"/>
      <c r="Y7" s="604"/>
      <c r="Z7" s="604"/>
      <c r="AA7" s="604"/>
      <c r="AB7" s="604"/>
      <c r="AC7" s="605"/>
      <c r="AD7" s="603"/>
      <c r="AE7" s="604"/>
      <c r="AF7" s="604"/>
      <c r="AG7" s="604"/>
      <c r="AH7" s="604"/>
      <c r="AI7" s="604"/>
      <c r="AJ7" s="604"/>
      <c r="AK7" s="604"/>
      <c r="AL7" s="604"/>
      <c r="AM7" s="604"/>
      <c r="AN7" s="604"/>
      <c r="AO7" s="605"/>
      <c r="AP7" s="603"/>
      <c r="AQ7" s="604"/>
      <c r="AR7" s="604"/>
      <c r="AS7" s="604"/>
      <c r="AT7" s="604"/>
      <c r="AU7" s="604"/>
      <c r="AV7" s="604"/>
      <c r="AW7" s="604"/>
      <c r="AX7" s="604"/>
      <c r="AY7" s="604"/>
      <c r="AZ7" s="604"/>
      <c r="BA7" s="605"/>
      <c r="BB7" s="603"/>
      <c r="BC7" s="604"/>
      <c r="BD7" s="604"/>
      <c r="BE7" s="604"/>
      <c r="BF7" s="604"/>
      <c r="BG7" s="604"/>
      <c r="BH7" s="604"/>
      <c r="BI7" s="604"/>
      <c r="BJ7" s="604"/>
      <c r="BK7" s="604"/>
      <c r="BL7" s="604"/>
      <c r="BM7" s="605"/>
      <c r="BN7" s="603"/>
      <c r="BO7" s="604"/>
      <c r="BP7" s="604"/>
      <c r="BQ7" s="604"/>
      <c r="BR7" s="604"/>
      <c r="BS7" s="604"/>
      <c r="BT7" s="604"/>
      <c r="BU7" s="604"/>
      <c r="BV7" s="604"/>
      <c r="BW7" s="604"/>
      <c r="BX7" s="604"/>
      <c r="BY7" s="605"/>
      <c r="BZ7" s="25"/>
      <c r="CB7" s="2"/>
      <c r="CC7" s="2"/>
      <c r="CD7" s="2"/>
      <c r="CE7" s="2"/>
    </row>
    <row r="8" spans="1:83" ht="15.75" customHeight="1" x14ac:dyDescent="0.25">
      <c r="A8" s="20"/>
      <c r="B8" s="617" t="s">
        <v>74</v>
      </c>
      <c r="C8" s="618"/>
      <c r="D8" s="618"/>
      <c r="E8" s="618"/>
      <c r="F8" s="618"/>
      <c r="G8" s="618"/>
      <c r="H8" s="618"/>
      <c r="I8" s="618"/>
      <c r="J8" s="618"/>
      <c r="K8" s="618"/>
      <c r="L8" s="618"/>
      <c r="M8" s="618"/>
      <c r="N8" s="618"/>
      <c r="O8" s="618"/>
      <c r="P8" s="618"/>
      <c r="Q8" s="675"/>
      <c r="R8" s="657"/>
      <c r="S8" s="658"/>
      <c r="T8" s="658"/>
      <c r="U8" s="658"/>
      <c r="V8" s="658"/>
      <c r="W8" s="658"/>
      <c r="X8" s="658"/>
      <c r="Y8" s="658"/>
      <c r="Z8" s="658"/>
      <c r="AA8" s="658"/>
      <c r="AB8" s="658"/>
      <c r="AC8" s="659"/>
      <c r="AD8" s="657"/>
      <c r="AE8" s="658"/>
      <c r="AF8" s="658"/>
      <c r="AG8" s="658"/>
      <c r="AH8" s="658"/>
      <c r="AI8" s="658"/>
      <c r="AJ8" s="658"/>
      <c r="AK8" s="658"/>
      <c r="AL8" s="658"/>
      <c r="AM8" s="658"/>
      <c r="AN8" s="658"/>
      <c r="AO8" s="659"/>
      <c r="AP8" s="657"/>
      <c r="AQ8" s="658"/>
      <c r="AR8" s="658"/>
      <c r="AS8" s="658"/>
      <c r="AT8" s="658"/>
      <c r="AU8" s="658"/>
      <c r="AV8" s="658"/>
      <c r="AW8" s="658"/>
      <c r="AX8" s="658"/>
      <c r="AY8" s="658"/>
      <c r="AZ8" s="658"/>
      <c r="BA8" s="659"/>
      <c r="BB8" s="657"/>
      <c r="BC8" s="658"/>
      <c r="BD8" s="658"/>
      <c r="BE8" s="658"/>
      <c r="BF8" s="658"/>
      <c r="BG8" s="658"/>
      <c r="BH8" s="658"/>
      <c r="BI8" s="658"/>
      <c r="BJ8" s="658"/>
      <c r="BK8" s="658"/>
      <c r="BL8" s="658"/>
      <c r="BM8" s="659"/>
      <c r="BN8" s="657"/>
      <c r="BO8" s="658"/>
      <c r="BP8" s="658"/>
      <c r="BQ8" s="658"/>
      <c r="BR8" s="658"/>
      <c r="BS8" s="658"/>
      <c r="BT8" s="658"/>
      <c r="BU8" s="658"/>
      <c r="BV8" s="658"/>
      <c r="BW8" s="658"/>
      <c r="BX8" s="658"/>
      <c r="BY8" s="659"/>
      <c r="BZ8" s="25"/>
      <c r="CB8" s="2"/>
      <c r="CC8" s="2"/>
      <c r="CD8" s="2"/>
      <c r="CE8" s="2"/>
    </row>
    <row r="9" spans="1:83" ht="15.75" customHeight="1" x14ac:dyDescent="0.25">
      <c r="A9" s="20"/>
      <c r="B9" s="617" t="s">
        <v>75</v>
      </c>
      <c r="C9" s="618"/>
      <c r="D9" s="618"/>
      <c r="E9" s="618"/>
      <c r="F9" s="618"/>
      <c r="G9" s="618"/>
      <c r="H9" s="618"/>
      <c r="I9" s="618"/>
      <c r="J9" s="618"/>
      <c r="K9" s="618"/>
      <c r="L9" s="618"/>
      <c r="M9" s="618"/>
      <c r="N9" s="618"/>
      <c r="O9" s="618"/>
      <c r="P9" s="618"/>
      <c r="Q9" s="675"/>
      <c r="R9" s="603"/>
      <c r="S9" s="604"/>
      <c r="T9" s="604"/>
      <c r="U9" s="604"/>
      <c r="V9" s="604"/>
      <c r="W9" s="604"/>
      <c r="X9" s="604"/>
      <c r="Y9" s="604"/>
      <c r="Z9" s="604"/>
      <c r="AA9" s="604"/>
      <c r="AB9" s="604"/>
      <c r="AC9" s="605"/>
      <c r="AD9" s="603"/>
      <c r="AE9" s="604"/>
      <c r="AF9" s="604"/>
      <c r="AG9" s="604"/>
      <c r="AH9" s="604"/>
      <c r="AI9" s="604"/>
      <c r="AJ9" s="604"/>
      <c r="AK9" s="604"/>
      <c r="AL9" s="604"/>
      <c r="AM9" s="604"/>
      <c r="AN9" s="604"/>
      <c r="AO9" s="605"/>
      <c r="AP9" s="603"/>
      <c r="AQ9" s="604"/>
      <c r="AR9" s="604"/>
      <c r="AS9" s="604"/>
      <c r="AT9" s="604"/>
      <c r="AU9" s="604"/>
      <c r="AV9" s="604"/>
      <c r="AW9" s="604"/>
      <c r="AX9" s="604"/>
      <c r="AY9" s="604"/>
      <c r="AZ9" s="604"/>
      <c r="BA9" s="605"/>
      <c r="BB9" s="603"/>
      <c r="BC9" s="604"/>
      <c r="BD9" s="604"/>
      <c r="BE9" s="604"/>
      <c r="BF9" s="604"/>
      <c r="BG9" s="604"/>
      <c r="BH9" s="604"/>
      <c r="BI9" s="604"/>
      <c r="BJ9" s="604"/>
      <c r="BK9" s="604"/>
      <c r="BL9" s="604"/>
      <c r="BM9" s="605"/>
      <c r="BN9" s="603"/>
      <c r="BO9" s="604"/>
      <c r="BP9" s="604"/>
      <c r="BQ9" s="604"/>
      <c r="BR9" s="604"/>
      <c r="BS9" s="604"/>
      <c r="BT9" s="604"/>
      <c r="BU9" s="604"/>
      <c r="BV9" s="604"/>
      <c r="BW9" s="604"/>
      <c r="BX9" s="604"/>
      <c r="BY9" s="605"/>
      <c r="BZ9" s="25"/>
      <c r="CB9" s="2"/>
      <c r="CC9" s="2"/>
      <c r="CD9" s="2"/>
      <c r="CE9" s="2"/>
    </row>
    <row r="10" spans="1:83" ht="15.75" customHeight="1" x14ac:dyDescent="0.25">
      <c r="A10" s="20"/>
      <c r="B10" s="617" t="s">
        <v>76</v>
      </c>
      <c r="C10" s="618"/>
      <c r="D10" s="618"/>
      <c r="E10" s="618"/>
      <c r="F10" s="618"/>
      <c r="G10" s="618"/>
      <c r="H10" s="618"/>
      <c r="I10" s="618"/>
      <c r="J10" s="618"/>
      <c r="K10" s="618"/>
      <c r="L10" s="618"/>
      <c r="M10" s="618"/>
      <c r="N10" s="618"/>
      <c r="O10" s="618"/>
      <c r="P10" s="618"/>
      <c r="Q10" s="675"/>
      <c r="R10" s="657"/>
      <c r="S10" s="658"/>
      <c r="T10" s="658"/>
      <c r="U10" s="658"/>
      <c r="V10" s="658"/>
      <c r="W10" s="658"/>
      <c r="X10" s="658"/>
      <c r="Y10" s="658"/>
      <c r="Z10" s="658"/>
      <c r="AA10" s="658"/>
      <c r="AB10" s="658"/>
      <c r="AC10" s="659"/>
      <c r="AD10" s="657"/>
      <c r="AE10" s="658"/>
      <c r="AF10" s="658"/>
      <c r="AG10" s="658"/>
      <c r="AH10" s="658"/>
      <c r="AI10" s="658"/>
      <c r="AJ10" s="658"/>
      <c r="AK10" s="658"/>
      <c r="AL10" s="658"/>
      <c r="AM10" s="658"/>
      <c r="AN10" s="658"/>
      <c r="AO10" s="659"/>
      <c r="AP10" s="657"/>
      <c r="AQ10" s="658"/>
      <c r="AR10" s="658"/>
      <c r="AS10" s="658"/>
      <c r="AT10" s="658"/>
      <c r="AU10" s="658"/>
      <c r="AV10" s="658"/>
      <c r="AW10" s="658"/>
      <c r="AX10" s="658"/>
      <c r="AY10" s="658"/>
      <c r="AZ10" s="658"/>
      <c r="BA10" s="659"/>
      <c r="BB10" s="657"/>
      <c r="BC10" s="658"/>
      <c r="BD10" s="658"/>
      <c r="BE10" s="658"/>
      <c r="BF10" s="658"/>
      <c r="BG10" s="658"/>
      <c r="BH10" s="658"/>
      <c r="BI10" s="658"/>
      <c r="BJ10" s="658"/>
      <c r="BK10" s="658"/>
      <c r="BL10" s="658"/>
      <c r="BM10" s="659"/>
      <c r="BN10" s="657"/>
      <c r="BO10" s="658"/>
      <c r="BP10" s="658"/>
      <c r="BQ10" s="658"/>
      <c r="BR10" s="658"/>
      <c r="BS10" s="658"/>
      <c r="BT10" s="658"/>
      <c r="BU10" s="658"/>
      <c r="BV10" s="658"/>
      <c r="BW10" s="658"/>
      <c r="BX10" s="658"/>
      <c r="BY10" s="659"/>
      <c r="BZ10" s="25"/>
      <c r="CB10" s="2"/>
      <c r="CC10" s="2"/>
      <c r="CD10" s="2"/>
      <c r="CE10" s="2"/>
    </row>
    <row r="11" spans="1:83" ht="15.75" customHeight="1" x14ac:dyDescent="0.25">
      <c r="A11" s="20"/>
      <c r="B11" s="617" t="s">
        <v>77</v>
      </c>
      <c r="C11" s="618"/>
      <c r="D11" s="618"/>
      <c r="E11" s="618"/>
      <c r="F11" s="618"/>
      <c r="G11" s="618"/>
      <c r="H11" s="618"/>
      <c r="I11" s="618"/>
      <c r="J11" s="618"/>
      <c r="K11" s="618"/>
      <c r="L11" s="618"/>
      <c r="M11" s="618"/>
      <c r="N11" s="618"/>
      <c r="O11" s="618"/>
      <c r="P11" s="618"/>
      <c r="Q11" s="675"/>
      <c r="R11" s="603"/>
      <c r="S11" s="604"/>
      <c r="T11" s="604"/>
      <c r="U11" s="604"/>
      <c r="V11" s="604"/>
      <c r="W11" s="604"/>
      <c r="X11" s="604"/>
      <c r="Y11" s="604"/>
      <c r="Z11" s="604"/>
      <c r="AA11" s="604"/>
      <c r="AB11" s="604"/>
      <c r="AC11" s="605"/>
      <c r="AD11" s="603"/>
      <c r="AE11" s="604"/>
      <c r="AF11" s="604"/>
      <c r="AG11" s="604"/>
      <c r="AH11" s="604"/>
      <c r="AI11" s="604"/>
      <c r="AJ11" s="604"/>
      <c r="AK11" s="604"/>
      <c r="AL11" s="604"/>
      <c r="AM11" s="604"/>
      <c r="AN11" s="604"/>
      <c r="AO11" s="605"/>
      <c r="AP11" s="603"/>
      <c r="AQ11" s="604"/>
      <c r="AR11" s="604"/>
      <c r="AS11" s="604"/>
      <c r="AT11" s="604"/>
      <c r="AU11" s="604"/>
      <c r="AV11" s="604"/>
      <c r="AW11" s="604"/>
      <c r="AX11" s="604"/>
      <c r="AY11" s="604"/>
      <c r="AZ11" s="604"/>
      <c r="BA11" s="605"/>
      <c r="BB11" s="603"/>
      <c r="BC11" s="604"/>
      <c r="BD11" s="604"/>
      <c r="BE11" s="604"/>
      <c r="BF11" s="604"/>
      <c r="BG11" s="604"/>
      <c r="BH11" s="604"/>
      <c r="BI11" s="604"/>
      <c r="BJ11" s="604"/>
      <c r="BK11" s="604"/>
      <c r="BL11" s="604"/>
      <c r="BM11" s="605"/>
      <c r="BN11" s="603"/>
      <c r="BO11" s="604"/>
      <c r="BP11" s="604"/>
      <c r="BQ11" s="604"/>
      <c r="BR11" s="604"/>
      <c r="BS11" s="604"/>
      <c r="BT11" s="604"/>
      <c r="BU11" s="604"/>
      <c r="BV11" s="604"/>
      <c r="BW11" s="604"/>
      <c r="BX11" s="604"/>
      <c r="BY11" s="605"/>
      <c r="BZ11" s="25"/>
      <c r="CB11" s="2"/>
      <c r="CC11" s="2"/>
      <c r="CD11" s="2"/>
      <c r="CE11" s="2"/>
    </row>
    <row r="12" spans="1:83" ht="15" customHeight="1" x14ac:dyDescent="0.25">
      <c r="A12" s="20"/>
      <c r="B12" s="617" t="s">
        <v>78</v>
      </c>
      <c r="C12" s="618"/>
      <c r="D12" s="618"/>
      <c r="E12" s="618"/>
      <c r="F12" s="618"/>
      <c r="G12" s="618"/>
      <c r="H12" s="618"/>
      <c r="I12" s="618"/>
      <c r="J12" s="618"/>
      <c r="K12" s="618"/>
      <c r="L12" s="618"/>
      <c r="M12" s="618"/>
      <c r="N12" s="618"/>
      <c r="O12" s="618"/>
      <c r="P12" s="618"/>
      <c r="Q12" s="675"/>
      <c r="R12" s="657"/>
      <c r="S12" s="658"/>
      <c r="T12" s="658"/>
      <c r="U12" s="658"/>
      <c r="V12" s="658"/>
      <c r="W12" s="658"/>
      <c r="X12" s="658"/>
      <c r="Y12" s="658"/>
      <c r="Z12" s="658"/>
      <c r="AA12" s="658"/>
      <c r="AB12" s="658"/>
      <c r="AC12" s="659"/>
      <c r="AD12" s="657"/>
      <c r="AE12" s="658"/>
      <c r="AF12" s="658"/>
      <c r="AG12" s="658"/>
      <c r="AH12" s="658"/>
      <c r="AI12" s="658"/>
      <c r="AJ12" s="658"/>
      <c r="AK12" s="658"/>
      <c r="AL12" s="658"/>
      <c r="AM12" s="658"/>
      <c r="AN12" s="658"/>
      <c r="AO12" s="659"/>
      <c r="AP12" s="657"/>
      <c r="AQ12" s="658"/>
      <c r="AR12" s="658"/>
      <c r="AS12" s="658"/>
      <c r="AT12" s="658"/>
      <c r="AU12" s="658"/>
      <c r="AV12" s="658"/>
      <c r="AW12" s="658"/>
      <c r="AX12" s="658"/>
      <c r="AY12" s="658"/>
      <c r="AZ12" s="658"/>
      <c r="BA12" s="659"/>
      <c r="BB12" s="657"/>
      <c r="BC12" s="658"/>
      <c r="BD12" s="658"/>
      <c r="BE12" s="658"/>
      <c r="BF12" s="658"/>
      <c r="BG12" s="658"/>
      <c r="BH12" s="658"/>
      <c r="BI12" s="658"/>
      <c r="BJ12" s="658"/>
      <c r="BK12" s="658"/>
      <c r="BL12" s="658"/>
      <c r="BM12" s="659"/>
      <c r="BN12" s="657"/>
      <c r="BO12" s="658"/>
      <c r="BP12" s="658"/>
      <c r="BQ12" s="658"/>
      <c r="BR12" s="658"/>
      <c r="BS12" s="658"/>
      <c r="BT12" s="658"/>
      <c r="BU12" s="658"/>
      <c r="BV12" s="658"/>
      <c r="BW12" s="658"/>
      <c r="BX12" s="658"/>
      <c r="BY12" s="659"/>
      <c r="BZ12" s="25"/>
      <c r="CB12" s="2"/>
      <c r="CC12" s="2"/>
      <c r="CD12" s="2"/>
      <c r="CE12" s="2"/>
    </row>
    <row r="13" spans="1:83" ht="15" customHeight="1" x14ac:dyDescent="0.25">
      <c r="A13" s="20"/>
      <c r="B13" s="600" t="s">
        <v>80</v>
      </c>
      <c r="C13" s="601"/>
      <c r="D13" s="601"/>
      <c r="E13" s="601"/>
      <c r="F13" s="601"/>
      <c r="G13" s="601"/>
      <c r="H13" s="601"/>
      <c r="I13" s="601"/>
      <c r="J13" s="601"/>
      <c r="K13" s="601"/>
      <c r="L13" s="601"/>
      <c r="M13" s="601"/>
      <c r="N13" s="601"/>
      <c r="O13" s="601"/>
      <c r="P13" s="601"/>
      <c r="Q13" s="602"/>
      <c r="R13" s="603"/>
      <c r="S13" s="604"/>
      <c r="T13" s="604"/>
      <c r="U13" s="604"/>
      <c r="V13" s="604"/>
      <c r="W13" s="604"/>
      <c r="X13" s="604"/>
      <c r="Y13" s="604"/>
      <c r="Z13" s="604"/>
      <c r="AA13" s="604"/>
      <c r="AB13" s="604"/>
      <c r="AC13" s="605"/>
      <c r="AD13" s="603"/>
      <c r="AE13" s="604"/>
      <c r="AF13" s="604"/>
      <c r="AG13" s="604"/>
      <c r="AH13" s="604"/>
      <c r="AI13" s="604"/>
      <c r="AJ13" s="604"/>
      <c r="AK13" s="604"/>
      <c r="AL13" s="604"/>
      <c r="AM13" s="604"/>
      <c r="AN13" s="604"/>
      <c r="AO13" s="605"/>
      <c r="AP13" s="603"/>
      <c r="AQ13" s="604"/>
      <c r="AR13" s="604"/>
      <c r="AS13" s="604"/>
      <c r="AT13" s="604"/>
      <c r="AU13" s="604"/>
      <c r="AV13" s="604"/>
      <c r="AW13" s="604"/>
      <c r="AX13" s="604"/>
      <c r="AY13" s="604"/>
      <c r="AZ13" s="604"/>
      <c r="BA13" s="605"/>
      <c r="BB13" s="603"/>
      <c r="BC13" s="604"/>
      <c r="BD13" s="604"/>
      <c r="BE13" s="604"/>
      <c r="BF13" s="604"/>
      <c r="BG13" s="604"/>
      <c r="BH13" s="604"/>
      <c r="BI13" s="604"/>
      <c r="BJ13" s="604"/>
      <c r="BK13" s="604"/>
      <c r="BL13" s="604"/>
      <c r="BM13" s="605"/>
      <c r="BN13" s="603"/>
      <c r="BO13" s="604"/>
      <c r="BP13" s="604"/>
      <c r="BQ13" s="604"/>
      <c r="BR13" s="604"/>
      <c r="BS13" s="604"/>
      <c r="BT13" s="604"/>
      <c r="BU13" s="604"/>
      <c r="BV13" s="604"/>
      <c r="BW13" s="604"/>
      <c r="BX13" s="604"/>
      <c r="BY13" s="605"/>
      <c r="BZ13" s="25"/>
      <c r="CB13" s="2"/>
      <c r="CC13" s="2"/>
      <c r="CD13" s="2"/>
      <c r="CE13" s="2"/>
    </row>
    <row r="14" spans="1:83" ht="15" customHeight="1" x14ac:dyDescent="0.25">
      <c r="A14" s="20"/>
      <c r="B14" s="617" t="s">
        <v>82</v>
      </c>
      <c r="C14" s="618"/>
      <c r="D14" s="618"/>
      <c r="E14" s="618"/>
      <c r="F14" s="618"/>
      <c r="G14" s="618"/>
      <c r="H14" s="618"/>
      <c r="I14" s="618"/>
      <c r="J14" s="618"/>
      <c r="K14" s="618"/>
      <c r="L14" s="618"/>
      <c r="M14" s="618"/>
      <c r="N14" s="618"/>
      <c r="O14" s="618"/>
      <c r="P14" s="618"/>
      <c r="Q14" s="675"/>
      <c r="R14" s="657"/>
      <c r="S14" s="658"/>
      <c r="T14" s="658"/>
      <c r="U14" s="658"/>
      <c r="V14" s="658"/>
      <c r="W14" s="658"/>
      <c r="X14" s="658"/>
      <c r="Y14" s="658"/>
      <c r="Z14" s="658"/>
      <c r="AA14" s="658"/>
      <c r="AB14" s="658"/>
      <c r="AC14" s="659"/>
      <c r="AD14" s="657"/>
      <c r="AE14" s="658"/>
      <c r="AF14" s="658"/>
      <c r="AG14" s="658"/>
      <c r="AH14" s="658"/>
      <c r="AI14" s="658"/>
      <c r="AJ14" s="658"/>
      <c r="AK14" s="658"/>
      <c r="AL14" s="658"/>
      <c r="AM14" s="658"/>
      <c r="AN14" s="658"/>
      <c r="AO14" s="659"/>
      <c r="AP14" s="657"/>
      <c r="AQ14" s="658"/>
      <c r="AR14" s="658"/>
      <c r="AS14" s="658"/>
      <c r="AT14" s="658"/>
      <c r="AU14" s="658"/>
      <c r="AV14" s="658"/>
      <c r="AW14" s="658"/>
      <c r="AX14" s="658"/>
      <c r="AY14" s="658"/>
      <c r="AZ14" s="658"/>
      <c r="BA14" s="659"/>
      <c r="BB14" s="657"/>
      <c r="BC14" s="658"/>
      <c r="BD14" s="658"/>
      <c r="BE14" s="658"/>
      <c r="BF14" s="658"/>
      <c r="BG14" s="658"/>
      <c r="BH14" s="658"/>
      <c r="BI14" s="658"/>
      <c r="BJ14" s="658"/>
      <c r="BK14" s="658"/>
      <c r="BL14" s="658"/>
      <c r="BM14" s="659"/>
      <c r="BN14" s="657"/>
      <c r="BO14" s="658"/>
      <c r="BP14" s="658"/>
      <c r="BQ14" s="658"/>
      <c r="BR14" s="658"/>
      <c r="BS14" s="658"/>
      <c r="BT14" s="658"/>
      <c r="BU14" s="658"/>
      <c r="BV14" s="658"/>
      <c r="BW14" s="658"/>
      <c r="BX14" s="658"/>
      <c r="BY14" s="659"/>
      <c r="BZ14" s="25"/>
      <c r="CA14" s="47"/>
      <c r="CB14" s="2"/>
      <c r="CC14" s="2"/>
      <c r="CD14" s="2"/>
      <c r="CE14" s="2"/>
    </row>
    <row r="15" spans="1:83" ht="15.75" customHeight="1" x14ac:dyDescent="0.25">
      <c r="A15" s="20"/>
      <c r="B15" s="617" t="s">
        <v>84</v>
      </c>
      <c r="C15" s="618"/>
      <c r="D15" s="618"/>
      <c r="E15" s="618"/>
      <c r="F15" s="618"/>
      <c r="G15" s="618"/>
      <c r="H15" s="618"/>
      <c r="I15" s="618"/>
      <c r="J15" s="618"/>
      <c r="K15" s="618"/>
      <c r="L15" s="618"/>
      <c r="M15" s="618"/>
      <c r="N15" s="618"/>
      <c r="O15" s="618"/>
      <c r="P15" s="618"/>
      <c r="Q15" s="675"/>
      <c r="R15" s="603"/>
      <c r="S15" s="604"/>
      <c r="T15" s="604"/>
      <c r="U15" s="604"/>
      <c r="V15" s="604"/>
      <c r="W15" s="604"/>
      <c r="X15" s="604"/>
      <c r="Y15" s="604"/>
      <c r="Z15" s="604"/>
      <c r="AA15" s="604"/>
      <c r="AB15" s="604"/>
      <c r="AC15" s="605"/>
      <c r="AD15" s="603"/>
      <c r="AE15" s="604"/>
      <c r="AF15" s="604"/>
      <c r="AG15" s="604"/>
      <c r="AH15" s="604"/>
      <c r="AI15" s="604"/>
      <c r="AJ15" s="604"/>
      <c r="AK15" s="604"/>
      <c r="AL15" s="604"/>
      <c r="AM15" s="604"/>
      <c r="AN15" s="604"/>
      <c r="AO15" s="605"/>
      <c r="AP15" s="603"/>
      <c r="AQ15" s="604"/>
      <c r="AR15" s="604"/>
      <c r="AS15" s="604"/>
      <c r="AT15" s="604"/>
      <c r="AU15" s="604"/>
      <c r="AV15" s="604"/>
      <c r="AW15" s="604"/>
      <c r="AX15" s="604"/>
      <c r="AY15" s="604"/>
      <c r="AZ15" s="604"/>
      <c r="BA15" s="605"/>
      <c r="BB15" s="603"/>
      <c r="BC15" s="604"/>
      <c r="BD15" s="604"/>
      <c r="BE15" s="604"/>
      <c r="BF15" s="604"/>
      <c r="BG15" s="604"/>
      <c r="BH15" s="604"/>
      <c r="BI15" s="604"/>
      <c r="BJ15" s="604"/>
      <c r="BK15" s="604"/>
      <c r="BL15" s="604"/>
      <c r="BM15" s="605"/>
      <c r="BN15" s="603"/>
      <c r="BO15" s="604"/>
      <c r="BP15" s="604"/>
      <c r="BQ15" s="604"/>
      <c r="BR15" s="604"/>
      <c r="BS15" s="604"/>
      <c r="BT15" s="604"/>
      <c r="BU15" s="604"/>
      <c r="BV15" s="604"/>
      <c r="BW15" s="604"/>
      <c r="BX15" s="604"/>
      <c r="BY15" s="605"/>
      <c r="BZ15" s="25"/>
      <c r="CB15" s="2"/>
      <c r="CC15" s="2"/>
      <c r="CD15" s="2"/>
      <c r="CE15" s="2"/>
    </row>
    <row r="16" spans="1:83" ht="15.75" customHeight="1" thickBot="1" x14ac:dyDescent="0.3">
      <c r="A16" s="20"/>
      <c r="B16" s="666" t="s">
        <v>86</v>
      </c>
      <c r="C16" s="667"/>
      <c r="D16" s="667"/>
      <c r="E16" s="667"/>
      <c r="F16" s="667"/>
      <c r="G16" s="667"/>
      <c r="H16" s="667"/>
      <c r="I16" s="667"/>
      <c r="J16" s="667"/>
      <c r="K16" s="667"/>
      <c r="L16" s="667"/>
      <c r="M16" s="667"/>
      <c r="N16" s="667"/>
      <c r="O16" s="667"/>
      <c r="P16" s="667"/>
      <c r="Q16" s="668"/>
      <c r="R16" s="657"/>
      <c r="S16" s="658"/>
      <c r="T16" s="658"/>
      <c r="U16" s="658"/>
      <c r="V16" s="658"/>
      <c r="W16" s="658"/>
      <c r="X16" s="658"/>
      <c r="Y16" s="658"/>
      <c r="Z16" s="658"/>
      <c r="AA16" s="658"/>
      <c r="AB16" s="658"/>
      <c r="AC16" s="659"/>
      <c r="AD16" s="657"/>
      <c r="AE16" s="658"/>
      <c r="AF16" s="658"/>
      <c r="AG16" s="658"/>
      <c r="AH16" s="658"/>
      <c r="AI16" s="658"/>
      <c r="AJ16" s="658"/>
      <c r="AK16" s="658"/>
      <c r="AL16" s="658"/>
      <c r="AM16" s="658"/>
      <c r="AN16" s="658"/>
      <c r="AO16" s="659"/>
      <c r="AP16" s="657"/>
      <c r="AQ16" s="658"/>
      <c r="AR16" s="658"/>
      <c r="AS16" s="658"/>
      <c r="AT16" s="658"/>
      <c r="AU16" s="658"/>
      <c r="AV16" s="658"/>
      <c r="AW16" s="658"/>
      <c r="AX16" s="658"/>
      <c r="AY16" s="658"/>
      <c r="AZ16" s="658"/>
      <c r="BA16" s="659"/>
      <c r="BB16" s="657"/>
      <c r="BC16" s="658"/>
      <c r="BD16" s="658"/>
      <c r="BE16" s="658"/>
      <c r="BF16" s="658"/>
      <c r="BG16" s="658"/>
      <c r="BH16" s="658"/>
      <c r="BI16" s="658"/>
      <c r="BJ16" s="658"/>
      <c r="BK16" s="658"/>
      <c r="BL16" s="658"/>
      <c r="BM16" s="659"/>
      <c r="BN16" s="657"/>
      <c r="BO16" s="658"/>
      <c r="BP16" s="658"/>
      <c r="BQ16" s="658"/>
      <c r="BR16" s="658"/>
      <c r="BS16" s="658"/>
      <c r="BT16" s="658"/>
      <c r="BU16" s="658"/>
      <c r="BV16" s="658"/>
      <c r="BW16" s="658"/>
      <c r="BX16" s="658"/>
      <c r="BY16" s="659"/>
      <c r="BZ16" s="25"/>
      <c r="CB16" s="2"/>
      <c r="CC16" s="2"/>
      <c r="CD16" s="2"/>
      <c r="CE16" s="2"/>
    </row>
    <row r="17" spans="1:78" ht="31.5" customHeight="1" thickBot="1" x14ac:dyDescent="0.3">
      <c r="A17" s="20"/>
      <c r="B17" s="663" t="s">
        <v>88</v>
      </c>
      <c r="C17" s="664"/>
      <c r="D17" s="664"/>
      <c r="E17" s="664"/>
      <c r="F17" s="664"/>
      <c r="G17" s="664"/>
      <c r="H17" s="664"/>
      <c r="I17" s="664"/>
      <c r="J17" s="664"/>
      <c r="K17" s="664"/>
      <c r="L17" s="664"/>
      <c r="M17" s="664"/>
      <c r="N17" s="664"/>
      <c r="O17" s="664"/>
      <c r="P17" s="664"/>
      <c r="Q17" s="665"/>
      <c r="R17" s="660" t="str">
        <f>IF(COUNTBLANK(R7:R16)+COUNTBLANK(R5)=11, "N/A", IF(COUNTBLANK(R8:R14)+COUNTBLANK(R5)=0, IF(AND(COUNTIF(R5,"*3*")+COUNTIF(R5,"*6*")+COUNTIF(R5,"*10*")=0,R13="DFS Grade Level Evaluation Tool"),"Incompatible Evaluation Method",IF(R8*R9&gt;R6+R7, "Check Visits/Students per Classroom", "Complete!")),"Incomplete"))</f>
        <v>N/A</v>
      </c>
      <c r="S17" s="661"/>
      <c r="T17" s="661"/>
      <c r="U17" s="661"/>
      <c r="V17" s="661"/>
      <c r="W17" s="661"/>
      <c r="X17" s="661"/>
      <c r="Y17" s="661"/>
      <c r="Z17" s="661"/>
      <c r="AA17" s="661"/>
      <c r="AB17" s="661"/>
      <c r="AC17" s="662"/>
      <c r="AD17" s="660" t="str">
        <f>IF(COUNTBLANK(AD7:AD16)+COUNTBLANK(AD5)=11, "N/A", IF(COUNTBLANK(AD8:AD14)+COUNTBLANK(AD5)=0, IF(AND(COUNTIF(AD5,"*3*")+COUNTIF(AD5,"*6*")+COUNTIF(AD5,"*10*")=0,AD13="DFS Grade Level Evaluation Tool"),"Incompatible Evaluation Method",IF(AD8*AD9&gt;AD6+AD7, "Check Visits/Students per Classroom", "Complete!")),"Incomplete"))</f>
        <v>N/A</v>
      </c>
      <c r="AE17" s="661"/>
      <c r="AF17" s="661"/>
      <c r="AG17" s="661"/>
      <c r="AH17" s="661"/>
      <c r="AI17" s="661"/>
      <c r="AJ17" s="661"/>
      <c r="AK17" s="661"/>
      <c r="AL17" s="661"/>
      <c r="AM17" s="661"/>
      <c r="AN17" s="661"/>
      <c r="AO17" s="662"/>
      <c r="AP17" s="660" t="str">
        <f>IF(COUNTBLANK(AP7:AP16)+COUNTBLANK(AP5)=11, "N/A", IF(COUNTBLANK(AP8:AP14)+COUNTBLANK(AP5)=0, IF(AND(COUNTIF(AP5,"*3*")+COUNTIF(AP5,"*6*")+COUNTIF(AP5,"*10*")=0,AP13="DFS Grade Level Evaluation Tool"),"Incompatible Evaluation Method",IF(AP8*AP9&gt;AP6+AP7, "Check Visits/Students per Classroom", "Complete!")),"Incomplete"))</f>
        <v>N/A</v>
      </c>
      <c r="AQ17" s="661"/>
      <c r="AR17" s="661"/>
      <c r="AS17" s="661"/>
      <c r="AT17" s="661"/>
      <c r="AU17" s="661"/>
      <c r="AV17" s="661"/>
      <c r="AW17" s="661"/>
      <c r="AX17" s="661"/>
      <c r="AY17" s="661"/>
      <c r="AZ17" s="661"/>
      <c r="BA17" s="662"/>
      <c r="BB17" s="660" t="str">
        <f>IF(COUNTBLANK(BB7:BB16)+COUNTBLANK(BB5)=11, "N/A", IF(COUNTBLANK(BB8:BB14)+COUNTBLANK(BB5)=0, IF(AND(COUNTIF(BB5,"*3*")+COUNTIF(BB5,"*6*")+COUNTIF(BB5,"*10*")=0,BB13="DFS Grade Level Evaluation Tool"),"Incompatible Evaluation Method",IF(BB8*BB9&gt;BB6+BB7, "Check Visits/Students per Classroom", "Complete!")),"Incomplete"))</f>
        <v>N/A</v>
      </c>
      <c r="BC17" s="661"/>
      <c r="BD17" s="661"/>
      <c r="BE17" s="661"/>
      <c r="BF17" s="661"/>
      <c r="BG17" s="661"/>
      <c r="BH17" s="661"/>
      <c r="BI17" s="661"/>
      <c r="BJ17" s="661"/>
      <c r="BK17" s="661"/>
      <c r="BL17" s="661"/>
      <c r="BM17" s="662"/>
      <c r="BN17" s="660" t="str">
        <f>IF(COUNTBLANK(BN7:BN16)+COUNTBLANK(BN5)=11, "N/A", IF(COUNTBLANK(BN8:BN14)+COUNTBLANK(BN5)=0, IF(AND(COUNTIF(BN5,"*3*")+COUNTIF(BN5,"*6*")+COUNTIF(BN5,"*10*")=0,BN13="DFS Grade Level Evaluation Tool"),"Incompatible Evaluation Method",IF(BN8*BN9&gt;BN6+BN7, "Check Visits/Students per Classroom", "Complete!")),"Incomplete"))</f>
        <v>N/A</v>
      </c>
      <c r="BO17" s="661"/>
      <c r="BP17" s="661"/>
      <c r="BQ17" s="661"/>
      <c r="BR17" s="661"/>
      <c r="BS17" s="661"/>
      <c r="BT17" s="661"/>
      <c r="BU17" s="661"/>
      <c r="BV17" s="661"/>
      <c r="BW17" s="661"/>
      <c r="BX17" s="661"/>
      <c r="BY17" s="662"/>
      <c r="BZ17" s="25"/>
    </row>
    <row r="18" spans="1:78" ht="15.75" thickBot="1" x14ac:dyDescent="0.3">
      <c r="A18" s="20"/>
      <c r="B18" s="7"/>
      <c r="C18" s="7"/>
      <c r="D18" s="7"/>
      <c r="E18" s="7"/>
      <c r="F18" s="7"/>
      <c r="G18" s="7"/>
      <c r="H18" s="7"/>
      <c r="I18" s="7"/>
      <c r="J18" s="7"/>
      <c r="K18" s="7"/>
      <c r="L18" s="7"/>
      <c r="M18" s="7"/>
      <c r="N18" s="7"/>
      <c r="O18" s="7"/>
      <c r="P18" s="114"/>
      <c r="Q18" s="114"/>
      <c r="R18" s="114"/>
      <c r="S18" s="114"/>
      <c r="T18" s="114"/>
      <c r="U18" s="114"/>
      <c r="V18" s="114"/>
      <c r="W18" s="114"/>
      <c r="X18" s="114"/>
      <c r="Y18" s="114"/>
      <c r="Z18" s="114"/>
      <c r="AA18" s="114"/>
      <c r="AB18" s="114"/>
      <c r="AC18" s="114"/>
      <c r="AD18" s="114"/>
      <c r="AE18" s="114"/>
      <c r="AF18" s="114"/>
      <c r="AG18" s="169"/>
      <c r="AH18" s="169"/>
      <c r="AI18" s="169"/>
      <c r="AJ18" s="169"/>
      <c r="AK18" s="169"/>
      <c r="AL18" s="169"/>
      <c r="AM18" s="169"/>
      <c r="AN18" s="169"/>
      <c r="AO18" s="169"/>
      <c r="AP18" s="169"/>
      <c r="AQ18" s="169"/>
      <c r="AR18" s="169"/>
      <c r="AS18" s="169"/>
      <c r="AT18" s="169"/>
      <c r="AU18" s="169"/>
      <c r="AV18" s="169"/>
      <c r="AW18" s="169"/>
      <c r="AX18" s="169"/>
      <c r="AY18" s="169"/>
      <c r="AZ18" s="169"/>
      <c r="BA18" s="169"/>
      <c r="BB18" s="169"/>
      <c r="BC18" s="169"/>
      <c r="BD18" s="169"/>
      <c r="BE18" s="169"/>
      <c r="BF18" s="114"/>
      <c r="BG18" s="114"/>
      <c r="BH18" s="114"/>
      <c r="BI18" s="114"/>
      <c r="BJ18" s="114"/>
      <c r="BK18" s="114"/>
      <c r="BL18" s="114"/>
      <c r="BM18" s="114"/>
      <c r="BN18" s="114"/>
      <c r="BO18" s="114"/>
      <c r="BP18" s="114"/>
      <c r="BQ18" s="7"/>
      <c r="BR18" s="7"/>
      <c r="BS18" s="7"/>
      <c r="BT18" s="7"/>
      <c r="BU18" s="7"/>
      <c r="BV18" s="7"/>
      <c r="BW18" s="7"/>
      <c r="BX18" s="7"/>
      <c r="BY18" s="7"/>
      <c r="BZ18" s="25"/>
    </row>
    <row r="19" spans="1:78" ht="46.5" x14ac:dyDescent="0.25">
      <c r="A19" s="20"/>
      <c r="B19" s="672" t="s">
        <v>89</v>
      </c>
      <c r="C19" s="673"/>
      <c r="D19" s="673"/>
      <c r="E19" s="673"/>
      <c r="F19" s="673"/>
      <c r="G19" s="673"/>
      <c r="H19" s="673"/>
      <c r="I19" s="673"/>
      <c r="J19" s="673"/>
      <c r="K19" s="673"/>
      <c r="L19" s="673"/>
      <c r="M19" s="673"/>
      <c r="N19" s="673"/>
      <c r="O19" s="673"/>
      <c r="P19" s="673"/>
      <c r="Q19" s="673"/>
      <c r="R19" s="673"/>
      <c r="S19" s="673"/>
      <c r="T19" s="673"/>
      <c r="U19" s="673"/>
      <c r="V19" s="673"/>
      <c r="W19" s="673"/>
      <c r="X19" s="673"/>
      <c r="Y19" s="673"/>
      <c r="Z19" s="673"/>
      <c r="AA19" s="673"/>
      <c r="AB19" s="673"/>
      <c r="AC19" s="673"/>
      <c r="AD19" s="673"/>
      <c r="AE19" s="673"/>
      <c r="AF19" s="673"/>
      <c r="AG19" s="673"/>
      <c r="AH19" s="673"/>
      <c r="AI19" s="673"/>
      <c r="AJ19" s="673"/>
      <c r="AK19" s="673"/>
      <c r="AL19" s="673"/>
      <c r="AM19" s="673"/>
      <c r="AN19" s="673"/>
      <c r="AO19" s="673"/>
      <c r="AP19" s="673"/>
      <c r="AQ19" s="673"/>
      <c r="AR19" s="673"/>
      <c r="AS19" s="673"/>
      <c r="AT19" s="673"/>
      <c r="AU19" s="673"/>
      <c r="AV19" s="673"/>
      <c r="AW19" s="673"/>
      <c r="AX19" s="673"/>
      <c r="AY19" s="673"/>
      <c r="AZ19" s="673"/>
      <c r="BA19" s="673"/>
      <c r="BB19" s="673"/>
      <c r="BC19" s="673"/>
      <c r="BD19" s="673"/>
      <c r="BE19" s="673"/>
      <c r="BF19" s="673"/>
      <c r="BG19" s="673"/>
      <c r="BH19" s="673"/>
      <c r="BI19" s="673"/>
      <c r="BJ19" s="673"/>
      <c r="BK19" s="673"/>
      <c r="BL19" s="673"/>
      <c r="BM19" s="673"/>
      <c r="BN19" s="673"/>
      <c r="BO19" s="673"/>
      <c r="BP19" s="673"/>
      <c r="BQ19" s="673"/>
      <c r="BR19" s="673"/>
      <c r="BS19" s="673"/>
      <c r="BT19" s="673"/>
      <c r="BU19" s="673"/>
      <c r="BV19" s="673"/>
      <c r="BW19" s="673"/>
      <c r="BX19" s="673"/>
      <c r="BY19" s="674"/>
      <c r="BZ19" s="25"/>
    </row>
    <row r="20" spans="1:78" ht="28.5" x14ac:dyDescent="0.25">
      <c r="A20" s="20"/>
      <c r="B20" s="620" t="s">
        <v>3210</v>
      </c>
      <c r="C20" s="621"/>
      <c r="D20" s="621"/>
      <c r="E20" s="621"/>
      <c r="F20" s="621"/>
      <c r="G20" s="621"/>
      <c r="H20" s="621"/>
      <c r="I20" s="621"/>
      <c r="J20" s="621"/>
      <c r="K20" s="621"/>
      <c r="L20" s="621"/>
      <c r="M20" s="621"/>
      <c r="N20" s="621"/>
      <c r="O20" s="621"/>
      <c r="P20" s="621"/>
      <c r="Q20" s="621"/>
      <c r="R20" s="621"/>
      <c r="S20" s="621"/>
      <c r="T20" s="621"/>
      <c r="U20" s="621"/>
      <c r="V20" s="621"/>
      <c r="W20" s="621"/>
      <c r="X20" s="621"/>
      <c r="Y20" s="621"/>
      <c r="Z20" s="621"/>
      <c r="AA20" s="621"/>
      <c r="AB20" s="621"/>
      <c r="AC20" s="621"/>
      <c r="AD20" s="621"/>
      <c r="AE20" s="621"/>
      <c r="AF20" s="621"/>
      <c r="AG20" s="621"/>
      <c r="AH20" s="621"/>
      <c r="AI20" s="621"/>
      <c r="AJ20" s="621"/>
      <c r="AK20" s="621"/>
      <c r="AL20" s="621"/>
      <c r="AM20" s="621"/>
      <c r="AN20" s="621"/>
      <c r="AO20" s="621"/>
      <c r="AP20" s="621"/>
      <c r="AQ20" s="621"/>
      <c r="AR20" s="621"/>
      <c r="AS20" s="621"/>
      <c r="AT20" s="621"/>
      <c r="AU20" s="621"/>
      <c r="AV20" s="621"/>
      <c r="AW20" s="621"/>
      <c r="AX20" s="621"/>
      <c r="AY20" s="621"/>
      <c r="AZ20" s="621"/>
      <c r="BA20" s="621"/>
      <c r="BB20" s="621"/>
      <c r="BC20" s="621"/>
      <c r="BD20" s="621"/>
      <c r="BE20" s="621"/>
      <c r="BF20" s="621"/>
      <c r="BG20" s="621"/>
      <c r="BH20" s="621"/>
      <c r="BI20" s="621"/>
      <c r="BJ20" s="621"/>
      <c r="BK20" s="621"/>
      <c r="BL20" s="621"/>
      <c r="BM20" s="621"/>
      <c r="BN20" s="621"/>
      <c r="BO20" s="621"/>
      <c r="BP20" s="621"/>
      <c r="BQ20" s="621"/>
      <c r="BR20" s="621"/>
      <c r="BS20" s="621"/>
      <c r="BT20" s="621"/>
      <c r="BU20" s="621"/>
      <c r="BV20" s="621"/>
      <c r="BW20" s="621"/>
      <c r="BX20" s="621"/>
      <c r="BY20" s="622"/>
      <c r="BZ20" s="25"/>
    </row>
    <row r="21" spans="1:78" ht="36" customHeight="1" thickBot="1" x14ac:dyDescent="0.3">
      <c r="A21" s="20"/>
      <c r="B21" s="669" t="s">
        <v>3254</v>
      </c>
      <c r="C21" s="670"/>
      <c r="D21" s="670"/>
      <c r="E21" s="670"/>
      <c r="F21" s="670"/>
      <c r="G21" s="670"/>
      <c r="H21" s="670"/>
      <c r="I21" s="670"/>
      <c r="J21" s="670"/>
      <c r="K21" s="670"/>
      <c r="L21" s="670"/>
      <c r="M21" s="670"/>
      <c r="N21" s="670"/>
      <c r="O21" s="670"/>
      <c r="P21" s="670"/>
      <c r="Q21" s="670"/>
      <c r="R21" s="670"/>
      <c r="S21" s="670"/>
      <c r="T21" s="670"/>
      <c r="U21" s="670"/>
      <c r="V21" s="670"/>
      <c r="W21" s="670"/>
      <c r="X21" s="670"/>
      <c r="Y21" s="670"/>
      <c r="Z21" s="670"/>
      <c r="AA21" s="670"/>
      <c r="AB21" s="670"/>
      <c r="AC21" s="670"/>
      <c r="AD21" s="670"/>
      <c r="AE21" s="670"/>
      <c r="AF21" s="670"/>
      <c r="AG21" s="670"/>
      <c r="AH21" s="670"/>
      <c r="AI21" s="670"/>
      <c r="AJ21" s="670"/>
      <c r="AK21" s="670"/>
      <c r="AL21" s="670"/>
      <c r="AM21" s="670"/>
      <c r="AN21" s="670"/>
      <c r="AO21" s="670"/>
      <c r="AP21" s="670"/>
      <c r="AQ21" s="670"/>
      <c r="AR21" s="670"/>
      <c r="AS21" s="670"/>
      <c r="AT21" s="670"/>
      <c r="AU21" s="670"/>
      <c r="AV21" s="670"/>
      <c r="AW21" s="670"/>
      <c r="AX21" s="670"/>
      <c r="AY21" s="670"/>
      <c r="AZ21" s="670"/>
      <c r="BA21" s="670"/>
      <c r="BB21" s="670"/>
      <c r="BC21" s="670"/>
      <c r="BD21" s="670"/>
      <c r="BE21" s="670"/>
      <c r="BF21" s="670"/>
      <c r="BG21" s="670"/>
      <c r="BH21" s="670"/>
      <c r="BI21" s="670"/>
      <c r="BJ21" s="670"/>
      <c r="BK21" s="670"/>
      <c r="BL21" s="670"/>
      <c r="BM21" s="670"/>
      <c r="BN21" s="670"/>
      <c r="BO21" s="670"/>
      <c r="BP21" s="670"/>
      <c r="BQ21" s="670"/>
      <c r="BR21" s="670"/>
      <c r="BS21" s="670"/>
      <c r="BT21" s="670"/>
      <c r="BU21" s="670"/>
      <c r="BV21" s="670"/>
      <c r="BW21" s="670"/>
      <c r="BX21" s="670"/>
      <c r="BY21" s="671"/>
      <c r="BZ21" s="25"/>
    </row>
    <row r="22" spans="1:78" ht="19.5" thickBot="1" x14ac:dyDescent="0.3">
      <c r="A22" s="20"/>
      <c r="B22" s="676" t="s">
        <v>90</v>
      </c>
      <c r="C22" s="677"/>
      <c r="D22" s="677"/>
      <c r="E22" s="677"/>
      <c r="F22" s="677"/>
      <c r="G22" s="677"/>
      <c r="H22" s="677"/>
      <c r="I22" s="677"/>
      <c r="J22" s="677"/>
      <c r="K22" s="677"/>
      <c r="L22" s="677"/>
      <c r="M22" s="677"/>
      <c r="N22" s="677"/>
      <c r="O22" s="677"/>
      <c r="P22" s="677"/>
      <c r="Q22" s="677"/>
      <c r="R22" s="630"/>
      <c r="S22" s="631"/>
      <c r="T22" s="631"/>
      <c r="U22" s="631"/>
      <c r="V22" s="631"/>
      <c r="W22" s="631"/>
      <c r="X22" s="631"/>
      <c r="Y22" s="631"/>
      <c r="Z22" s="631"/>
      <c r="AA22" s="631"/>
      <c r="AB22" s="631"/>
      <c r="AC22" s="632"/>
      <c r="AD22" s="630"/>
      <c r="AE22" s="631"/>
      <c r="AF22" s="631"/>
      <c r="AG22" s="631"/>
      <c r="AH22" s="631"/>
      <c r="AI22" s="631"/>
      <c r="AJ22" s="631"/>
      <c r="AK22" s="631"/>
      <c r="AL22" s="631"/>
      <c r="AM22" s="631"/>
      <c r="AN22" s="631"/>
      <c r="AO22" s="632"/>
      <c r="AP22" s="630"/>
      <c r="AQ22" s="631"/>
      <c r="AR22" s="631"/>
      <c r="AS22" s="631"/>
      <c r="AT22" s="631"/>
      <c r="AU22" s="631"/>
      <c r="AV22" s="631"/>
      <c r="AW22" s="631"/>
      <c r="AX22" s="631"/>
      <c r="AY22" s="631"/>
      <c r="AZ22" s="631"/>
      <c r="BA22" s="632"/>
      <c r="BB22" s="630"/>
      <c r="BC22" s="631"/>
      <c r="BD22" s="631"/>
      <c r="BE22" s="631"/>
      <c r="BF22" s="631"/>
      <c r="BG22" s="631"/>
      <c r="BH22" s="631"/>
      <c r="BI22" s="631"/>
      <c r="BJ22" s="631"/>
      <c r="BK22" s="631"/>
      <c r="BL22" s="631"/>
      <c r="BM22" s="632"/>
      <c r="BN22" s="630"/>
      <c r="BO22" s="631"/>
      <c r="BP22" s="631"/>
      <c r="BQ22" s="631"/>
      <c r="BR22" s="631"/>
      <c r="BS22" s="631"/>
      <c r="BT22" s="631"/>
      <c r="BU22" s="631"/>
      <c r="BV22" s="631"/>
      <c r="BW22" s="631"/>
      <c r="BX22" s="631"/>
      <c r="BY22" s="632"/>
      <c r="BZ22" s="25"/>
    </row>
    <row r="23" spans="1:78" x14ac:dyDescent="0.25">
      <c r="A23" s="20"/>
      <c r="B23" s="633" t="s">
        <v>91</v>
      </c>
      <c r="C23" s="634"/>
      <c r="D23" s="634"/>
      <c r="E23" s="634"/>
      <c r="F23" s="634"/>
      <c r="G23" s="634"/>
      <c r="H23" s="634"/>
      <c r="I23" s="634"/>
      <c r="J23" s="634"/>
      <c r="K23" s="634"/>
      <c r="L23" s="634"/>
      <c r="M23" s="634"/>
      <c r="N23" s="634"/>
      <c r="O23" s="634"/>
      <c r="P23" s="634"/>
      <c r="Q23" s="635"/>
      <c r="R23" s="636"/>
      <c r="S23" s="637"/>
      <c r="T23" s="637"/>
      <c r="U23" s="637"/>
      <c r="V23" s="637"/>
      <c r="W23" s="637"/>
      <c r="X23" s="637"/>
      <c r="Y23" s="637"/>
      <c r="Z23" s="637"/>
      <c r="AA23" s="637"/>
      <c r="AB23" s="637"/>
      <c r="AC23" s="638"/>
      <c r="AD23" s="636"/>
      <c r="AE23" s="637"/>
      <c r="AF23" s="637"/>
      <c r="AG23" s="637"/>
      <c r="AH23" s="637"/>
      <c r="AI23" s="637"/>
      <c r="AJ23" s="637"/>
      <c r="AK23" s="637"/>
      <c r="AL23" s="637"/>
      <c r="AM23" s="637"/>
      <c r="AN23" s="637"/>
      <c r="AO23" s="638"/>
      <c r="AP23" s="636"/>
      <c r="AQ23" s="637"/>
      <c r="AR23" s="637"/>
      <c r="AS23" s="637"/>
      <c r="AT23" s="637"/>
      <c r="AU23" s="637"/>
      <c r="AV23" s="637"/>
      <c r="AW23" s="637"/>
      <c r="AX23" s="637"/>
      <c r="AY23" s="637"/>
      <c r="AZ23" s="637"/>
      <c r="BA23" s="638"/>
      <c r="BB23" s="636"/>
      <c r="BC23" s="637"/>
      <c r="BD23" s="637"/>
      <c r="BE23" s="637"/>
      <c r="BF23" s="637"/>
      <c r="BG23" s="637"/>
      <c r="BH23" s="637"/>
      <c r="BI23" s="637"/>
      <c r="BJ23" s="637"/>
      <c r="BK23" s="637"/>
      <c r="BL23" s="637"/>
      <c r="BM23" s="638"/>
      <c r="BN23" s="636"/>
      <c r="BO23" s="637"/>
      <c r="BP23" s="637"/>
      <c r="BQ23" s="637"/>
      <c r="BR23" s="637"/>
      <c r="BS23" s="637"/>
      <c r="BT23" s="637"/>
      <c r="BU23" s="637"/>
      <c r="BV23" s="637"/>
      <c r="BW23" s="637"/>
      <c r="BX23" s="637"/>
      <c r="BY23" s="638"/>
      <c r="BZ23" s="25"/>
    </row>
    <row r="24" spans="1:78" x14ac:dyDescent="0.25">
      <c r="A24" s="20"/>
      <c r="B24" s="617" t="s">
        <v>92</v>
      </c>
      <c r="C24" s="618"/>
      <c r="D24" s="618"/>
      <c r="E24" s="618"/>
      <c r="F24" s="618"/>
      <c r="G24" s="618"/>
      <c r="H24" s="618"/>
      <c r="I24" s="618"/>
      <c r="J24" s="618"/>
      <c r="K24" s="618"/>
      <c r="L24" s="618"/>
      <c r="M24" s="618"/>
      <c r="N24" s="618"/>
      <c r="O24" s="618"/>
      <c r="P24" s="618"/>
      <c r="Q24" s="619"/>
      <c r="R24" s="627"/>
      <c r="S24" s="628"/>
      <c r="T24" s="628"/>
      <c r="U24" s="628"/>
      <c r="V24" s="628"/>
      <c r="W24" s="628"/>
      <c r="X24" s="628"/>
      <c r="Y24" s="628"/>
      <c r="Z24" s="628"/>
      <c r="AA24" s="628"/>
      <c r="AB24" s="628"/>
      <c r="AC24" s="629"/>
      <c r="AD24" s="627"/>
      <c r="AE24" s="628"/>
      <c r="AF24" s="628"/>
      <c r="AG24" s="628"/>
      <c r="AH24" s="628"/>
      <c r="AI24" s="628"/>
      <c r="AJ24" s="628"/>
      <c r="AK24" s="628"/>
      <c r="AL24" s="628"/>
      <c r="AM24" s="628"/>
      <c r="AN24" s="628"/>
      <c r="AO24" s="629"/>
      <c r="AP24" s="627"/>
      <c r="AQ24" s="628"/>
      <c r="AR24" s="628"/>
      <c r="AS24" s="628"/>
      <c r="AT24" s="628"/>
      <c r="AU24" s="628"/>
      <c r="AV24" s="628"/>
      <c r="AW24" s="628"/>
      <c r="AX24" s="628"/>
      <c r="AY24" s="628"/>
      <c r="AZ24" s="628"/>
      <c r="BA24" s="629"/>
      <c r="BB24" s="627"/>
      <c r="BC24" s="628"/>
      <c r="BD24" s="628"/>
      <c r="BE24" s="628"/>
      <c r="BF24" s="628"/>
      <c r="BG24" s="628"/>
      <c r="BH24" s="628"/>
      <c r="BI24" s="628"/>
      <c r="BJ24" s="628"/>
      <c r="BK24" s="628"/>
      <c r="BL24" s="628"/>
      <c r="BM24" s="629"/>
      <c r="BN24" s="627"/>
      <c r="BO24" s="628"/>
      <c r="BP24" s="628"/>
      <c r="BQ24" s="628"/>
      <c r="BR24" s="628"/>
      <c r="BS24" s="628"/>
      <c r="BT24" s="628"/>
      <c r="BU24" s="628"/>
      <c r="BV24" s="628"/>
      <c r="BW24" s="628"/>
      <c r="BX24" s="628"/>
      <c r="BY24" s="629"/>
      <c r="BZ24" s="25"/>
    </row>
    <row r="25" spans="1:78" x14ac:dyDescent="0.25">
      <c r="A25" s="20"/>
      <c r="B25" s="617" t="s">
        <v>93</v>
      </c>
      <c r="C25" s="618"/>
      <c r="D25" s="618"/>
      <c r="E25" s="618"/>
      <c r="F25" s="618"/>
      <c r="G25" s="618"/>
      <c r="H25" s="618"/>
      <c r="I25" s="618"/>
      <c r="J25" s="618"/>
      <c r="K25" s="618"/>
      <c r="L25" s="618"/>
      <c r="M25" s="618"/>
      <c r="N25" s="618"/>
      <c r="O25" s="618"/>
      <c r="P25" s="618"/>
      <c r="Q25" s="619"/>
      <c r="R25" s="614"/>
      <c r="S25" s="615"/>
      <c r="T25" s="615"/>
      <c r="U25" s="615"/>
      <c r="V25" s="615"/>
      <c r="W25" s="615"/>
      <c r="X25" s="615"/>
      <c r="Y25" s="615"/>
      <c r="Z25" s="615"/>
      <c r="AA25" s="615"/>
      <c r="AB25" s="615"/>
      <c r="AC25" s="616"/>
      <c r="AD25" s="614"/>
      <c r="AE25" s="615"/>
      <c r="AF25" s="615"/>
      <c r="AG25" s="615"/>
      <c r="AH25" s="615"/>
      <c r="AI25" s="615"/>
      <c r="AJ25" s="615"/>
      <c r="AK25" s="615"/>
      <c r="AL25" s="615"/>
      <c r="AM25" s="615"/>
      <c r="AN25" s="615"/>
      <c r="AO25" s="616"/>
      <c r="AP25" s="614"/>
      <c r="AQ25" s="615"/>
      <c r="AR25" s="615"/>
      <c r="AS25" s="615"/>
      <c r="AT25" s="615"/>
      <c r="AU25" s="615"/>
      <c r="AV25" s="615"/>
      <c r="AW25" s="615"/>
      <c r="AX25" s="615"/>
      <c r="AY25" s="615"/>
      <c r="AZ25" s="615"/>
      <c r="BA25" s="616"/>
      <c r="BB25" s="614"/>
      <c r="BC25" s="615"/>
      <c r="BD25" s="615"/>
      <c r="BE25" s="615"/>
      <c r="BF25" s="615"/>
      <c r="BG25" s="615"/>
      <c r="BH25" s="615"/>
      <c r="BI25" s="615"/>
      <c r="BJ25" s="615"/>
      <c r="BK25" s="615"/>
      <c r="BL25" s="615"/>
      <c r="BM25" s="616"/>
      <c r="BN25" s="614"/>
      <c r="BO25" s="615"/>
      <c r="BP25" s="615"/>
      <c r="BQ25" s="615"/>
      <c r="BR25" s="615"/>
      <c r="BS25" s="615"/>
      <c r="BT25" s="615"/>
      <c r="BU25" s="615"/>
      <c r="BV25" s="615"/>
      <c r="BW25" s="615"/>
      <c r="BX25" s="615"/>
      <c r="BY25" s="616"/>
      <c r="BZ25" s="25"/>
    </row>
    <row r="26" spans="1:78" x14ac:dyDescent="0.25">
      <c r="A26" s="20"/>
      <c r="B26" s="617" t="s">
        <v>94</v>
      </c>
      <c r="C26" s="618"/>
      <c r="D26" s="618"/>
      <c r="E26" s="618"/>
      <c r="F26" s="618"/>
      <c r="G26" s="618"/>
      <c r="H26" s="618"/>
      <c r="I26" s="618"/>
      <c r="J26" s="618"/>
      <c r="K26" s="618"/>
      <c r="L26" s="618"/>
      <c r="M26" s="618"/>
      <c r="N26" s="618"/>
      <c r="O26" s="618"/>
      <c r="P26" s="618"/>
      <c r="Q26" s="619"/>
      <c r="R26" s="627"/>
      <c r="S26" s="628"/>
      <c r="T26" s="628"/>
      <c r="U26" s="628"/>
      <c r="V26" s="628"/>
      <c r="W26" s="628"/>
      <c r="X26" s="628"/>
      <c r="Y26" s="628"/>
      <c r="Z26" s="628"/>
      <c r="AA26" s="628"/>
      <c r="AB26" s="628"/>
      <c r="AC26" s="629"/>
      <c r="AD26" s="627"/>
      <c r="AE26" s="628"/>
      <c r="AF26" s="628"/>
      <c r="AG26" s="628"/>
      <c r="AH26" s="628"/>
      <c r="AI26" s="628"/>
      <c r="AJ26" s="628"/>
      <c r="AK26" s="628"/>
      <c r="AL26" s="628"/>
      <c r="AM26" s="628"/>
      <c r="AN26" s="628"/>
      <c r="AO26" s="629"/>
      <c r="AP26" s="627"/>
      <c r="AQ26" s="628"/>
      <c r="AR26" s="628"/>
      <c r="AS26" s="628"/>
      <c r="AT26" s="628"/>
      <c r="AU26" s="628"/>
      <c r="AV26" s="628"/>
      <c r="AW26" s="628"/>
      <c r="AX26" s="628"/>
      <c r="AY26" s="628"/>
      <c r="AZ26" s="628"/>
      <c r="BA26" s="629"/>
      <c r="BB26" s="627"/>
      <c r="BC26" s="628"/>
      <c r="BD26" s="628"/>
      <c r="BE26" s="628"/>
      <c r="BF26" s="628"/>
      <c r="BG26" s="628"/>
      <c r="BH26" s="628"/>
      <c r="BI26" s="628"/>
      <c r="BJ26" s="628"/>
      <c r="BK26" s="628"/>
      <c r="BL26" s="628"/>
      <c r="BM26" s="629"/>
      <c r="BN26" s="627"/>
      <c r="BO26" s="628"/>
      <c r="BP26" s="628"/>
      <c r="BQ26" s="628"/>
      <c r="BR26" s="628"/>
      <c r="BS26" s="628"/>
      <c r="BT26" s="628"/>
      <c r="BU26" s="628"/>
      <c r="BV26" s="628"/>
      <c r="BW26" s="628"/>
      <c r="BX26" s="628"/>
      <c r="BY26" s="629"/>
      <c r="BZ26" s="25"/>
    </row>
    <row r="27" spans="1:78" x14ac:dyDescent="0.25">
      <c r="A27" s="20"/>
      <c r="B27" s="617" t="s">
        <v>95</v>
      </c>
      <c r="C27" s="618"/>
      <c r="D27" s="618"/>
      <c r="E27" s="618"/>
      <c r="F27" s="618"/>
      <c r="G27" s="618"/>
      <c r="H27" s="618"/>
      <c r="I27" s="618"/>
      <c r="J27" s="618"/>
      <c r="K27" s="618"/>
      <c r="L27" s="618"/>
      <c r="M27" s="618"/>
      <c r="N27" s="618"/>
      <c r="O27" s="618"/>
      <c r="P27" s="618"/>
      <c r="Q27" s="619"/>
      <c r="R27" s="614"/>
      <c r="S27" s="615"/>
      <c r="T27" s="615"/>
      <c r="U27" s="615"/>
      <c r="V27" s="615"/>
      <c r="W27" s="615"/>
      <c r="X27" s="615"/>
      <c r="Y27" s="615"/>
      <c r="Z27" s="615"/>
      <c r="AA27" s="615"/>
      <c r="AB27" s="615"/>
      <c r="AC27" s="616"/>
      <c r="AD27" s="614"/>
      <c r="AE27" s="615"/>
      <c r="AF27" s="615"/>
      <c r="AG27" s="615"/>
      <c r="AH27" s="615"/>
      <c r="AI27" s="615"/>
      <c r="AJ27" s="615"/>
      <c r="AK27" s="615"/>
      <c r="AL27" s="615"/>
      <c r="AM27" s="615"/>
      <c r="AN27" s="615"/>
      <c r="AO27" s="616"/>
      <c r="AP27" s="614"/>
      <c r="AQ27" s="615"/>
      <c r="AR27" s="615"/>
      <c r="AS27" s="615"/>
      <c r="AT27" s="615"/>
      <c r="AU27" s="615"/>
      <c r="AV27" s="615"/>
      <c r="AW27" s="615"/>
      <c r="AX27" s="615"/>
      <c r="AY27" s="615"/>
      <c r="AZ27" s="615"/>
      <c r="BA27" s="616"/>
      <c r="BB27" s="614"/>
      <c r="BC27" s="615"/>
      <c r="BD27" s="615"/>
      <c r="BE27" s="615"/>
      <c r="BF27" s="615"/>
      <c r="BG27" s="615"/>
      <c r="BH27" s="615"/>
      <c r="BI27" s="615"/>
      <c r="BJ27" s="615"/>
      <c r="BK27" s="615"/>
      <c r="BL27" s="615"/>
      <c r="BM27" s="616"/>
      <c r="BN27" s="614"/>
      <c r="BO27" s="615"/>
      <c r="BP27" s="615"/>
      <c r="BQ27" s="615"/>
      <c r="BR27" s="615"/>
      <c r="BS27" s="615"/>
      <c r="BT27" s="615"/>
      <c r="BU27" s="615"/>
      <c r="BV27" s="615"/>
      <c r="BW27" s="615"/>
      <c r="BX27" s="615"/>
      <c r="BY27" s="616"/>
      <c r="BZ27" s="25"/>
    </row>
    <row r="28" spans="1:78" x14ac:dyDescent="0.25">
      <c r="A28" s="20"/>
      <c r="B28" s="617" t="s">
        <v>82</v>
      </c>
      <c r="C28" s="618"/>
      <c r="D28" s="618"/>
      <c r="E28" s="618"/>
      <c r="F28" s="618"/>
      <c r="G28" s="618"/>
      <c r="H28" s="618"/>
      <c r="I28" s="618"/>
      <c r="J28" s="618"/>
      <c r="K28" s="618"/>
      <c r="L28" s="618"/>
      <c r="M28" s="618"/>
      <c r="N28" s="618"/>
      <c r="O28" s="618"/>
      <c r="P28" s="618"/>
      <c r="Q28" s="619"/>
      <c r="R28" s="614"/>
      <c r="S28" s="615"/>
      <c r="T28" s="615"/>
      <c r="U28" s="615"/>
      <c r="V28" s="615"/>
      <c r="W28" s="615"/>
      <c r="X28" s="615"/>
      <c r="Y28" s="615"/>
      <c r="Z28" s="615"/>
      <c r="AA28" s="615"/>
      <c r="AB28" s="615"/>
      <c r="AC28" s="616"/>
      <c r="AD28" s="614"/>
      <c r="AE28" s="615"/>
      <c r="AF28" s="615"/>
      <c r="AG28" s="615"/>
      <c r="AH28" s="615"/>
      <c r="AI28" s="615"/>
      <c r="AJ28" s="615"/>
      <c r="AK28" s="615"/>
      <c r="AL28" s="615"/>
      <c r="AM28" s="615"/>
      <c r="AN28" s="615"/>
      <c r="AO28" s="616"/>
      <c r="AP28" s="614"/>
      <c r="AQ28" s="615"/>
      <c r="AR28" s="615"/>
      <c r="AS28" s="615"/>
      <c r="AT28" s="615"/>
      <c r="AU28" s="615"/>
      <c r="AV28" s="615"/>
      <c r="AW28" s="615"/>
      <c r="AX28" s="615"/>
      <c r="AY28" s="615"/>
      <c r="AZ28" s="615"/>
      <c r="BA28" s="616"/>
      <c r="BB28" s="614"/>
      <c r="BC28" s="615"/>
      <c r="BD28" s="615"/>
      <c r="BE28" s="615"/>
      <c r="BF28" s="615"/>
      <c r="BG28" s="615"/>
      <c r="BH28" s="615"/>
      <c r="BI28" s="615"/>
      <c r="BJ28" s="615"/>
      <c r="BK28" s="615"/>
      <c r="BL28" s="615"/>
      <c r="BM28" s="616"/>
      <c r="BN28" s="614"/>
      <c r="BO28" s="615"/>
      <c r="BP28" s="615"/>
      <c r="BQ28" s="615"/>
      <c r="BR28" s="615"/>
      <c r="BS28" s="615"/>
      <c r="BT28" s="615"/>
      <c r="BU28" s="615"/>
      <c r="BV28" s="615"/>
      <c r="BW28" s="615"/>
      <c r="BX28" s="615"/>
      <c r="BY28" s="616"/>
      <c r="BZ28" s="25"/>
    </row>
    <row r="29" spans="1:78" x14ac:dyDescent="0.25">
      <c r="A29" s="20"/>
      <c r="B29" s="617" t="s">
        <v>84</v>
      </c>
      <c r="C29" s="618"/>
      <c r="D29" s="618"/>
      <c r="E29" s="618"/>
      <c r="F29" s="618"/>
      <c r="G29" s="618"/>
      <c r="H29" s="618"/>
      <c r="I29" s="618"/>
      <c r="J29" s="618"/>
      <c r="K29" s="618"/>
      <c r="L29" s="618"/>
      <c r="M29" s="618"/>
      <c r="N29" s="618"/>
      <c r="O29" s="618"/>
      <c r="P29" s="618"/>
      <c r="Q29" s="619"/>
      <c r="R29" s="627"/>
      <c r="S29" s="628"/>
      <c r="T29" s="628"/>
      <c r="U29" s="628"/>
      <c r="V29" s="628"/>
      <c r="W29" s="628"/>
      <c r="X29" s="628"/>
      <c r="Y29" s="628"/>
      <c r="Z29" s="628"/>
      <c r="AA29" s="628"/>
      <c r="AB29" s="628"/>
      <c r="AC29" s="629"/>
      <c r="AD29" s="627"/>
      <c r="AE29" s="628"/>
      <c r="AF29" s="628"/>
      <c r="AG29" s="628"/>
      <c r="AH29" s="628"/>
      <c r="AI29" s="628"/>
      <c r="AJ29" s="628"/>
      <c r="AK29" s="628"/>
      <c r="AL29" s="628"/>
      <c r="AM29" s="628"/>
      <c r="AN29" s="628"/>
      <c r="AO29" s="629"/>
      <c r="AP29" s="627"/>
      <c r="AQ29" s="628"/>
      <c r="AR29" s="628"/>
      <c r="AS29" s="628"/>
      <c r="AT29" s="628"/>
      <c r="AU29" s="628"/>
      <c r="AV29" s="628"/>
      <c r="AW29" s="628"/>
      <c r="AX29" s="628"/>
      <c r="AY29" s="628"/>
      <c r="AZ29" s="628"/>
      <c r="BA29" s="629"/>
      <c r="BB29" s="627"/>
      <c r="BC29" s="628"/>
      <c r="BD29" s="628"/>
      <c r="BE29" s="628"/>
      <c r="BF29" s="628"/>
      <c r="BG29" s="628"/>
      <c r="BH29" s="628"/>
      <c r="BI29" s="628"/>
      <c r="BJ29" s="628"/>
      <c r="BK29" s="628"/>
      <c r="BL29" s="628"/>
      <c r="BM29" s="629"/>
      <c r="BN29" s="627"/>
      <c r="BO29" s="628"/>
      <c r="BP29" s="628"/>
      <c r="BQ29" s="628"/>
      <c r="BR29" s="628"/>
      <c r="BS29" s="628"/>
      <c r="BT29" s="628"/>
      <c r="BU29" s="628"/>
      <c r="BV29" s="628"/>
      <c r="BW29" s="628"/>
      <c r="BX29" s="628"/>
      <c r="BY29" s="629"/>
      <c r="BZ29" s="25"/>
    </row>
    <row r="30" spans="1:78" ht="15.75" thickBot="1" x14ac:dyDescent="0.3">
      <c r="A30" s="20"/>
      <c r="B30" s="617" t="s">
        <v>86</v>
      </c>
      <c r="C30" s="618"/>
      <c r="D30" s="618"/>
      <c r="E30" s="618"/>
      <c r="F30" s="618"/>
      <c r="G30" s="618"/>
      <c r="H30" s="618"/>
      <c r="I30" s="618"/>
      <c r="J30" s="618"/>
      <c r="K30" s="618"/>
      <c r="L30" s="618"/>
      <c r="M30" s="618"/>
      <c r="N30" s="618"/>
      <c r="O30" s="618"/>
      <c r="P30" s="618"/>
      <c r="Q30" s="619"/>
      <c r="R30" s="614"/>
      <c r="S30" s="615"/>
      <c r="T30" s="615"/>
      <c r="U30" s="615"/>
      <c r="V30" s="615"/>
      <c r="W30" s="615"/>
      <c r="X30" s="615"/>
      <c r="Y30" s="615"/>
      <c r="Z30" s="615"/>
      <c r="AA30" s="615"/>
      <c r="AB30" s="615"/>
      <c r="AC30" s="616"/>
      <c r="AD30" s="614"/>
      <c r="AE30" s="615"/>
      <c r="AF30" s="615"/>
      <c r="AG30" s="615"/>
      <c r="AH30" s="615"/>
      <c r="AI30" s="615"/>
      <c r="AJ30" s="615"/>
      <c r="AK30" s="615"/>
      <c r="AL30" s="615"/>
      <c r="AM30" s="615"/>
      <c r="AN30" s="615"/>
      <c r="AO30" s="616"/>
      <c r="AP30" s="614"/>
      <c r="AQ30" s="615"/>
      <c r="AR30" s="615"/>
      <c r="AS30" s="615"/>
      <c r="AT30" s="615"/>
      <c r="AU30" s="615"/>
      <c r="AV30" s="615"/>
      <c r="AW30" s="615"/>
      <c r="AX30" s="615"/>
      <c r="AY30" s="615"/>
      <c r="AZ30" s="615"/>
      <c r="BA30" s="616"/>
      <c r="BB30" s="624"/>
      <c r="BC30" s="625"/>
      <c r="BD30" s="625"/>
      <c r="BE30" s="625"/>
      <c r="BF30" s="625"/>
      <c r="BG30" s="625"/>
      <c r="BH30" s="625"/>
      <c r="BI30" s="625"/>
      <c r="BJ30" s="625"/>
      <c r="BK30" s="625"/>
      <c r="BL30" s="625"/>
      <c r="BM30" s="626"/>
      <c r="BN30" s="624"/>
      <c r="BO30" s="625"/>
      <c r="BP30" s="625"/>
      <c r="BQ30" s="625"/>
      <c r="BR30" s="625"/>
      <c r="BS30" s="625"/>
      <c r="BT30" s="625"/>
      <c r="BU30" s="625"/>
      <c r="BV30" s="625"/>
      <c r="BW30" s="625"/>
      <c r="BX30" s="625"/>
      <c r="BY30" s="626"/>
      <c r="BZ30" s="25"/>
    </row>
    <row r="31" spans="1:78" ht="15.75" customHeight="1" thickBot="1" x14ac:dyDescent="0.3">
      <c r="A31" s="20"/>
      <c r="B31" s="610" t="s">
        <v>88</v>
      </c>
      <c r="C31" s="611"/>
      <c r="D31" s="611"/>
      <c r="E31" s="611"/>
      <c r="F31" s="611"/>
      <c r="G31" s="611"/>
      <c r="H31" s="611" t="e">
        <f>IF(COUNTBLANK(H23:H30)=16, "N/A", IF(COUNTBLANK(H23:H28)+COUNTBLANK(#REF!)+COUNTBLANK(#REF!)=0, "Complete!","Incomplete"))</f>
        <v>#REF!</v>
      </c>
      <c r="I31" s="611"/>
      <c r="J31" s="611"/>
      <c r="K31" s="611"/>
      <c r="L31" s="611"/>
      <c r="M31" s="611" t="e">
        <f>IF(COUNTBLANK(M25:M30)=14, "N/A", IF(COUNTBLANK(M25:M28)+COUNTBLANK(#REF!)+COUNTBLANK(#REF!)=0, "Complete!","Incomplete"))</f>
        <v>#REF!</v>
      </c>
      <c r="N31" s="611"/>
      <c r="O31" s="611"/>
      <c r="P31" s="611"/>
      <c r="Q31" s="612"/>
      <c r="R31" s="610" t="str">
        <f>IF(COUNTBLANK(R23:R30)=8, "N/A", IF(COUNTBLANK(R23:R28)=0, "Complete!","Incomplete"))</f>
        <v>N/A</v>
      </c>
      <c r="S31" s="611"/>
      <c r="T31" s="611"/>
      <c r="U31" s="611"/>
      <c r="V31" s="611"/>
      <c r="W31" s="611"/>
      <c r="X31" s="611"/>
      <c r="Y31" s="611"/>
      <c r="Z31" s="611"/>
      <c r="AA31" s="611"/>
      <c r="AB31" s="611"/>
      <c r="AC31" s="613"/>
      <c r="AD31" s="610" t="str">
        <f>IF(COUNTBLANK(AD23:AD30)=8, "N/A", IF(COUNTBLANK(AD23:AD28)=0, "Complete!","Incomplete"))</f>
        <v>N/A</v>
      </c>
      <c r="AE31" s="611"/>
      <c r="AF31" s="611"/>
      <c r="AG31" s="611"/>
      <c r="AH31" s="611"/>
      <c r="AI31" s="611"/>
      <c r="AJ31" s="611"/>
      <c r="AK31" s="611"/>
      <c r="AL31" s="611"/>
      <c r="AM31" s="611"/>
      <c r="AN31" s="611"/>
      <c r="AO31" s="613"/>
      <c r="AP31" s="610" t="str">
        <f>IF(COUNTBLANK(AP23:AP30)=8, "N/A", IF(COUNTBLANK(AP23:AP28)=0, "Complete!","Incomplete"))</f>
        <v>N/A</v>
      </c>
      <c r="AQ31" s="611"/>
      <c r="AR31" s="611"/>
      <c r="AS31" s="611"/>
      <c r="AT31" s="611"/>
      <c r="AU31" s="611"/>
      <c r="AV31" s="611"/>
      <c r="AW31" s="611"/>
      <c r="AX31" s="611"/>
      <c r="AY31" s="611"/>
      <c r="AZ31" s="611"/>
      <c r="BA31" s="613"/>
      <c r="BB31" s="610" t="str">
        <f>IF(COUNTBLANK(BB23:BB30)=8, "N/A", IF(COUNTBLANK(BB23:BB28)=0, "Complete!","Incomplete"))</f>
        <v>N/A</v>
      </c>
      <c r="BC31" s="611"/>
      <c r="BD31" s="611"/>
      <c r="BE31" s="611"/>
      <c r="BF31" s="611"/>
      <c r="BG31" s="611"/>
      <c r="BH31" s="611"/>
      <c r="BI31" s="611"/>
      <c r="BJ31" s="611"/>
      <c r="BK31" s="611"/>
      <c r="BL31" s="611"/>
      <c r="BM31" s="613"/>
      <c r="BN31" s="610" t="str">
        <f>IF(COUNTBLANK(BN23:BN30)=8, "N/A", IF(COUNTBLANK(BN23:BN28)=0, "Complete!","Incomplete"))</f>
        <v>N/A</v>
      </c>
      <c r="BO31" s="611"/>
      <c r="BP31" s="611"/>
      <c r="BQ31" s="611"/>
      <c r="BR31" s="611"/>
      <c r="BS31" s="611"/>
      <c r="BT31" s="611"/>
      <c r="BU31" s="611"/>
      <c r="BV31" s="611"/>
      <c r="BW31" s="611"/>
      <c r="BX31" s="611"/>
      <c r="BY31" s="613"/>
      <c r="BZ31" s="25"/>
    </row>
    <row r="32" spans="1:78" ht="15.75" thickBot="1" x14ac:dyDescent="0.3">
      <c r="A32" s="20"/>
      <c r="B32" s="170"/>
      <c r="C32" s="170"/>
      <c r="D32" s="170"/>
      <c r="E32" s="170"/>
      <c r="F32" s="170"/>
      <c r="G32" s="170"/>
      <c r="H32" s="170"/>
      <c r="I32" s="170"/>
      <c r="J32" s="170"/>
      <c r="K32" s="170"/>
      <c r="L32" s="170"/>
      <c r="M32" s="170"/>
      <c r="N32" s="170"/>
      <c r="O32" s="170"/>
      <c r="P32" s="170"/>
      <c r="Q32" s="170"/>
      <c r="R32" s="170"/>
      <c r="S32" s="170"/>
      <c r="T32" s="170"/>
      <c r="U32" s="170"/>
      <c r="V32" s="170"/>
      <c r="W32" s="170"/>
      <c r="X32" s="170"/>
      <c r="Y32" s="170"/>
      <c r="Z32" s="170"/>
      <c r="AA32" s="170"/>
      <c r="AB32" s="170"/>
      <c r="AC32" s="170"/>
      <c r="AD32" s="170"/>
      <c r="AE32" s="170"/>
      <c r="AF32" s="170"/>
      <c r="AG32" s="170"/>
      <c r="AH32" s="170"/>
      <c r="AI32" s="170"/>
      <c r="AJ32" s="170"/>
      <c r="AK32" s="170"/>
      <c r="AL32" s="170"/>
      <c r="AM32" s="170"/>
      <c r="AN32" s="170"/>
      <c r="AO32" s="170"/>
      <c r="AP32" s="170"/>
      <c r="AQ32" s="170"/>
      <c r="AR32" s="170"/>
      <c r="AS32" s="170"/>
      <c r="AT32" s="170"/>
      <c r="AU32" s="170"/>
      <c r="AV32" s="170"/>
      <c r="AW32" s="170"/>
      <c r="AX32" s="170"/>
      <c r="AY32" s="170"/>
      <c r="AZ32" s="170"/>
      <c r="BA32" s="170"/>
      <c r="BB32" s="170"/>
      <c r="BC32" s="170"/>
      <c r="BD32" s="170"/>
      <c r="BE32" s="170"/>
      <c r="BF32" s="170"/>
      <c r="BG32" s="170"/>
      <c r="BH32" s="170"/>
      <c r="BI32" s="170"/>
      <c r="BJ32" s="170"/>
      <c r="BK32" s="170"/>
      <c r="BL32" s="170"/>
      <c r="BM32" s="170"/>
      <c r="BN32" s="170"/>
      <c r="BO32" s="170"/>
      <c r="BP32" s="170"/>
      <c r="BQ32" s="170"/>
      <c r="BR32" s="170"/>
      <c r="BS32" s="170"/>
      <c r="BT32" s="170"/>
      <c r="BU32" s="170"/>
      <c r="BV32" s="170"/>
      <c r="BW32" s="170"/>
      <c r="BX32" s="170"/>
      <c r="BY32" s="170"/>
      <c r="BZ32" s="25"/>
    </row>
    <row r="33" spans="1:78" ht="28.5" customHeight="1" x14ac:dyDescent="0.25">
      <c r="A33" s="20"/>
      <c r="B33" s="7"/>
      <c r="C33" s="126"/>
      <c r="D33" s="126"/>
      <c r="E33" s="126"/>
      <c r="F33" s="126"/>
      <c r="G33" s="126"/>
      <c r="H33" s="126"/>
      <c r="I33" s="126"/>
      <c r="J33" s="126"/>
      <c r="K33" s="126"/>
      <c r="L33" s="126"/>
      <c r="M33" s="126"/>
      <c r="N33" s="126"/>
      <c r="O33" s="126"/>
      <c r="P33" s="126"/>
      <c r="Q33" s="126"/>
      <c r="R33" s="606" t="s">
        <v>96</v>
      </c>
      <c r="S33" s="607"/>
      <c r="T33" s="607"/>
      <c r="U33" s="607"/>
      <c r="V33" s="607"/>
      <c r="W33" s="607"/>
      <c r="X33" s="607"/>
      <c r="Y33" s="607"/>
      <c r="Z33" s="607"/>
      <c r="AA33" s="607"/>
      <c r="AB33" s="607"/>
      <c r="AC33" s="607"/>
      <c r="AD33" s="607"/>
      <c r="AE33" s="607"/>
      <c r="AF33" s="607"/>
      <c r="AG33" s="607"/>
      <c r="AH33" s="607"/>
      <c r="AI33" s="607"/>
      <c r="AJ33" s="607"/>
      <c r="AK33" s="607"/>
      <c r="AL33" s="607"/>
      <c r="AM33" s="607"/>
      <c r="AN33" s="607"/>
      <c r="AO33" s="607"/>
      <c r="AP33" s="607"/>
      <c r="AQ33" s="607"/>
      <c r="AR33" s="607"/>
      <c r="AS33" s="607"/>
      <c r="AT33" s="607"/>
      <c r="AU33" s="607"/>
      <c r="AV33" s="607"/>
      <c r="AW33" s="607"/>
      <c r="AX33" s="607"/>
      <c r="AY33" s="607"/>
      <c r="AZ33" s="607"/>
      <c r="BA33" s="607"/>
      <c r="BB33" s="607"/>
      <c r="BC33" s="607"/>
      <c r="BD33" s="607"/>
      <c r="BE33" s="607"/>
      <c r="BF33" s="607"/>
      <c r="BG33" s="607"/>
      <c r="BH33" s="607"/>
      <c r="BI33" s="608"/>
      <c r="BJ33" s="126"/>
      <c r="BK33" s="126"/>
      <c r="BL33" s="126"/>
      <c r="BM33" s="126"/>
      <c r="BN33" s="126"/>
      <c r="BO33" s="126"/>
      <c r="BP33" s="126"/>
      <c r="BQ33" s="126"/>
      <c r="BR33" s="126"/>
      <c r="BS33" s="126"/>
      <c r="BT33" s="126"/>
      <c r="BU33" s="126"/>
      <c r="BV33" s="126"/>
      <c r="BW33" s="126"/>
      <c r="BX33" s="126"/>
      <c r="BY33" s="126"/>
      <c r="BZ33" s="25"/>
    </row>
    <row r="34" spans="1:78" ht="15" customHeight="1" x14ac:dyDescent="0.25">
      <c r="A34" s="20"/>
      <c r="B34" s="171"/>
      <c r="C34" s="171"/>
      <c r="D34" s="171"/>
      <c r="E34" s="171"/>
      <c r="F34" s="171"/>
      <c r="G34" s="171"/>
      <c r="H34" s="171"/>
      <c r="I34" s="171"/>
      <c r="J34" s="171"/>
      <c r="K34" s="171"/>
      <c r="L34" s="171"/>
      <c r="M34" s="171"/>
      <c r="N34" s="171"/>
      <c r="O34" s="171"/>
      <c r="P34" s="171"/>
      <c r="Q34" s="171"/>
      <c r="R34" s="172"/>
      <c r="S34" s="171"/>
      <c r="T34" s="171"/>
      <c r="U34" s="171"/>
      <c r="V34" s="171"/>
      <c r="W34" s="171"/>
      <c r="X34" s="171"/>
      <c r="Y34" s="171"/>
      <c r="Z34" s="171"/>
      <c r="AA34" s="171"/>
      <c r="AB34" s="171"/>
      <c r="AC34" s="171"/>
      <c r="AD34" s="171"/>
      <c r="AE34" s="171"/>
      <c r="AF34" s="171"/>
      <c r="AG34" s="171"/>
      <c r="AH34" s="171"/>
      <c r="AI34" s="171"/>
      <c r="AJ34" s="171"/>
      <c r="AK34" s="171"/>
      <c r="AL34" s="171"/>
      <c r="AM34" s="171"/>
      <c r="AN34" s="171"/>
      <c r="AO34" s="171"/>
      <c r="AP34" s="171"/>
      <c r="AQ34" s="171"/>
      <c r="AR34" s="171"/>
      <c r="AS34" s="171"/>
      <c r="AT34" s="171"/>
      <c r="AU34" s="171"/>
      <c r="AV34" s="171"/>
      <c r="AW34" s="171"/>
      <c r="AX34" s="171"/>
      <c r="AY34" s="171"/>
      <c r="AZ34" s="171"/>
      <c r="BA34" s="171"/>
      <c r="BB34" s="171"/>
      <c r="BC34" s="171"/>
      <c r="BD34" s="171"/>
      <c r="BE34" s="171"/>
      <c r="BF34" s="171"/>
      <c r="BG34" s="171"/>
      <c r="BH34" s="171"/>
      <c r="BI34" s="173"/>
      <c r="BJ34" s="171"/>
      <c r="BK34" s="171"/>
      <c r="BL34" s="171"/>
      <c r="BM34" s="171"/>
      <c r="BN34" s="171"/>
      <c r="BO34" s="171"/>
      <c r="BP34" s="171"/>
      <c r="BQ34" s="171"/>
      <c r="BR34" s="171"/>
      <c r="BS34" s="171"/>
      <c r="BT34" s="171"/>
      <c r="BU34" s="171"/>
      <c r="BV34" s="171"/>
      <c r="BW34" s="171"/>
      <c r="BX34" s="171"/>
      <c r="BY34" s="171"/>
      <c r="BZ34" s="25"/>
    </row>
    <row r="35" spans="1:78" ht="18.75" customHeight="1" x14ac:dyDescent="0.25">
      <c r="A35" s="20"/>
      <c r="B35" s="7"/>
      <c r="C35" s="7"/>
      <c r="D35" s="7"/>
      <c r="E35" s="7"/>
      <c r="F35" s="7"/>
      <c r="G35" s="7"/>
      <c r="H35" s="7"/>
      <c r="I35" s="7"/>
      <c r="J35" s="7"/>
      <c r="K35" s="7"/>
      <c r="L35" s="7"/>
      <c r="M35" s="7"/>
      <c r="N35" s="7"/>
      <c r="O35" s="7"/>
      <c r="P35" s="7"/>
      <c r="Q35" s="7"/>
      <c r="R35" s="178"/>
      <c r="S35" s="609" t="s">
        <v>3230</v>
      </c>
      <c r="T35" s="609"/>
      <c r="U35" s="609"/>
      <c r="V35" s="609"/>
      <c r="W35" s="609"/>
      <c r="X35" s="609"/>
      <c r="Y35" s="609"/>
      <c r="Z35" s="609"/>
      <c r="AA35" s="609"/>
      <c r="AB35" s="609"/>
      <c r="AC35" s="609"/>
      <c r="AD35" s="609"/>
      <c r="AE35" s="609"/>
      <c r="AF35" s="609"/>
      <c r="AG35" s="609"/>
      <c r="AH35" s="609"/>
      <c r="AI35" s="609"/>
      <c r="AJ35" s="609"/>
      <c r="AK35" s="609"/>
      <c r="AL35" s="609"/>
      <c r="AM35" s="609"/>
      <c r="AN35" s="609"/>
      <c r="AO35" s="609"/>
      <c r="AP35" s="609"/>
      <c r="AQ35" s="609"/>
      <c r="AR35" s="609"/>
      <c r="AS35" s="609"/>
      <c r="AT35" s="609"/>
      <c r="AU35" s="609"/>
      <c r="AV35" s="609"/>
      <c r="AW35" s="609"/>
      <c r="AX35" s="609"/>
      <c r="AY35" s="609"/>
      <c r="AZ35" s="609"/>
      <c r="BA35" s="609"/>
      <c r="BB35" s="609"/>
      <c r="BC35" s="609"/>
      <c r="BD35" s="609"/>
      <c r="BE35" s="623"/>
      <c r="BF35" s="623"/>
      <c r="BG35" s="623"/>
      <c r="BH35" s="623"/>
      <c r="BI35" s="174"/>
      <c r="BJ35" s="170"/>
      <c r="BK35" s="170"/>
      <c r="BL35" s="170"/>
      <c r="BM35" s="170"/>
      <c r="BN35" s="170"/>
      <c r="BO35" s="170"/>
      <c r="BP35" s="170"/>
      <c r="BQ35" s="170"/>
      <c r="BR35" s="170"/>
      <c r="BS35" s="170"/>
      <c r="BT35" s="170"/>
      <c r="BU35" s="170"/>
      <c r="BV35" s="170"/>
      <c r="BW35" s="170"/>
      <c r="BX35" s="170"/>
      <c r="BY35" s="170"/>
      <c r="BZ35" s="25"/>
    </row>
    <row r="36" spans="1:78" ht="19.5" thickBot="1" x14ac:dyDescent="0.3">
      <c r="A36" s="20"/>
      <c r="B36" s="139"/>
      <c r="C36" s="139"/>
      <c r="D36" s="139"/>
      <c r="E36" s="139"/>
      <c r="F36" s="139"/>
      <c r="G36" s="139"/>
      <c r="H36" s="139"/>
      <c r="I36" s="139"/>
      <c r="J36" s="139"/>
      <c r="K36" s="139"/>
      <c r="L36" s="139"/>
      <c r="M36" s="139"/>
      <c r="N36" s="139"/>
      <c r="O36" s="139"/>
      <c r="P36" s="139"/>
      <c r="Q36" s="139"/>
      <c r="R36" s="206"/>
      <c r="S36" s="207"/>
      <c r="T36" s="207"/>
      <c r="U36" s="207"/>
      <c r="V36" s="207"/>
      <c r="W36" s="177"/>
      <c r="X36" s="177"/>
      <c r="Y36" s="177"/>
      <c r="Z36" s="177"/>
      <c r="AA36" s="177"/>
      <c r="AB36" s="177"/>
      <c r="AC36" s="177"/>
      <c r="AD36" s="177"/>
      <c r="AE36" s="177"/>
      <c r="AF36" s="177"/>
      <c r="AG36" s="177"/>
      <c r="AH36" s="177"/>
      <c r="AI36" s="177"/>
      <c r="AJ36" s="177"/>
      <c r="AK36" s="177"/>
      <c r="AL36" s="177"/>
      <c r="AM36" s="177"/>
      <c r="AN36" s="177"/>
      <c r="AO36" s="177"/>
      <c r="AP36" s="177"/>
      <c r="AQ36" s="177"/>
      <c r="AR36" s="177"/>
      <c r="AS36" s="177"/>
      <c r="AT36" s="177"/>
      <c r="AU36" s="177"/>
      <c r="AV36" s="177"/>
      <c r="AW36" s="177"/>
      <c r="AX36" s="177"/>
      <c r="AY36" s="177"/>
      <c r="AZ36" s="177"/>
      <c r="BA36" s="177"/>
      <c r="BB36" s="177"/>
      <c r="BC36" s="177"/>
      <c r="BD36" s="177"/>
      <c r="BE36" s="177"/>
      <c r="BF36" s="175"/>
      <c r="BG36" s="175"/>
      <c r="BH36" s="175"/>
      <c r="BI36" s="176"/>
      <c r="BJ36" s="170"/>
      <c r="BK36" s="170"/>
      <c r="BL36" s="170"/>
      <c r="BM36" s="7"/>
      <c r="BN36" s="7"/>
      <c r="BO36" s="7"/>
      <c r="BP36" s="7"/>
      <c r="BQ36" s="170"/>
      <c r="BR36" s="170"/>
      <c r="BS36" s="170"/>
      <c r="BT36" s="170"/>
      <c r="BU36" s="170"/>
      <c r="BV36" s="170"/>
      <c r="BW36" s="170"/>
      <c r="BX36" s="170"/>
      <c r="BY36" s="170"/>
      <c r="BZ36" s="25"/>
    </row>
    <row r="37" spans="1:78" ht="18.75" x14ac:dyDescent="0.25">
      <c r="A37" s="20"/>
      <c r="B37" s="139"/>
      <c r="C37" s="139"/>
      <c r="D37" s="139"/>
      <c r="E37" s="139"/>
      <c r="F37" s="139"/>
      <c r="G37" s="139"/>
      <c r="H37" s="139"/>
      <c r="I37" s="139"/>
      <c r="J37" s="139"/>
      <c r="K37" s="139"/>
      <c r="L37" s="139"/>
      <c r="M37" s="139"/>
      <c r="N37" s="139"/>
      <c r="O37" s="139"/>
      <c r="P37" s="139"/>
      <c r="Q37" s="139"/>
      <c r="R37" s="139"/>
      <c r="S37" s="139"/>
      <c r="T37" s="139"/>
      <c r="U37" s="139"/>
      <c r="V37" s="139"/>
      <c r="W37" s="139"/>
      <c r="X37" s="139"/>
      <c r="Y37" s="139"/>
      <c r="Z37" s="139"/>
      <c r="AA37" s="139"/>
      <c r="AB37" s="139"/>
      <c r="AC37" s="139"/>
      <c r="AD37" s="170"/>
      <c r="AE37" s="170"/>
      <c r="AF37" s="170"/>
      <c r="AG37" s="170"/>
      <c r="AH37" s="170"/>
      <c r="AI37" s="170"/>
      <c r="AJ37" s="170"/>
      <c r="AK37" s="170"/>
      <c r="AL37" s="170"/>
      <c r="AM37" s="170"/>
      <c r="AN37" s="170"/>
      <c r="AO37" s="170"/>
      <c r="AP37" s="170"/>
      <c r="AQ37" s="170"/>
      <c r="AR37" s="170"/>
      <c r="AS37" s="170"/>
      <c r="AT37" s="170"/>
      <c r="AU37" s="170"/>
      <c r="AV37" s="170"/>
      <c r="AW37" s="170"/>
      <c r="AX37" s="170"/>
      <c r="AY37" s="170"/>
      <c r="AZ37" s="170"/>
      <c r="BA37" s="170"/>
      <c r="BB37" s="170"/>
      <c r="BC37" s="170"/>
      <c r="BD37" s="170"/>
      <c r="BE37" s="170"/>
      <c r="BF37" s="170"/>
      <c r="BG37" s="170"/>
      <c r="BH37" s="170"/>
      <c r="BI37" s="170"/>
      <c r="BJ37" s="170"/>
      <c r="BK37" s="170"/>
      <c r="BL37" s="170"/>
      <c r="BM37" s="170"/>
      <c r="BN37" s="170"/>
      <c r="BO37" s="170"/>
      <c r="BP37" s="170"/>
      <c r="BQ37" s="170"/>
      <c r="BR37" s="170"/>
      <c r="BS37" s="170"/>
      <c r="BT37" s="170"/>
      <c r="BU37" s="170"/>
      <c r="BV37" s="170"/>
      <c r="BW37" s="170"/>
      <c r="BX37" s="170"/>
      <c r="BY37" s="170"/>
      <c r="BZ37" s="25"/>
    </row>
    <row r="38" spans="1:78" ht="15.75" thickBot="1" x14ac:dyDescent="0.3">
      <c r="A38" s="26"/>
      <c r="B38" s="22"/>
      <c r="C38" s="22"/>
      <c r="D38" s="22"/>
      <c r="E38" s="22"/>
      <c r="F38" s="22"/>
      <c r="G38" s="22"/>
      <c r="H38" s="22"/>
      <c r="I38" s="22"/>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22"/>
      <c r="AN38" s="22"/>
      <c r="AO38" s="22"/>
      <c r="AP38" s="22"/>
      <c r="AQ38" s="22"/>
      <c r="AR38" s="22"/>
      <c r="AS38" s="22"/>
      <c r="AT38" s="22"/>
      <c r="AU38" s="22"/>
      <c r="AV38" s="22"/>
      <c r="AW38" s="22"/>
      <c r="AX38" s="22"/>
      <c r="AY38" s="22"/>
      <c r="AZ38" s="22"/>
      <c r="BA38" s="22"/>
      <c r="BB38" s="22"/>
      <c r="BC38" s="22"/>
      <c r="BD38" s="22"/>
      <c r="BE38" s="22"/>
      <c r="BF38" s="22"/>
      <c r="BG38" s="22"/>
      <c r="BH38" s="22"/>
      <c r="BI38" s="22"/>
      <c r="BJ38" s="22"/>
      <c r="BK38" s="22"/>
      <c r="BL38" s="22"/>
      <c r="BM38" s="22"/>
      <c r="BN38" s="22"/>
      <c r="BO38" s="22"/>
      <c r="BP38" s="22"/>
      <c r="BQ38" s="22"/>
      <c r="BR38" s="22"/>
      <c r="BS38" s="22"/>
      <c r="BT38" s="22"/>
      <c r="BU38" s="22"/>
      <c r="BV38" s="22"/>
      <c r="BW38" s="22"/>
      <c r="BX38" s="22"/>
      <c r="BY38" s="22"/>
      <c r="BZ38" s="23"/>
    </row>
    <row r="39" spans="1:78" ht="15.75" thickTop="1" x14ac:dyDescent="0.25"/>
  </sheetData>
  <sheetProtection algorithmName="SHA-512" hashValue="wR8o4uB3WMYuSTQOQGuRWyEXXrE6osRAZ+OzXOc0z7FGEKDhLKJ54uHKU15PPHKHeu/fR4hSssn2I4zpGS06+A==" saltValue="90jTq4GQ4puj/knvQZf0Qg==" spinCount="100000" sheet="1" selectLockedCells="1"/>
  <mergeCells count="147">
    <mergeCell ref="A1:BZ1"/>
    <mergeCell ref="R11:AC11"/>
    <mergeCell ref="R10:AC10"/>
    <mergeCell ref="R9:AC9"/>
    <mergeCell ref="R8:AC8"/>
    <mergeCell ref="B10:Q10"/>
    <mergeCell ref="B9:Q9"/>
    <mergeCell ref="B22:Q22"/>
    <mergeCell ref="R22:AC22"/>
    <mergeCell ref="AD22:AO22"/>
    <mergeCell ref="AP22:BA22"/>
    <mergeCell ref="BB22:BM22"/>
    <mergeCell ref="R17:AC17"/>
    <mergeCell ref="AP10:BA10"/>
    <mergeCell ref="BB10:BM10"/>
    <mergeCell ref="BN10:BY10"/>
    <mergeCell ref="AD14:AO14"/>
    <mergeCell ref="AP14:BA14"/>
    <mergeCell ref="BB14:BM14"/>
    <mergeCell ref="BN14:BY14"/>
    <mergeCell ref="AD11:AO11"/>
    <mergeCell ref="AP11:BA11"/>
    <mergeCell ref="BB11:BM11"/>
    <mergeCell ref="BN11:BY11"/>
    <mergeCell ref="B17:Q17"/>
    <mergeCell ref="B16:Q16"/>
    <mergeCell ref="B21:BY21"/>
    <mergeCell ref="B19:BY19"/>
    <mergeCell ref="B8:Q8"/>
    <mergeCell ref="B7:Q7"/>
    <mergeCell ref="R12:AC12"/>
    <mergeCell ref="R14:AC14"/>
    <mergeCell ref="B14:Q14"/>
    <mergeCell ref="B12:Q12"/>
    <mergeCell ref="B11:Q11"/>
    <mergeCell ref="AD12:AO12"/>
    <mergeCell ref="AP12:BA12"/>
    <mergeCell ref="BB12:BM12"/>
    <mergeCell ref="BN12:BY12"/>
    <mergeCell ref="B15:Q15"/>
    <mergeCell ref="R16:AC16"/>
    <mergeCell ref="R15:AC15"/>
    <mergeCell ref="AD15:AO15"/>
    <mergeCell ref="AP15:BA15"/>
    <mergeCell ref="BB15:BM15"/>
    <mergeCell ref="BN15:BY15"/>
    <mergeCell ref="AD16:AO16"/>
    <mergeCell ref="AP16:BA16"/>
    <mergeCell ref="BB16:BM16"/>
    <mergeCell ref="BN16:BY16"/>
    <mergeCell ref="AD17:AO17"/>
    <mergeCell ref="AP17:BA17"/>
    <mergeCell ref="BB17:BM17"/>
    <mergeCell ref="BN17:BY17"/>
    <mergeCell ref="BB5:BM5"/>
    <mergeCell ref="BN5:BY5"/>
    <mergeCell ref="AD6:AO6"/>
    <mergeCell ref="AP6:BA6"/>
    <mergeCell ref="BB6:BM6"/>
    <mergeCell ref="BN6:BY6"/>
    <mergeCell ref="AD8:AO8"/>
    <mergeCell ref="AP8:BA8"/>
    <mergeCell ref="BB8:BM8"/>
    <mergeCell ref="BN8:BY8"/>
    <mergeCell ref="AD9:AO9"/>
    <mergeCell ref="AP9:BA9"/>
    <mergeCell ref="BB9:BM9"/>
    <mergeCell ref="BN9:BY9"/>
    <mergeCell ref="AD10:AO10"/>
    <mergeCell ref="B2:BY2"/>
    <mergeCell ref="AD7:AO7"/>
    <mergeCell ref="AP7:BA7"/>
    <mergeCell ref="BB7:BM7"/>
    <mergeCell ref="BN7:BY7"/>
    <mergeCell ref="B4:BY4"/>
    <mergeCell ref="B5:Q5"/>
    <mergeCell ref="R5:AC5"/>
    <mergeCell ref="AD5:AO5"/>
    <mergeCell ref="AP5:BA5"/>
    <mergeCell ref="R7:AC7"/>
    <mergeCell ref="R6:AC6"/>
    <mergeCell ref="B3:BY3"/>
    <mergeCell ref="AD26:AO26"/>
    <mergeCell ref="AP26:BA26"/>
    <mergeCell ref="BB26:BM26"/>
    <mergeCell ref="BN26:BY26"/>
    <mergeCell ref="BN22:BY22"/>
    <mergeCell ref="B23:Q23"/>
    <mergeCell ref="R23:AC23"/>
    <mergeCell ref="AD23:AO23"/>
    <mergeCell ref="AP23:BA23"/>
    <mergeCell ref="BB23:BM23"/>
    <mergeCell ref="BN23:BY23"/>
    <mergeCell ref="B24:Q24"/>
    <mergeCell ref="R24:AC24"/>
    <mergeCell ref="AD24:AO24"/>
    <mergeCell ref="AP24:BA24"/>
    <mergeCell ref="BB24:BM24"/>
    <mergeCell ref="BN24:BY24"/>
    <mergeCell ref="B20:BY20"/>
    <mergeCell ref="BE35:BH35"/>
    <mergeCell ref="B30:Q30"/>
    <mergeCell ref="R30:AC30"/>
    <mergeCell ref="AD30:AO30"/>
    <mergeCell ref="AP30:BA30"/>
    <mergeCell ref="BB30:BM30"/>
    <mergeCell ref="BN30:BY30"/>
    <mergeCell ref="B28:Q28"/>
    <mergeCell ref="R28:AC28"/>
    <mergeCell ref="AD28:AO28"/>
    <mergeCell ref="AP28:BA28"/>
    <mergeCell ref="BB28:BM28"/>
    <mergeCell ref="BN28:BY28"/>
    <mergeCell ref="B29:Q29"/>
    <mergeCell ref="R29:AC29"/>
    <mergeCell ref="AD29:AO29"/>
    <mergeCell ref="AP29:BA29"/>
    <mergeCell ref="BB29:BM29"/>
    <mergeCell ref="BN29:BY29"/>
    <mergeCell ref="B27:Q27"/>
    <mergeCell ref="R27:AC27"/>
    <mergeCell ref="AD27:AO27"/>
    <mergeCell ref="R26:AC26"/>
    <mergeCell ref="B13:Q13"/>
    <mergeCell ref="BN13:BY13"/>
    <mergeCell ref="BB13:BM13"/>
    <mergeCell ref="AP13:BA13"/>
    <mergeCell ref="AD13:AO13"/>
    <mergeCell ref="R13:AC13"/>
    <mergeCell ref="R33:BI33"/>
    <mergeCell ref="S35:BD35"/>
    <mergeCell ref="B31:Q31"/>
    <mergeCell ref="R31:AC31"/>
    <mergeCell ref="AD31:AO31"/>
    <mergeCell ref="AP31:BA31"/>
    <mergeCell ref="BB31:BM31"/>
    <mergeCell ref="BN31:BY31"/>
    <mergeCell ref="AP27:BA27"/>
    <mergeCell ref="BB27:BM27"/>
    <mergeCell ref="BN27:BY27"/>
    <mergeCell ref="B25:Q25"/>
    <mergeCell ref="R25:AC25"/>
    <mergeCell ref="AD25:AO25"/>
    <mergeCell ref="AP25:BA25"/>
    <mergeCell ref="BB25:BM25"/>
    <mergeCell ref="BN25:BY25"/>
    <mergeCell ref="B26:Q26"/>
  </mergeCells>
  <phoneticPr fontId="11" type="noConversion"/>
  <conditionalFormatting sqref="R8 AD8 AP8 BB8 BN8 R10 AD10 AP10 BB10 BN10 R12 AD12 AP12 BB12 BN12 R14 AD14 AP14 BB14 BN14">
    <cfRule type="notContainsBlanks" dxfId="14" priority="48">
      <formula>LEN(TRIM(R8))&gt;0</formula>
    </cfRule>
  </conditionalFormatting>
  <conditionalFormatting sqref="R8:R14 AD8:AD14 AP8:AP14 BB8:BB14 BN8:BN14">
    <cfRule type="expression" dxfId="13" priority="49">
      <formula>R$17="Incomplete"</formula>
    </cfRule>
  </conditionalFormatting>
  <conditionalFormatting sqref="R9 AD9 AP9 BB9 BN9 R13 AD13 AP13 BB13 BN13 R11 AD11 AP11 BB11 BN11">
    <cfRule type="notContainsBlanks" dxfId="12" priority="11">
      <formula>LEN(TRIM(R9))&gt;0</formula>
    </cfRule>
  </conditionalFormatting>
  <conditionalFormatting sqref="R17 AD17 AP17 BB17 BN17">
    <cfRule type="cellIs" dxfId="11" priority="10" operator="equal">
      <formula>"Check Visits/Students per Classroom"</formula>
    </cfRule>
    <cfRule type="cellIs" dxfId="10" priority="12" operator="equal">
      <formula>"Incomplete"</formula>
    </cfRule>
    <cfRule type="cellIs" dxfId="9" priority="22" operator="equal">
      <formula>"Complete!"</formula>
    </cfRule>
  </conditionalFormatting>
  <conditionalFormatting sqref="R23 AD23 AP23 BB23 BN23 R25 AD25 AP25 BB25 BN25 R27:R28 AD27:AD28 AP27:AP28 BB27:BB28 BN27:BN28">
    <cfRule type="notContainsBlanks" dxfId="8" priority="46">
      <formula>LEN(TRIM(R23))&gt;0</formula>
    </cfRule>
  </conditionalFormatting>
  <conditionalFormatting sqref="R24 AD24 AP24 BB24 BN24 R26 AD26 AP26 BB26 BN26">
    <cfRule type="notContainsBlanks" dxfId="7" priority="8">
      <formula>LEN(TRIM(R24))&gt;0</formula>
    </cfRule>
  </conditionalFormatting>
  <conditionalFormatting sqref="R8:BY9">
    <cfRule type="expression" dxfId="6" priority="9">
      <formula>R$8*R$9&gt;R$6+R$7</formula>
    </cfRule>
  </conditionalFormatting>
  <conditionalFormatting sqref="R13:BY13">
    <cfRule type="expression" dxfId="5" priority="1">
      <formula>IF(AND(COUNTIF(R5,"*3*")+COUNTIF(R5,"*6*")+COUNTIF(R5,"*10*")=0,R13="DFS Grade Level Evaluation Tool"),TRUE,FALSE)</formula>
    </cfRule>
  </conditionalFormatting>
  <conditionalFormatting sqref="R17:BY17">
    <cfRule type="cellIs" dxfId="4" priority="4" operator="equal">
      <formula>"Incompatible Evaluation Method"</formula>
    </cfRule>
  </conditionalFormatting>
  <conditionalFormatting sqref="R31:BY31">
    <cfRule type="cellIs" dxfId="3" priority="5" operator="equal">
      <formula>"Complete!"</formula>
    </cfRule>
  </conditionalFormatting>
  <conditionalFormatting sqref="R31:BY32 BE35:BY35 BF36:BL36 BQ36:BY36 AD37:BY37">
    <cfRule type="cellIs" dxfId="2" priority="6" operator="equal">
      <formula>"Incomplete"</formula>
    </cfRule>
  </conditionalFormatting>
  <dataValidations xWindow="366" yWindow="453" count="9">
    <dataValidation type="whole" allowBlank="1" showInputMessage="1" showErrorMessage="1" errorTitle="Invalid Entry" error="Please enter a whole number between 0 and 5,000." sqref="R7 AD7 AP7 BB7 BN7" xr:uid="{5D97B69A-8C4D-450F-860D-C0E5A612B73C}">
      <formula1>0</formula1>
      <formula2>5000</formula2>
    </dataValidation>
    <dataValidation type="whole" allowBlank="1" showInputMessage="1" showErrorMessage="1" errorTitle="Invalid Entry" error="Please enter a whole number between 0 and 25." sqref="R11 AD11 AP11 BB11 BN11" xr:uid="{18C32C5C-9EE8-4B90-951E-4215419D9DAE}">
      <formula1>0</formula1>
      <formula2>25</formula2>
    </dataValidation>
    <dataValidation type="whole" allowBlank="1" showInputMessage="1" showErrorMessage="1" errorTitle="Invalid Entry" error="Please enter a whole number between 0 and 500." sqref="R8 AD8 AP8 BB8 BN8" xr:uid="{7B776D78-9E36-4BE3-AB65-927FCCC94E1C}">
      <formula1>0</formula1>
      <formula2>500</formula2>
    </dataValidation>
    <dataValidation type="whole" allowBlank="1" showInputMessage="1" showErrorMessage="1" errorTitle="Invalid" error="Please enter a whole number between 0 and 480." sqref="R10 AD10 AP10 BB10 BN10" xr:uid="{A8D375F5-5CD9-4DF4-98BE-EB86337E897C}">
      <formula1>0</formula1>
      <formula2>480</formula2>
    </dataValidation>
    <dataValidation type="whole" allowBlank="1" showInputMessage="1" showErrorMessage="1" errorTitle="Invalid Entry" error="Please enter a whole number between 0 and 50." sqref="R9 AD9 AP9 BB9 BN9 H25:P25 R25:BY25" xr:uid="{5B30DE77-9352-4A31-81D0-9CA12299C873}">
      <formula1>0</formula1>
      <formula2>50</formula2>
    </dataValidation>
    <dataValidation type="textLength" allowBlank="1" showInputMessage="1" showErrorMessage="1" errorTitle="Invalid Entry" error="Please reduce the event name to 50 characters or less." sqref="R23 AD23 AP23 BB23 BN23" xr:uid="{2EFE9B7A-011A-4208-9BEC-CA2F9304C2CC}">
      <formula1>0</formula1>
      <formula2>50</formula2>
    </dataValidation>
    <dataValidation type="whole" allowBlank="1" showInputMessage="1" showErrorMessage="1" errorTitle="Invalid Entry" error="Please enter a whole number between 0 and 480." sqref="H26:P26 R26:BY26" xr:uid="{BF94C3CE-50FC-465B-B00B-B0E7DA12273A}">
      <formula1>0</formula1>
      <formula2>480</formula2>
    </dataValidation>
    <dataValidation type="whole" allowBlank="1" showInputMessage="1" showErrorMessage="1" errorTitle="Invalid Entry" error="Please enter a whole number between 0 and 1,000." sqref="H27:P27 R27:BY27" xr:uid="{E7F77901-6214-46A9-968B-FD4FB16AD7A5}">
      <formula1>0</formula1>
      <formula2>1000</formula2>
    </dataValidation>
    <dataValidation type="whole" operator="greaterThanOrEqual" allowBlank="1" showInputMessage="1" showErrorMessage="1" sqref="BE35:BH35" xr:uid="{84D29F2F-81D2-49C4-88FF-27F09E9B65C5}">
      <formula1>0</formula1>
    </dataValidation>
  </dataValidations>
  <pageMargins left="0.15" right="0.15" top="0.25" bottom="0.25" header="0.05" footer="0.05"/>
  <pageSetup paperSize="5" scale="79" fitToHeight="0" orientation="landscape" r:id="rId1"/>
  <drawing r:id="rId2"/>
  <extLst>
    <ext xmlns:x14="http://schemas.microsoft.com/office/spreadsheetml/2009/9/main" uri="{CCE6A557-97BC-4b89-ADB6-D9C93CAAB3DF}">
      <x14:dataValidations xmlns:xm="http://schemas.microsoft.com/office/excel/2006/main" xWindow="366" yWindow="453" count="8">
        <x14:dataValidation type="list" allowBlank="1" showInputMessage="1" showErrorMessage="1" errorTitle="Invalid Entry" error="Please select the best venue type from the dropdown menu." xr:uid="{7009D0E1-617C-4132-AED0-29594F9267AB}">
          <x14:formula1>
            <xm:f>'Lookup Key'!$AU$3:$AU$12</xm:f>
          </x14:formula1>
          <xm:sqref>H24:P24</xm:sqref>
        </x14:dataValidation>
        <x14:dataValidation type="list" allowBlank="1" showInputMessage="1" showErrorMessage="1" errorTitle="Invalid Entry" error="Please select a Key Behavior from the dropdown menu." xr:uid="{8CE79E70-B49A-49A7-B9F2-D6AEDA027A43}">
          <x14:formula1>
            <xm:f>'Lookup Key'!$AP$3:$AP$31</xm:f>
          </x14:formula1>
          <xm:sqref>R14:BY16</xm:sqref>
        </x14:dataValidation>
        <x14:dataValidation type="list" allowBlank="1" showInputMessage="1" showErrorMessage="1" xr:uid="{2B1CFB46-3BFA-42AE-A3AD-7680B0AC7C27}">
          <x14:formula1>
            <xm:f>'Lookup Key'!$AS$3:$AS$16</xm:f>
          </x14:formula1>
          <xm:sqref>R5:BY5</xm:sqref>
        </x14:dataValidation>
        <x14:dataValidation type="list" allowBlank="1" showInputMessage="1" showErrorMessage="1" errorTitle="Invalid Entry" error="Please select an instructional method from the dropdown menu." xr:uid="{CF97F27A-61B1-4839-9A40-DBCB6F2AD8B0}">
          <x14:formula1>
            <xm:f>'Lookup Key'!$AQ$3:$AQ$10</xm:f>
          </x14:formula1>
          <xm:sqref>R12:BY12</xm:sqref>
        </x14:dataValidation>
        <x14:dataValidation type="list" allowBlank="1" showInputMessage="1" showErrorMessage="1" errorTitle="Invalid Entry" error="Please select the best venue type from the dropdown menu." xr:uid="{64053AFD-52E7-4482-9690-6D5CE8BB0077}">
          <x14:formula1>
            <xm:f>'Lookup Key'!$AU$3:$AU$13</xm:f>
          </x14:formula1>
          <xm:sqref>R24:BY24</xm:sqref>
        </x14:dataValidation>
        <x14:dataValidation type="list" allowBlank="1" showInputMessage="1" showErrorMessage="1" errorTitle="Invalid Entry" error="Please select a Key Behavior from the dropdown menu." xr:uid="{28A381CF-F54E-473F-9538-D2020D3D3502}">
          <x14:formula1>
            <xm:f>'Lookup Key'!$AT$3:$AT$17</xm:f>
          </x14:formula1>
          <xm:sqref>H28:P30</xm:sqref>
        </x14:dataValidation>
        <x14:dataValidation type="list" allowBlank="1" showInputMessage="1" showErrorMessage="1" errorTitle="Invalid Entry" error="Please select a Key Behavior from the dropdown menu." xr:uid="{5BC00F0F-71AC-4A04-AFF9-56C62ECA8C7B}">
          <x14:formula1>
            <xm:f>'Lookup Key'!$AT$3:$AT$18</xm:f>
          </x14:formula1>
          <xm:sqref>R28:BY30</xm:sqref>
        </x14:dataValidation>
        <x14:dataValidation type="list" allowBlank="1" showInputMessage="1" showErrorMessage="1" errorTitle="Invalid Entry" error="Please select an instructional method from the dropdown menu." xr:uid="{20C80936-8268-4BDC-A54F-3C150FA4E262}">
          <x14:formula1>
            <xm:f>IF(R5="",'Lookup Key'!$AR$5,IF(COUNTIF(R5,"*3*")+COUNTIF(R5,"*6*")+COUNTIF(R5,"*10*")&gt;0,'Lookup Key'!$AR$3:$AR$5,'Lookup Key'!$AR$4:$AR$5))</xm:f>
          </x14:formula1>
          <xm:sqref>R13:BY13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AAB01-EFF7-457C-A80B-0E0A35F8D193}">
  <dimension ref="A1:AV1818"/>
  <sheetViews>
    <sheetView workbookViewId="0">
      <pane xSplit="1" ySplit="2" topLeftCell="B3" activePane="bottomRight" state="frozen"/>
      <selection pane="topRight" activeCell="B1" sqref="B1"/>
      <selection pane="bottomLeft" activeCell="A3" sqref="A3"/>
      <selection pane="bottomRight" activeCell="H14" sqref="H14"/>
    </sheetView>
  </sheetViews>
  <sheetFormatPr defaultColWidth="9.140625" defaultRowHeight="15" x14ac:dyDescent="0.25"/>
  <cols>
    <col min="1" max="1" width="61" style="116" bestFit="1" customWidth="1"/>
    <col min="2" max="2" width="63.5703125" style="116" bestFit="1" customWidth="1"/>
    <col min="3" max="18" width="9.42578125" style="117" customWidth="1"/>
    <col min="19" max="16384" width="9.140625" style="116"/>
  </cols>
  <sheetData>
    <row r="1" spans="1:48" ht="30" customHeight="1" x14ac:dyDescent="0.25">
      <c r="A1" s="678" t="s">
        <v>97</v>
      </c>
      <c r="B1" s="679"/>
      <c r="C1" s="680"/>
      <c r="D1" s="680"/>
      <c r="E1" s="680"/>
      <c r="F1" s="680"/>
      <c r="G1" s="680"/>
      <c r="H1" s="680"/>
      <c r="I1" s="680"/>
      <c r="J1" s="680"/>
      <c r="K1" s="680"/>
      <c r="L1" s="680"/>
      <c r="M1" s="680"/>
      <c r="N1" s="680"/>
      <c r="O1" s="680"/>
      <c r="P1" s="680"/>
      <c r="Q1" s="680"/>
      <c r="R1" s="681"/>
    </row>
    <row r="2" spans="1:48" x14ac:dyDescent="0.25">
      <c r="A2" s="122" t="s">
        <v>98</v>
      </c>
      <c r="B2" s="122" t="s">
        <v>50</v>
      </c>
      <c r="C2" s="121" t="s">
        <v>52</v>
      </c>
      <c r="D2" s="121" t="s">
        <v>53</v>
      </c>
      <c r="E2" s="121" t="s">
        <v>54</v>
      </c>
      <c r="F2" s="121" t="s">
        <v>55</v>
      </c>
      <c r="G2" s="121" t="s">
        <v>56</v>
      </c>
      <c r="H2" s="121" t="s">
        <v>57</v>
      </c>
      <c r="I2" s="121" t="s">
        <v>58</v>
      </c>
      <c r="J2" s="121" t="s">
        <v>59</v>
      </c>
      <c r="K2" s="121" t="s">
        <v>60</v>
      </c>
      <c r="L2" s="121" t="s">
        <v>61</v>
      </c>
      <c r="M2" s="121" t="s">
        <v>62</v>
      </c>
      <c r="N2" s="121" t="s">
        <v>63</v>
      </c>
      <c r="O2" s="121" t="s">
        <v>64</v>
      </c>
      <c r="P2" s="121" t="s">
        <v>65</v>
      </c>
      <c r="Q2" s="121" t="s">
        <v>99</v>
      </c>
      <c r="R2" s="121" t="s">
        <v>100</v>
      </c>
    </row>
    <row r="3" spans="1:48" x14ac:dyDescent="0.25">
      <c r="A3" s="119" t="s">
        <v>101</v>
      </c>
      <c r="B3" s="119" t="s">
        <v>102</v>
      </c>
      <c r="C3" s="120">
        <v>0</v>
      </c>
      <c r="D3" s="120">
        <v>125</v>
      </c>
      <c r="E3" s="120">
        <v>123</v>
      </c>
      <c r="F3" s="120">
        <v>125</v>
      </c>
      <c r="G3" s="120">
        <v>127</v>
      </c>
      <c r="H3" s="120">
        <v>130</v>
      </c>
      <c r="I3" s="120">
        <v>128</v>
      </c>
      <c r="J3" s="120">
        <v>128</v>
      </c>
      <c r="K3" s="120">
        <v>111</v>
      </c>
      <c r="L3" s="120">
        <v>108</v>
      </c>
      <c r="M3" s="120">
        <v>80</v>
      </c>
      <c r="N3" s="120">
        <v>85</v>
      </c>
      <c r="O3" s="120">
        <v>80</v>
      </c>
      <c r="P3" s="120">
        <v>76</v>
      </c>
      <c r="Q3" s="120">
        <v>0</v>
      </c>
      <c r="R3" s="118">
        <v>1426</v>
      </c>
      <c r="V3" s="116" t="str" cm="1">
        <f t="array" ref="V3:V398">_xlfn.UNIQUE(A3:A1818)</f>
        <v>Abby Kelley Foster Charter Public (District)</v>
      </c>
      <c r="AB3" s="116">
        <f>C3*1</f>
        <v>0</v>
      </c>
      <c r="AC3" s="116">
        <f t="shared" ref="AC3:AV3" si="0">D3*1</f>
        <v>125</v>
      </c>
      <c r="AD3" s="116">
        <f t="shared" si="0"/>
        <v>123</v>
      </c>
      <c r="AE3" s="116">
        <f t="shared" si="0"/>
        <v>125</v>
      </c>
      <c r="AF3" s="116">
        <f t="shared" si="0"/>
        <v>127</v>
      </c>
      <c r="AG3" s="116">
        <f t="shared" si="0"/>
        <v>130</v>
      </c>
      <c r="AH3" s="116">
        <f t="shared" si="0"/>
        <v>128</v>
      </c>
      <c r="AI3" s="116">
        <f t="shared" si="0"/>
        <v>128</v>
      </c>
      <c r="AJ3" s="116">
        <f t="shared" si="0"/>
        <v>111</v>
      </c>
      <c r="AK3" s="116">
        <f t="shared" si="0"/>
        <v>108</v>
      </c>
      <c r="AL3" s="116">
        <f t="shared" si="0"/>
        <v>80</v>
      </c>
      <c r="AM3" s="116">
        <f t="shared" si="0"/>
        <v>85</v>
      </c>
      <c r="AN3" s="116">
        <f t="shared" si="0"/>
        <v>80</v>
      </c>
      <c r="AO3" s="116">
        <f t="shared" si="0"/>
        <v>76</v>
      </c>
      <c r="AP3" s="116">
        <f t="shared" si="0"/>
        <v>0</v>
      </c>
      <c r="AQ3" s="116">
        <f t="shared" si="0"/>
        <v>1426</v>
      </c>
      <c r="AT3" s="116">
        <f t="shared" si="0"/>
        <v>0</v>
      </c>
      <c r="AU3" s="116" t="e">
        <f t="shared" si="0"/>
        <v>#VALUE!</v>
      </c>
      <c r="AV3" s="116">
        <f t="shared" si="0"/>
        <v>0</v>
      </c>
    </row>
    <row r="4" spans="1:48" x14ac:dyDescent="0.25">
      <c r="A4" s="119" t="s">
        <v>7</v>
      </c>
      <c r="B4" s="119" t="s">
        <v>103</v>
      </c>
      <c r="C4" s="120">
        <v>82</v>
      </c>
      <c r="D4" s="120">
        <v>0</v>
      </c>
      <c r="E4" s="120">
        <v>0</v>
      </c>
      <c r="F4" s="120">
        <v>0</v>
      </c>
      <c r="G4" s="120">
        <v>0</v>
      </c>
      <c r="H4" s="120">
        <v>0</v>
      </c>
      <c r="I4" s="120">
        <v>0</v>
      </c>
      <c r="J4" s="120">
        <v>0</v>
      </c>
      <c r="K4" s="120">
        <v>0</v>
      </c>
      <c r="L4" s="120">
        <v>0</v>
      </c>
      <c r="M4" s="120">
        <v>0</v>
      </c>
      <c r="N4" s="120">
        <v>0</v>
      </c>
      <c r="O4" s="120">
        <v>0</v>
      </c>
      <c r="P4" s="120">
        <v>0</v>
      </c>
      <c r="Q4" s="120">
        <v>0</v>
      </c>
      <c r="R4" s="120">
        <v>82</v>
      </c>
      <c r="V4" s="116" t="str">
        <v>Abington</v>
      </c>
      <c r="AB4" s="116">
        <f t="shared" ref="AB4:AB67" si="1">C4*1</f>
        <v>82</v>
      </c>
      <c r="AC4" s="116">
        <f t="shared" ref="AC4:AC67" si="2">D4*1</f>
        <v>0</v>
      </c>
      <c r="AD4" s="116">
        <f t="shared" ref="AD4:AD67" si="3">E4*1</f>
        <v>0</v>
      </c>
      <c r="AE4" s="116">
        <f t="shared" ref="AE4:AE67" si="4">F4*1</f>
        <v>0</v>
      </c>
      <c r="AF4" s="116">
        <f t="shared" ref="AF4:AF67" si="5">G4*1</f>
        <v>0</v>
      </c>
      <c r="AG4" s="116">
        <f t="shared" ref="AG4:AG67" si="6">H4*1</f>
        <v>0</v>
      </c>
      <c r="AH4" s="116">
        <f t="shared" ref="AH4:AH67" si="7">I4*1</f>
        <v>0</v>
      </c>
      <c r="AI4" s="116">
        <f t="shared" ref="AI4:AI67" si="8">J4*1</f>
        <v>0</v>
      </c>
      <c r="AJ4" s="116">
        <f t="shared" ref="AJ4:AJ67" si="9">K4*1</f>
        <v>0</v>
      </c>
      <c r="AK4" s="116">
        <f t="shared" ref="AK4:AK67" si="10">L4*1</f>
        <v>0</v>
      </c>
      <c r="AL4" s="116">
        <f t="shared" ref="AL4:AL67" si="11">M4*1</f>
        <v>0</v>
      </c>
      <c r="AM4" s="116">
        <f t="shared" ref="AM4:AM67" si="12">N4*1</f>
        <v>0</v>
      </c>
      <c r="AN4" s="116">
        <f t="shared" ref="AN4:AN67" si="13">O4*1</f>
        <v>0</v>
      </c>
      <c r="AO4" s="116">
        <f t="shared" ref="AO4:AO67" si="14">P4*1</f>
        <v>0</v>
      </c>
      <c r="AP4" s="116">
        <f t="shared" ref="AP4:AP67" si="15">Q4*1</f>
        <v>0</v>
      </c>
      <c r="AQ4" s="116">
        <f t="shared" ref="AQ4:AQ67" si="16">R4*1</f>
        <v>82</v>
      </c>
    </row>
    <row r="5" spans="1:48" x14ac:dyDescent="0.25">
      <c r="A5" s="119" t="s">
        <v>7</v>
      </c>
      <c r="B5" s="119" t="s">
        <v>104</v>
      </c>
      <c r="C5" s="120">
        <v>0</v>
      </c>
      <c r="D5" s="120">
        <v>0</v>
      </c>
      <c r="E5" s="120">
        <v>0</v>
      </c>
      <c r="F5" s="120">
        <v>0</v>
      </c>
      <c r="G5" s="120">
        <v>0</v>
      </c>
      <c r="H5" s="120">
        <v>0</v>
      </c>
      <c r="I5" s="120">
        <v>0</v>
      </c>
      <c r="J5" s="120">
        <v>0</v>
      </c>
      <c r="K5" s="120">
        <v>0</v>
      </c>
      <c r="L5" s="120">
        <v>0</v>
      </c>
      <c r="M5" s="120">
        <v>127</v>
      </c>
      <c r="N5" s="120">
        <v>138</v>
      </c>
      <c r="O5" s="120">
        <v>131</v>
      </c>
      <c r="P5" s="120">
        <v>128</v>
      </c>
      <c r="Q5" s="120">
        <v>6</v>
      </c>
      <c r="R5" s="120">
        <v>530</v>
      </c>
      <c r="V5" s="116" t="str">
        <v>Academy Of the Pacific Rim Charter Public (District)</v>
      </c>
      <c r="AB5" s="116">
        <f t="shared" si="1"/>
        <v>0</v>
      </c>
      <c r="AC5" s="116">
        <f t="shared" si="2"/>
        <v>0</v>
      </c>
      <c r="AD5" s="116">
        <f t="shared" si="3"/>
        <v>0</v>
      </c>
      <c r="AE5" s="116">
        <f t="shared" si="4"/>
        <v>0</v>
      </c>
      <c r="AF5" s="116">
        <f t="shared" si="5"/>
        <v>0</v>
      </c>
      <c r="AG5" s="116">
        <f t="shared" si="6"/>
        <v>0</v>
      </c>
      <c r="AH5" s="116">
        <f t="shared" si="7"/>
        <v>0</v>
      </c>
      <c r="AI5" s="116">
        <f t="shared" si="8"/>
        <v>0</v>
      </c>
      <c r="AJ5" s="116">
        <f t="shared" si="9"/>
        <v>0</v>
      </c>
      <c r="AK5" s="116">
        <f t="shared" si="10"/>
        <v>0</v>
      </c>
      <c r="AL5" s="116">
        <f t="shared" si="11"/>
        <v>127</v>
      </c>
      <c r="AM5" s="116">
        <f t="shared" si="12"/>
        <v>138</v>
      </c>
      <c r="AN5" s="116">
        <f t="shared" si="13"/>
        <v>131</v>
      </c>
      <c r="AO5" s="116">
        <f t="shared" si="14"/>
        <v>128</v>
      </c>
      <c r="AP5" s="116">
        <f t="shared" si="15"/>
        <v>6</v>
      </c>
      <c r="AQ5" s="116">
        <f t="shared" si="16"/>
        <v>530</v>
      </c>
    </row>
    <row r="6" spans="1:48" x14ac:dyDescent="0.25">
      <c r="A6" s="119" t="s">
        <v>7</v>
      </c>
      <c r="B6" s="119" t="s">
        <v>105</v>
      </c>
      <c r="C6" s="120">
        <v>0</v>
      </c>
      <c r="D6" s="120">
        <v>0</v>
      </c>
      <c r="E6" s="120">
        <v>0</v>
      </c>
      <c r="F6" s="120">
        <v>0</v>
      </c>
      <c r="G6" s="120">
        <v>0</v>
      </c>
      <c r="H6" s="120">
        <v>0</v>
      </c>
      <c r="I6" s="120">
        <v>171</v>
      </c>
      <c r="J6" s="120">
        <v>176</v>
      </c>
      <c r="K6" s="120">
        <v>157</v>
      </c>
      <c r="L6" s="120">
        <v>164</v>
      </c>
      <c r="M6" s="120">
        <v>0</v>
      </c>
      <c r="N6" s="120">
        <v>0</v>
      </c>
      <c r="O6" s="120">
        <v>0</v>
      </c>
      <c r="P6" s="120">
        <v>0</v>
      </c>
      <c r="Q6" s="120">
        <v>0</v>
      </c>
      <c r="R6" s="120">
        <v>668</v>
      </c>
      <c r="V6" s="116" t="str">
        <v>Acton-Boxborough</v>
      </c>
      <c r="AB6" s="116">
        <f t="shared" si="1"/>
        <v>0</v>
      </c>
      <c r="AC6" s="116">
        <f t="shared" si="2"/>
        <v>0</v>
      </c>
      <c r="AD6" s="116">
        <f t="shared" si="3"/>
        <v>0</v>
      </c>
      <c r="AE6" s="116">
        <f t="shared" si="4"/>
        <v>0</v>
      </c>
      <c r="AF6" s="116">
        <f t="shared" si="5"/>
        <v>0</v>
      </c>
      <c r="AG6" s="116">
        <f t="shared" si="6"/>
        <v>0</v>
      </c>
      <c r="AH6" s="116">
        <f t="shared" si="7"/>
        <v>171</v>
      </c>
      <c r="AI6" s="116">
        <f t="shared" si="8"/>
        <v>176</v>
      </c>
      <c r="AJ6" s="116">
        <f t="shared" si="9"/>
        <v>157</v>
      </c>
      <c r="AK6" s="116">
        <f t="shared" si="10"/>
        <v>164</v>
      </c>
      <c r="AL6" s="116">
        <f t="shared" si="11"/>
        <v>0</v>
      </c>
      <c r="AM6" s="116">
        <f t="shared" si="12"/>
        <v>0</v>
      </c>
      <c r="AN6" s="116">
        <f t="shared" si="13"/>
        <v>0</v>
      </c>
      <c r="AO6" s="116">
        <f t="shared" si="14"/>
        <v>0</v>
      </c>
      <c r="AP6" s="116">
        <f t="shared" si="15"/>
        <v>0</v>
      </c>
      <c r="AQ6" s="116">
        <f t="shared" si="16"/>
        <v>668</v>
      </c>
    </row>
    <row r="7" spans="1:48" x14ac:dyDescent="0.25">
      <c r="A7" s="119" t="s">
        <v>7</v>
      </c>
      <c r="B7" s="119" t="s">
        <v>106</v>
      </c>
      <c r="C7" s="120">
        <v>0</v>
      </c>
      <c r="D7" s="120">
        <v>146</v>
      </c>
      <c r="E7" s="120">
        <v>177</v>
      </c>
      <c r="F7" s="120">
        <v>168</v>
      </c>
      <c r="G7" s="120">
        <v>0</v>
      </c>
      <c r="H7" s="120">
        <v>0</v>
      </c>
      <c r="I7" s="120">
        <v>0</v>
      </c>
      <c r="J7" s="120">
        <v>0</v>
      </c>
      <c r="K7" s="120">
        <v>0</v>
      </c>
      <c r="L7" s="120">
        <v>0</v>
      </c>
      <c r="M7" s="120">
        <v>0</v>
      </c>
      <c r="N7" s="120">
        <v>0</v>
      </c>
      <c r="O7" s="120">
        <v>0</v>
      </c>
      <c r="P7" s="120">
        <v>0</v>
      </c>
      <c r="Q7" s="120">
        <v>0</v>
      </c>
      <c r="R7" s="120">
        <v>491</v>
      </c>
      <c r="V7" s="116" t="str">
        <v>Acushnet</v>
      </c>
      <c r="AB7" s="116">
        <f t="shared" si="1"/>
        <v>0</v>
      </c>
      <c r="AC7" s="116">
        <f t="shared" si="2"/>
        <v>146</v>
      </c>
      <c r="AD7" s="116">
        <f t="shared" si="3"/>
        <v>177</v>
      </c>
      <c r="AE7" s="116">
        <f t="shared" si="4"/>
        <v>168</v>
      </c>
      <c r="AF7" s="116">
        <f t="shared" si="5"/>
        <v>0</v>
      </c>
      <c r="AG7" s="116">
        <f t="shared" si="6"/>
        <v>0</v>
      </c>
      <c r="AH7" s="116">
        <f t="shared" si="7"/>
        <v>0</v>
      </c>
      <c r="AI7" s="116">
        <f t="shared" si="8"/>
        <v>0</v>
      </c>
      <c r="AJ7" s="116">
        <f t="shared" si="9"/>
        <v>0</v>
      </c>
      <c r="AK7" s="116">
        <f t="shared" si="10"/>
        <v>0</v>
      </c>
      <c r="AL7" s="116">
        <f t="shared" si="11"/>
        <v>0</v>
      </c>
      <c r="AM7" s="116">
        <f t="shared" si="12"/>
        <v>0</v>
      </c>
      <c r="AN7" s="116">
        <f t="shared" si="13"/>
        <v>0</v>
      </c>
      <c r="AO7" s="116">
        <f t="shared" si="14"/>
        <v>0</v>
      </c>
      <c r="AP7" s="116">
        <f t="shared" si="15"/>
        <v>0</v>
      </c>
      <c r="AQ7" s="116">
        <f t="shared" si="16"/>
        <v>491</v>
      </c>
    </row>
    <row r="8" spans="1:48" x14ac:dyDescent="0.25">
      <c r="A8" s="119" t="s">
        <v>7</v>
      </c>
      <c r="B8" s="119" t="s">
        <v>107</v>
      </c>
      <c r="C8" s="120">
        <v>0</v>
      </c>
      <c r="D8" s="120">
        <v>0</v>
      </c>
      <c r="E8" s="120">
        <v>0</v>
      </c>
      <c r="F8" s="120">
        <v>0</v>
      </c>
      <c r="G8" s="120">
        <v>177</v>
      </c>
      <c r="H8" s="120">
        <v>195</v>
      </c>
      <c r="I8" s="120">
        <v>0</v>
      </c>
      <c r="J8" s="120">
        <v>0</v>
      </c>
      <c r="K8" s="120">
        <v>0</v>
      </c>
      <c r="L8" s="120">
        <v>0</v>
      </c>
      <c r="M8" s="120">
        <v>0</v>
      </c>
      <c r="N8" s="120">
        <v>0</v>
      </c>
      <c r="O8" s="120">
        <v>0</v>
      </c>
      <c r="P8" s="120">
        <v>0</v>
      </c>
      <c r="Q8" s="120">
        <v>0</v>
      </c>
      <c r="R8" s="120">
        <v>372</v>
      </c>
      <c r="V8" s="116" t="str">
        <v>Advanced Math and Science Academy Charter (District)</v>
      </c>
      <c r="AB8" s="116">
        <f t="shared" si="1"/>
        <v>0</v>
      </c>
      <c r="AC8" s="116">
        <f t="shared" si="2"/>
        <v>0</v>
      </c>
      <c r="AD8" s="116">
        <f t="shared" si="3"/>
        <v>0</v>
      </c>
      <c r="AE8" s="116">
        <f t="shared" si="4"/>
        <v>0</v>
      </c>
      <c r="AF8" s="116">
        <f t="shared" si="5"/>
        <v>177</v>
      </c>
      <c r="AG8" s="116">
        <f t="shared" si="6"/>
        <v>195</v>
      </c>
      <c r="AH8" s="116">
        <f t="shared" si="7"/>
        <v>0</v>
      </c>
      <c r="AI8" s="116">
        <f t="shared" si="8"/>
        <v>0</v>
      </c>
      <c r="AJ8" s="116">
        <f t="shared" si="9"/>
        <v>0</v>
      </c>
      <c r="AK8" s="116">
        <f t="shared" si="10"/>
        <v>0</v>
      </c>
      <c r="AL8" s="116">
        <f t="shared" si="11"/>
        <v>0</v>
      </c>
      <c r="AM8" s="116">
        <f t="shared" si="12"/>
        <v>0</v>
      </c>
      <c r="AN8" s="116">
        <f t="shared" si="13"/>
        <v>0</v>
      </c>
      <c r="AO8" s="116">
        <f t="shared" si="14"/>
        <v>0</v>
      </c>
      <c r="AP8" s="116">
        <f t="shared" si="15"/>
        <v>0</v>
      </c>
      <c r="AQ8" s="116">
        <f t="shared" si="16"/>
        <v>372</v>
      </c>
    </row>
    <row r="9" spans="1:48" x14ac:dyDescent="0.25">
      <c r="A9" s="119" t="s">
        <v>108</v>
      </c>
      <c r="B9" s="119" t="s">
        <v>109</v>
      </c>
      <c r="C9" s="120">
        <v>0</v>
      </c>
      <c r="D9" s="120">
        <v>0</v>
      </c>
      <c r="E9" s="120">
        <v>0</v>
      </c>
      <c r="F9" s="120">
        <v>0</v>
      </c>
      <c r="G9" s="120">
        <v>0</v>
      </c>
      <c r="H9" s="120">
        <v>0</v>
      </c>
      <c r="I9" s="120">
        <v>43</v>
      </c>
      <c r="J9" s="120">
        <v>64</v>
      </c>
      <c r="K9" s="120">
        <v>79</v>
      </c>
      <c r="L9" s="120">
        <v>72</v>
      </c>
      <c r="M9" s="120">
        <v>90</v>
      </c>
      <c r="N9" s="120">
        <v>63</v>
      </c>
      <c r="O9" s="120">
        <v>53</v>
      </c>
      <c r="P9" s="120">
        <v>45</v>
      </c>
      <c r="Q9" s="120">
        <v>0</v>
      </c>
      <c r="R9" s="120">
        <v>509</v>
      </c>
      <c r="V9" s="116" t="str">
        <v>Agawam</v>
      </c>
      <c r="AB9" s="116">
        <f t="shared" si="1"/>
        <v>0</v>
      </c>
      <c r="AC9" s="116">
        <f t="shared" si="2"/>
        <v>0</v>
      </c>
      <c r="AD9" s="116">
        <f t="shared" si="3"/>
        <v>0</v>
      </c>
      <c r="AE9" s="116">
        <f t="shared" si="4"/>
        <v>0</v>
      </c>
      <c r="AF9" s="116">
        <f t="shared" si="5"/>
        <v>0</v>
      </c>
      <c r="AG9" s="116">
        <f t="shared" si="6"/>
        <v>0</v>
      </c>
      <c r="AH9" s="116">
        <f t="shared" si="7"/>
        <v>43</v>
      </c>
      <c r="AI9" s="116">
        <f t="shared" si="8"/>
        <v>64</v>
      </c>
      <c r="AJ9" s="116">
        <f t="shared" si="9"/>
        <v>79</v>
      </c>
      <c r="AK9" s="116">
        <f t="shared" si="10"/>
        <v>72</v>
      </c>
      <c r="AL9" s="116">
        <f t="shared" si="11"/>
        <v>90</v>
      </c>
      <c r="AM9" s="116">
        <f t="shared" si="12"/>
        <v>63</v>
      </c>
      <c r="AN9" s="116">
        <f t="shared" si="13"/>
        <v>53</v>
      </c>
      <c r="AO9" s="116">
        <f t="shared" si="14"/>
        <v>45</v>
      </c>
      <c r="AP9" s="116">
        <f t="shared" si="15"/>
        <v>0</v>
      </c>
      <c r="AQ9" s="116">
        <f t="shared" si="16"/>
        <v>509</v>
      </c>
    </row>
    <row r="10" spans="1:48" x14ac:dyDescent="0.25">
      <c r="A10" s="119" t="s">
        <v>110</v>
      </c>
      <c r="B10" s="119" t="s">
        <v>111</v>
      </c>
      <c r="C10" s="120">
        <v>0</v>
      </c>
      <c r="D10" s="120">
        <v>0</v>
      </c>
      <c r="E10" s="120">
        <v>0</v>
      </c>
      <c r="F10" s="120">
        <v>0</v>
      </c>
      <c r="G10" s="120">
        <v>0</v>
      </c>
      <c r="H10" s="120">
        <v>0</v>
      </c>
      <c r="I10" s="120">
        <v>0</v>
      </c>
      <c r="J10" s="120">
        <v>0</v>
      </c>
      <c r="K10" s="120">
        <v>0</v>
      </c>
      <c r="L10" s="120">
        <v>0</v>
      </c>
      <c r="M10" s="120">
        <v>403</v>
      </c>
      <c r="N10" s="120">
        <v>401</v>
      </c>
      <c r="O10" s="120">
        <v>414</v>
      </c>
      <c r="P10" s="120">
        <v>399</v>
      </c>
      <c r="Q10" s="120">
        <v>5</v>
      </c>
      <c r="R10" s="118">
        <v>1622</v>
      </c>
      <c r="V10" s="116" t="str">
        <v>Alma del Mar Charter School (District)</v>
      </c>
      <c r="AB10" s="116">
        <f t="shared" si="1"/>
        <v>0</v>
      </c>
      <c r="AC10" s="116">
        <f t="shared" si="2"/>
        <v>0</v>
      </c>
      <c r="AD10" s="116">
        <f t="shared" si="3"/>
        <v>0</v>
      </c>
      <c r="AE10" s="116">
        <f t="shared" si="4"/>
        <v>0</v>
      </c>
      <c r="AF10" s="116">
        <f t="shared" si="5"/>
        <v>0</v>
      </c>
      <c r="AG10" s="116">
        <f t="shared" si="6"/>
        <v>0</v>
      </c>
      <c r="AH10" s="116">
        <f t="shared" si="7"/>
        <v>0</v>
      </c>
      <c r="AI10" s="116">
        <f t="shared" si="8"/>
        <v>0</v>
      </c>
      <c r="AJ10" s="116">
        <f t="shared" si="9"/>
        <v>0</v>
      </c>
      <c r="AK10" s="116">
        <f t="shared" si="10"/>
        <v>0</v>
      </c>
      <c r="AL10" s="116">
        <f t="shared" si="11"/>
        <v>403</v>
      </c>
      <c r="AM10" s="116">
        <f t="shared" si="12"/>
        <v>401</v>
      </c>
      <c r="AN10" s="116">
        <f t="shared" si="13"/>
        <v>414</v>
      </c>
      <c r="AO10" s="116">
        <f t="shared" si="14"/>
        <v>399</v>
      </c>
      <c r="AP10" s="116">
        <f t="shared" si="15"/>
        <v>5</v>
      </c>
      <c r="AQ10" s="116">
        <f t="shared" si="16"/>
        <v>1622</v>
      </c>
    </row>
    <row r="11" spans="1:48" x14ac:dyDescent="0.25">
      <c r="A11" s="119" t="s">
        <v>110</v>
      </c>
      <c r="B11" s="119" t="s">
        <v>112</v>
      </c>
      <c r="C11" s="120">
        <v>0</v>
      </c>
      <c r="D11" s="120">
        <v>51</v>
      </c>
      <c r="E11" s="120">
        <v>57</v>
      </c>
      <c r="F11" s="120">
        <v>65</v>
      </c>
      <c r="G11" s="120">
        <v>64</v>
      </c>
      <c r="H11" s="120">
        <v>80</v>
      </c>
      <c r="I11" s="120">
        <v>64</v>
      </c>
      <c r="J11" s="120">
        <v>88</v>
      </c>
      <c r="K11" s="120">
        <v>0</v>
      </c>
      <c r="L11" s="120">
        <v>0</v>
      </c>
      <c r="M11" s="120">
        <v>0</v>
      </c>
      <c r="N11" s="120">
        <v>0</v>
      </c>
      <c r="O11" s="120">
        <v>0</v>
      </c>
      <c r="P11" s="120">
        <v>0</v>
      </c>
      <c r="Q11" s="120">
        <v>0</v>
      </c>
      <c r="R11" s="120">
        <v>469</v>
      </c>
      <c r="V11" s="116" t="str">
        <v>Amesbury</v>
      </c>
      <c r="AB11" s="116">
        <f t="shared" si="1"/>
        <v>0</v>
      </c>
      <c r="AC11" s="116">
        <f t="shared" si="2"/>
        <v>51</v>
      </c>
      <c r="AD11" s="116">
        <f t="shared" si="3"/>
        <v>57</v>
      </c>
      <c r="AE11" s="116">
        <f t="shared" si="4"/>
        <v>65</v>
      </c>
      <c r="AF11" s="116">
        <f t="shared" si="5"/>
        <v>64</v>
      </c>
      <c r="AG11" s="116">
        <f t="shared" si="6"/>
        <v>80</v>
      </c>
      <c r="AH11" s="116">
        <f t="shared" si="7"/>
        <v>64</v>
      </c>
      <c r="AI11" s="116">
        <f t="shared" si="8"/>
        <v>88</v>
      </c>
      <c r="AJ11" s="116">
        <f t="shared" si="9"/>
        <v>0</v>
      </c>
      <c r="AK11" s="116">
        <f t="shared" si="10"/>
        <v>0</v>
      </c>
      <c r="AL11" s="116">
        <f t="shared" si="11"/>
        <v>0</v>
      </c>
      <c r="AM11" s="116">
        <f t="shared" si="12"/>
        <v>0</v>
      </c>
      <c r="AN11" s="116">
        <f t="shared" si="13"/>
        <v>0</v>
      </c>
      <c r="AO11" s="116">
        <f t="shared" si="14"/>
        <v>0</v>
      </c>
      <c r="AP11" s="116">
        <f t="shared" si="15"/>
        <v>0</v>
      </c>
      <c r="AQ11" s="116">
        <f t="shared" si="16"/>
        <v>469</v>
      </c>
    </row>
    <row r="12" spans="1:48" x14ac:dyDescent="0.25">
      <c r="A12" s="119" t="s">
        <v>110</v>
      </c>
      <c r="B12" s="119" t="s">
        <v>113</v>
      </c>
      <c r="C12" s="120">
        <v>0</v>
      </c>
      <c r="D12" s="120">
        <v>38</v>
      </c>
      <c r="E12" s="120">
        <v>66</v>
      </c>
      <c r="F12" s="120">
        <v>62</v>
      </c>
      <c r="G12" s="120">
        <v>66</v>
      </c>
      <c r="H12" s="120">
        <v>60</v>
      </c>
      <c r="I12" s="120">
        <v>67</v>
      </c>
      <c r="J12" s="120">
        <v>49</v>
      </c>
      <c r="K12" s="120">
        <v>0</v>
      </c>
      <c r="L12" s="120">
        <v>0</v>
      </c>
      <c r="M12" s="120">
        <v>0</v>
      </c>
      <c r="N12" s="120">
        <v>0</v>
      </c>
      <c r="O12" s="120">
        <v>0</v>
      </c>
      <c r="P12" s="120">
        <v>0</v>
      </c>
      <c r="Q12" s="120">
        <v>0</v>
      </c>
      <c r="R12" s="120">
        <v>408</v>
      </c>
      <c r="V12" s="116" t="str">
        <v>Amherst</v>
      </c>
      <c r="AB12" s="116">
        <f t="shared" si="1"/>
        <v>0</v>
      </c>
      <c r="AC12" s="116">
        <f t="shared" si="2"/>
        <v>38</v>
      </c>
      <c r="AD12" s="116">
        <f t="shared" si="3"/>
        <v>66</v>
      </c>
      <c r="AE12" s="116">
        <f t="shared" si="4"/>
        <v>62</v>
      </c>
      <c r="AF12" s="116">
        <f t="shared" si="5"/>
        <v>66</v>
      </c>
      <c r="AG12" s="116">
        <f t="shared" si="6"/>
        <v>60</v>
      </c>
      <c r="AH12" s="116">
        <f t="shared" si="7"/>
        <v>67</v>
      </c>
      <c r="AI12" s="116">
        <f t="shared" si="8"/>
        <v>49</v>
      </c>
      <c r="AJ12" s="116">
        <f t="shared" si="9"/>
        <v>0</v>
      </c>
      <c r="AK12" s="116">
        <f t="shared" si="10"/>
        <v>0</v>
      </c>
      <c r="AL12" s="116">
        <f t="shared" si="11"/>
        <v>0</v>
      </c>
      <c r="AM12" s="116">
        <f t="shared" si="12"/>
        <v>0</v>
      </c>
      <c r="AN12" s="116">
        <f t="shared" si="13"/>
        <v>0</v>
      </c>
      <c r="AO12" s="116">
        <f t="shared" si="14"/>
        <v>0</v>
      </c>
      <c r="AP12" s="116">
        <f t="shared" si="15"/>
        <v>0</v>
      </c>
      <c r="AQ12" s="116">
        <f t="shared" si="16"/>
        <v>408</v>
      </c>
    </row>
    <row r="13" spans="1:48" x14ac:dyDescent="0.25">
      <c r="A13" s="119" t="s">
        <v>110</v>
      </c>
      <c r="B13" s="119" t="s">
        <v>114</v>
      </c>
      <c r="C13" s="120">
        <v>116</v>
      </c>
      <c r="D13" s="120">
        <v>0</v>
      </c>
      <c r="E13" s="120">
        <v>0</v>
      </c>
      <c r="F13" s="120">
        <v>0</v>
      </c>
      <c r="G13" s="120">
        <v>0</v>
      </c>
      <c r="H13" s="120">
        <v>0</v>
      </c>
      <c r="I13" s="120">
        <v>0</v>
      </c>
      <c r="J13" s="120">
        <v>0</v>
      </c>
      <c r="K13" s="120">
        <v>0</v>
      </c>
      <c r="L13" s="120">
        <v>0</v>
      </c>
      <c r="M13" s="120">
        <v>0</v>
      </c>
      <c r="N13" s="120">
        <v>0</v>
      </c>
      <c r="O13" s="120">
        <v>0</v>
      </c>
      <c r="P13" s="120">
        <v>0</v>
      </c>
      <c r="Q13" s="120">
        <v>0</v>
      </c>
      <c r="R13" s="120">
        <v>116</v>
      </c>
      <c r="V13" s="116" t="str">
        <v>Amherst-Pelham</v>
      </c>
      <c r="AB13" s="116">
        <f t="shared" si="1"/>
        <v>116</v>
      </c>
      <c r="AC13" s="116">
        <f t="shared" si="2"/>
        <v>0</v>
      </c>
      <c r="AD13" s="116">
        <f t="shared" si="3"/>
        <v>0</v>
      </c>
      <c r="AE13" s="116">
        <f t="shared" si="4"/>
        <v>0</v>
      </c>
      <c r="AF13" s="116">
        <f t="shared" si="5"/>
        <v>0</v>
      </c>
      <c r="AG13" s="116">
        <f t="shared" si="6"/>
        <v>0</v>
      </c>
      <c r="AH13" s="116">
        <f t="shared" si="7"/>
        <v>0</v>
      </c>
      <c r="AI13" s="116">
        <f t="shared" si="8"/>
        <v>0</v>
      </c>
      <c r="AJ13" s="116">
        <f t="shared" si="9"/>
        <v>0</v>
      </c>
      <c r="AK13" s="116">
        <f t="shared" si="10"/>
        <v>0</v>
      </c>
      <c r="AL13" s="116">
        <f t="shared" si="11"/>
        <v>0</v>
      </c>
      <c r="AM13" s="116">
        <f t="shared" si="12"/>
        <v>0</v>
      </c>
      <c r="AN13" s="116">
        <f t="shared" si="13"/>
        <v>0</v>
      </c>
      <c r="AO13" s="116">
        <f t="shared" si="14"/>
        <v>0</v>
      </c>
      <c r="AP13" s="116">
        <f t="shared" si="15"/>
        <v>0</v>
      </c>
      <c r="AQ13" s="116">
        <f t="shared" si="16"/>
        <v>116</v>
      </c>
    </row>
    <row r="14" spans="1:48" x14ac:dyDescent="0.25">
      <c r="A14" s="119" t="s">
        <v>110</v>
      </c>
      <c r="B14" s="119" t="s">
        <v>115</v>
      </c>
      <c r="C14" s="120">
        <v>0</v>
      </c>
      <c r="D14" s="120">
        <v>58</v>
      </c>
      <c r="E14" s="120">
        <v>64</v>
      </c>
      <c r="F14" s="120">
        <v>41</v>
      </c>
      <c r="G14" s="120">
        <v>66</v>
      </c>
      <c r="H14" s="120">
        <v>39</v>
      </c>
      <c r="I14" s="120">
        <v>68</v>
      </c>
      <c r="J14" s="120">
        <v>74</v>
      </c>
      <c r="K14" s="120">
        <v>0</v>
      </c>
      <c r="L14" s="120">
        <v>0</v>
      </c>
      <c r="M14" s="120">
        <v>0</v>
      </c>
      <c r="N14" s="120">
        <v>0</v>
      </c>
      <c r="O14" s="120">
        <v>0</v>
      </c>
      <c r="P14" s="120">
        <v>0</v>
      </c>
      <c r="Q14" s="120">
        <v>0</v>
      </c>
      <c r="R14" s="120">
        <v>410</v>
      </c>
      <c r="V14" s="116" t="str">
        <v>Andover</v>
      </c>
      <c r="AB14" s="116">
        <f t="shared" si="1"/>
        <v>0</v>
      </c>
      <c r="AC14" s="116">
        <f t="shared" si="2"/>
        <v>58</v>
      </c>
      <c r="AD14" s="116">
        <f t="shared" si="3"/>
        <v>64</v>
      </c>
      <c r="AE14" s="116">
        <f t="shared" si="4"/>
        <v>41</v>
      </c>
      <c r="AF14" s="116">
        <f t="shared" si="5"/>
        <v>66</v>
      </c>
      <c r="AG14" s="116">
        <f t="shared" si="6"/>
        <v>39</v>
      </c>
      <c r="AH14" s="116">
        <f t="shared" si="7"/>
        <v>68</v>
      </c>
      <c r="AI14" s="116">
        <f t="shared" si="8"/>
        <v>74</v>
      </c>
      <c r="AJ14" s="116">
        <f t="shared" si="9"/>
        <v>0</v>
      </c>
      <c r="AK14" s="116">
        <f t="shared" si="10"/>
        <v>0</v>
      </c>
      <c r="AL14" s="116">
        <f t="shared" si="11"/>
        <v>0</v>
      </c>
      <c r="AM14" s="116">
        <f t="shared" si="12"/>
        <v>0</v>
      </c>
      <c r="AN14" s="116">
        <f t="shared" si="13"/>
        <v>0</v>
      </c>
      <c r="AO14" s="116">
        <f t="shared" si="14"/>
        <v>0</v>
      </c>
      <c r="AP14" s="116">
        <f t="shared" si="15"/>
        <v>0</v>
      </c>
      <c r="AQ14" s="116">
        <f t="shared" si="16"/>
        <v>410</v>
      </c>
    </row>
    <row r="15" spans="1:48" x14ac:dyDescent="0.25">
      <c r="A15" s="119" t="s">
        <v>110</v>
      </c>
      <c r="B15" s="119" t="s">
        <v>116</v>
      </c>
      <c r="C15" s="120">
        <v>0</v>
      </c>
      <c r="D15" s="120">
        <v>54</v>
      </c>
      <c r="E15" s="120">
        <v>64</v>
      </c>
      <c r="F15" s="120">
        <v>63</v>
      </c>
      <c r="G15" s="120">
        <v>44</v>
      </c>
      <c r="H15" s="120">
        <v>64</v>
      </c>
      <c r="I15" s="120">
        <v>68</v>
      </c>
      <c r="J15" s="120">
        <v>74</v>
      </c>
      <c r="K15" s="120">
        <v>0</v>
      </c>
      <c r="L15" s="120">
        <v>0</v>
      </c>
      <c r="M15" s="120">
        <v>0</v>
      </c>
      <c r="N15" s="120">
        <v>0</v>
      </c>
      <c r="O15" s="120">
        <v>0</v>
      </c>
      <c r="P15" s="120">
        <v>0</v>
      </c>
      <c r="Q15" s="120">
        <v>0</v>
      </c>
      <c r="R15" s="120">
        <v>431</v>
      </c>
      <c r="V15" s="116" t="str">
        <v>Argosy Collegiate Charter School (District)</v>
      </c>
      <c r="AB15" s="116">
        <f t="shared" si="1"/>
        <v>0</v>
      </c>
      <c r="AC15" s="116">
        <f t="shared" si="2"/>
        <v>54</v>
      </c>
      <c r="AD15" s="116">
        <f t="shared" si="3"/>
        <v>64</v>
      </c>
      <c r="AE15" s="116">
        <f t="shared" si="4"/>
        <v>63</v>
      </c>
      <c r="AF15" s="116">
        <f t="shared" si="5"/>
        <v>44</v>
      </c>
      <c r="AG15" s="116">
        <f t="shared" si="6"/>
        <v>64</v>
      </c>
      <c r="AH15" s="116">
        <f t="shared" si="7"/>
        <v>68</v>
      </c>
      <c r="AI15" s="116">
        <f t="shared" si="8"/>
        <v>74</v>
      </c>
      <c r="AJ15" s="116">
        <f t="shared" si="9"/>
        <v>0</v>
      </c>
      <c r="AK15" s="116">
        <f t="shared" si="10"/>
        <v>0</v>
      </c>
      <c r="AL15" s="116">
        <f t="shared" si="11"/>
        <v>0</v>
      </c>
      <c r="AM15" s="116">
        <f t="shared" si="12"/>
        <v>0</v>
      </c>
      <c r="AN15" s="116">
        <f t="shared" si="13"/>
        <v>0</v>
      </c>
      <c r="AO15" s="116">
        <f t="shared" si="14"/>
        <v>0</v>
      </c>
      <c r="AP15" s="116">
        <f t="shared" si="15"/>
        <v>0</v>
      </c>
      <c r="AQ15" s="116">
        <f t="shared" si="16"/>
        <v>431</v>
      </c>
    </row>
    <row r="16" spans="1:48" x14ac:dyDescent="0.25">
      <c r="A16" s="119" t="s">
        <v>110</v>
      </c>
      <c r="B16" s="119" t="s">
        <v>117</v>
      </c>
      <c r="C16" s="120">
        <v>0</v>
      </c>
      <c r="D16" s="120">
        <v>39</v>
      </c>
      <c r="E16" s="120">
        <v>43</v>
      </c>
      <c r="F16" s="120">
        <v>41</v>
      </c>
      <c r="G16" s="120">
        <v>66</v>
      </c>
      <c r="H16" s="120">
        <v>62</v>
      </c>
      <c r="I16" s="120">
        <v>69</v>
      </c>
      <c r="J16" s="120">
        <v>75</v>
      </c>
      <c r="K16" s="120">
        <v>0</v>
      </c>
      <c r="L16" s="120">
        <v>0</v>
      </c>
      <c r="M16" s="120">
        <v>0</v>
      </c>
      <c r="N16" s="120">
        <v>0</v>
      </c>
      <c r="O16" s="120">
        <v>0</v>
      </c>
      <c r="P16" s="120">
        <v>0</v>
      </c>
      <c r="Q16" s="120">
        <v>0</v>
      </c>
      <c r="R16" s="120">
        <v>395</v>
      </c>
      <c r="V16" s="116" t="str">
        <v>Arlington</v>
      </c>
      <c r="AB16" s="116">
        <f t="shared" si="1"/>
        <v>0</v>
      </c>
      <c r="AC16" s="116">
        <f t="shared" si="2"/>
        <v>39</v>
      </c>
      <c r="AD16" s="116">
        <f t="shared" si="3"/>
        <v>43</v>
      </c>
      <c r="AE16" s="116">
        <f t="shared" si="4"/>
        <v>41</v>
      </c>
      <c r="AF16" s="116">
        <f t="shared" si="5"/>
        <v>66</v>
      </c>
      <c r="AG16" s="116">
        <f t="shared" si="6"/>
        <v>62</v>
      </c>
      <c r="AH16" s="116">
        <f t="shared" si="7"/>
        <v>69</v>
      </c>
      <c r="AI16" s="116">
        <f t="shared" si="8"/>
        <v>75</v>
      </c>
      <c r="AJ16" s="116">
        <f t="shared" si="9"/>
        <v>0</v>
      </c>
      <c r="AK16" s="116">
        <f t="shared" si="10"/>
        <v>0</v>
      </c>
      <c r="AL16" s="116">
        <f t="shared" si="11"/>
        <v>0</v>
      </c>
      <c r="AM16" s="116">
        <f t="shared" si="12"/>
        <v>0</v>
      </c>
      <c r="AN16" s="116">
        <f t="shared" si="13"/>
        <v>0</v>
      </c>
      <c r="AO16" s="116">
        <f t="shared" si="14"/>
        <v>0</v>
      </c>
      <c r="AP16" s="116">
        <f t="shared" si="15"/>
        <v>0</v>
      </c>
      <c r="AQ16" s="116">
        <f t="shared" si="16"/>
        <v>395</v>
      </c>
    </row>
    <row r="17" spans="1:43" x14ac:dyDescent="0.25">
      <c r="A17" s="119" t="s">
        <v>110</v>
      </c>
      <c r="B17" s="119" t="s">
        <v>118</v>
      </c>
      <c r="C17" s="120">
        <v>0</v>
      </c>
      <c r="D17" s="120">
        <v>59</v>
      </c>
      <c r="E17" s="120">
        <v>60</v>
      </c>
      <c r="F17" s="120">
        <v>62</v>
      </c>
      <c r="G17" s="120">
        <v>64</v>
      </c>
      <c r="H17" s="120">
        <v>42</v>
      </c>
      <c r="I17" s="120">
        <v>45</v>
      </c>
      <c r="J17" s="120">
        <v>48</v>
      </c>
      <c r="K17" s="120">
        <v>0</v>
      </c>
      <c r="L17" s="120">
        <v>0</v>
      </c>
      <c r="M17" s="120">
        <v>0</v>
      </c>
      <c r="N17" s="120">
        <v>0</v>
      </c>
      <c r="O17" s="120">
        <v>0</v>
      </c>
      <c r="P17" s="120">
        <v>0</v>
      </c>
      <c r="Q17" s="120">
        <v>0</v>
      </c>
      <c r="R17" s="120">
        <v>380</v>
      </c>
      <c r="V17" s="116" t="str">
        <v>Ashburnham-Westminster</v>
      </c>
      <c r="AB17" s="116">
        <f t="shared" si="1"/>
        <v>0</v>
      </c>
      <c r="AC17" s="116">
        <f t="shared" si="2"/>
        <v>59</v>
      </c>
      <c r="AD17" s="116">
        <f t="shared" si="3"/>
        <v>60</v>
      </c>
      <c r="AE17" s="116">
        <f t="shared" si="4"/>
        <v>62</v>
      </c>
      <c r="AF17" s="116">
        <f t="shared" si="5"/>
        <v>64</v>
      </c>
      <c r="AG17" s="116">
        <f t="shared" si="6"/>
        <v>42</v>
      </c>
      <c r="AH17" s="116">
        <f t="shared" si="7"/>
        <v>45</v>
      </c>
      <c r="AI17" s="116">
        <f t="shared" si="8"/>
        <v>48</v>
      </c>
      <c r="AJ17" s="116">
        <f t="shared" si="9"/>
        <v>0</v>
      </c>
      <c r="AK17" s="116">
        <f t="shared" si="10"/>
        <v>0</v>
      </c>
      <c r="AL17" s="116">
        <f t="shared" si="11"/>
        <v>0</v>
      </c>
      <c r="AM17" s="116">
        <f t="shared" si="12"/>
        <v>0</v>
      </c>
      <c r="AN17" s="116">
        <f t="shared" si="13"/>
        <v>0</v>
      </c>
      <c r="AO17" s="116">
        <f t="shared" si="14"/>
        <v>0</v>
      </c>
      <c r="AP17" s="116">
        <f t="shared" si="15"/>
        <v>0</v>
      </c>
      <c r="AQ17" s="116">
        <f t="shared" si="16"/>
        <v>380</v>
      </c>
    </row>
    <row r="18" spans="1:43" x14ac:dyDescent="0.25">
      <c r="A18" s="119" t="s">
        <v>110</v>
      </c>
      <c r="B18" s="119" t="s">
        <v>119</v>
      </c>
      <c r="C18" s="120">
        <v>0</v>
      </c>
      <c r="D18" s="120">
        <v>0</v>
      </c>
      <c r="E18" s="120">
        <v>0</v>
      </c>
      <c r="F18" s="120">
        <v>0</v>
      </c>
      <c r="G18" s="120">
        <v>0</v>
      </c>
      <c r="H18" s="120">
        <v>0</v>
      </c>
      <c r="I18" s="120">
        <v>0</v>
      </c>
      <c r="J18" s="120">
        <v>0</v>
      </c>
      <c r="K18" s="120">
        <v>417</v>
      </c>
      <c r="L18" s="120">
        <v>407</v>
      </c>
      <c r="M18" s="120">
        <v>0</v>
      </c>
      <c r="N18" s="120">
        <v>0</v>
      </c>
      <c r="O18" s="120">
        <v>0</v>
      </c>
      <c r="P18" s="120">
        <v>0</v>
      </c>
      <c r="Q18" s="120">
        <v>0</v>
      </c>
      <c r="R18" s="120">
        <v>824</v>
      </c>
      <c r="V18" s="116" t="str">
        <v>Ashland</v>
      </c>
      <c r="AB18" s="116">
        <f t="shared" si="1"/>
        <v>0</v>
      </c>
      <c r="AC18" s="116">
        <f t="shared" si="2"/>
        <v>0</v>
      </c>
      <c r="AD18" s="116">
        <f t="shared" si="3"/>
        <v>0</v>
      </c>
      <c r="AE18" s="116">
        <f t="shared" si="4"/>
        <v>0</v>
      </c>
      <c r="AF18" s="116">
        <f t="shared" si="5"/>
        <v>0</v>
      </c>
      <c r="AG18" s="116">
        <f t="shared" si="6"/>
        <v>0</v>
      </c>
      <c r="AH18" s="116">
        <f t="shared" si="7"/>
        <v>0</v>
      </c>
      <c r="AI18" s="116">
        <f t="shared" si="8"/>
        <v>0</v>
      </c>
      <c r="AJ18" s="116">
        <f t="shared" si="9"/>
        <v>417</v>
      </c>
      <c r="AK18" s="116">
        <f t="shared" si="10"/>
        <v>407</v>
      </c>
      <c r="AL18" s="116">
        <f t="shared" si="11"/>
        <v>0</v>
      </c>
      <c r="AM18" s="116">
        <f t="shared" si="12"/>
        <v>0</v>
      </c>
      <c r="AN18" s="116">
        <f t="shared" si="13"/>
        <v>0</v>
      </c>
      <c r="AO18" s="116">
        <f t="shared" si="14"/>
        <v>0</v>
      </c>
      <c r="AP18" s="116">
        <f t="shared" si="15"/>
        <v>0</v>
      </c>
      <c r="AQ18" s="116">
        <f t="shared" si="16"/>
        <v>824</v>
      </c>
    </row>
    <row r="19" spans="1:43" x14ac:dyDescent="0.25">
      <c r="A19" s="119" t="s">
        <v>120</v>
      </c>
      <c r="B19" s="119" t="s">
        <v>121</v>
      </c>
      <c r="C19" s="120">
        <v>51</v>
      </c>
      <c r="D19" s="120">
        <v>82</v>
      </c>
      <c r="E19" s="120">
        <v>96</v>
      </c>
      <c r="F19" s="120">
        <v>86</v>
      </c>
      <c r="G19" s="120">
        <v>91</v>
      </c>
      <c r="H19" s="120">
        <v>111</v>
      </c>
      <c r="I19" s="120">
        <v>0</v>
      </c>
      <c r="J19" s="120">
        <v>0</v>
      </c>
      <c r="K19" s="120">
        <v>0</v>
      </c>
      <c r="L19" s="120">
        <v>0</v>
      </c>
      <c r="M19" s="120">
        <v>0</v>
      </c>
      <c r="N19" s="120">
        <v>0</v>
      </c>
      <c r="O19" s="120">
        <v>0</v>
      </c>
      <c r="P19" s="120">
        <v>0</v>
      </c>
      <c r="Q19" s="120">
        <v>0</v>
      </c>
      <c r="R19" s="120">
        <v>517</v>
      </c>
      <c r="V19" s="116" t="str">
        <v>Assabet Valley Regional Vocational Technical</v>
      </c>
      <c r="AB19" s="116">
        <f t="shared" si="1"/>
        <v>51</v>
      </c>
      <c r="AC19" s="116">
        <f t="shared" si="2"/>
        <v>82</v>
      </c>
      <c r="AD19" s="116">
        <f t="shared" si="3"/>
        <v>96</v>
      </c>
      <c r="AE19" s="116">
        <f t="shared" si="4"/>
        <v>86</v>
      </c>
      <c r="AF19" s="116">
        <f t="shared" si="5"/>
        <v>91</v>
      </c>
      <c r="AG19" s="116">
        <f t="shared" si="6"/>
        <v>111</v>
      </c>
      <c r="AH19" s="116">
        <f t="shared" si="7"/>
        <v>0</v>
      </c>
      <c r="AI19" s="116">
        <f t="shared" si="8"/>
        <v>0</v>
      </c>
      <c r="AJ19" s="116">
        <f t="shared" si="9"/>
        <v>0</v>
      </c>
      <c r="AK19" s="116">
        <f t="shared" si="10"/>
        <v>0</v>
      </c>
      <c r="AL19" s="116">
        <f t="shared" si="11"/>
        <v>0</v>
      </c>
      <c r="AM19" s="116">
        <f t="shared" si="12"/>
        <v>0</v>
      </c>
      <c r="AN19" s="116">
        <f t="shared" si="13"/>
        <v>0</v>
      </c>
      <c r="AO19" s="116">
        <f t="shared" si="14"/>
        <v>0</v>
      </c>
      <c r="AP19" s="116">
        <f t="shared" si="15"/>
        <v>0</v>
      </c>
      <c r="AQ19" s="116">
        <f t="shared" si="16"/>
        <v>517</v>
      </c>
    </row>
    <row r="20" spans="1:43" x14ac:dyDescent="0.25">
      <c r="A20" s="119" t="s">
        <v>120</v>
      </c>
      <c r="B20" s="119" t="s">
        <v>122</v>
      </c>
      <c r="C20" s="120">
        <v>0</v>
      </c>
      <c r="D20" s="120">
        <v>0</v>
      </c>
      <c r="E20" s="120">
        <v>0</v>
      </c>
      <c r="F20" s="120">
        <v>0</v>
      </c>
      <c r="G20" s="120">
        <v>0</v>
      </c>
      <c r="H20" s="120">
        <v>0</v>
      </c>
      <c r="I20" s="120">
        <v>91</v>
      </c>
      <c r="J20" s="120">
        <v>122</v>
      </c>
      <c r="K20" s="120">
        <v>100</v>
      </c>
      <c r="L20" s="120">
        <v>90</v>
      </c>
      <c r="M20" s="120">
        <v>0</v>
      </c>
      <c r="N20" s="120">
        <v>0</v>
      </c>
      <c r="O20" s="120">
        <v>0</v>
      </c>
      <c r="P20" s="120">
        <v>0</v>
      </c>
      <c r="Q20" s="120">
        <v>0</v>
      </c>
      <c r="R20" s="120">
        <v>403</v>
      </c>
      <c r="V20" s="116" t="str">
        <v>Athol-Royalston</v>
      </c>
      <c r="AB20" s="116">
        <f t="shared" si="1"/>
        <v>0</v>
      </c>
      <c r="AC20" s="116">
        <f t="shared" si="2"/>
        <v>0</v>
      </c>
      <c r="AD20" s="116">
        <f t="shared" si="3"/>
        <v>0</v>
      </c>
      <c r="AE20" s="116">
        <f t="shared" si="4"/>
        <v>0</v>
      </c>
      <c r="AF20" s="116">
        <f t="shared" si="5"/>
        <v>0</v>
      </c>
      <c r="AG20" s="116">
        <f t="shared" si="6"/>
        <v>0</v>
      </c>
      <c r="AH20" s="116">
        <f t="shared" si="7"/>
        <v>91</v>
      </c>
      <c r="AI20" s="116">
        <f t="shared" si="8"/>
        <v>122</v>
      </c>
      <c r="AJ20" s="116">
        <f t="shared" si="9"/>
        <v>100</v>
      </c>
      <c r="AK20" s="116">
        <f t="shared" si="10"/>
        <v>90</v>
      </c>
      <c r="AL20" s="116">
        <f t="shared" si="11"/>
        <v>0</v>
      </c>
      <c r="AM20" s="116">
        <f t="shared" si="12"/>
        <v>0</v>
      </c>
      <c r="AN20" s="116">
        <f t="shared" si="13"/>
        <v>0</v>
      </c>
      <c r="AO20" s="116">
        <f t="shared" si="14"/>
        <v>0</v>
      </c>
      <c r="AP20" s="116">
        <f t="shared" si="15"/>
        <v>0</v>
      </c>
      <c r="AQ20" s="116">
        <f t="shared" si="16"/>
        <v>403</v>
      </c>
    </row>
    <row r="21" spans="1:43" x14ac:dyDescent="0.25">
      <c r="A21" s="119" t="s">
        <v>123</v>
      </c>
      <c r="B21" s="119" t="s">
        <v>124</v>
      </c>
      <c r="C21" s="120">
        <v>0</v>
      </c>
      <c r="D21" s="120">
        <v>0</v>
      </c>
      <c r="E21" s="120">
        <v>0</v>
      </c>
      <c r="F21" s="120">
        <v>0</v>
      </c>
      <c r="G21" s="120">
        <v>0</v>
      </c>
      <c r="H21" s="120">
        <v>0</v>
      </c>
      <c r="I21" s="120">
        <v>0</v>
      </c>
      <c r="J21" s="120">
        <v>141</v>
      </c>
      <c r="K21" s="120">
        <v>145</v>
      </c>
      <c r="L21" s="120">
        <v>142</v>
      </c>
      <c r="M21" s="120">
        <v>139</v>
      </c>
      <c r="N21" s="120">
        <v>148</v>
      </c>
      <c r="O21" s="120">
        <v>128</v>
      </c>
      <c r="P21" s="120">
        <v>127</v>
      </c>
      <c r="Q21" s="120">
        <v>0</v>
      </c>
      <c r="R21" s="120">
        <v>970</v>
      </c>
      <c r="V21" s="116" t="str">
        <v>Atlantis Charter (District)</v>
      </c>
      <c r="AB21" s="116">
        <f t="shared" si="1"/>
        <v>0</v>
      </c>
      <c r="AC21" s="116">
        <f t="shared" si="2"/>
        <v>0</v>
      </c>
      <c r="AD21" s="116">
        <f t="shared" si="3"/>
        <v>0</v>
      </c>
      <c r="AE21" s="116">
        <f t="shared" si="4"/>
        <v>0</v>
      </c>
      <c r="AF21" s="116">
        <f t="shared" si="5"/>
        <v>0</v>
      </c>
      <c r="AG21" s="116">
        <f t="shared" si="6"/>
        <v>0</v>
      </c>
      <c r="AH21" s="116">
        <f t="shared" si="7"/>
        <v>0</v>
      </c>
      <c r="AI21" s="116">
        <f t="shared" si="8"/>
        <v>141</v>
      </c>
      <c r="AJ21" s="116">
        <f t="shared" si="9"/>
        <v>145</v>
      </c>
      <c r="AK21" s="116">
        <f t="shared" si="10"/>
        <v>142</v>
      </c>
      <c r="AL21" s="116">
        <f t="shared" si="11"/>
        <v>139</v>
      </c>
      <c r="AM21" s="116">
        <f t="shared" si="12"/>
        <v>148</v>
      </c>
      <c r="AN21" s="116">
        <f t="shared" si="13"/>
        <v>128</v>
      </c>
      <c r="AO21" s="116">
        <f t="shared" si="14"/>
        <v>127</v>
      </c>
      <c r="AP21" s="116">
        <f t="shared" si="15"/>
        <v>0</v>
      </c>
      <c r="AQ21" s="116">
        <f t="shared" si="16"/>
        <v>970</v>
      </c>
    </row>
    <row r="22" spans="1:43" x14ac:dyDescent="0.25">
      <c r="A22" s="119" t="s">
        <v>125</v>
      </c>
      <c r="B22" s="119" t="s">
        <v>126</v>
      </c>
      <c r="C22" s="120">
        <v>135</v>
      </c>
      <c r="D22" s="120">
        <v>0</v>
      </c>
      <c r="E22" s="120">
        <v>0</v>
      </c>
      <c r="F22" s="120">
        <v>0</v>
      </c>
      <c r="G22" s="120">
        <v>0</v>
      </c>
      <c r="H22" s="120">
        <v>0</v>
      </c>
      <c r="I22" s="120">
        <v>0</v>
      </c>
      <c r="J22" s="120">
        <v>0</v>
      </c>
      <c r="K22" s="120">
        <v>0</v>
      </c>
      <c r="L22" s="120">
        <v>0</v>
      </c>
      <c r="M22" s="120">
        <v>0</v>
      </c>
      <c r="N22" s="120">
        <v>0</v>
      </c>
      <c r="O22" s="120">
        <v>0</v>
      </c>
      <c r="P22" s="120">
        <v>0</v>
      </c>
      <c r="Q22" s="120">
        <v>0</v>
      </c>
      <c r="R22" s="120">
        <v>135</v>
      </c>
      <c r="V22" s="116" t="str">
        <v>Attleboro</v>
      </c>
      <c r="AB22" s="116">
        <f t="shared" si="1"/>
        <v>135</v>
      </c>
      <c r="AC22" s="116">
        <f t="shared" si="2"/>
        <v>0</v>
      </c>
      <c r="AD22" s="116">
        <f t="shared" si="3"/>
        <v>0</v>
      </c>
      <c r="AE22" s="116">
        <f t="shared" si="4"/>
        <v>0</v>
      </c>
      <c r="AF22" s="116">
        <f t="shared" si="5"/>
        <v>0</v>
      </c>
      <c r="AG22" s="116">
        <f t="shared" si="6"/>
        <v>0</v>
      </c>
      <c r="AH22" s="116">
        <f t="shared" si="7"/>
        <v>0</v>
      </c>
      <c r="AI22" s="116">
        <f t="shared" si="8"/>
        <v>0</v>
      </c>
      <c r="AJ22" s="116">
        <f t="shared" si="9"/>
        <v>0</v>
      </c>
      <c r="AK22" s="116">
        <f t="shared" si="10"/>
        <v>0</v>
      </c>
      <c r="AL22" s="116">
        <f t="shared" si="11"/>
        <v>0</v>
      </c>
      <c r="AM22" s="116">
        <f t="shared" si="12"/>
        <v>0</v>
      </c>
      <c r="AN22" s="116">
        <f t="shared" si="13"/>
        <v>0</v>
      </c>
      <c r="AO22" s="116">
        <f t="shared" si="14"/>
        <v>0</v>
      </c>
      <c r="AP22" s="116">
        <f t="shared" si="15"/>
        <v>0</v>
      </c>
      <c r="AQ22" s="116">
        <f t="shared" si="16"/>
        <v>135</v>
      </c>
    </row>
    <row r="23" spans="1:43" x14ac:dyDescent="0.25">
      <c r="A23" s="119" t="s">
        <v>125</v>
      </c>
      <c r="B23" s="119" t="s">
        <v>127</v>
      </c>
      <c r="C23" s="120">
        <v>0</v>
      </c>
      <c r="D23" s="120">
        <v>0</v>
      </c>
      <c r="E23" s="120">
        <v>0</v>
      </c>
      <c r="F23" s="120">
        <v>0</v>
      </c>
      <c r="G23" s="120">
        <v>0</v>
      </c>
      <c r="H23" s="120">
        <v>0</v>
      </c>
      <c r="I23" s="120">
        <v>0</v>
      </c>
      <c r="J23" s="120">
        <v>0</v>
      </c>
      <c r="K23" s="120">
        <v>0</v>
      </c>
      <c r="L23" s="120">
        <v>0</v>
      </c>
      <c r="M23" s="120">
        <v>258</v>
      </c>
      <c r="N23" s="120">
        <v>259</v>
      </c>
      <c r="O23" s="120">
        <v>268</v>
      </c>
      <c r="P23" s="120">
        <v>231</v>
      </c>
      <c r="Q23" s="120">
        <v>9</v>
      </c>
      <c r="R23" s="118">
        <v>1025</v>
      </c>
      <c r="V23" s="116" t="str">
        <v>Auburn</v>
      </c>
      <c r="AB23" s="116">
        <f t="shared" si="1"/>
        <v>0</v>
      </c>
      <c r="AC23" s="116">
        <f t="shared" si="2"/>
        <v>0</v>
      </c>
      <c r="AD23" s="116">
        <f t="shared" si="3"/>
        <v>0</v>
      </c>
      <c r="AE23" s="116">
        <f t="shared" si="4"/>
        <v>0</v>
      </c>
      <c r="AF23" s="116">
        <f t="shared" si="5"/>
        <v>0</v>
      </c>
      <c r="AG23" s="116">
        <f t="shared" si="6"/>
        <v>0</v>
      </c>
      <c r="AH23" s="116">
        <f t="shared" si="7"/>
        <v>0</v>
      </c>
      <c r="AI23" s="116">
        <f t="shared" si="8"/>
        <v>0</v>
      </c>
      <c r="AJ23" s="116">
        <f t="shared" si="9"/>
        <v>0</v>
      </c>
      <c r="AK23" s="116">
        <f t="shared" si="10"/>
        <v>0</v>
      </c>
      <c r="AL23" s="116">
        <f t="shared" si="11"/>
        <v>258</v>
      </c>
      <c r="AM23" s="116">
        <f t="shared" si="12"/>
        <v>259</v>
      </c>
      <c r="AN23" s="116">
        <f t="shared" si="13"/>
        <v>268</v>
      </c>
      <c r="AO23" s="116">
        <f t="shared" si="14"/>
        <v>231</v>
      </c>
      <c r="AP23" s="116">
        <f t="shared" si="15"/>
        <v>9</v>
      </c>
      <c r="AQ23" s="116">
        <f t="shared" si="16"/>
        <v>1025</v>
      </c>
    </row>
    <row r="24" spans="1:43" x14ac:dyDescent="0.25">
      <c r="A24" s="119" t="s">
        <v>125</v>
      </c>
      <c r="B24" s="119" t="s">
        <v>128</v>
      </c>
      <c r="C24" s="120">
        <v>0</v>
      </c>
      <c r="D24" s="120">
        <v>0</v>
      </c>
      <c r="E24" s="120">
        <v>0</v>
      </c>
      <c r="F24" s="120">
        <v>0</v>
      </c>
      <c r="G24" s="120">
        <v>0</v>
      </c>
      <c r="H24" s="120">
        <v>0</v>
      </c>
      <c r="I24" s="120">
        <v>0</v>
      </c>
      <c r="J24" s="120">
        <v>0</v>
      </c>
      <c r="K24" s="120">
        <v>244</v>
      </c>
      <c r="L24" s="120">
        <v>283</v>
      </c>
      <c r="M24" s="120">
        <v>0</v>
      </c>
      <c r="N24" s="120">
        <v>0</v>
      </c>
      <c r="O24" s="120">
        <v>0</v>
      </c>
      <c r="P24" s="120">
        <v>0</v>
      </c>
      <c r="Q24" s="120">
        <v>0</v>
      </c>
      <c r="R24" s="120">
        <v>527</v>
      </c>
      <c r="V24" s="116" t="str">
        <v>Avon</v>
      </c>
      <c r="AB24" s="116">
        <f t="shared" si="1"/>
        <v>0</v>
      </c>
      <c r="AC24" s="116">
        <f t="shared" si="2"/>
        <v>0</v>
      </c>
      <c r="AD24" s="116">
        <f t="shared" si="3"/>
        <v>0</v>
      </c>
      <c r="AE24" s="116">
        <f t="shared" si="4"/>
        <v>0</v>
      </c>
      <c r="AF24" s="116">
        <f t="shared" si="5"/>
        <v>0</v>
      </c>
      <c r="AG24" s="116">
        <f t="shared" si="6"/>
        <v>0</v>
      </c>
      <c r="AH24" s="116">
        <f t="shared" si="7"/>
        <v>0</v>
      </c>
      <c r="AI24" s="116">
        <f t="shared" si="8"/>
        <v>0</v>
      </c>
      <c r="AJ24" s="116">
        <f t="shared" si="9"/>
        <v>244</v>
      </c>
      <c r="AK24" s="116">
        <f t="shared" si="10"/>
        <v>283</v>
      </c>
      <c r="AL24" s="116">
        <f t="shared" si="11"/>
        <v>0</v>
      </c>
      <c r="AM24" s="116">
        <f t="shared" si="12"/>
        <v>0</v>
      </c>
      <c r="AN24" s="116">
        <f t="shared" si="13"/>
        <v>0</v>
      </c>
      <c r="AO24" s="116">
        <f t="shared" si="14"/>
        <v>0</v>
      </c>
      <c r="AP24" s="116">
        <f t="shared" si="15"/>
        <v>0</v>
      </c>
      <c r="AQ24" s="116">
        <f t="shared" si="16"/>
        <v>527</v>
      </c>
    </row>
    <row r="25" spans="1:43" x14ac:dyDescent="0.25">
      <c r="A25" s="119" t="s">
        <v>125</v>
      </c>
      <c r="B25" s="119" t="s">
        <v>129</v>
      </c>
      <c r="C25" s="120">
        <v>0</v>
      </c>
      <c r="D25" s="120">
        <v>66</v>
      </c>
      <c r="E25" s="120">
        <v>53</v>
      </c>
      <c r="F25" s="120">
        <v>72</v>
      </c>
      <c r="G25" s="120">
        <v>51</v>
      </c>
      <c r="H25" s="120">
        <v>62</v>
      </c>
      <c r="I25" s="120">
        <v>0</v>
      </c>
      <c r="J25" s="120">
        <v>0</v>
      </c>
      <c r="K25" s="120">
        <v>0</v>
      </c>
      <c r="L25" s="120">
        <v>0</v>
      </c>
      <c r="M25" s="120">
        <v>0</v>
      </c>
      <c r="N25" s="120">
        <v>0</v>
      </c>
      <c r="O25" s="120">
        <v>0</v>
      </c>
      <c r="P25" s="120">
        <v>0</v>
      </c>
      <c r="Q25" s="120">
        <v>0</v>
      </c>
      <c r="R25" s="120">
        <v>304</v>
      </c>
      <c r="V25" s="116" t="str">
        <v>Ayer Shirley School District</v>
      </c>
      <c r="AB25" s="116">
        <f t="shared" si="1"/>
        <v>0</v>
      </c>
      <c r="AC25" s="116">
        <f t="shared" si="2"/>
        <v>66</v>
      </c>
      <c r="AD25" s="116">
        <f t="shared" si="3"/>
        <v>53</v>
      </c>
      <c r="AE25" s="116">
        <f t="shared" si="4"/>
        <v>72</v>
      </c>
      <c r="AF25" s="116">
        <f t="shared" si="5"/>
        <v>51</v>
      </c>
      <c r="AG25" s="116">
        <f t="shared" si="6"/>
        <v>62</v>
      </c>
      <c r="AH25" s="116">
        <f t="shared" si="7"/>
        <v>0</v>
      </c>
      <c r="AI25" s="116">
        <f t="shared" si="8"/>
        <v>0</v>
      </c>
      <c r="AJ25" s="116">
        <f t="shared" si="9"/>
        <v>0</v>
      </c>
      <c r="AK25" s="116">
        <f t="shared" si="10"/>
        <v>0</v>
      </c>
      <c r="AL25" s="116">
        <f t="shared" si="11"/>
        <v>0</v>
      </c>
      <c r="AM25" s="116">
        <f t="shared" si="12"/>
        <v>0</v>
      </c>
      <c r="AN25" s="116">
        <f t="shared" si="13"/>
        <v>0</v>
      </c>
      <c r="AO25" s="116">
        <f t="shared" si="14"/>
        <v>0</v>
      </c>
      <c r="AP25" s="116">
        <f t="shared" si="15"/>
        <v>0</v>
      </c>
      <c r="AQ25" s="116">
        <f t="shared" si="16"/>
        <v>304</v>
      </c>
    </row>
    <row r="26" spans="1:43" x14ac:dyDescent="0.25">
      <c r="A26" s="119" t="s">
        <v>125</v>
      </c>
      <c r="B26" s="119" t="s">
        <v>130</v>
      </c>
      <c r="C26" s="120">
        <v>0</v>
      </c>
      <c r="D26" s="120">
        <v>81</v>
      </c>
      <c r="E26" s="120">
        <v>71</v>
      </c>
      <c r="F26" s="120">
        <v>58</v>
      </c>
      <c r="G26" s="120">
        <v>85</v>
      </c>
      <c r="H26" s="120">
        <v>66</v>
      </c>
      <c r="I26" s="120">
        <v>0</v>
      </c>
      <c r="J26" s="120">
        <v>0</v>
      </c>
      <c r="K26" s="120">
        <v>0</v>
      </c>
      <c r="L26" s="120">
        <v>0</v>
      </c>
      <c r="M26" s="120">
        <v>0</v>
      </c>
      <c r="N26" s="120">
        <v>0</v>
      </c>
      <c r="O26" s="120">
        <v>0</v>
      </c>
      <c r="P26" s="120">
        <v>0</v>
      </c>
      <c r="Q26" s="120">
        <v>0</v>
      </c>
      <c r="R26" s="120">
        <v>361</v>
      </c>
      <c r="V26" s="116" t="str">
        <v>Barnstable</v>
      </c>
      <c r="AB26" s="116">
        <f t="shared" si="1"/>
        <v>0</v>
      </c>
      <c r="AC26" s="116">
        <f t="shared" si="2"/>
        <v>81</v>
      </c>
      <c r="AD26" s="116">
        <f t="shared" si="3"/>
        <v>71</v>
      </c>
      <c r="AE26" s="116">
        <f t="shared" si="4"/>
        <v>58</v>
      </c>
      <c r="AF26" s="116">
        <f t="shared" si="5"/>
        <v>85</v>
      </c>
      <c r="AG26" s="116">
        <f t="shared" si="6"/>
        <v>66</v>
      </c>
      <c r="AH26" s="116">
        <f t="shared" si="7"/>
        <v>0</v>
      </c>
      <c r="AI26" s="116">
        <f t="shared" si="8"/>
        <v>0</v>
      </c>
      <c r="AJ26" s="116">
        <f t="shared" si="9"/>
        <v>0</v>
      </c>
      <c r="AK26" s="116">
        <f t="shared" si="10"/>
        <v>0</v>
      </c>
      <c r="AL26" s="116">
        <f t="shared" si="11"/>
        <v>0</v>
      </c>
      <c r="AM26" s="116">
        <f t="shared" si="12"/>
        <v>0</v>
      </c>
      <c r="AN26" s="116">
        <f t="shared" si="13"/>
        <v>0</v>
      </c>
      <c r="AO26" s="116">
        <f t="shared" si="14"/>
        <v>0</v>
      </c>
      <c r="AP26" s="116">
        <f t="shared" si="15"/>
        <v>0</v>
      </c>
      <c r="AQ26" s="116">
        <f t="shared" si="16"/>
        <v>361</v>
      </c>
    </row>
    <row r="27" spans="1:43" x14ac:dyDescent="0.25">
      <c r="A27" s="119" t="s">
        <v>125</v>
      </c>
      <c r="B27" s="119" t="s">
        <v>131</v>
      </c>
      <c r="C27" s="120">
        <v>0</v>
      </c>
      <c r="D27" s="120">
        <v>42</v>
      </c>
      <c r="E27" s="120">
        <v>57</v>
      </c>
      <c r="F27" s="120">
        <v>69</v>
      </c>
      <c r="G27" s="120">
        <v>70</v>
      </c>
      <c r="H27" s="120">
        <v>59</v>
      </c>
      <c r="I27" s="120">
        <v>0</v>
      </c>
      <c r="J27" s="120">
        <v>0</v>
      </c>
      <c r="K27" s="120">
        <v>0</v>
      </c>
      <c r="L27" s="120">
        <v>0</v>
      </c>
      <c r="M27" s="120">
        <v>0</v>
      </c>
      <c r="N27" s="120">
        <v>0</v>
      </c>
      <c r="O27" s="120">
        <v>0</v>
      </c>
      <c r="P27" s="120">
        <v>0</v>
      </c>
      <c r="Q27" s="120">
        <v>0</v>
      </c>
      <c r="R27" s="120">
        <v>297</v>
      </c>
      <c r="V27" s="116" t="str">
        <v>Baystate Academy Charter Public School (District)</v>
      </c>
      <c r="AB27" s="116">
        <f t="shared" si="1"/>
        <v>0</v>
      </c>
      <c r="AC27" s="116">
        <f t="shared" si="2"/>
        <v>42</v>
      </c>
      <c r="AD27" s="116">
        <f t="shared" si="3"/>
        <v>57</v>
      </c>
      <c r="AE27" s="116">
        <f t="shared" si="4"/>
        <v>69</v>
      </c>
      <c r="AF27" s="116">
        <f t="shared" si="5"/>
        <v>70</v>
      </c>
      <c r="AG27" s="116">
        <f t="shared" si="6"/>
        <v>59</v>
      </c>
      <c r="AH27" s="116">
        <f t="shared" si="7"/>
        <v>0</v>
      </c>
      <c r="AI27" s="116">
        <f t="shared" si="8"/>
        <v>0</v>
      </c>
      <c r="AJ27" s="116">
        <f t="shared" si="9"/>
        <v>0</v>
      </c>
      <c r="AK27" s="116">
        <f t="shared" si="10"/>
        <v>0</v>
      </c>
      <c r="AL27" s="116">
        <f t="shared" si="11"/>
        <v>0</v>
      </c>
      <c r="AM27" s="116">
        <f t="shared" si="12"/>
        <v>0</v>
      </c>
      <c r="AN27" s="116">
        <f t="shared" si="13"/>
        <v>0</v>
      </c>
      <c r="AO27" s="116">
        <f t="shared" si="14"/>
        <v>0</v>
      </c>
      <c r="AP27" s="116">
        <f t="shared" si="15"/>
        <v>0</v>
      </c>
      <c r="AQ27" s="116">
        <f t="shared" si="16"/>
        <v>297</v>
      </c>
    </row>
    <row r="28" spans="1:43" x14ac:dyDescent="0.25">
      <c r="A28" s="119" t="s">
        <v>125</v>
      </c>
      <c r="B28" s="119" t="s">
        <v>132</v>
      </c>
      <c r="C28" s="120">
        <v>0</v>
      </c>
      <c r="D28" s="120">
        <v>0</v>
      </c>
      <c r="E28" s="120">
        <v>0</v>
      </c>
      <c r="F28" s="120">
        <v>0</v>
      </c>
      <c r="G28" s="120">
        <v>0</v>
      </c>
      <c r="H28" s="120">
        <v>0</v>
      </c>
      <c r="I28" s="120">
        <v>265</v>
      </c>
      <c r="J28" s="120">
        <v>257</v>
      </c>
      <c r="K28" s="120">
        <v>0</v>
      </c>
      <c r="L28" s="120">
        <v>0</v>
      </c>
      <c r="M28" s="120">
        <v>0</v>
      </c>
      <c r="N28" s="120">
        <v>0</v>
      </c>
      <c r="O28" s="120">
        <v>0</v>
      </c>
      <c r="P28" s="120">
        <v>0</v>
      </c>
      <c r="Q28" s="120">
        <v>0</v>
      </c>
      <c r="R28" s="120">
        <v>522</v>
      </c>
      <c r="V28" s="116" t="str">
        <v>Bedford</v>
      </c>
      <c r="AB28" s="116">
        <f t="shared" si="1"/>
        <v>0</v>
      </c>
      <c r="AC28" s="116">
        <f t="shared" si="2"/>
        <v>0</v>
      </c>
      <c r="AD28" s="116">
        <f t="shared" si="3"/>
        <v>0</v>
      </c>
      <c r="AE28" s="116">
        <f t="shared" si="4"/>
        <v>0</v>
      </c>
      <c r="AF28" s="116">
        <f t="shared" si="5"/>
        <v>0</v>
      </c>
      <c r="AG28" s="116">
        <f t="shared" si="6"/>
        <v>0</v>
      </c>
      <c r="AH28" s="116">
        <f t="shared" si="7"/>
        <v>265</v>
      </c>
      <c r="AI28" s="116">
        <f t="shared" si="8"/>
        <v>257</v>
      </c>
      <c r="AJ28" s="116">
        <f t="shared" si="9"/>
        <v>0</v>
      </c>
      <c r="AK28" s="116">
        <f t="shared" si="10"/>
        <v>0</v>
      </c>
      <c r="AL28" s="116">
        <f t="shared" si="11"/>
        <v>0</v>
      </c>
      <c r="AM28" s="116">
        <f t="shared" si="12"/>
        <v>0</v>
      </c>
      <c r="AN28" s="116">
        <f t="shared" si="13"/>
        <v>0</v>
      </c>
      <c r="AO28" s="116">
        <f t="shared" si="14"/>
        <v>0</v>
      </c>
      <c r="AP28" s="116">
        <f t="shared" si="15"/>
        <v>0</v>
      </c>
      <c r="AQ28" s="116">
        <f t="shared" si="16"/>
        <v>522</v>
      </c>
    </row>
    <row r="29" spans="1:43" x14ac:dyDescent="0.25">
      <c r="A29" s="119" t="s">
        <v>125</v>
      </c>
      <c r="B29" s="119" t="s">
        <v>133</v>
      </c>
      <c r="C29" s="120">
        <v>0</v>
      </c>
      <c r="D29" s="120">
        <v>54</v>
      </c>
      <c r="E29" s="120">
        <v>60</v>
      </c>
      <c r="F29" s="120">
        <v>58</v>
      </c>
      <c r="G29" s="120">
        <v>53</v>
      </c>
      <c r="H29" s="120">
        <v>65</v>
      </c>
      <c r="I29" s="120">
        <v>0</v>
      </c>
      <c r="J29" s="120">
        <v>0</v>
      </c>
      <c r="K29" s="120">
        <v>0</v>
      </c>
      <c r="L29" s="120">
        <v>0</v>
      </c>
      <c r="M29" s="120">
        <v>0</v>
      </c>
      <c r="N29" s="120">
        <v>0</v>
      </c>
      <c r="O29" s="120">
        <v>0</v>
      </c>
      <c r="P29" s="120">
        <v>0</v>
      </c>
      <c r="Q29" s="120">
        <v>0</v>
      </c>
      <c r="R29" s="120">
        <v>290</v>
      </c>
      <c r="V29" s="116" t="str">
        <v>Belchertown</v>
      </c>
      <c r="AB29" s="116">
        <f t="shared" si="1"/>
        <v>0</v>
      </c>
      <c r="AC29" s="116">
        <f t="shared" si="2"/>
        <v>54</v>
      </c>
      <c r="AD29" s="116">
        <f t="shared" si="3"/>
        <v>60</v>
      </c>
      <c r="AE29" s="116">
        <f t="shared" si="4"/>
        <v>58</v>
      </c>
      <c r="AF29" s="116">
        <f t="shared" si="5"/>
        <v>53</v>
      </c>
      <c r="AG29" s="116">
        <f t="shared" si="6"/>
        <v>65</v>
      </c>
      <c r="AH29" s="116">
        <f t="shared" si="7"/>
        <v>0</v>
      </c>
      <c r="AI29" s="116">
        <f t="shared" si="8"/>
        <v>0</v>
      </c>
      <c r="AJ29" s="116">
        <f t="shared" si="9"/>
        <v>0</v>
      </c>
      <c r="AK29" s="116">
        <f t="shared" si="10"/>
        <v>0</v>
      </c>
      <c r="AL29" s="116">
        <f t="shared" si="11"/>
        <v>0</v>
      </c>
      <c r="AM29" s="116">
        <f t="shared" si="12"/>
        <v>0</v>
      </c>
      <c r="AN29" s="116">
        <f t="shared" si="13"/>
        <v>0</v>
      </c>
      <c r="AO29" s="116">
        <f t="shared" si="14"/>
        <v>0</v>
      </c>
      <c r="AP29" s="116">
        <f t="shared" si="15"/>
        <v>0</v>
      </c>
      <c r="AQ29" s="116">
        <f t="shared" si="16"/>
        <v>290</v>
      </c>
    </row>
    <row r="30" spans="1:43" x14ac:dyDescent="0.25">
      <c r="A30" s="119" t="s">
        <v>134</v>
      </c>
      <c r="B30" s="119" t="s">
        <v>135</v>
      </c>
      <c r="C30" s="120">
        <v>0</v>
      </c>
      <c r="D30" s="120">
        <v>98</v>
      </c>
      <c r="E30" s="120">
        <v>100</v>
      </c>
      <c r="F30" s="120">
        <v>100</v>
      </c>
      <c r="G30" s="120">
        <v>99</v>
      </c>
      <c r="H30" s="120">
        <v>101</v>
      </c>
      <c r="I30" s="120">
        <v>99</v>
      </c>
      <c r="J30" s="120">
        <v>149</v>
      </c>
      <c r="K30" s="120">
        <v>151</v>
      </c>
      <c r="L30" s="120">
        <v>145</v>
      </c>
      <c r="M30" s="120">
        <v>0</v>
      </c>
      <c r="N30" s="120">
        <v>0</v>
      </c>
      <c r="O30" s="120">
        <v>0</v>
      </c>
      <c r="P30" s="120">
        <v>0</v>
      </c>
      <c r="Q30" s="120">
        <v>0</v>
      </c>
      <c r="R30" s="118">
        <v>1042</v>
      </c>
      <c r="V30" s="116" t="str">
        <v>Bellingham</v>
      </c>
      <c r="AB30" s="116">
        <f t="shared" si="1"/>
        <v>0</v>
      </c>
      <c r="AC30" s="116">
        <f t="shared" si="2"/>
        <v>98</v>
      </c>
      <c r="AD30" s="116">
        <f t="shared" si="3"/>
        <v>100</v>
      </c>
      <c r="AE30" s="116">
        <f t="shared" si="4"/>
        <v>100</v>
      </c>
      <c r="AF30" s="116">
        <f t="shared" si="5"/>
        <v>99</v>
      </c>
      <c r="AG30" s="116">
        <f t="shared" si="6"/>
        <v>101</v>
      </c>
      <c r="AH30" s="116">
        <f t="shared" si="7"/>
        <v>99</v>
      </c>
      <c r="AI30" s="116">
        <f t="shared" si="8"/>
        <v>149</v>
      </c>
      <c r="AJ30" s="116">
        <f t="shared" si="9"/>
        <v>151</v>
      </c>
      <c r="AK30" s="116">
        <f t="shared" si="10"/>
        <v>145</v>
      </c>
      <c r="AL30" s="116">
        <f t="shared" si="11"/>
        <v>0</v>
      </c>
      <c r="AM30" s="116">
        <f t="shared" si="12"/>
        <v>0</v>
      </c>
      <c r="AN30" s="116">
        <f t="shared" si="13"/>
        <v>0</v>
      </c>
      <c r="AO30" s="116">
        <f t="shared" si="14"/>
        <v>0</v>
      </c>
      <c r="AP30" s="116">
        <f t="shared" si="15"/>
        <v>0</v>
      </c>
      <c r="AQ30" s="116">
        <f t="shared" si="16"/>
        <v>1042</v>
      </c>
    </row>
    <row r="31" spans="1:43" x14ac:dyDescent="0.25">
      <c r="A31" s="119" t="s">
        <v>136</v>
      </c>
      <c r="B31" s="119" t="s">
        <v>137</v>
      </c>
      <c r="C31" s="120">
        <v>0</v>
      </c>
      <c r="D31" s="120">
        <v>0</v>
      </c>
      <c r="E31" s="120">
        <v>0</v>
      </c>
      <c r="F31" s="120">
        <v>0</v>
      </c>
      <c r="G31" s="120">
        <v>0</v>
      </c>
      <c r="H31" s="120">
        <v>0</v>
      </c>
      <c r="I31" s="120">
        <v>0</v>
      </c>
      <c r="J31" s="120">
        <v>0</v>
      </c>
      <c r="K31" s="120">
        <v>0</v>
      </c>
      <c r="L31" s="120">
        <v>0</v>
      </c>
      <c r="M31" s="120">
        <v>117</v>
      </c>
      <c r="N31" s="120">
        <v>129</v>
      </c>
      <c r="O31" s="120">
        <v>124</v>
      </c>
      <c r="P31" s="120">
        <v>104</v>
      </c>
      <c r="Q31" s="120">
        <v>7</v>
      </c>
      <c r="R31" s="120">
        <v>481</v>
      </c>
      <c r="V31" s="116" t="str">
        <v>Belmont</v>
      </c>
      <c r="AB31" s="116">
        <f t="shared" si="1"/>
        <v>0</v>
      </c>
      <c r="AC31" s="116">
        <f t="shared" si="2"/>
        <v>0</v>
      </c>
      <c r="AD31" s="116">
        <f t="shared" si="3"/>
        <v>0</v>
      </c>
      <c r="AE31" s="116">
        <f t="shared" si="4"/>
        <v>0</v>
      </c>
      <c r="AF31" s="116">
        <f t="shared" si="5"/>
        <v>0</v>
      </c>
      <c r="AG31" s="116">
        <f t="shared" si="6"/>
        <v>0</v>
      </c>
      <c r="AH31" s="116">
        <f t="shared" si="7"/>
        <v>0</v>
      </c>
      <c r="AI31" s="116">
        <f t="shared" si="8"/>
        <v>0</v>
      </c>
      <c r="AJ31" s="116">
        <f t="shared" si="9"/>
        <v>0</v>
      </c>
      <c r="AK31" s="116">
        <f t="shared" si="10"/>
        <v>0</v>
      </c>
      <c r="AL31" s="116">
        <f t="shared" si="11"/>
        <v>117</v>
      </c>
      <c r="AM31" s="116">
        <f t="shared" si="12"/>
        <v>129</v>
      </c>
      <c r="AN31" s="116">
        <f t="shared" si="13"/>
        <v>124</v>
      </c>
      <c r="AO31" s="116">
        <f t="shared" si="14"/>
        <v>104</v>
      </c>
      <c r="AP31" s="116">
        <f t="shared" si="15"/>
        <v>7</v>
      </c>
      <c r="AQ31" s="116">
        <f t="shared" si="16"/>
        <v>481</v>
      </c>
    </row>
    <row r="32" spans="1:43" x14ac:dyDescent="0.25">
      <c r="A32" s="119" t="s">
        <v>136</v>
      </c>
      <c r="B32" s="119" t="s">
        <v>138</v>
      </c>
      <c r="C32" s="120">
        <v>0</v>
      </c>
      <c r="D32" s="120">
        <v>0</v>
      </c>
      <c r="E32" s="120">
        <v>0</v>
      </c>
      <c r="F32" s="120">
        <v>0</v>
      </c>
      <c r="G32" s="120">
        <v>0</v>
      </c>
      <c r="H32" s="120">
        <v>0</v>
      </c>
      <c r="I32" s="120">
        <v>0</v>
      </c>
      <c r="J32" s="120">
        <v>0</v>
      </c>
      <c r="K32" s="120">
        <v>0</v>
      </c>
      <c r="L32" s="120">
        <v>0</v>
      </c>
      <c r="M32" s="120">
        <v>14</v>
      </c>
      <c r="N32" s="120">
        <v>9</v>
      </c>
      <c r="O32" s="120">
        <v>15</v>
      </c>
      <c r="P32" s="120">
        <v>12</v>
      </c>
      <c r="Q32" s="120">
        <v>0</v>
      </c>
      <c r="R32" s="120">
        <v>50</v>
      </c>
      <c r="V32" s="116" t="str">
        <v>Benjamin Banneker Charter Public (District)</v>
      </c>
      <c r="AB32" s="116">
        <f t="shared" si="1"/>
        <v>0</v>
      </c>
      <c r="AC32" s="116">
        <f t="shared" si="2"/>
        <v>0</v>
      </c>
      <c r="AD32" s="116">
        <f t="shared" si="3"/>
        <v>0</v>
      </c>
      <c r="AE32" s="116">
        <f t="shared" si="4"/>
        <v>0</v>
      </c>
      <c r="AF32" s="116">
        <f t="shared" si="5"/>
        <v>0</v>
      </c>
      <c r="AG32" s="116">
        <f t="shared" si="6"/>
        <v>0</v>
      </c>
      <c r="AH32" s="116">
        <f t="shared" si="7"/>
        <v>0</v>
      </c>
      <c r="AI32" s="116">
        <f t="shared" si="8"/>
        <v>0</v>
      </c>
      <c r="AJ32" s="116">
        <f t="shared" si="9"/>
        <v>0</v>
      </c>
      <c r="AK32" s="116">
        <f t="shared" si="10"/>
        <v>0</v>
      </c>
      <c r="AL32" s="116">
        <f t="shared" si="11"/>
        <v>14</v>
      </c>
      <c r="AM32" s="116">
        <f t="shared" si="12"/>
        <v>9</v>
      </c>
      <c r="AN32" s="116">
        <f t="shared" si="13"/>
        <v>15</v>
      </c>
      <c r="AO32" s="116">
        <f t="shared" si="14"/>
        <v>12</v>
      </c>
      <c r="AP32" s="116">
        <f t="shared" si="15"/>
        <v>0</v>
      </c>
      <c r="AQ32" s="116">
        <f t="shared" si="16"/>
        <v>50</v>
      </c>
    </row>
    <row r="33" spans="1:43" x14ac:dyDescent="0.25">
      <c r="A33" s="119" t="s">
        <v>136</v>
      </c>
      <c r="B33" s="119" t="s">
        <v>139</v>
      </c>
      <c r="C33" s="120">
        <v>0</v>
      </c>
      <c r="D33" s="120">
        <v>0</v>
      </c>
      <c r="E33" s="120">
        <v>0</v>
      </c>
      <c r="F33" s="120">
        <v>0</v>
      </c>
      <c r="G33" s="120">
        <v>0</v>
      </c>
      <c r="H33" s="120">
        <v>0</v>
      </c>
      <c r="I33" s="120">
        <v>0</v>
      </c>
      <c r="J33" s="120">
        <v>104</v>
      </c>
      <c r="K33" s="120">
        <v>130</v>
      </c>
      <c r="L33" s="120">
        <v>130</v>
      </c>
      <c r="M33" s="120">
        <v>0</v>
      </c>
      <c r="N33" s="120">
        <v>0</v>
      </c>
      <c r="O33" s="120">
        <v>0</v>
      </c>
      <c r="P33" s="120">
        <v>0</v>
      </c>
      <c r="Q33" s="120">
        <v>0</v>
      </c>
      <c r="R33" s="120">
        <v>364</v>
      </c>
      <c r="V33" s="116" t="str">
        <v>Benjamin Franklin Classical Charter Public (District)</v>
      </c>
      <c r="AB33" s="116">
        <f t="shared" si="1"/>
        <v>0</v>
      </c>
      <c r="AC33" s="116">
        <f t="shared" si="2"/>
        <v>0</v>
      </c>
      <c r="AD33" s="116">
        <f t="shared" si="3"/>
        <v>0</v>
      </c>
      <c r="AE33" s="116">
        <f t="shared" si="4"/>
        <v>0</v>
      </c>
      <c r="AF33" s="116">
        <f t="shared" si="5"/>
        <v>0</v>
      </c>
      <c r="AG33" s="116">
        <f t="shared" si="6"/>
        <v>0</v>
      </c>
      <c r="AH33" s="116">
        <f t="shared" si="7"/>
        <v>0</v>
      </c>
      <c r="AI33" s="116">
        <f t="shared" si="8"/>
        <v>104</v>
      </c>
      <c r="AJ33" s="116">
        <f t="shared" si="9"/>
        <v>130</v>
      </c>
      <c r="AK33" s="116">
        <f t="shared" si="10"/>
        <v>130</v>
      </c>
      <c r="AL33" s="116">
        <f t="shared" si="11"/>
        <v>0</v>
      </c>
      <c r="AM33" s="116">
        <f t="shared" si="12"/>
        <v>0</v>
      </c>
      <c r="AN33" s="116">
        <f t="shared" si="13"/>
        <v>0</v>
      </c>
      <c r="AO33" s="116">
        <f t="shared" si="14"/>
        <v>0</v>
      </c>
      <c r="AP33" s="116">
        <f t="shared" si="15"/>
        <v>0</v>
      </c>
      <c r="AQ33" s="116">
        <f t="shared" si="16"/>
        <v>364</v>
      </c>
    </row>
    <row r="34" spans="1:43" x14ac:dyDescent="0.25">
      <c r="A34" s="119" t="s">
        <v>136</v>
      </c>
      <c r="B34" s="119" t="s">
        <v>140</v>
      </c>
      <c r="C34" s="120">
        <v>0</v>
      </c>
      <c r="D34" s="120">
        <v>0</v>
      </c>
      <c r="E34" s="120">
        <v>0</v>
      </c>
      <c r="F34" s="120">
        <v>0</v>
      </c>
      <c r="G34" s="120">
        <v>129</v>
      </c>
      <c r="H34" s="120">
        <v>145</v>
      </c>
      <c r="I34" s="120">
        <v>139</v>
      </c>
      <c r="J34" s="120">
        <v>0</v>
      </c>
      <c r="K34" s="120">
        <v>0</v>
      </c>
      <c r="L34" s="120">
        <v>0</v>
      </c>
      <c r="M34" s="120">
        <v>0</v>
      </c>
      <c r="N34" s="120">
        <v>0</v>
      </c>
      <c r="O34" s="120">
        <v>0</v>
      </c>
      <c r="P34" s="120">
        <v>0</v>
      </c>
      <c r="Q34" s="120">
        <v>0</v>
      </c>
      <c r="R34" s="120">
        <v>413</v>
      </c>
      <c r="V34" s="116" t="str">
        <v>Berkley</v>
      </c>
      <c r="AB34" s="116">
        <f t="shared" si="1"/>
        <v>0</v>
      </c>
      <c r="AC34" s="116">
        <f t="shared" si="2"/>
        <v>0</v>
      </c>
      <c r="AD34" s="116">
        <f t="shared" si="3"/>
        <v>0</v>
      </c>
      <c r="AE34" s="116">
        <f t="shared" si="4"/>
        <v>0</v>
      </c>
      <c r="AF34" s="116">
        <f t="shared" si="5"/>
        <v>129</v>
      </c>
      <c r="AG34" s="116">
        <f t="shared" si="6"/>
        <v>145</v>
      </c>
      <c r="AH34" s="116">
        <f t="shared" si="7"/>
        <v>139</v>
      </c>
      <c r="AI34" s="116">
        <f t="shared" si="8"/>
        <v>0</v>
      </c>
      <c r="AJ34" s="116">
        <f t="shared" si="9"/>
        <v>0</v>
      </c>
      <c r="AK34" s="116">
        <f t="shared" si="10"/>
        <v>0</v>
      </c>
      <c r="AL34" s="116">
        <f t="shared" si="11"/>
        <v>0</v>
      </c>
      <c r="AM34" s="116">
        <f t="shared" si="12"/>
        <v>0</v>
      </c>
      <c r="AN34" s="116">
        <f t="shared" si="13"/>
        <v>0</v>
      </c>
      <c r="AO34" s="116">
        <f t="shared" si="14"/>
        <v>0</v>
      </c>
      <c r="AP34" s="116">
        <f t="shared" si="15"/>
        <v>0</v>
      </c>
      <c r="AQ34" s="116">
        <f t="shared" si="16"/>
        <v>413</v>
      </c>
    </row>
    <row r="35" spans="1:43" x14ac:dyDescent="0.25">
      <c r="A35" s="119" t="s">
        <v>136</v>
      </c>
      <c r="B35" s="119" t="s">
        <v>141</v>
      </c>
      <c r="C35" s="120">
        <v>54</v>
      </c>
      <c r="D35" s="120">
        <v>143</v>
      </c>
      <c r="E35" s="120">
        <v>151</v>
      </c>
      <c r="F35" s="120">
        <v>137</v>
      </c>
      <c r="G35" s="120">
        <v>0</v>
      </c>
      <c r="H35" s="120">
        <v>0</v>
      </c>
      <c r="I35" s="120">
        <v>0</v>
      </c>
      <c r="J35" s="120">
        <v>0</v>
      </c>
      <c r="K35" s="120">
        <v>0</v>
      </c>
      <c r="L35" s="120">
        <v>0</v>
      </c>
      <c r="M35" s="120">
        <v>0</v>
      </c>
      <c r="N35" s="120">
        <v>0</v>
      </c>
      <c r="O35" s="120">
        <v>0</v>
      </c>
      <c r="P35" s="120">
        <v>0</v>
      </c>
      <c r="Q35" s="120">
        <v>0</v>
      </c>
      <c r="R35" s="120">
        <v>485</v>
      </c>
      <c r="V35" s="116" t="str">
        <v>Berkshire Arts and Technology Charter Public (District)</v>
      </c>
      <c r="AB35" s="116">
        <f t="shared" si="1"/>
        <v>54</v>
      </c>
      <c r="AC35" s="116">
        <f t="shared" si="2"/>
        <v>143</v>
      </c>
      <c r="AD35" s="116">
        <f t="shared" si="3"/>
        <v>151</v>
      </c>
      <c r="AE35" s="116">
        <f t="shared" si="4"/>
        <v>137</v>
      </c>
      <c r="AF35" s="116">
        <f t="shared" si="5"/>
        <v>0</v>
      </c>
      <c r="AG35" s="116">
        <f t="shared" si="6"/>
        <v>0</v>
      </c>
      <c r="AH35" s="116">
        <f t="shared" si="7"/>
        <v>0</v>
      </c>
      <c r="AI35" s="116">
        <f t="shared" si="8"/>
        <v>0</v>
      </c>
      <c r="AJ35" s="116">
        <f t="shared" si="9"/>
        <v>0</v>
      </c>
      <c r="AK35" s="116">
        <f t="shared" si="10"/>
        <v>0</v>
      </c>
      <c r="AL35" s="116">
        <f t="shared" si="11"/>
        <v>0</v>
      </c>
      <c r="AM35" s="116">
        <f t="shared" si="12"/>
        <v>0</v>
      </c>
      <c r="AN35" s="116">
        <f t="shared" si="13"/>
        <v>0</v>
      </c>
      <c r="AO35" s="116">
        <f t="shared" si="14"/>
        <v>0</v>
      </c>
      <c r="AP35" s="116">
        <f t="shared" si="15"/>
        <v>0</v>
      </c>
      <c r="AQ35" s="116">
        <f t="shared" si="16"/>
        <v>485</v>
      </c>
    </row>
    <row r="36" spans="1:43" x14ac:dyDescent="0.25">
      <c r="A36" s="119" t="s">
        <v>142</v>
      </c>
      <c r="B36" s="119" t="s">
        <v>143</v>
      </c>
      <c r="C36" s="120">
        <v>58</v>
      </c>
      <c r="D36" s="120">
        <v>52</v>
      </c>
      <c r="E36" s="120">
        <v>29</v>
      </c>
      <c r="F36" s="120">
        <v>35</v>
      </c>
      <c r="G36" s="120">
        <v>35</v>
      </c>
      <c r="H36" s="120">
        <v>49</v>
      </c>
      <c r="I36" s="120">
        <v>43</v>
      </c>
      <c r="J36" s="120">
        <v>52</v>
      </c>
      <c r="K36" s="120">
        <v>0</v>
      </c>
      <c r="L36" s="120">
        <v>0</v>
      </c>
      <c r="M36" s="120">
        <v>0</v>
      </c>
      <c r="N36" s="120">
        <v>0</v>
      </c>
      <c r="O36" s="120">
        <v>0</v>
      </c>
      <c r="P36" s="120">
        <v>0</v>
      </c>
      <c r="Q36" s="120">
        <v>0</v>
      </c>
      <c r="R36" s="120">
        <v>353</v>
      </c>
      <c r="V36" s="116" t="str">
        <v>Berkshire Hills</v>
      </c>
      <c r="AB36" s="116">
        <f t="shared" si="1"/>
        <v>58</v>
      </c>
      <c r="AC36" s="116">
        <f t="shared" si="2"/>
        <v>52</v>
      </c>
      <c r="AD36" s="116">
        <f t="shared" si="3"/>
        <v>29</v>
      </c>
      <c r="AE36" s="116">
        <f t="shared" si="4"/>
        <v>35</v>
      </c>
      <c r="AF36" s="116">
        <f t="shared" si="5"/>
        <v>35</v>
      </c>
      <c r="AG36" s="116">
        <f t="shared" si="6"/>
        <v>49</v>
      </c>
      <c r="AH36" s="116">
        <f t="shared" si="7"/>
        <v>43</v>
      </c>
      <c r="AI36" s="116">
        <f t="shared" si="8"/>
        <v>52</v>
      </c>
      <c r="AJ36" s="116">
        <f t="shared" si="9"/>
        <v>0</v>
      </c>
      <c r="AK36" s="116">
        <f t="shared" si="10"/>
        <v>0</v>
      </c>
      <c r="AL36" s="116">
        <f t="shared" si="11"/>
        <v>0</v>
      </c>
      <c r="AM36" s="116">
        <f t="shared" si="12"/>
        <v>0</v>
      </c>
      <c r="AN36" s="116">
        <f t="shared" si="13"/>
        <v>0</v>
      </c>
      <c r="AO36" s="116">
        <f t="shared" si="14"/>
        <v>0</v>
      </c>
      <c r="AP36" s="116">
        <f t="shared" si="15"/>
        <v>0</v>
      </c>
      <c r="AQ36" s="116">
        <f t="shared" si="16"/>
        <v>353</v>
      </c>
    </row>
    <row r="37" spans="1:43" x14ac:dyDescent="0.25">
      <c r="A37" s="119" t="s">
        <v>142</v>
      </c>
      <c r="B37" s="119" t="s">
        <v>144</v>
      </c>
      <c r="C37" s="120">
        <v>0</v>
      </c>
      <c r="D37" s="120">
        <v>59</v>
      </c>
      <c r="E37" s="120">
        <v>49</v>
      </c>
      <c r="F37" s="120">
        <v>58</v>
      </c>
      <c r="G37" s="120">
        <v>52</v>
      </c>
      <c r="H37" s="120">
        <v>44</v>
      </c>
      <c r="I37" s="120">
        <v>61</v>
      </c>
      <c r="J37" s="120">
        <v>48</v>
      </c>
      <c r="K37" s="120">
        <v>0</v>
      </c>
      <c r="L37" s="120">
        <v>0</v>
      </c>
      <c r="M37" s="120">
        <v>0</v>
      </c>
      <c r="N37" s="120">
        <v>0</v>
      </c>
      <c r="O37" s="120">
        <v>0</v>
      </c>
      <c r="P37" s="120">
        <v>0</v>
      </c>
      <c r="Q37" s="120">
        <v>0</v>
      </c>
      <c r="R37" s="120">
        <v>371</v>
      </c>
      <c r="V37" s="116" t="str">
        <v>Berlin-Boylston</v>
      </c>
      <c r="AB37" s="116">
        <f t="shared" si="1"/>
        <v>0</v>
      </c>
      <c r="AC37" s="116">
        <f t="shared" si="2"/>
        <v>59</v>
      </c>
      <c r="AD37" s="116">
        <f t="shared" si="3"/>
        <v>49</v>
      </c>
      <c r="AE37" s="116">
        <f t="shared" si="4"/>
        <v>58</v>
      </c>
      <c r="AF37" s="116">
        <f t="shared" si="5"/>
        <v>52</v>
      </c>
      <c r="AG37" s="116">
        <f t="shared" si="6"/>
        <v>44</v>
      </c>
      <c r="AH37" s="116">
        <f t="shared" si="7"/>
        <v>61</v>
      </c>
      <c r="AI37" s="116">
        <f t="shared" si="8"/>
        <v>48</v>
      </c>
      <c r="AJ37" s="116">
        <f t="shared" si="9"/>
        <v>0</v>
      </c>
      <c r="AK37" s="116">
        <f t="shared" si="10"/>
        <v>0</v>
      </c>
      <c r="AL37" s="116">
        <f t="shared" si="11"/>
        <v>0</v>
      </c>
      <c r="AM37" s="116">
        <f t="shared" si="12"/>
        <v>0</v>
      </c>
      <c r="AN37" s="116">
        <f t="shared" si="13"/>
        <v>0</v>
      </c>
      <c r="AO37" s="116">
        <f t="shared" si="14"/>
        <v>0</v>
      </c>
      <c r="AP37" s="116">
        <f t="shared" si="15"/>
        <v>0</v>
      </c>
      <c r="AQ37" s="116">
        <f t="shared" si="16"/>
        <v>371</v>
      </c>
    </row>
    <row r="38" spans="1:43" x14ac:dyDescent="0.25">
      <c r="A38" s="119" t="s">
        <v>142</v>
      </c>
      <c r="B38" s="119" t="s">
        <v>145</v>
      </c>
      <c r="C38" s="120">
        <v>0</v>
      </c>
      <c r="D38" s="120">
        <v>37</v>
      </c>
      <c r="E38" s="120">
        <v>44</v>
      </c>
      <c r="F38" s="120">
        <v>53</v>
      </c>
      <c r="G38" s="120">
        <v>31</v>
      </c>
      <c r="H38" s="120">
        <v>46</v>
      </c>
      <c r="I38" s="120">
        <v>41</v>
      </c>
      <c r="J38" s="120">
        <v>62</v>
      </c>
      <c r="K38" s="120">
        <v>0</v>
      </c>
      <c r="L38" s="120">
        <v>0</v>
      </c>
      <c r="M38" s="120">
        <v>0</v>
      </c>
      <c r="N38" s="120">
        <v>0</v>
      </c>
      <c r="O38" s="120">
        <v>0</v>
      </c>
      <c r="P38" s="120">
        <v>0</v>
      </c>
      <c r="Q38" s="120">
        <v>0</v>
      </c>
      <c r="R38" s="120">
        <v>314</v>
      </c>
      <c r="V38" s="116" t="str">
        <v>Beverly</v>
      </c>
      <c r="AB38" s="116">
        <f t="shared" si="1"/>
        <v>0</v>
      </c>
      <c r="AC38" s="116">
        <f t="shared" si="2"/>
        <v>37</v>
      </c>
      <c r="AD38" s="116">
        <f t="shared" si="3"/>
        <v>44</v>
      </c>
      <c r="AE38" s="116">
        <f t="shared" si="4"/>
        <v>53</v>
      </c>
      <c r="AF38" s="116">
        <f t="shared" si="5"/>
        <v>31</v>
      </c>
      <c r="AG38" s="116">
        <f t="shared" si="6"/>
        <v>46</v>
      </c>
      <c r="AH38" s="116">
        <f t="shared" si="7"/>
        <v>41</v>
      </c>
      <c r="AI38" s="116">
        <f t="shared" si="8"/>
        <v>62</v>
      </c>
      <c r="AJ38" s="116">
        <f t="shared" si="9"/>
        <v>0</v>
      </c>
      <c r="AK38" s="116">
        <f t="shared" si="10"/>
        <v>0</v>
      </c>
      <c r="AL38" s="116">
        <f t="shared" si="11"/>
        <v>0</v>
      </c>
      <c r="AM38" s="116">
        <f t="shared" si="12"/>
        <v>0</v>
      </c>
      <c r="AN38" s="116">
        <f t="shared" si="13"/>
        <v>0</v>
      </c>
      <c r="AO38" s="116">
        <f t="shared" si="14"/>
        <v>0</v>
      </c>
      <c r="AP38" s="116">
        <f t="shared" si="15"/>
        <v>0</v>
      </c>
      <c r="AQ38" s="116">
        <f t="shared" si="16"/>
        <v>314</v>
      </c>
    </row>
    <row r="39" spans="1:43" x14ac:dyDescent="0.25">
      <c r="A39" s="119" t="s">
        <v>146</v>
      </c>
      <c r="B39" s="119" t="s">
        <v>147</v>
      </c>
      <c r="C39" s="120">
        <v>0</v>
      </c>
      <c r="D39" s="120">
        <v>0</v>
      </c>
      <c r="E39" s="120">
        <v>0</v>
      </c>
      <c r="F39" s="120">
        <v>0</v>
      </c>
      <c r="G39" s="120">
        <v>0</v>
      </c>
      <c r="H39" s="120">
        <v>0</v>
      </c>
      <c r="I39" s="120">
        <v>0</v>
      </c>
      <c r="J39" s="120">
        <v>0</v>
      </c>
      <c r="K39" s="120">
        <v>0</v>
      </c>
      <c r="L39" s="120">
        <v>0</v>
      </c>
      <c r="M39" s="120">
        <v>193</v>
      </c>
      <c r="N39" s="120">
        <v>197</v>
      </c>
      <c r="O39" s="120">
        <v>231</v>
      </c>
      <c r="P39" s="120">
        <v>189</v>
      </c>
      <c r="Q39" s="120">
        <v>6</v>
      </c>
      <c r="R39" s="120">
        <v>816</v>
      </c>
      <c r="V39" s="116" t="str">
        <v>Billerica</v>
      </c>
      <c r="AB39" s="116">
        <f t="shared" si="1"/>
        <v>0</v>
      </c>
      <c r="AC39" s="116">
        <f t="shared" si="2"/>
        <v>0</v>
      </c>
      <c r="AD39" s="116">
        <f t="shared" si="3"/>
        <v>0</v>
      </c>
      <c r="AE39" s="116">
        <f t="shared" si="4"/>
        <v>0</v>
      </c>
      <c r="AF39" s="116">
        <f t="shared" si="5"/>
        <v>0</v>
      </c>
      <c r="AG39" s="116">
        <f t="shared" si="6"/>
        <v>0</v>
      </c>
      <c r="AH39" s="116">
        <f t="shared" si="7"/>
        <v>0</v>
      </c>
      <c r="AI39" s="116">
        <f t="shared" si="8"/>
        <v>0</v>
      </c>
      <c r="AJ39" s="116">
        <f t="shared" si="9"/>
        <v>0</v>
      </c>
      <c r="AK39" s="116">
        <f t="shared" si="10"/>
        <v>0</v>
      </c>
      <c r="AL39" s="116">
        <f t="shared" si="11"/>
        <v>193</v>
      </c>
      <c r="AM39" s="116">
        <f t="shared" si="12"/>
        <v>197</v>
      </c>
      <c r="AN39" s="116">
        <f t="shared" si="13"/>
        <v>231</v>
      </c>
      <c r="AO39" s="116">
        <f t="shared" si="14"/>
        <v>189</v>
      </c>
      <c r="AP39" s="116">
        <f t="shared" si="15"/>
        <v>6</v>
      </c>
      <c r="AQ39" s="116">
        <f t="shared" si="16"/>
        <v>816</v>
      </c>
    </row>
    <row r="40" spans="1:43" x14ac:dyDescent="0.25">
      <c r="A40" s="119" t="s">
        <v>146</v>
      </c>
      <c r="B40" s="119" t="s">
        <v>148</v>
      </c>
      <c r="C40" s="120">
        <v>0</v>
      </c>
      <c r="D40" s="120">
        <v>0</v>
      </c>
      <c r="E40" s="120">
        <v>0</v>
      </c>
      <c r="F40" s="120">
        <v>0</v>
      </c>
      <c r="G40" s="120">
        <v>0</v>
      </c>
      <c r="H40" s="120">
        <v>0</v>
      </c>
      <c r="I40" s="120">
        <v>0</v>
      </c>
      <c r="J40" s="120">
        <v>0</v>
      </c>
      <c r="K40" s="120">
        <v>182</v>
      </c>
      <c r="L40" s="120">
        <v>184</v>
      </c>
      <c r="M40" s="120">
        <v>0</v>
      </c>
      <c r="N40" s="120">
        <v>0</v>
      </c>
      <c r="O40" s="120">
        <v>0</v>
      </c>
      <c r="P40" s="120">
        <v>0</v>
      </c>
      <c r="Q40" s="120">
        <v>0</v>
      </c>
      <c r="R40" s="120">
        <v>366</v>
      </c>
      <c r="V40" s="116" t="str">
        <v>Blackstone Valley Regional Vocational Technical</v>
      </c>
      <c r="AB40" s="116">
        <f t="shared" si="1"/>
        <v>0</v>
      </c>
      <c r="AC40" s="116">
        <f t="shared" si="2"/>
        <v>0</v>
      </c>
      <c r="AD40" s="116">
        <f t="shared" si="3"/>
        <v>0</v>
      </c>
      <c r="AE40" s="116">
        <f t="shared" si="4"/>
        <v>0</v>
      </c>
      <c r="AF40" s="116">
        <f t="shared" si="5"/>
        <v>0</v>
      </c>
      <c r="AG40" s="116">
        <f t="shared" si="6"/>
        <v>0</v>
      </c>
      <c r="AH40" s="116">
        <f t="shared" si="7"/>
        <v>0</v>
      </c>
      <c r="AI40" s="116">
        <f t="shared" si="8"/>
        <v>0</v>
      </c>
      <c r="AJ40" s="116">
        <f t="shared" si="9"/>
        <v>182</v>
      </c>
      <c r="AK40" s="116">
        <f t="shared" si="10"/>
        <v>184</v>
      </c>
      <c r="AL40" s="116">
        <f t="shared" si="11"/>
        <v>0</v>
      </c>
      <c r="AM40" s="116">
        <f t="shared" si="12"/>
        <v>0</v>
      </c>
      <c r="AN40" s="116">
        <f t="shared" si="13"/>
        <v>0</v>
      </c>
      <c r="AO40" s="116">
        <f t="shared" si="14"/>
        <v>0</v>
      </c>
      <c r="AP40" s="116">
        <f t="shared" si="15"/>
        <v>0</v>
      </c>
      <c r="AQ40" s="116">
        <f t="shared" si="16"/>
        <v>366</v>
      </c>
    </row>
    <row r="41" spans="1:43" x14ac:dyDescent="0.25">
      <c r="A41" s="119" t="s">
        <v>149</v>
      </c>
      <c r="B41" s="119" t="s">
        <v>150</v>
      </c>
      <c r="C41" s="120">
        <v>0</v>
      </c>
      <c r="D41" s="120">
        <v>0</v>
      </c>
      <c r="E41" s="120">
        <v>0</v>
      </c>
      <c r="F41" s="120">
        <v>0</v>
      </c>
      <c r="G41" s="120">
        <v>0</v>
      </c>
      <c r="H41" s="120">
        <v>0</v>
      </c>
      <c r="I41" s="120">
        <v>0</v>
      </c>
      <c r="J41" s="120">
        <v>0</v>
      </c>
      <c r="K41" s="120">
        <v>0</v>
      </c>
      <c r="L41" s="120">
        <v>0</v>
      </c>
      <c r="M41" s="120">
        <v>396</v>
      </c>
      <c r="N41" s="120">
        <v>402</v>
      </c>
      <c r="O41" s="120">
        <v>414</v>
      </c>
      <c r="P41" s="120">
        <v>397</v>
      </c>
      <c r="Q41" s="120">
        <v>0</v>
      </c>
      <c r="R41" s="118">
        <v>1609</v>
      </c>
      <c r="V41" s="116" t="str">
        <v>Blackstone-Millville</v>
      </c>
      <c r="AB41" s="116">
        <f t="shared" si="1"/>
        <v>0</v>
      </c>
      <c r="AC41" s="116">
        <f t="shared" si="2"/>
        <v>0</v>
      </c>
      <c r="AD41" s="116">
        <f t="shared" si="3"/>
        <v>0</v>
      </c>
      <c r="AE41" s="116">
        <f t="shared" si="4"/>
        <v>0</v>
      </c>
      <c r="AF41" s="116">
        <f t="shared" si="5"/>
        <v>0</v>
      </c>
      <c r="AG41" s="116">
        <f t="shared" si="6"/>
        <v>0</v>
      </c>
      <c r="AH41" s="116">
        <f t="shared" si="7"/>
        <v>0</v>
      </c>
      <c r="AI41" s="116">
        <f t="shared" si="8"/>
        <v>0</v>
      </c>
      <c r="AJ41" s="116">
        <f t="shared" si="9"/>
        <v>0</v>
      </c>
      <c r="AK41" s="116">
        <f t="shared" si="10"/>
        <v>0</v>
      </c>
      <c r="AL41" s="116">
        <f t="shared" si="11"/>
        <v>396</v>
      </c>
      <c r="AM41" s="116">
        <f t="shared" si="12"/>
        <v>402</v>
      </c>
      <c r="AN41" s="116">
        <f t="shared" si="13"/>
        <v>414</v>
      </c>
      <c r="AO41" s="116">
        <f t="shared" si="14"/>
        <v>397</v>
      </c>
      <c r="AP41" s="116">
        <f t="shared" si="15"/>
        <v>0</v>
      </c>
      <c r="AQ41" s="116">
        <f t="shared" si="16"/>
        <v>1609</v>
      </c>
    </row>
    <row r="42" spans="1:43" x14ac:dyDescent="0.25">
      <c r="A42" s="119" t="s">
        <v>149</v>
      </c>
      <c r="B42" s="119" t="s">
        <v>151</v>
      </c>
      <c r="C42" s="120">
        <v>0</v>
      </c>
      <c r="D42" s="120">
        <v>0</v>
      </c>
      <c r="E42" s="120">
        <v>0</v>
      </c>
      <c r="F42" s="120">
        <v>0</v>
      </c>
      <c r="G42" s="120">
        <v>0</v>
      </c>
      <c r="H42" s="120">
        <v>0</v>
      </c>
      <c r="I42" s="120">
        <v>0</v>
      </c>
      <c r="J42" s="120">
        <v>177</v>
      </c>
      <c r="K42" s="120">
        <v>154</v>
      </c>
      <c r="L42" s="120">
        <v>177</v>
      </c>
      <c r="M42" s="120">
        <v>0</v>
      </c>
      <c r="N42" s="120">
        <v>0</v>
      </c>
      <c r="O42" s="120">
        <v>0</v>
      </c>
      <c r="P42" s="120">
        <v>0</v>
      </c>
      <c r="Q42" s="120">
        <v>0</v>
      </c>
      <c r="R42" s="120">
        <v>508</v>
      </c>
      <c r="V42" s="116" t="str">
        <v>Blue Hills Regional Vocational Technical</v>
      </c>
      <c r="AB42" s="116">
        <f t="shared" si="1"/>
        <v>0</v>
      </c>
      <c r="AC42" s="116">
        <f t="shared" si="2"/>
        <v>0</v>
      </c>
      <c r="AD42" s="116">
        <f t="shared" si="3"/>
        <v>0</v>
      </c>
      <c r="AE42" s="116">
        <f t="shared" si="4"/>
        <v>0</v>
      </c>
      <c r="AF42" s="116">
        <f t="shared" si="5"/>
        <v>0</v>
      </c>
      <c r="AG42" s="116">
        <f t="shared" si="6"/>
        <v>0</v>
      </c>
      <c r="AH42" s="116">
        <f t="shared" si="7"/>
        <v>0</v>
      </c>
      <c r="AI42" s="116">
        <f t="shared" si="8"/>
        <v>177</v>
      </c>
      <c r="AJ42" s="116">
        <f t="shared" si="9"/>
        <v>154</v>
      </c>
      <c r="AK42" s="116">
        <f t="shared" si="10"/>
        <v>177</v>
      </c>
      <c r="AL42" s="116">
        <f t="shared" si="11"/>
        <v>0</v>
      </c>
      <c r="AM42" s="116">
        <f t="shared" si="12"/>
        <v>0</v>
      </c>
      <c r="AN42" s="116">
        <f t="shared" si="13"/>
        <v>0</v>
      </c>
      <c r="AO42" s="116">
        <f t="shared" si="14"/>
        <v>0</v>
      </c>
      <c r="AP42" s="116">
        <f t="shared" si="15"/>
        <v>0</v>
      </c>
      <c r="AQ42" s="116">
        <f t="shared" si="16"/>
        <v>508</v>
      </c>
    </row>
    <row r="43" spans="1:43" x14ac:dyDescent="0.25">
      <c r="A43" s="119" t="s">
        <v>149</v>
      </c>
      <c r="B43" s="119" t="s">
        <v>152</v>
      </c>
      <c r="C43" s="120">
        <v>0</v>
      </c>
      <c r="D43" s="120">
        <v>85</v>
      </c>
      <c r="E43" s="120">
        <v>81</v>
      </c>
      <c r="F43" s="120">
        <v>89</v>
      </c>
      <c r="G43" s="120">
        <v>91</v>
      </c>
      <c r="H43" s="120">
        <v>84</v>
      </c>
      <c r="I43" s="120">
        <v>92</v>
      </c>
      <c r="J43" s="120">
        <v>0</v>
      </c>
      <c r="K43" s="120">
        <v>0</v>
      </c>
      <c r="L43" s="120">
        <v>0</v>
      </c>
      <c r="M43" s="120">
        <v>0</v>
      </c>
      <c r="N43" s="120">
        <v>0</v>
      </c>
      <c r="O43" s="120">
        <v>0</v>
      </c>
      <c r="P43" s="120">
        <v>0</v>
      </c>
      <c r="Q43" s="120">
        <v>0</v>
      </c>
      <c r="R43" s="120">
        <v>522</v>
      </c>
      <c r="V43" s="116" t="str">
        <v>Boston</v>
      </c>
      <c r="AB43" s="116">
        <f t="shared" si="1"/>
        <v>0</v>
      </c>
      <c r="AC43" s="116">
        <f t="shared" si="2"/>
        <v>85</v>
      </c>
      <c r="AD43" s="116">
        <f t="shared" si="3"/>
        <v>81</v>
      </c>
      <c r="AE43" s="116">
        <f t="shared" si="4"/>
        <v>89</v>
      </c>
      <c r="AF43" s="116">
        <f t="shared" si="5"/>
        <v>91</v>
      </c>
      <c r="AG43" s="116">
        <f t="shared" si="6"/>
        <v>84</v>
      </c>
      <c r="AH43" s="116">
        <f t="shared" si="7"/>
        <v>92</v>
      </c>
      <c r="AI43" s="116">
        <f t="shared" si="8"/>
        <v>0</v>
      </c>
      <c r="AJ43" s="116">
        <f t="shared" si="9"/>
        <v>0</v>
      </c>
      <c r="AK43" s="116">
        <f t="shared" si="10"/>
        <v>0</v>
      </c>
      <c r="AL43" s="116">
        <f t="shared" si="11"/>
        <v>0</v>
      </c>
      <c r="AM43" s="116">
        <f t="shared" si="12"/>
        <v>0</v>
      </c>
      <c r="AN43" s="116">
        <f t="shared" si="13"/>
        <v>0</v>
      </c>
      <c r="AO43" s="116">
        <f t="shared" si="14"/>
        <v>0</v>
      </c>
      <c r="AP43" s="116">
        <f t="shared" si="15"/>
        <v>0</v>
      </c>
      <c r="AQ43" s="116">
        <f t="shared" si="16"/>
        <v>522</v>
      </c>
    </row>
    <row r="44" spans="1:43" x14ac:dyDescent="0.25">
      <c r="A44" s="119" t="s">
        <v>149</v>
      </c>
      <c r="B44" s="119" t="s">
        <v>153</v>
      </c>
      <c r="C44" s="120">
        <v>0</v>
      </c>
      <c r="D44" s="120">
        <v>0</v>
      </c>
      <c r="E44" s="120">
        <v>0</v>
      </c>
      <c r="F44" s="120">
        <v>0</v>
      </c>
      <c r="G44" s="120">
        <v>0</v>
      </c>
      <c r="H44" s="120">
        <v>0</v>
      </c>
      <c r="I44" s="120">
        <v>0</v>
      </c>
      <c r="J44" s="120">
        <v>175</v>
      </c>
      <c r="K44" s="120">
        <v>165</v>
      </c>
      <c r="L44" s="120">
        <v>153</v>
      </c>
      <c r="M44" s="120">
        <v>0</v>
      </c>
      <c r="N44" s="120">
        <v>0</v>
      </c>
      <c r="O44" s="120">
        <v>0</v>
      </c>
      <c r="P44" s="120">
        <v>0</v>
      </c>
      <c r="Q44" s="120">
        <v>0</v>
      </c>
      <c r="R44" s="120">
        <v>493</v>
      </c>
      <c r="V44" s="116" t="str">
        <v>Boston Collegiate Charter (District)</v>
      </c>
      <c r="AB44" s="116">
        <f t="shared" si="1"/>
        <v>0</v>
      </c>
      <c r="AC44" s="116">
        <f t="shared" si="2"/>
        <v>0</v>
      </c>
      <c r="AD44" s="116">
        <f t="shared" si="3"/>
        <v>0</v>
      </c>
      <c r="AE44" s="116">
        <f t="shared" si="4"/>
        <v>0</v>
      </c>
      <c r="AF44" s="116">
        <f t="shared" si="5"/>
        <v>0</v>
      </c>
      <c r="AG44" s="116">
        <f t="shared" si="6"/>
        <v>0</v>
      </c>
      <c r="AH44" s="116">
        <f t="shared" si="7"/>
        <v>0</v>
      </c>
      <c r="AI44" s="116">
        <f t="shared" si="8"/>
        <v>175</v>
      </c>
      <c r="AJ44" s="116">
        <f t="shared" si="9"/>
        <v>165</v>
      </c>
      <c r="AK44" s="116">
        <f t="shared" si="10"/>
        <v>153</v>
      </c>
      <c r="AL44" s="116">
        <f t="shared" si="11"/>
        <v>0</v>
      </c>
      <c r="AM44" s="116">
        <f t="shared" si="12"/>
        <v>0</v>
      </c>
      <c r="AN44" s="116">
        <f t="shared" si="13"/>
        <v>0</v>
      </c>
      <c r="AO44" s="116">
        <f t="shared" si="14"/>
        <v>0</v>
      </c>
      <c r="AP44" s="116">
        <f t="shared" si="15"/>
        <v>0</v>
      </c>
      <c r="AQ44" s="116">
        <f t="shared" si="16"/>
        <v>493</v>
      </c>
    </row>
    <row r="45" spans="1:43" x14ac:dyDescent="0.25">
      <c r="A45" s="119" t="s">
        <v>149</v>
      </c>
      <c r="B45" s="119" t="s">
        <v>154</v>
      </c>
      <c r="C45" s="120">
        <v>0</v>
      </c>
      <c r="D45" s="120">
        <v>60</v>
      </c>
      <c r="E45" s="120">
        <v>42</v>
      </c>
      <c r="F45" s="120">
        <v>63</v>
      </c>
      <c r="G45" s="120">
        <v>58</v>
      </c>
      <c r="H45" s="120">
        <v>60</v>
      </c>
      <c r="I45" s="120">
        <v>49</v>
      </c>
      <c r="J45" s="120">
        <v>0</v>
      </c>
      <c r="K45" s="120">
        <v>0</v>
      </c>
      <c r="L45" s="120">
        <v>0</v>
      </c>
      <c r="M45" s="120">
        <v>0</v>
      </c>
      <c r="N45" s="120">
        <v>0</v>
      </c>
      <c r="O45" s="120">
        <v>0</v>
      </c>
      <c r="P45" s="120">
        <v>0</v>
      </c>
      <c r="Q45" s="120">
        <v>0</v>
      </c>
      <c r="R45" s="120">
        <v>332</v>
      </c>
      <c r="V45" s="116" t="str">
        <v>Boston Day and Evening Academy Charter (District)</v>
      </c>
      <c r="AB45" s="116">
        <f t="shared" si="1"/>
        <v>0</v>
      </c>
      <c r="AC45" s="116">
        <f t="shared" si="2"/>
        <v>60</v>
      </c>
      <c r="AD45" s="116">
        <f t="shared" si="3"/>
        <v>42</v>
      </c>
      <c r="AE45" s="116">
        <f t="shared" si="4"/>
        <v>63</v>
      </c>
      <c r="AF45" s="116">
        <f t="shared" si="5"/>
        <v>58</v>
      </c>
      <c r="AG45" s="116">
        <f t="shared" si="6"/>
        <v>60</v>
      </c>
      <c r="AH45" s="116">
        <f t="shared" si="7"/>
        <v>49</v>
      </c>
      <c r="AI45" s="116">
        <f t="shared" si="8"/>
        <v>0</v>
      </c>
      <c r="AJ45" s="116">
        <f t="shared" si="9"/>
        <v>0</v>
      </c>
      <c r="AK45" s="116">
        <f t="shared" si="10"/>
        <v>0</v>
      </c>
      <c r="AL45" s="116">
        <f t="shared" si="11"/>
        <v>0</v>
      </c>
      <c r="AM45" s="116">
        <f t="shared" si="12"/>
        <v>0</v>
      </c>
      <c r="AN45" s="116">
        <f t="shared" si="13"/>
        <v>0</v>
      </c>
      <c r="AO45" s="116">
        <f t="shared" si="14"/>
        <v>0</v>
      </c>
      <c r="AP45" s="116">
        <f t="shared" si="15"/>
        <v>0</v>
      </c>
      <c r="AQ45" s="116">
        <f t="shared" si="16"/>
        <v>332</v>
      </c>
    </row>
    <row r="46" spans="1:43" x14ac:dyDescent="0.25">
      <c r="A46" s="119" t="s">
        <v>149</v>
      </c>
      <c r="B46" s="119" t="s">
        <v>155</v>
      </c>
      <c r="C46" s="120">
        <v>0</v>
      </c>
      <c r="D46" s="120">
        <v>67</v>
      </c>
      <c r="E46" s="120">
        <v>90</v>
      </c>
      <c r="F46" s="120">
        <v>75</v>
      </c>
      <c r="G46" s="120">
        <v>89</v>
      </c>
      <c r="H46" s="120">
        <v>97</v>
      </c>
      <c r="I46" s="120">
        <v>87</v>
      </c>
      <c r="J46" s="120">
        <v>0</v>
      </c>
      <c r="K46" s="120">
        <v>0</v>
      </c>
      <c r="L46" s="120">
        <v>0</v>
      </c>
      <c r="M46" s="120">
        <v>0</v>
      </c>
      <c r="N46" s="120">
        <v>0</v>
      </c>
      <c r="O46" s="120">
        <v>0</v>
      </c>
      <c r="P46" s="120">
        <v>0</v>
      </c>
      <c r="Q46" s="120">
        <v>0</v>
      </c>
      <c r="R46" s="120">
        <v>505</v>
      </c>
      <c r="V46" s="116" t="str">
        <v>Boston Green Academy Horace Mann Charter School (District)</v>
      </c>
      <c r="AB46" s="116">
        <f t="shared" si="1"/>
        <v>0</v>
      </c>
      <c r="AC46" s="116">
        <f t="shared" si="2"/>
        <v>67</v>
      </c>
      <c r="AD46" s="116">
        <f t="shared" si="3"/>
        <v>90</v>
      </c>
      <c r="AE46" s="116">
        <f t="shared" si="4"/>
        <v>75</v>
      </c>
      <c r="AF46" s="116">
        <f t="shared" si="5"/>
        <v>89</v>
      </c>
      <c r="AG46" s="116">
        <f t="shared" si="6"/>
        <v>97</v>
      </c>
      <c r="AH46" s="116">
        <f t="shared" si="7"/>
        <v>87</v>
      </c>
      <c r="AI46" s="116">
        <f t="shared" si="8"/>
        <v>0</v>
      </c>
      <c r="AJ46" s="116">
        <f t="shared" si="9"/>
        <v>0</v>
      </c>
      <c r="AK46" s="116">
        <f t="shared" si="10"/>
        <v>0</v>
      </c>
      <c r="AL46" s="116">
        <f t="shared" si="11"/>
        <v>0</v>
      </c>
      <c r="AM46" s="116">
        <f t="shared" si="12"/>
        <v>0</v>
      </c>
      <c r="AN46" s="116">
        <f t="shared" si="13"/>
        <v>0</v>
      </c>
      <c r="AO46" s="116">
        <f t="shared" si="14"/>
        <v>0</v>
      </c>
      <c r="AP46" s="116">
        <f t="shared" si="15"/>
        <v>0</v>
      </c>
      <c r="AQ46" s="116">
        <f t="shared" si="16"/>
        <v>505</v>
      </c>
    </row>
    <row r="47" spans="1:43" x14ac:dyDescent="0.25">
      <c r="A47" s="119" t="s">
        <v>149</v>
      </c>
      <c r="B47" s="119" t="s">
        <v>156</v>
      </c>
      <c r="C47" s="120">
        <v>85</v>
      </c>
      <c r="D47" s="120">
        <v>0</v>
      </c>
      <c r="E47" s="120">
        <v>0</v>
      </c>
      <c r="F47" s="120">
        <v>0</v>
      </c>
      <c r="G47" s="120">
        <v>0</v>
      </c>
      <c r="H47" s="120">
        <v>0</v>
      </c>
      <c r="I47" s="120">
        <v>0</v>
      </c>
      <c r="J47" s="120">
        <v>0</v>
      </c>
      <c r="K47" s="120">
        <v>0</v>
      </c>
      <c r="L47" s="120">
        <v>0</v>
      </c>
      <c r="M47" s="120">
        <v>0</v>
      </c>
      <c r="N47" s="120">
        <v>0</v>
      </c>
      <c r="O47" s="120">
        <v>0</v>
      </c>
      <c r="P47" s="120">
        <v>0</v>
      </c>
      <c r="Q47" s="120">
        <v>0</v>
      </c>
      <c r="R47" s="120">
        <v>85</v>
      </c>
      <c r="V47" s="116" t="str">
        <v>Boston Preparatory Charter Public (District)</v>
      </c>
      <c r="AB47" s="116">
        <f t="shared" si="1"/>
        <v>85</v>
      </c>
      <c r="AC47" s="116">
        <f t="shared" si="2"/>
        <v>0</v>
      </c>
      <c r="AD47" s="116">
        <f t="shared" si="3"/>
        <v>0</v>
      </c>
      <c r="AE47" s="116">
        <f t="shared" si="4"/>
        <v>0</v>
      </c>
      <c r="AF47" s="116">
        <f t="shared" si="5"/>
        <v>0</v>
      </c>
      <c r="AG47" s="116">
        <f t="shared" si="6"/>
        <v>0</v>
      </c>
      <c r="AH47" s="116">
        <f t="shared" si="7"/>
        <v>0</v>
      </c>
      <c r="AI47" s="116">
        <f t="shared" si="8"/>
        <v>0</v>
      </c>
      <c r="AJ47" s="116">
        <f t="shared" si="9"/>
        <v>0</v>
      </c>
      <c r="AK47" s="116">
        <f t="shared" si="10"/>
        <v>0</v>
      </c>
      <c r="AL47" s="116">
        <f t="shared" si="11"/>
        <v>0</v>
      </c>
      <c r="AM47" s="116">
        <f t="shared" si="12"/>
        <v>0</v>
      </c>
      <c r="AN47" s="116">
        <f t="shared" si="13"/>
        <v>0</v>
      </c>
      <c r="AO47" s="116">
        <f t="shared" si="14"/>
        <v>0</v>
      </c>
      <c r="AP47" s="116">
        <f t="shared" si="15"/>
        <v>0</v>
      </c>
      <c r="AQ47" s="116">
        <f t="shared" si="16"/>
        <v>85</v>
      </c>
    </row>
    <row r="48" spans="1:43" x14ac:dyDescent="0.25">
      <c r="A48" s="119" t="s">
        <v>149</v>
      </c>
      <c r="B48" s="119" t="s">
        <v>157</v>
      </c>
      <c r="C48" s="120">
        <v>0</v>
      </c>
      <c r="D48" s="120">
        <v>69</v>
      </c>
      <c r="E48" s="120">
        <v>69</v>
      </c>
      <c r="F48" s="120">
        <v>66</v>
      </c>
      <c r="G48" s="120">
        <v>77</v>
      </c>
      <c r="H48" s="120">
        <v>78</v>
      </c>
      <c r="I48" s="120">
        <v>79</v>
      </c>
      <c r="J48" s="120">
        <v>0</v>
      </c>
      <c r="K48" s="120">
        <v>0</v>
      </c>
      <c r="L48" s="120">
        <v>0</v>
      </c>
      <c r="M48" s="120">
        <v>0</v>
      </c>
      <c r="N48" s="120">
        <v>0</v>
      </c>
      <c r="O48" s="120">
        <v>0</v>
      </c>
      <c r="P48" s="120">
        <v>0</v>
      </c>
      <c r="Q48" s="120">
        <v>0</v>
      </c>
      <c r="R48" s="120">
        <v>438</v>
      </c>
      <c r="V48" s="116" t="str">
        <v>Boston Renaissance Charter Public (District)</v>
      </c>
      <c r="AB48" s="116">
        <f t="shared" si="1"/>
        <v>0</v>
      </c>
      <c r="AC48" s="116">
        <f t="shared" si="2"/>
        <v>69</v>
      </c>
      <c r="AD48" s="116">
        <f t="shared" si="3"/>
        <v>69</v>
      </c>
      <c r="AE48" s="116">
        <f t="shared" si="4"/>
        <v>66</v>
      </c>
      <c r="AF48" s="116">
        <f t="shared" si="5"/>
        <v>77</v>
      </c>
      <c r="AG48" s="116">
        <f t="shared" si="6"/>
        <v>78</v>
      </c>
      <c r="AH48" s="116">
        <f t="shared" si="7"/>
        <v>79</v>
      </c>
      <c r="AI48" s="116">
        <f t="shared" si="8"/>
        <v>0</v>
      </c>
      <c r="AJ48" s="116">
        <f t="shared" si="9"/>
        <v>0</v>
      </c>
      <c r="AK48" s="116">
        <f t="shared" si="10"/>
        <v>0</v>
      </c>
      <c r="AL48" s="116">
        <f t="shared" si="11"/>
        <v>0</v>
      </c>
      <c r="AM48" s="116">
        <f t="shared" si="12"/>
        <v>0</v>
      </c>
      <c r="AN48" s="116">
        <f t="shared" si="13"/>
        <v>0</v>
      </c>
      <c r="AO48" s="116">
        <f t="shared" si="14"/>
        <v>0</v>
      </c>
      <c r="AP48" s="116">
        <f t="shared" si="15"/>
        <v>0</v>
      </c>
      <c r="AQ48" s="116">
        <f t="shared" si="16"/>
        <v>438</v>
      </c>
    </row>
    <row r="49" spans="1:43" x14ac:dyDescent="0.25">
      <c r="A49" s="119" t="s">
        <v>149</v>
      </c>
      <c r="B49" s="119" t="s">
        <v>158</v>
      </c>
      <c r="C49" s="120">
        <v>0</v>
      </c>
      <c r="D49" s="120">
        <v>107</v>
      </c>
      <c r="E49" s="120">
        <v>87</v>
      </c>
      <c r="F49" s="120">
        <v>110</v>
      </c>
      <c r="G49" s="120">
        <v>105</v>
      </c>
      <c r="H49" s="120">
        <v>101</v>
      </c>
      <c r="I49" s="120">
        <v>95</v>
      </c>
      <c r="J49" s="120">
        <v>0</v>
      </c>
      <c r="K49" s="120">
        <v>0</v>
      </c>
      <c r="L49" s="120">
        <v>0</v>
      </c>
      <c r="M49" s="120">
        <v>0</v>
      </c>
      <c r="N49" s="120">
        <v>0</v>
      </c>
      <c r="O49" s="120">
        <v>0</v>
      </c>
      <c r="P49" s="120">
        <v>0</v>
      </c>
      <c r="Q49" s="120">
        <v>0</v>
      </c>
      <c r="R49" s="120">
        <v>605</v>
      </c>
      <c r="V49" s="116" t="str">
        <v>Bourne</v>
      </c>
      <c r="AB49" s="116">
        <f t="shared" si="1"/>
        <v>0</v>
      </c>
      <c r="AC49" s="116">
        <f t="shared" si="2"/>
        <v>107</v>
      </c>
      <c r="AD49" s="116">
        <f t="shared" si="3"/>
        <v>87</v>
      </c>
      <c r="AE49" s="116">
        <f t="shared" si="4"/>
        <v>110</v>
      </c>
      <c r="AF49" s="116">
        <f t="shared" si="5"/>
        <v>105</v>
      </c>
      <c r="AG49" s="116">
        <f t="shared" si="6"/>
        <v>101</v>
      </c>
      <c r="AH49" s="116">
        <f t="shared" si="7"/>
        <v>95</v>
      </c>
      <c r="AI49" s="116">
        <f t="shared" si="8"/>
        <v>0</v>
      </c>
      <c r="AJ49" s="116">
        <f t="shared" si="9"/>
        <v>0</v>
      </c>
      <c r="AK49" s="116">
        <f t="shared" si="10"/>
        <v>0</v>
      </c>
      <c r="AL49" s="116">
        <f t="shared" si="11"/>
        <v>0</v>
      </c>
      <c r="AM49" s="116">
        <f t="shared" si="12"/>
        <v>0</v>
      </c>
      <c r="AN49" s="116">
        <f t="shared" si="13"/>
        <v>0</v>
      </c>
      <c r="AO49" s="116">
        <f t="shared" si="14"/>
        <v>0</v>
      </c>
      <c r="AP49" s="116">
        <f t="shared" si="15"/>
        <v>0</v>
      </c>
      <c r="AQ49" s="116">
        <f t="shared" si="16"/>
        <v>605</v>
      </c>
    </row>
    <row r="50" spans="1:43" x14ac:dyDescent="0.25">
      <c r="A50" s="119" t="s">
        <v>149</v>
      </c>
      <c r="B50" s="119" t="s">
        <v>159</v>
      </c>
      <c r="C50" s="120">
        <v>0</v>
      </c>
      <c r="D50" s="120">
        <v>0</v>
      </c>
      <c r="E50" s="120">
        <v>0</v>
      </c>
      <c r="F50" s="120">
        <v>0</v>
      </c>
      <c r="G50" s="120">
        <v>0</v>
      </c>
      <c r="H50" s="120">
        <v>0</v>
      </c>
      <c r="I50" s="120">
        <v>0</v>
      </c>
      <c r="J50" s="120">
        <v>119</v>
      </c>
      <c r="K50" s="120">
        <v>102</v>
      </c>
      <c r="L50" s="120">
        <v>96</v>
      </c>
      <c r="M50" s="120">
        <v>0</v>
      </c>
      <c r="N50" s="120">
        <v>0</v>
      </c>
      <c r="O50" s="120">
        <v>0</v>
      </c>
      <c r="P50" s="120">
        <v>0</v>
      </c>
      <c r="Q50" s="120">
        <v>0</v>
      </c>
      <c r="R50" s="120">
        <v>317</v>
      </c>
      <c r="V50" s="116" t="str">
        <v>Boxford</v>
      </c>
      <c r="AB50" s="116">
        <f t="shared" si="1"/>
        <v>0</v>
      </c>
      <c r="AC50" s="116">
        <f t="shared" si="2"/>
        <v>0</v>
      </c>
      <c r="AD50" s="116">
        <f t="shared" si="3"/>
        <v>0</v>
      </c>
      <c r="AE50" s="116">
        <f t="shared" si="4"/>
        <v>0</v>
      </c>
      <c r="AF50" s="116">
        <f t="shared" si="5"/>
        <v>0</v>
      </c>
      <c r="AG50" s="116">
        <f t="shared" si="6"/>
        <v>0</v>
      </c>
      <c r="AH50" s="116">
        <f t="shared" si="7"/>
        <v>0</v>
      </c>
      <c r="AI50" s="116">
        <f t="shared" si="8"/>
        <v>119</v>
      </c>
      <c r="AJ50" s="116">
        <f t="shared" si="9"/>
        <v>102</v>
      </c>
      <c r="AK50" s="116">
        <f t="shared" si="10"/>
        <v>96</v>
      </c>
      <c r="AL50" s="116">
        <f t="shared" si="11"/>
        <v>0</v>
      </c>
      <c r="AM50" s="116">
        <f t="shared" si="12"/>
        <v>0</v>
      </c>
      <c r="AN50" s="116">
        <f t="shared" si="13"/>
        <v>0</v>
      </c>
      <c r="AO50" s="116">
        <f t="shared" si="14"/>
        <v>0</v>
      </c>
      <c r="AP50" s="116">
        <f t="shared" si="15"/>
        <v>0</v>
      </c>
      <c r="AQ50" s="116">
        <f t="shared" si="16"/>
        <v>317</v>
      </c>
    </row>
    <row r="51" spans="1:43" x14ac:dyDescent="0.25">
      <c r="A51" s="119" t="s">
        <v>160</v>
      </c>
      <c r="B51" s="119" t="s">
        <v>161</v>
      </c>
      <c r="C51" s="120">
        <v>0</v>
      </c>
      <c r="D51" s="120">
        <v>0</v>
      </c>
      <c r="E51" s="120">
        <v>0</v>
      </c>
      <c r="F51" s="120">
        <v>0</v>
      </c>
      <c r="G51" s="120">
        <v>0</v>
      </c>
      <c r="H51" s="120">
        <v>0</v>
      </c>
      <c r="I51" s="120">
        <v>0</v>
      </c>
      <c r="J51" s="120">
        <v>108</v>
      </c>
      <c r="K51" s="120">
        <v>106</v>
      </c>
      <c r="L51" s="120">
        <v>103</v>
      </c>
      <c r="M51" s="120">
        <v>90</v>
      </c>
      <c r="N51" s="120">
        <v>70</v>
      </c>
      <c r="O51" s="120">
        <v>70</v>
      </c>
      <c r="P51" s="120">
        <v>40</v>
      </c>
      <c r="Q51" s="120">
        <v>0</v>
      </c>
      <c r="R51" s="120">
        <v>587</v>
      </c>
      <c r="V51" s="116" t="str">
        <v>Braintree</v>
      </c>
      <c r="AB51" s="116">
        <f t="shared" si="1"/>
        <v>0</v>
      </c>
      <c r="AC51" s="116">
        <f t="shared" si="2"/>
        <v>0</v>
      </c>
      <c r="AD51" s="116">
        <f t="shared" si="3"/>
        <v>0</v>
      </c>
      <c r="AE51" s="116">
        <f t="shared" si="4"/>
        <v>0</v>
      </c>
      <c r="AF51" s="116">
        <f t="shared" si="5"/>
        <v>0</v>
      </c>
      <c r="AG51" s="116">
        <f t="shared" si="6"/>
        <v>0</v>
      </c>
      <c r="AH51" s="116">
        <f t="shared" si="7"/>
        <v>0</v>
      </c>
      <c r="AI51" s="116">
        <f t="shared" si="8"/>
        <v>108</v>
      </c>
      <c r="AJ51" s="116">
        <f t="shared" si="9"/>
        <v>106</v>
      </c>
      <c r="AK51" s="116">
        <f t="shared" si="10"/>
        <v>103</v>
      </c>
      <c r="AL51" s="116">
        <f t="shared" si="11"/>
        <v>90</v>
      </c>
      <c r="AM51" s="116">
        <f t="shared" si="12"/>
        <v>70</v>
      </c>
      <c r="AN51" s="116">
        <f t="shared" si="13"/>
        <v>70</v>
      </c>
      <c r="AO51" s="116">
        <f t="shared" si="14"/>
        <v>40</v>
      </c>
      <c r="AP51" s="116">
        <f t="shared" si="15"/>
        <v>0</v>
      </c>
      <c r="AQ51" s="116">
        <f t="shared" si="16"/>
        <v>587</v>
      </c>
    </row>
    <row r="52" spans="1:43" x14ac:dyDescent="0.25">
      <c r="A52" s="119" t="s">
        <v>162</v>
      </c>
      <c r="B52" s="119" t="s">
        <v>163</v>
      </c>
      <c r="C52" s="120">
        <v>0</v>
      </c>
      <c r="D52" s="120">
        <v>0</v>
      </c>
      <c r="E52" s="120">
        <v>0</v>
      </c>
      <c r="F52" s="120">
        <v>0</v>
      </c>
      <c r="G52" s="120">
        <v>0</v>
      </c>
      <c r="H52" s="120">
        <v>0</v>
      </c>
      <c r="I52" s="120">
        <v>0</v>
      </c>
      <c r="J52" s="120">
        <v>0</v>
      </c>
      <c r="K52" s="120">
        <v>0</v>
      </c>
      <c r="L52" s="120">
        <v>0</v>
      </c>
      <c r="M52" s="120">
        <v>420</v>
      </c>
      <c r="N52" s="120">
        <v>444</v>
      </c>
      <c r="O52" s="120">
        <v>405</v>
      </c>
      <c r="P52" s="120">
        <v>408</v>
      </c>
      <c r="Q52" s="120">
        <v>0</v>
      </c>
      <c r="R52" s="118">
        <v>1677</v>
      </c>
      <c r="V52" s="116" t="str">
        <v>Brewster</v>
      </c>
      <c r="AB52" s="116">
        <f t="shared" si="1"/>
        <v>0</v>
      </c>
      <c r="AC52" s="116">
        <f t="shared" si="2"/>
        <v>0</v>
      </c>
      <c r="AD52" s="116">
        <f t="shared" si="3"/>
        <v>0</v>
      </c>
      <c r="AE52" s="116">
        <f t="shared" si="4"/>
        <v>0</v>
      </c>
      <c r="AF52" s="116">
        <f t="shared" si="5"/>
        <v>0</v>
      </c>
      <c r="AG52" s="116">
        <f t="shared" si="6"/>
        <v>0</v>
      </c>
      <c r="AH52" s="116">
        <f t="shared" si="7"/>
        <v>0</v>
      </c>
      <c r="AI52" s="116">
        <f t="shared" si="8"/>
        <v>0</v>
      </c>
      <c r="AJ52" s="116">
        <f t="shared" si="9"/>
        <v>0</v>
      </c>
      <c r="AK52" s="116">
        <f t="shared" si="10"/>
        <v>0</v>
      </c>
      <c r="AL52" s="116">
        <f t="shared" si="11"/>
        <v>420</v>
      </c>
      <c r="AM52" s="116">
        <f t="shared" si="12"/>
        <v>444</v>
      </c>
      <c r="AN52" s="116">
        <f t="shared" si="13"/>
        <v>405</v>
      </c>
      <c r="AO52" s="116">
        <f t="shared" si="14"/>
        <v>408</v>
      </c>
      <c r="AP52" s="116">
        <f t="shared" si="15"/>
        <v>0</v>
      </c>
      <c r="AQ52" s="116">
        <f t="shared" si="16"/>
        <v>1677</v>
      </c>
    </row>
    <row r="53" spans="1:43" x14ac:dyDescent="0.25">
      <c r="A53" s="119" t="s">
        <v>162</v>
      </c>
      <c r="B53" s="119" t="s">
        <v>164</v>
      </c>
      <c r="C53" s="120">
        <v>0</v>
      </c>
      <c r="D53" s="120">
        <v>54</v>
      </c>
      <c r="E53" s="120">
        <v>66</v>
      </c>
      <c r="F53" s="120">
        <v>82</v>
      </c>
      <c r="G53" s="120">
        <v>54</v>
      </c>
      <c r="H53" s="120">
        <v>73</v>
      </c>
      <c r="I53" s="120">
        <v>65</v>
      </c>
      <c r="J53" s="120">
        <v>0</v>
      </c>
      <c r="K53" s="120">
        <v>0</v>
      </c>
      <c r="L53" s="120">
        <v>0</v>
      </c>
      <c r="M53" s="120">
        <v>0</v>
      </c>
      <c r="N53" s="120">
        <v>0</v>
      </c>
      <c r="O53" s="120">
        <v>0</v>
      </c>
      <c r="P53" s="120">
        <v>0</v>
      </c>
      <c r="Q53" s="120">
        <v>0</v>
      </c>
      <c r="R53" s="120">
        <v>394</v>
      </c>
      <c r="V53" s="116" t="str">
        <v>Bridge Boston Charter School (District)</v>
      </c>
      <c r="AB53" s="116">
        <f t="shared" si="1"/>
        <v>0</v>
      </c>
      <c r="AC53" s="116">
        <f t="shared" si="2"/>
        <v>54</v>
      </c>
      <c r="AD53" s="116">
        <f t="shared" si="3"/>
        <v>66</v>
      </c>
      <c r="AE53" s="116">
        <f t="shared" si="4"/>
        <v>82</v>
      </c>
      <c r="AF53" s="116">
        <f t="shared" si="5"/>
        <v>54</v>
      </c>
      <c r="AG53" s="116">
        <f t="shared" si="6"/>
        <v>73</v>
      </c>
      <c r="AH53" s="116">
        <f t="shared" si="7"/>
        <v>65</v>
      </c>
      <c r="AI53" s="116">
        <f t="shared" si="8"/>
        <v>0</v>
      </c>
      <c r="AJ53" s="116">
        <f t="shared" si="9"/>
        <v>0</v>
      </c>
      <c r="AK53" s="116">
        <f t="shared" si="10"/>
        <v>0</v>
      </c>
      <c r="AL53" s="116">
        <f t="shared" si="11"/>
        <v>0</v>
      </c>
      <c r="AM53" s="116">
        <f t="shared" si="12"/>
        <v>0</v>
      </c>
      <c r="AN53" s="116">
        <f t="shared" si="13"/>
        <v>0</v>
      </c>
      <c r="AO53" s="116">
        <f t="shared" si="14"/>
        <v>0</v>
      </c>
      <c r="AP53" s="116">
        <f t="shared" si="15"/>
        <v>0</v>
      </c>
      <c r="AQ53" s="116">
        <f t="shared" si="16"/>
        <v>394</v>
      </c>
    </row>
    <row r="54" spans="1:43" x14ac:dyDescent="0.25">
      <c r="A54" s="119" t="s">
        <v>162</v>
      </c>
      <c r="B54" s="119" t="s">
        <v>165</v>
      </c>
      <c r="C54" s="120">
        <v>0</v>
      </c>
      <c r="D54" s="120">
        <v>64</v>
      </c>
      <c r="E54" s="120">
        <v>57</v>
      </c>
      <c r="F54" s="120">
        <v>73</v>
      </c>
      <c r="G54" s="120">
        <v>65</v>
      </c>
      <c r="H54" s="120">
        <v>62</v>
      </c>
      <c r="I54" s="120">
        <v>69</v>
      </c>
      <c r="J54" s="120">
        <v>0</v>
      </c>
      <c r="K54" s="120">
        <v>0</v>
      </c>
      <c r="L54" s="120">
        <v>0</v>
      </c>
      <c r="M54" s="120">
        <v>0</v>
      </c>
      <c r="N54" s="120">
        <v>0</v>
      </c>
      <c r="O54" s="120">
        <v>0</v>
      </c>
      <c r="P54" s="120">
        <v>0</v>
      </c>
      <c r="Q54" s="120">
        <v>0</v>
      </c>
      <c r="R54" s="120">
        <v>390</v>
      </c>
      <c r="V54" s="116" t="str">
        <v>Bridgewater-Raynham</v>
      </c>
      <c r="AB54" s="116">
        <f t="shared" si="1"/>
        <v>0</v>
      </c>
      <c r="AC54" s="116">
        <f t="shared" si="2"/>
        <v>64</v>
      </c>
      <c r="AD54" s="116">
        <f t="shared" si="3"/>
        <v>57</v>
      </c>
      <c r="AE54" s="116">
        <f t="shared" si="4"/>
        <v>73</v>
      </c>
      <c r="AF54" s="116">
        <f t="shared" si="5"/>
        <v>65</v>
      </c>
      <c r="AG54" s="116">
        <f t="shared" si="6"/>
        <v>62</v>
      </c>
      <c r="AH54" s="116">
        <f t="shared" si="7"/>
        <v>69</v>
      </c>
      <c r="AI54" s="116">
        <f t="shared" si="8"/>
        <v>0</v>
      </c>
      <c r="AJ54" s="116">
        <f t="shared" si="9"/>
        <v>0</v>
      </c>
      <c r="AK54" s="116">
        <f t="shared" si="10"/>
        <v>0</v>
      </c>
      <c r="AL54" s="116">
        <f t="shared" si="11"/>
        <v>0</v>
      </c>
      <c r="AM54" s="116">
        <f t="shared" si="12"/>
        <v>0</v>
      </c>
      <c r="AN54" s="116">
        <f t="shared" si="13"/>
        <v>0</v>
      </c>
      <c r="AO54" s="116">
        <f t="shared" si="14"/>
        <v>0</v>
      </c>
      <c r="AP54" s="116">
        <f t="shared" si="15"/>
        <v>0</v>
      </c>
      <c r="AQ54" s="116">
        <f t="shared" si="16"/>
        <v>390</v>
      </c>
    </row>
    <row r="55" spans="1:43" x14ac:dyDescent="0.25">
      <c r="A55" s="119" t="s">
        <v>162</v>
      </c>
      <c r="B55" s="119" t="s">
        <v>166</v>
      </c>
      <c r="C55" s="120">
        <v>0</v>
      </c>
      <c r="D55" s="120">
        <v>0</v>
      </c>
      <c r="E55" s="120">
        <v>0</v>
      </c>
      <c r="F55" s="120">
        <v>0</v>
      </c>
      <c r="G55" s="120">
        <v>0</v>
      </c>
      <c r="H55" s="120">
        <v>0</v>
      </c>
      <c r="I55" s="120">
        <v>0</v>
      </c>
      <c r="J55" s="120">
        <v>529</v>
      </c>
      <c r="K55" s="120">
        <v>0</v>
      </c>
      <c r="L55" s="120">
        <v>0</v>
      </c>
      <c r="M55" s="120">
        <v>0</v>
      </c>
      <c r="N55" s="120">
        <v>0</v>
      </c>
      <c r="O55" s="120">
        <v>0</v>
      </c>
      <c r="P55" s="120">
        <v>0</v>
      </c>
      <c r="Q55" s="120">
        <v>0</v>
      </c>
      <c r="R55" s="120">
        <v>529</v>
      </c>
      <c r="V55" s="116" t="str">
        <v>Brimfield</v>
      </c>
      <c r="AB55" s="116">
        <f t="shared" si="1"/>
        <v>0</v>
      </c>
      <c r="AC55" s="116">
        <f t="shared" si="2"/>
        <v>0</v>
      </c>
      <c r="AD55" s="116">
        <f t="shared" si="3"/>
        <v>0</v>
      </c>
      <c r="AE55" s="116">
        <f t="shared" si="4"/>
        <v>0</v>
      </c>
      <c r="AF55" s="116">
        <f t="shared" si="5"/>
        <v>0</v>
      </c>
      <c r="AG55" s="116">
        <f t="shared" si="6"/>
        <v>0</v>
      </c>
      <c r="AH55" s="116">
        <f t="shared" si="7"/>
        <v>0</v>
      </c>
      <c r="AI55" s="116">
        <f t="shared" si="8"/>
        <v>529</v>
      </c>
      <c r="AJ55" s="116">
        <f t="shared" si="9"/>
        <v>0</v>
      </c>
      <c r="AK55" s="116">
        <f t="shared" si="10"/>
        <v>0</v>
      </c>
      <c r="AL55" s="116">
        <f t="shared" si="11"/>
        <v>0</v>
      </c>
      <c r="AM55" s="116">
        <f t="shared" si="12"/>
        <v>0</v>
      </c>
      <c r="AN55" s="116">
        <f t="shared" si="13"/>
        <v>0</v>
      </c>
      <c r="AO55" s="116">
        <f t="shared" si="14"/>
        <v>0</v>
      </c>
      <c r="AP55" s="116">
        <f t="shared" si="15"/>
        <v>0</v>
      </c>
      <c r="AQ55" s="116">
        <f t="shared" si="16"/>
        <v>529</v>
      </c>
    </row>
    <row r="56" spans="1:43" x14ac:dyDescent="0.25">
      <c r="A56" s="119" t="s">
        <v>162</v>
      </c>
      <c r="B56" s="119" t="s">
        <v>167</v>
      </c>
      <c r="C56" s="120">
        <v>0</v>
      </c>
      <c r="D56" s="120">
        <v>61</v>
      </c>
      <c r="E56" s="120">
        <v>62</v>
      </c>
      <c r="F56" s="120">
        <v>69</v>
      </c>
      <c r="G56" s="120">
        <v>77</v>
      </c>
      <c r="H56" s="120">
        <v>57</v>
      </c>
      <c r="I56" s="120">
        <v>56</v>
      </c>
      <c r="J56" s="120">
        <v>0</v>
      </c>
      <c r="K56" s="120">
        <v>0</v>
      </c>
      <c r="L56" s="120">
        <v>0</v>
      </c>
      <c r="M56" s="120">
        <v>0</v>
      </c>
      <c r="N56" s="120">
        <v>0</v>
      </c>
      <c r="O56" s="120">
        <v>0</v>
      </c>
      <c r="P56" s="120">
        <v>0</v>
      </c>
      <c r="Q56" s="120">
        <v>0</v>
      </c>
      <c r="R56" s="120">
        <v>382</v>
      </c>
      <c r="V56" s="116" t="str">
        <v>Bristol County Agricultural</v>
      </c>
      <c r="AB56" s="116">
        <f t="shared" si="1"/>
        <v>0</v>
      </c>
      <c r="AC56" s="116">
        <f t="shared" si="2"/>
        <v>61</v>
      </c>
      <c r="AD56" s="116">
        <f t="shared" si="3"/>
        <v>62</v>
      </c>
      <c r="AE56" s="116">
        <f t="shared" si="4"/>
        <v>69</v>
      </c>
      <c r="AF56" s="116">
        <f t="shared" si="5"/>
        <v>77</v>
      </c>
      <c r="AG56" s="116">
        <f t="shared" si="6"/>
        <v>57</v>
      </c>
      <c r="AH56" s="116">
        <f t="shared" si="7"/>
        <v>56</v>
      </c>
      <c r="AI56" s="116">
        <f t="shared" si="8"/>
        <v>0</v>
      </c>
      <c r="AJ56" s="116">
        <f t="shared" si="9"/>
        <v>0</v>
      </c>
      <c r="AK56" s="116">
        <f t="shared" si="10"/>
        <v>0</v>
      </c>
      <c r="AL56" s="116">
        <f t="shared" si="11"/>
        <v>0</v>
      </c>
      <c r="AM56" s="116">
        <f t="shared" si="12"/>
        <v>0</v>
      </c>
      <c r="AN56" s="116">
        <f t="shared" si="13"/>
        <v>0</v>
      </c>
      <c r="AO56" s="116">
        <f t="shared" si="14"/>
        <v>0</v>
      </c>
      <c r="AP56" s="116">
        <f t="shared" si="15"/>
        <v>0</v>
      </c>
      <c r="AQ56" s="116">
        <f t="shared" si="16"/>
        <v>382</v>
      </c>
    </row>
    <row r="57" spans="1:43" x14ac:dyDescent="0.25">
      <c r="A57" s="119" t="s">
        <v>162</v>
      </c>
      <c r="B57" s="119" t="s">
        <v>168</v>
      </c>
      <c r="C57" s="120">
        <v>0</v>
      </c>
      <c r="D57" s="120">
        <v>61</v>
      </c>
      <c r="E57" s="120">
        <v>54</v>
      </c>
      <c r="F57" s="120">
        <v>61</v>
      </c>
      <c r="G57" s="120">
        <v>69</v>
      </c>
      <c r="H57" s="120">
        <v>66</v>
      </c>
      <c r="I57" s="120">
        <v>64</v>
      </c>
      <c r="J57" s="120">
        <v>0</v>
      </c>
      <c r="K57" s="120">
        <v>0</v>
      </c>
      <c r="L57" s="120">
        <v>0</v>
      </c>
      <c r="M57" s="120">
        <v>0</v>
      </c>
      <c r="N57" s="120">
        <v>0</v>
      </c>
      <c r="O57" s="120">
        <v>0</v>
      </c>
      <c r="P57" s="120">
        <v>0</v>
      </c>
      <c r="Q57" s="120">
        <v>0</v>
      </c>
      <c r="R57" s="120">
        <v>375</v>
      </c>
      <c r="V57" s="116" t="str">
        <v>Bristol-Plymouth Regional Vocational Technical</v>
      </c>
      <c r="AB57" s="116">
        <f t="shared" si="1"/>
        <v>0</v>
      </c>
      <c r="AC57" s="116">
        <f t="shared" si="2"/>
        <v>61</v>
      </c>
      <c r="AD57" s="116">
        <f t="shared" si="3"/>
        <v>54</v>
      </c>
      <c r="AE57" s="116">
        <f t="shared" si="4"/>
        <v>61</v>
      </c>
      <c r="AF57" s="116">
        <f t="shared" si="5"/>
        <v>69</v>
      </c>
      <c r="AG57" s="116">
        <f t="shared" si="6"/>
        <v>66</v>
      </c>
      <c r="AH57" s="116">
        <f t="shared" si="7"/>
        <v>64</v>
      </c>
      <c r="AI57" s="116">
        <f t="shared" si="8"/>
        <v>0</v>
      </c>
      <c r="AJ57" s="116">
        <f t="shared" si="9"/>
        <v>0</v>
      </c>
      <c r="AK57" s="116">
        <f t="shared" si="10"/>
        <v>0</v>
      </c>
      <c r="AL57" s="116">
        <f t="shared" si="11"/>
        <v>0</v>
      </c>
      <c r="AM57" s="116">
        <f t="shared" si="12"/>
        <v>0</v>
      </c>
      <c r="AN57" s="116">
        <f t="shared" si="13"/>
        <v>0</v>
      </c>
      <c r="AO57" s="116">
        <f t="shared" si="14"/>
        <v>0</v>
      </c>
      <c r="AP57" s="116">
        <f t="shared" si="15"/>
        <v>0</v>
      </c>
      <c r="AQ57" s="116">
        <f t="shared" si="16"/>
        <v>375</v>
      </c>
    </row>
    <row r="58" spans="1:43" x14ac:dyDescent="0.25">
      <c r="A58" s="119" t="s">
        <v>162</v>
      </c>
      <c r="B58" s="119" t="s">
        <v>169</v>
      </c>
      <c r="C58" s="120">
        <v>0</v>
      </c>
      <c r="D58" s="120">
        <v>68</v>
      </c>
      <c r="E58" s="120">
        <v>75</v>
      </c>
      <c r="F58" s="120">
        <v>56</v>
      </c>
      <c r="G58" s="120">
        <v>87</v>
      </c>
      <c r="H58" s="120">
        <v>76</v>
      </c>
      <c r="I58" s="120">
        <v>86</v>
      </c>
      <c r="J58" s="120">
        <v>0</v>
      </c>
      <c r="K58" s="120">
        <v>0</v>
      </c>
      <c r="L58" s="120">
        <v>0</v>
      </c>
      <c r="M58" s="120">
        <v>0</v>
      </c>
      <c r="N58" s="120">
        <v>0</v>
      </c>
      <c r="O58" s="120">
        <v>0</v>
      </c>
      <c r="P58" s="120">
        <v>0</v>
      </c>
      <c r="Q58" s="120">
        <v>0</v>
      </c>
      <c r="R58" s="120">
        <v>448</v>
      </c>
      <c r="V58" s="116" t="str">
        <v>Brockton</v>
      </c>
      <c r="AB58" s="116">
        <f t="shared" si="1"/>
        <v>0</v>
      </c>
      <c r="AC58" s="116">
        <f t="shared" si="2"/>
        <v>68</v>
      </c>
      <c r="AD58" s="116">
        <f t="shared" si="3"/>
        <v>75</v>
      </c>
      <c r="AE58" s="116">
        <f t="shared" si="4"/>
        <v>56</v>
      </c>
      <c r="AF58" s="116">
        <f t="shared" si="5"/>
        <v>87</v>
      </c>
      <c r="AG58" s="116">
        <f t="shared" si="6"/>
        <v>76</v>
      </c>
      <c r="AH58" s="116">
        <f t="shared" si="7"/>
        <v>86</v>
      </c>
      <c r="AI58" s="116">
        <f t="shared" si="8"/>
        <v>0</v>
      </c>
      <c r="AJ58" s="116">
        <f t="shared" si="9"/>
        <v>0</v>
      </c>
      <c r="AK58" s="116">
        <f t="shared" si="10"/>
        <v>0</v>
      </c>
      <c r="AL58" s="116">
        <f t="shared" si="11"/>
        <v>0</v>
      </c>
      <c r="AM58" s="116">
        <f t="shared" si="12"/>
        <v>0</v>
      </c>
      <c r="AN58" s="116">
        <f t="shared" si="13"/>
        <v>0</v>
      </c>
      <c r="AO58" s="116">
        <f t="shared" si="14"/>
        <v>0</v>
      </c>
      <c r="AP58" s="116">
        <f t="shared" si="15"/>
        <v>0</v>
      </c>
      <c r="AQ58" s="116">
        <f t="shared" si="16"/>
        <v>448</v>
      </c>
    </row>
    <row r="59" spans="1:43" x14ac:dyDescent="0.25">
      <c r="A59" s="119" t="s">
        <v>162</v>
      </c>
      <c r="B59" s="119" t="s">
        <v>170</v>
      </c>
      <c r="C59" s="120">
        <v>100</v>
      </c>
      <c r="D59" s="120">
        <v>0</v>
      </c>
      <c r="E59" s="120">
        <v>0</v>
      </c>
      <c r="F59" s="120">
        <v>0</v>
      </c>
      <c r="G59" s="120">
        <v>0</v>
      </c>
      <c r="H59" s="120">
        <v>0</v>
      </c>
      <c r="I59" s="120">
        <v>0</v>
      </c>
      <c r="J59" s="120">
        <v>0</v>
      </c>
      <c r="K59" s="120">
        <v>0</v>
      </c>
      <c r="L59" s="120">
        <v>0</v>
      </c>
      <c r="M59" s="120">
        <v>0</v>
      </c>
      <c r="N59" s="120">
        <v>0</v>
      </c>
      <c r="O59" s="120">
        <v>0</v>
      </c>
      <c r="P59" s="120">
        <v>0</v>
      </c>
      <c r="Q59" s="120">
        <v>0</v>
      </c>
      <c r="R59" s="120">
        <v>100</v>
      </c>
      <c r="V59" s="116" t="str">
        <v>Brooke Charter School (District)</v>
      </c>
      <c r="AB59" s="116">
        <f t="shared" si="1"/>
        <v>100</v>
      </c>
      <c r="AC59" s="116">
        <f t="shared" si="2"/>
        <v>0</v>
      </c>
      <c r="AD59" s="116">
        <f t="shared" si="3"/>
        <v>0</v>
      </c>
      <c r="AE59" s="116">
        <f t="shared" si="4"/>
        <v>0</v>
      </c>
      <c r="AF59" s="116">
        <f t="shared" si="5"/>
        <v>0</v>
      </c>
      <c r="AG59" s="116">
        <f t="shared" si="6"/>
        <v>0</v>
      </c>
      <c r="AH59" s="116">
        <f t="shared" si="7"/>
        <v>0</v>
      </c>
      <c r="AI59" s="116">
        <f t="shared" si="8"/>
        <v>0</v>
      </c>
      <c r="AJ59" s="116">
        <f t="shared" si="9"/>
        <v>0</v>
      </c>
      <c r="AK59" s="116">
        <f t="shared" si="10"/>
        <v>0</v>
      </c>
      <c r="AL59" s="116">
        <f t="shared" si="11"/>
        <v>0</v>
      </c>
      <c r="AM59" s="116">
        <f t="shared" si="12"/>
        <v>0</v>
      </c>
      <c r="AN59" s="116">
        <f t="shared" si="13"/>
        <v>0</v>
      </c>
      <c r="AO59" s="116">
        <f t="shared" si="14"/>
        <v>0</v>
      </c>
      <c r="AP59" s="116">
        <f t="shared" si="15"/>
        <v>0</v>
      </c>
      <c r="AQ59" s="116">
        <f t="shared" si="16"/>
        <v>100</v>
      </c>
    </row>
    <row r="60" spans="1:43" x14ac:dyDescent="0.25">
      <c r="A60" s="119" t="s">
        <v>162</v>
      </c>
      <c r="B60" s="119" t="s">
        <v>171</v>
      </c>
      <c r="C60" s="120">
        <v>0</v>
      </c>
      <c r="D60" s="120">
        <v>0</v>
      </c>
      <c r="E60" s="120">
        <v>0</v>
      </c>
      <c r="F60" s="120">
        <v>0</v>
      </c>
      <c r="G60" s="120">
        <v>0</v>
      </c>
      <c r="H60" s="120">
        <v>0</v>
      </c>
      <c r="I60" s="120">
        <v>0</v>
      </c>
      <c r="J60" s="120">
        <v>0</v>
      </c>
      <c r="K60" s="120">
        <v>466</v>
      </c>
      <c r="L60" s="120">
        <v>497</v>
      </c>
      <c r="M60" s="120">
        <v>0</v>
      </c>
      <c r="N60" s="120">
        <v>0</v>
      </c>
      <c r="O60" s="120">
        <v>0</v>
      </c>
      <c r="P60" s="120">
        <v>0</v>
      </c>
      <c r="Q60" s="120">
        <v>0</v>
      </c>
      <c r="R60" s="120">
        <v>963</v>
      </c>
      <c r="V60" s="116" t="str">
        <v>Brookfield</v>
      </c>
      <c r="AB60" s="116">
        <f t="shared" si="1"/>
        <v>0</v>
      </c>
      <c r="AC60" s="116">
        <f t="shared" si="2"/>
        <v>0</v>
      </c>
      <c r="AD60" s="116">
        <f t="shared" si="3"/>
        <v>0</v>
      </c>
      <c r="AE60" s="116">
        <f t="shared" si="4"/>
        <v>0</v>
      </c>
      <c r="AF60" s="116">
        <f t="shared" si="5"/>
        <v>0</v>
      </c>
      <c r="AG60" s="116">
        <f t="shared" si="6"/>
        <v>0</v>
      </c>
      <c r="AH60" s="116">
        <f t="shared" si="7"/>
        <v>0</v>
      </c>
      <c r="AI60" s="116">
        <f t="shared" si="8"/>
        <v>0</v>
      </c>
      <c r="AJ60" s="116">
        <f t="shared" si="9"/>
        <v>466</v>
      </c>
      <c r="AK60" s="116">
        <f t="shared" si="10"/>
        <v>497</v>
      </c>
      <c r="AL60" s="116">
        <f t="shared" si="11"/>
        <v>0</v>
      </c>
      <c r="AM60" s="116">
        <f t="shared" si="12"/>
        <v>0</v>
      </c>
      <c r="AN60" s="116">
        <f t="shared" si="13"/>
        <v>0</v>
      </c>
      <c r="AO60" s="116">
        <f t="shared" si="14"/>
        <v>0</v>
      </c>
      <c r="AP60" s="116">
        <f t="shared" si="15"/>
        <v>0</v>
      </c>
      <c r="AQ60" s="116">
        <f t="shared" si="16"/>
        <v>963</v>
      </c>
    </row>
    <row r="61" spans="1:43" x14ac:dyDescent="0.25">
      <c r="A61" s="119" t="s">
        <v>162</v>
      </c>
      <c r="B61" s="119" t="s">
        <v>172</v>
      </c>
      <c r="C61" s="120">
        <v>0</v>
      </c>
      <c r="D61" s="120">
        <v>46</v>
      </c>
      <c r="E61" s="120">
        <v>37</v>
      </c>
      <c r="F61" s="120">
        <v>67</v>
      </c>
      <c r="G61" s="120">
        <v>49</v>
      </c>
      <c r="H61" s="120">
        <v>63</v>
      </c>
      <c r="I61" s="120">
        <v>56</v>
      </c>
      <c r="J61" s="120">
        <v>0</v>
      </c>
      <c r="K61" s="120">
        <v>0</v>
      </c>
      <c r="L61" s="120">
        <v>0</v>
      </c>
      <c r="M61" s="120">
        <v>0</v>
      </c>
      <c r="N61" s="120">
        <v>0</v>
      </c>
      <c r="O61" s="120">
        <v>0</v>
      </c>
      <c r="P61" s="120">
        <v>0</v>
      </c>
      <c r="Q61" s="120">
        <v>0</v>
      </c>
      <c r="R61" s="120">
        <v>318</v>
      </c>
      <c r="V61" s="116" t="str">
        <v>Brookline</v>
      </c>
      <c r="AB61" s="116">
        <f t="shared" si="1"/>
        <v>0</v>
      </c>
      <c r="AC61" s="116">
        <f t="shared" si="2"/>
        <v>46</v>
      </c>
      <c r="AD61" s="116">
        <f t="shared" si="3"/>
        <v>37</v>
      </c>
      <c r="AE61" s="116">
        <f t="shared" si="4"/>
        <v>67</v>
      </c>
      <c r="AF61" s="116">
        <f t="shared" si="5"/>
        <v>49</v>
      </c>
      <c r="AG61" s="116">
        <f t="shared" si="6"/>
        <v>63</v>
      </c>
      <c r="AH61" s="116">
        <f t="shared" si="7"/>
        <v>56</v>
      </c>
      <c r="AI61" s="116">
        <f t="shared" si="8"/>
        <v>0</v>
      </c>
      <c r="AJ61" s="116">
        <f t="shared" si="9"/>
        <v>0</v>
      </c>
      <c r="AK61" s="116">
        <f t="shared" si="10"/>
        <v>0</v>
      </c>
      <c r="AL61" s="116">
        <f t="shared" si="11"/>
        <v>0</v>
      </c>
      <c r="AM61" s="116">
        <f t="shared" si="12"/>
        <v>0</v>
      </c>
      <c r="AN61" s="116">
        <f t="shared" si="13"/>
        <v>0</v>
      </c>
      <c r="AO61" s="116">
        <f t="shared" si="14"/>
        <v>0</v>
      </c>
      <c r="AP61" s="116">
        <f t="shared" si="15"/>
        <v>0</v>
      </c>
      <c r="AQ61" s="116">
        <f t="shared" si="16"/>
        <v>318</v>
      </c>
    </row>
    <row r="62" spans="1:43" x14ac:dyDescent="0.25">
      <c r="A62" s="119" t="s">
        <v>162</v>
      </c>
      <c r="B62" s="119" t="s">
        <v>173</v>
      </c>
      <c r="C62" s="120">
        <v>0</v>
      </c>
      <c r="D62" s="120">
        <v>92</v>
      </c>
      <c r="E62" s="120">
        <v>83</v>
      </c>
      <c r="F62" s="120">
        <v>89</v>
      </c>
      <c r="G62" s="120">
        <v>95</v>
      </c>
      <c r="H62" s="120">
        <v>90</v>
      </c>
      <c r="I62" s="120">
        <v>88</v>
      </c>
      <c r="J62" s="120">
        <v>0</v>
      </c>
      <c r="K62" s="120">
        <v>0</v>
      </c>
      <c r="L62" s="120">
        <v>0</v>
      </c>
      <c r="M62" s="120">
        <v>0</v>
      </c>
      <c r="N62" s="120">
        <v>0</v>
      </c>
      <c r="O62" s="120">
        <v>0</v>
      </c>
      <c r="P62" s="120">
        <v>0</v>
      </c>
      <c r="Q62" s="120">
        <v>0</v>
      </c>
      <c r="R62" s="120">
        <v>537</v>
      </c>
      <c r="V62" s="116" t="str">
        <v>Burlington</v>
      </c>
      <c r="AB62" s="116">
        <f t="shared" si="1"/>
        <v>0</v>
      </c>
      <c r="AC62" s="116">
        <f t="shared" si="2"/>
        <v>92</v>
      </c>
      <c r="AD62" s="116">
        <f t="shared" si="3"/>
        <v>83</v>
      </c>
      <c r="AE62" s="116">
        <f t="shared" si="4"/>
        <v>89</v>
      </c>
      <c r="AF62" s="116">
        <f t="shared" si="5"/>
        <v>95</v>
      </c>
      <c r="AG62" s="116">
        <f t="shared" si="6"/>
        <v>90</v>
      </c>
      <c r="AH62" s="116">
        <f t="shared" si="7"/>
        <v>88</v>
      </c>
      <c r="AI62" s="116">
        <f t="shared" si="8"/>
        <v>0</v>
      </c>
      <c r="AJ62" s="116">
        <f t="shared" si="9"/>
        <v>0</v>
      </c>
      <c r="AK62" s="116">
        <f t="shared" si="10"/>
        <v>0</v>
      </c>
      <c r="AL62" s="116">
        <f t="shared" si="11"/>
        <v>0</v>
      </c>
      <c r="AM62" s="116">
        <f t="shared" si="12"/>
        <v>0</v>
      </c>
      <c r="AN62" s="116">
        <f t="shared" si="13"/>
        <v>0</v>
      </c>
      <c r="AO62" s="116">
        <f t="shared" si="14"/>
        <v>0</v>
      </c>
      <c r="AP62" s="116">
        <f t="shared" si="15"/>
        <v>0</v>
      </c>
      <c r="AQ62" s="116">
        <f t="shared" si="16"/>
        <v>537</v>
      </c>
    </row>
    <row r="63" spans="1:43" x14ac:dyDescent="0.25">
      <c r="A63" s="119" t="s">
        <v>174</v>
      </c>
      <c r="B63" s="119" t="s">
        <v>175</v>
      </c>
      <c r="C63" s="120">
        <v>38</v>
      </c>
      <c r="D63" s="120">
        <v>58</v>
      </c>
      <c r="E63" s="120">
        <v>72</v>
      </c>
      <c r="F63" s="120">
        <v>77</v>
      </c>
      <c r="G63" s="120">
        <v>76</v>
      </c>
      <c r="H63" s="120">
        <v>69</v>
      </c>
      <c r="I63" s="120">
        <v>71</v>
      </c>
      <c r="J63" s="120">
        <v>0</v>
      </c>
      <c r="K63" s="120">
        <v>0</v>
      </c>
      <c r="L63" s="120">
        <v>0</v>
      </c>
      <c r="M63" s="120">
        <v>0</v>
      </c>
      <c r="N63" s="120">
        <v>0</v>
      </c>
      <c r="O63" s="120">
        <v>0</v>
      </c>
      <c r="P63" s="120">
        <v>0</v>
      </c>
      <c r="Q63" s="120">
        <v>0</v>
      </c>
      <c r="R63" s="120">
        <v>461</v>
      </c>
      <c r="V63" s="116" t="str">
        <v>Cambridge</v>
      </c>
      <c r="AB63" s="116">
        <f t="shared" si="1"/>
        <v>38</v>
      </c>
      <c r="AC63" s="116">
        <f t="shared" si="2"/>
        <v>58</v>
      </c>
      <c r="AD63" s="116">
        <f t="shared" si="3"/>
        <v>72</v>
      </c>
      <c r="AE63" s="116">
        <f t="shared" si="4"/>
        <v>77</v>
      </c>
      <c r="AF63" s="116">
        <f t="shared" si="5"/>
        <v>76</v>
      </c>
      <c r="AG63" s="116">
        <f t="shared" si="6"/>
        <v>69</v>
      </c>
      <c r="AH63" s="116">
        <f t="shared" si="7"/>
        <v>71</v>
      </c>
      <c r="AI63" s="116">
        <f t="shared" si="8"/>
        <v>0</v>
      </c>
      <c r="AJ63" s="116">
        <f t="shared" si="9"/>
        <v>0</v>
      </c>
      <c r="AK63" s="116">
        <f t="shared" si="10"/>
        <v>0</v>
      </c>
      <c r="AL63" s="116">
        <f t="shared" si="11"/>
        <v>0</v>
      </c>
      <c r="AM63" s="116">
        <f t="shared" si="12"/>
        <v>0</v>
      </c>
      <c r="AN63" s="116">
        <f t="shared" si="13"/>
        <v>0</v>
      </c>
      <c r="AO63" s="116">
        <f t="shared" si="14"/>
        <v>0</v>
      </c>
      <c r="AP63" s="116">
        <f t="shared" si="15"/>
        <v>0</v>
      </c>
      <c r="AQ63" s="116">
        <f t="shared" si="16"/>
        <v>461</v>
      </c>
    </row>
    <row r="64" spans="1:43" x14ac:dyDescent="0.25">
      <c r="A64" s="119" t="s">
        <v>174</v>
      </c>
      <c r="B64" s="119" t="s">
        <v>176</v>
      </c>
      <c r="C64" s="120">
        <v>48</v>
      </c>
      <c r="D64" s="120">
        <v>87</v>
      </c>
      <c r="E64" s="120">
        <v>75</v>
      </c>
      <c r="F64" s="120">
        <v>0</v>
      </c>
      <c r="G64" s="120">
        <v>0</v>
      </c>
      <c r="H64" s="120">
        <v>0</v>
      </c>
      <c r="I64" s="120">
        <v>0</v>
      </c>
      <c r="J64" s="120">
        <v>0</v>
      </c>
      <c r="K64" s="120">
        <v>0</v>
      </c>
      <c r="L64" s="120">
        <v>0</v>
      </c>
      <c r="M64" s="120">
        <v>0</v>
      </c>
      <c r="N64" s="120">
        <v>0</v>
      </c>
      <c r="O64" s="120">
        <v>0</v>
      </c>
      <c r="P64" s="120">
        <v>0</v>
      </c>
      <c r="Q64" s="120">
        <v>0</v>
      </c>
      <c r="R64" s="120">
        <v>210</v>
      </c>
      <c r="V64" s="116" t="str">
        <v>Canton</v>
      </c>
      <c r="AB64" s="116">
        <f t="shared" si="1"/>
        <v>48</v>
      </c>
      <c r="AC64" s="116">
        <f t="shared" si="2"/>
        <v>87</v>
      </c>
      <c r="AD64" s="116">
        <f t="shared" si="3"/>
        <v>75</v>
      </c>
      <c r="AE64" s="116">
        <f t="shared" si="4"/>
        <v>0</v>
      </c>
      <c r="AF64" s="116">
        <f t="shared" si="5"/>
        <v>0</v>
      </c>
      <c r="AG64" s="116">
        <f t="shared" si="6"/>
        <v>0</v>
      </c>
      <c r="AH64" s="116">
        <f t="shared" si="7"/>
        <v>0</v>
      </c>
      <c r="AI64" s="116">
        <f t="shared" si="8"/>
        <v>0</v>
      </c>
      <c r="AJ64" s="116">
        <f t="shared" si="9"/>
        <v>0</v>
      </c>
      <c r="AK64" s="116">
        <f t="shared" si="10"/>
        <v>0</v>
      </c>
      <c r="AL64" s="116">
        <f t="shared" si="11"/>
        <v>0</v>
      </c>
      <c r="AM64" s="116">
        <f t="shared" si="12"/>
        <v>0</v>
      </c>
      <c r="AN64" s="116">
        <f t="shared" si="13"/>
        <v>0</v>
      </c>
      <c r="AO64" s="116">
        <f t="shared" si="14"/>
        <v>0</v>
      </c>
      <c r="AP64" s="116">
        <f t="shared" si="15"/>
        <v>0</v>
      </c>
      <c r="AQ64" s="116">
        <f t="shared" si="16"/>
        <v>210</v>
      </c>
    </row>
    <row r="65" spans="1:43" x14ac:dyDescent="0.25">
      <c r="A65" s="119" t="s">
        <v>174</v>
      </c>
      <c r="B65" s="119" t="s">
        <v>177</v>
      </c>
      <c r="C65" s="120">
        <v>0</v>
      </c>
      <c r="D65" s="120">
        <v>0</v>
      </c>
      <c r="E65" s="120">
        <v>0</v>
      </c>
      <c r="F65" s="120">
        <v>0</v>
      </c>
      <c r="G65" s="120">
        <v>0</v>
      </c>
      <c r="H65" s="120">
        <v>0</v>
      </c>
      <c r="I65" s="120">
        <v>0</v>
      </c>
      <c r="J65" s="120">
        <v>0</v>
      </c>
      <c r="K65" s="120">
        <v>0</v>
      </c>
      <c r="L65" s="120">
        <v>0</v>
      </c>
      <c r="M65" s="120">
        <v>156</v>
      </c>
      <c r="N65" s="120">
        <v>156</v>
      </c>
      <c r="O65" s="120">
        <v>165</v>
      </c>
      <c r="P65" s="120">
        <v>152</v>
      </c>
      <c r="Q65" s="120">
        <v>4</v>
      </c>
      <c r="R65" s="120">
        <v>633</v>
      </c>
      <c r="V65" s="116" t="str">
        <v>Cape Cod Lighthouse Charter (District)</v>
      </c>
      <c r="AB65" s="116">
        <f t="shared" si="1"/>
        <v>0</v>
      </c>
      <c r="AC65" s="116">
        <f t="shared" si="2"/>
        <v>0</v>
      </c>
      <c r="AD65" s="116">
        <f t="shared" si="3"/>
        <v>0</v>
      </c>
      <c r="AE65" s="116">
        <f t="shared" si="4"/>
        <v>0</v>
      </c>
      <c r="AF65" s="116">
        <f t="shared" si="5"/>
        <v>0</v>
      </c>
      <c r="AG65" s="116">
        <f t="shared" si="6"/>
        <v>0</v>
      </c>
      <c r="AH65" s="116">
        <f t="shared" si="7"/>
        <v>0</v>
      </c>
      <c r="AI65" s="116">
        <f t="shared" si="8"/>
        <v>0</v>
      </c>
      <c r="AJ65" s="116">
        <f t="shared" si="9"/>
        <v>0</v>
      </c>
      <c r="AK65" s="116">
        <f t="shared" si="10"/>
        <v>0</v>
      </c>
      <c r="AL65" s="116">
        <f t="shared" si="11"/>
        <v>156</v>
      </c>
      <c r="AM65" s="116">
        <f t="shared" si="12"/>
        <v>156</v>
      </c>
      <c r="AN65" s="116">
        <f t="shared" si="13"/>
        <v>165</v>
      </c>
      <c r="AO65" s="116">
        <f t="shared" si="14"/>
        <v>152</v>
      </c>
      <c r="AP65" s="116">
        <f t="shared" si="15"/>
        <v>4</v>
      </c>
      <c r="AQ65" s="116">
        <f t="shared" si="16"/>
        <v>633</v>
      </c>
    </row>
    <row r="66" spans="1:43" x14ac:dyDescent="0.25">
      <c r="A66" s="119" t="s">
        <v>174</v>
      </c>
      <c r="B66" s="119" t="s">
        <v>178</v>
      </c>
      <c r="C66" s="120">
        <v>0</v>
      </c>
      <c r="D66" s="120">
        <v>0</v>
      </c>
      <c r="E66" s="120">
        <v>0</v>
      </c>
      <c r="F66" s="120">
        <v>0</v>
      </c>
      <c r="G66" s="120">
        <v>0</v>
      </c>
      <c r="H66" s="120">
        <v>0</v>
      </c>
      <c r="I66" s="120">
        <v>0</v>
      </c>
      <c r="J66" s="120">
        <v>216</v>
      </c>
      <c r="K66" s="120">
        <v>182</v>
      </c>
      <c r="L66" s="120">
        <v>178</v>
      </c>
      <c r="M66" s="120">
        <v>0</v>
      </c>
      <c r="N66" s="120">
        <v>0</v>
      </c>
      <c r="O66" s="120">
        <v>0</v>
      </c>
      <c r="P66" s="120">
        <v>0</v>
      </c>
      <c r="Q66" s="120">
        <v>0</v>
      </c>
      <c r="R66" s="120">
        <v>576</v>
      </c>
      <c r="V66" s="116" t="str">
        <v>Cape Cod Regional Vocational Technical</v>
      </c>
      <c r="AB66" s="116">
        <f t="shared" si="1"/>
        <v>0</v>
      </c>
      <c r="AC66" s="116">
        <f t="shared" si="2"/>
        <v>0</v>
      </c>
      <c r="AD66" s="116">
        <f t="shared" si="3"/>
        <v>0</v>
      </c>
      <c r="AE66" s="116">
        <f t="shared" si="4"/>
        <v>0</v>
      </c>
      <c r="AF66" s="116">
        <f t="shared" si="5"/>
        <v>0</v>
      </c>
      <c r="AG66" s="116">
        <f t="shared" si="6"/>
        <v>0</v>
      </c>
      <c r="AH66" s="116">
        <f t="shared" si="7"/>
        <v>0</v>
      </c>
      <c r="AI66" s="116">
        <f t="shared" si="8"/>
        <v>216</v>
      </c>
      <c r="AJ66" s="116">
        <f t="shared" si="9"/>
        <v>182</v>
      </c>
      <c r="AK66" s="116">
        <f t="shared" si="10"/>
        <v>178</v>
      </c>
      <c r="AL66" s="116">
        <f t="shared" si="11"/>
        <v>0</v>
      </c>
      <c r="AM66" s="116">
        <f t="shared" si="12"/>
        <v>0</v>
      </c>
      <c r="AN66" s="116">
        <f t="shared" si="13"/>
        <v>0</v>
      </c>
      <c r="AO66" s="116">
        <f t="shared" si="14"/>
        <v>0</v>
      </c>
      <c r="AP66" s="116">
        <f t="shared" si="15"/>
        <v>0</v>
      </c>
      <c r="AQ66" s="116">
        <f t="shared" si="16"/>
        <v>576</v>
      </c>
    </row>
    <row r="67" spans="1:43" x14ac:dyDescent="0.25">
      <c r="A67" s="119" t="s">
        <v>174</v>
      </c>
      <c r="B67" s="119" t="s">
        <v>179</v>
      </c>
      <c r="C67" s="120">
        <v>0</v>
      </c>
      <c r="D67" s="120">
        <v>0</v>
      </c>
      <c r="E67" s="120">
        <v>0</v>
      </c>
      <c r="F67" s="120">
        <v>89</v>
      </c>
      <c r="G67" s="120">
        <v>97</v>
      </c>
      <c r="H67" s="120">
        <v>99</v>
      </c>
      <c r="I67" s="120">
        <v>90</v>
      </c>
      <c r="J67" s="120">
        <v>0</v>
      </c>
      <c r="K67" s="120">
        <v>0</v>
      </c>
      <c r="L67" s="120">
        <v>0</v>
      </c>
      <c r="M67" s="120">
        <v>0</v>
      </c>
      <c r="N67" s="120">
        <v>0</v>
      </c>
      <c r="O67" s="120">
        <v>0</v>
      </c>
      <c r="P67" s="120">
        <v>0</v>
      </c>
      <c r="Q67" s="120">
        <v>0</v>
      </c>
      <c r="R67" s="120">
        <v>375</v>
      </c>
      <c r="V67" s="116" t="str">
        <v>Carlisle</v>
      </c>
      <c r="AB67" s="116">
        <f t="shared" si="1"/>
        <v>0</v>
      </c>
      <c r="AC67" s="116">
        <f t="shared" si="2"/>
        <v>0</v>
      </c>
      <c r="AD67" s="116">
        <f t="shared" si="3"/>
        <v>0</v>
      </c>
      <c r="AE67" s="116">
        <f t="shared" si="4"/>
        <v>89</v>
      </c>
      <c r="AF67" s="116">
        <f t="shared" si="5"/>
        <v>97</v>
      </c>
      <c r="AG67" s="116">
        <f t="shared" si="6"/>
        <v>99</v>
      </c>
      <c r="AH67" s="116">
        <f t="shared" si="7"/>
        <v>90</v>
      </c>
      <c r="AI67" s="116">
        <f t="shared" si="8"/>
        <v>0</v>
      </c>
      <c r="AJ67" s="116">
        <f t="shared" si="9"/>
        <v>0</v>
      </c>
      <c r="AK67" s="116">
        <f t="shared" si="10"/>
        <v>0</v>
      </c>
      <c r="AL67" s="116">
        <f t="shared" si="11"/>
        <v>0</v>
      </c>
      <c r="AM67" s="116">
        <f t="shared" si="12"/>
        <v>0</v>
      </c>
      <c r="AN67" s="116">
        <f t="shared" si="13"/>
        <v>0</v>
      </c>
      <c r="AO67" s="116">
        <f t="shared" si="14"/>
        <v>0</v>
      </c>
      <c r="AP67" s="116">
        <f t="shared" si="15"/>
        <v>0</v>
      </c>
      <c r="AQ67" s="116">
        <f t="shared" si="16"/>
        <v>375</v>
      </c>
    </row>
    <row r="68" spans="1:43" x14ac:dyDescent="0.25">
      <c r="A68" s="119" t="s">
        <v>180</v>
      </c>
      <c r="B68" s="119" t="s">
        <v>181</v>
      </c>
      <c r="C68" s="120">
        <v>0</v>
      </c>
      <c r="D68" s="120">
        <v>0</v>
      </c>
      <c r="E68" s="120">
        <v>0</v>
      </c>
      <c r="F68" s="120">
        <v>0</v>
      </c>
      <c r="G68" s="120">
        <v>0</v>
      </c>
      <c r="H68" s="120">
        <v>0</v>
      </c>
      <c r="I68" s="120">
        <v>0</v>
      </c>
      <c r="J68" s="120">
        <v>0</v>
      </c>
      <c r="K68" s="120">
        <v>0</v>
      </c>
      <c r="L68" s="120">
        <v>0</v>
      </c>
      <c r="M68" s="120">
        <v>227</v>
      </c>
      <c r="N68" s="120">
        <v>219</v>
      </c>
      <c r="O68" s="120">
        <v>226</v>
      </c>
      <c r="P68" s="120">
        <v>212</v>
      </c>
      <c r="Q68" s="120">
        <v>0</v>
      </c>
      <c r="R68" s="120">
        <v>884</v>
      </c>
      <c r="V68" s="116" t="str">
        <v>Carver</v>
      </c>
      <c r="AB68" s="116">
        <f t="shared" ref="AB68:AB131" si="17">C68*1</f>
        <v>0</v>
      </c>
      <c r="AC68" s="116">
        <f t="shared" ref="AC68:AC131" si="18">D68*1</f>
        <v>0</v>
      </c>
      <c r="AD68" s="116">
        <f t="shared" ref="AD68:AD131" si="19">E68*1</f>
        <v>0</v>
      </c>
      <c r="AE68" s="116">
        <f t="shared" ref="AE68:AE131" si="20">F68*1</f>
        <v>0</v>
      </c>
      <c r="AF68" s="116">
        <f t="shared" ref="AF68:AF131" si="21">G68*1</f>
        <v>0</v>
      </c>
      <c r="AG68" s="116">
        <f t="shared" ref="AG68:AG131" si="22">H68*1</f>
        <v>0</v>
      </c>
      <c r="AH68" s="116">
        <f t="shared" ref="AH68:AH131" si="23">I68*1</f>
        <v>0</v>
      </c>
      <c r="AI68" s="116">
        <f t="shared" ref="AI68:AI131" si="24">J68*1</f>
        <v>0</v>
      </c>
      <c r="AJ68" s="116">
        <f t="shared" ref="AJ68:AJ131" si="25">K68*1</f>
        <v>0</v>
      </c>
      <c r="AK68" s="116">
        <f t="shared" ref="AK68:AK131" si="26">L68*1</f>
        <v>0</v>
      </c>
      <c r="AL68" s="116">
        <f t="shared" ref="AL68:AL131" si="27">M68*1</f>
        <v>227</v>
      </c>
      <c r="AM68" s="116">
        <f t="shared" ref="AM68:AM131" si="28">N68*1</f>
        <v>219</v>
      </c>
      <c r="AN68" s="116">
        <f t="shared" ref="AN68:AN131" si="29">O68*1</f>
        <v>226</v>
      </c>
      <c r="AO68" s="116">
        <f t="shared" ref="AO68:AO131" si="30">P68*1</f>
        <v>212</v>
      </c>
      <c r="AP68" s="116">
        <f t="shared" ref="AP68:AP131" si="31">Q68*1</f>
        <v>0</v>
      </c>
      <c r="AQ68" s="116">
        <f t="shared" ref="AQ68:AQ131" si="32">R68*1</f>
        <v>884</v>
      </c>
    </row>
    <row r="69" spans="1:43" x14ac:dyDescent="0.25">
      <c r="A69" s="119" t="s">
        <v>180</v>
      </c>
      <c r="B69" s="119" t="s">
        <v>182</v>
      </c>
      <c r="C69" s="120">
        <v>0</v>
      </c>
      <c r="D69" s="120">
        <v>0</v>
      </c>
      <c r="E69" s="120">
        <v>0</v>
      </c>
      <c r="F69" s="120">
        <v>0</v>
      </c>
      <c r="G69" s="120">
        <v>0</v>
      </c>
      <c r="H69" s="120">
        <v>0</v>
      </c>
      <c r="I69" s="120">
        <v>0</v>
      </c>
      <c r="J69" s="120">
        <v>232</v>
      </c>
      <c r="K69" s="120">
        <v>232</v>
      </c>
      <c r="L69" s="120">
        <v>221</v>
      </c>
      <c r="M69" s="120">
        <v>0</v>
      </c>
      <c r="N69" s="120">
        <v>0</v>
      </c>
      <c r="O69" s="120">
        <v>0</v>
      </c>
      <c r="P69" s="120">
        <v>0</v>
      </c>
      <c r="Q69" s="120">
        <v>0</v>
      </c>
      <c r="R69" s="120">
        <v>685</v>
      </c>
      <c r="V69" s="116" t="str">
        <v>Central Berkshire</v>
      </c>
      <c r="AB69" s="116">
        <f t="shared" si="17"/>
        <v>0</v>
      </c>
      <c r="AC69" s="116">
        <f t="shared" si="18"/>
        <v>0</v>
      </c>
      <c r="AD69" s="116">
        <f t="shared" si="19"/>
        <v>0</v>
      </c>
      <c r="AE69" s="116">
        <f t="shared" si="20"/>
        <v>0</v>
      </c>
      <c r="AF69" s="116">
        <f t="shared" si="21"/>
        <v>0</v>
      </c>
      <c r="AG69" s="116">
        <f t="shared" si="22"/>
        <v>0</v>
      </c>
      <c r="AH69" s="116">
        <f t="shared" si="23"/>
        <v>0</v>
      </c>
      <c r="AI69" s="116">
        <f t="shared" si="24"/>
        <v>232</v>
      </c>
      <c r="AJ69" s="116">
        <f t="shared" si="25"/>
        <v>232</v>
      </c>
      <c r="AK69" s="116">
        <f t="shared" si="26"/>
        <v>221</v>
      </c>
      <c r="AL69" s="116">
        <f t="shared" si="27"/>
        <v>0</v>
      </c>
      <c r="AM69" s="116">
        <f t="shared" si="28"/>
        <v>0</v>
      </c>
      <c r="AN69" s="116">
        <f t="shared" si="29"/>
        <v>0</v>
      </c>
      <c r="AO69" s="116">
        <f t="shared" si="30"/>
        <v>0</v>
      </c>
      <c r="AP69" s="116">
        <f t="shared" si="31"/>
        <v>0</v>
      </c>
      <c r="AQ69" s="116">
        <f t="shared" si="32"/>
        <v>685</v>
      </c>
    </row>
    <row r="70" spans="1:43" x14ac:dyDescent="0.25">
      <c r="A70" s="119" t="s">
        <v>180</v>
      </c>
      <c r="B70" s="119" t="s">
        <v>183</v>
      </c>
      <c r="C70" s="120">
        <v>0</v>
      </c>
      <c r="D70" s="120">
        <v>0</v>
      </c>
      <c r="E70" s="120">
        <v>0</v>
      </c>
      <c r="F70" s="120">
        <v>0</v>
      </c>
      <c r="G70" s="120">
        <v>232</v>
      </c>
      <c r="H70" s="120">
        <v>243</v>
      </c>
      <c r="I70" s="120">
        <v>195</v>
      </c>
      <c r="J70" s="120">
        <v>0</v>
      </c>
      <c r="K70" s="120">
        <v>0</v>
      </c>
      <c r="L70" s="120">
        <v>0</v>
      </c>
      <c r="M70" s="120">
        <v>0</v>
      </c>
      <c r="N70" s="120">
        <v>0</v>
      </c>
      <c r="O70" s="120">
        <v>0</v>
      </c>
      <c r="P70" s="120">
        <v>0</v>
      </c>
      <c r="Q70" s="120">
        <v>0</v>
      </c>
      <c r="R70" s="120">
        <v>670</v>
      </c>
      <c r="V70" s="116" t="str">
        <v>Chelmsford</v>
      </c>
      <c r="AB70" s="116">
        <f t="shared" si="17"/>
        <v>0</v>
      </c>
      <c r="AC70" s="116">
        <f t="shared" si="18"/>
        <v>0</v>
      </c>
      <c r="AD70" s="116">
        <f t="shared" si="19"/>
        <v>0</v>
      </c>
      <c r="AE70" s="116">
        <f t="shared" si="20"/>
        <v>0</v>
      </c>
      <c r="AF70" s="116">
        <f t="shared" si="21"/>
        <v>232</v>
      </c>
      <c r="AG70" s="116">
        <f t="shared" si="22"/>
        <v>243</v>
      </c>
      <c r="AH70" s="116">
        <f t="shared" si="23"/>
        <v>195</v>
      </c>
      <c r="AI70" s="116">
        <f t="shared" si="24"/>
        <v>0</v>
      </c>
      <c r="AJ70" s="116">
        <f t="shared" si="25"/>
        <v>0</v>
      </c>
      <c r="AK70" s="116">
        <f t="shared" si="26"/>
        <v>0</v>
      </c>
      <c r="AL70" s="116">
        <f t="shared" si="27"/>
        <v>0</v>
      </c>
      <c r="AM70" s="116">
        <f t="shared" si="28"/>
        <v>0</v>
      </c>
      <c r="AN70" s="116">
        <f t="shared" si="29"/>
        <v>0</v>
      </c>
      <c r="AO70" s="116">
        <f t="shared" si="30"/>
        <v>0</v>
      </c>
      <c r="AP70" s="116">
        <f t="shared" si="31"/>
        <v>0</v>
      </c>
      <c r="AQ70" s="116">
        <f t="shared" si="32"/>
        <v>670</v>
      </c>
    </row>
    <row r="71" spans="1:43" x14ac:dyDescent="0.25">
      <c r="A71" s="119" t="s">
        <v>180</v>
      </c>
      <c r="B71" s="119" t="s">
        <v>184</v>
      </c>
      <c r="C71" s="120">
        <v>0</v>
      </c>
      <c r="D71" s="120">
        <v>179</v>
      </c>
      <c r="E71" s="120">
        <v>225</v>
      </c>
      <c r="F71" s="120">
        <v>180</v>
      </c>
      <c r="G71" s="120">
        <v>0</v>
      </c>
      <c r="H71" s="120">
        <v>0</v>
      </c>
      <c r="I71" s="120">
        <v>0</v>
      </c>
      <c r="J71" s="120">
        <v>0</v>
      </c>
      <c r="K71" s="120">
        <v>0</v>
      </c>
      <c r="L71" s="120">
        <v>0</v>
      </c>
      <c r="M71" s="120">
        <v>0</v>
      </c>
      <c r="N71" s="120">
        <v>0</v>
      </c>
      <c r="O71" s="120">
        <v>0</v>
      </c>
      <c r="P71" s="120">
        <v>0</v>
      </c>
      <c r="Q71" s="120">
        <v>0</v>
      </c>
      <c r="R71" s="120">
        <v>584</v>
      </c>
      <c r="V71" s="116" t="str">
        <v>Chelsea</v>
      </c>
      <c r="AB71" s="116">
        <f t="shared" si="17"/>
        <v>0</v>
      </c>
      <c r="AC71" s="116">
        <f t="shared" si="18"/>
        <v>179</v>
      </c>
      <c r="AD71" s="116">
        <f t="shared" si="19"/>
        <v>225</v>
      </c>
      <c r="AE71" s="116">
        <f t="shared" si="20"/>
        <v>180</v>
      </c>
      <c r="AF71" s="116">
        <f t="shared" si="21"/>
        <v>0</v>
      </c>
      <c r="AG71" s="116">
        <f t="shared" si="22"/>
        <v>0</v>
      </c>
      <c r="AH71" s="116">
        <f t="shared" si="23"/>
        <v>0</v>
      </c>
      <c r="AI71" s="116">
        <f t="shared" si="24"/>
        <v>0</v>
      </c>
      <c r="AJ71" s="116">
        <f t="shared" si="25"/>
        <v>0</v>
      </c>
      <c r="AK71" s="116">
        <f t="shared" si="26"/>
        <v>0</v>
      </c>
      <c r="AL71" s="116">
        <f t="shared" si="27"/>
        <v>0</v>
      </c>
      <c r="AM71" s="116">
        <f t="shared" si="28"/>
        <v>0</v>
      </c>
      <c r="AN71" s="116">
        <f t="shared" si="29"/>
        <v>0</v>
      </c>
      <c r="AO71" s="116">
        <f t="shared" si="30"/>
        <v>0</v>
      </c>
      <c r="AP71" s="116">
        <f t="shared" si="31"/>
        <v>0</v>
      </c>
      <c r="AQ71" s="116">
        <f t="shared" si="32"/>
        <v>584</v>
      </c>
    </row>
    <row r="72" spans="1:43" x14ac:dyDescent="0.25">
      <c r="A72" s="119" t="s">
        <v>180</v>
      </c>
      <c r="B72" s="119" t="s">
        <v>185</v>
      </c>
      <c r="C72" s="120">
        <v>86</v>
      </c>
      <c r="D72" s="120">
        <v>0</v>
      </c>
      <c r="E72" s="120">
        <v>0</v>
      </c>
      <c r="F72" s="120">
        <v>0</v>
      </c>
      <c r="G72" s="120">
        <v>0</v>
      </c>
      <c r="H72" s="120">
        <v>0</v>
      </c>
      <c r="I72" s="120">
        <v>0</v>
      </c>
      <c r="J72" s="120">
        <v>0</v>
      </c>
      <c r="K72" s="120">
        <v>0</v>
      </c>
      <c r="L72" s="120">
        <v>0</v>
      </c>
      <c r="M72" s="120">
        <v>0</v>
      </c>
      <c r="N72" s="120">
        <v>0</v>
      </c>
      <c r="O72" s="120">
        <v>0</v>
      </c>
      <c r="P72" s="120">
        <v>0</v>
      </c>
      <c r="Q72" s="120">
        <v>0</v>
      </c>
      <c r="R72" s="120">
        <v>86</v>
      </c>
      <c r="V72" s="116" t="str">
        <v>Chesterfield-Goshen</v>
      </c>
      <c r="AB72" s="116">
        <f t="shared" si="17"/>
        <v>86</v>
      </c>
      <c r="AC72" s="116">
        <f t="shared" si="18"/>
        <v>0</v>
      </c>
      <c r="AD72" s="116">
        <f t="shared" si="19"/>
        <v>0</v>
      </c>
      <c r="AE72" s="116">
        <f t="shared" si="20"/>
        <v>0</v>
      </c>
      <c r="AF72" s="116">
        <f t="shared" si="21"/>
        <v>0</v>
      </c>
      <c r="AG72" s="116">
        <f t="shared" si="22"/>
        <v>0</v>
      </c>
      <c r="AH72" s="116">
        <f t="shared" si="23"/>
        <v>0</v>
      </c>
      <c r="AI72" s="116">
        <f t="shared" si="24"/>
        <v>0</v>
      </c>
      <c r="AJ72" s="116">
        <f t="shared" si="25"/>
        <v>0</v>
      </c>
      <c r="AK72" s="116">
        <f t="shared" si="26"/>
        <v>0</v>
      </c>
      <c r="AL72" s="116">
        <f t="shared" si="27"/>
        <v>0</v>
      </c>
      <c r="AM72" s="116">
        <f t="shared" si="28"/>
        <v>0</v>
      </c>
      <c r="AN72" s="116">
        <f t="shared" si="29"/>
        <v>0</v>
      </c>
      <c r="AO72" s="116">
        <f t="shared" si="30"/>
        <v>0</v>
      </c>
      <c r="AP72" s="116">
        <f t="shared" si="31"/>
        <v>0</v>
      </c>
      <c r="AQ72" s="116">
        <f t="shared" si="32"/>
        <v>86</v>
      </c>
    </row>
    <row r="73" spans="1:43" x14ac:dyDescent="0.25">
      <c r="A73" s="119" t="s">
        <v>186</v>
      </c>
      <c r="B73" s="119" t="s">
        <v>187</v>
      </c>
      <c r="C73" s="120">
        <v>0</v>
      </c>
      <c r="D73" s="120">
        <v>0</v>
      </c>
      <c r="E73" s="120">
        <v>0</v>
      </c>
      <c r="F73" s="120">
        <v>0</v>
      </c>
      <c r="G73" s="120">
        <v>0</v>
      </c>
      <c r="H73" s="120">
        <v>0</v>
      </c>
      <c r="I73" s="120">
        <v>0</v>
      </c>
      <c r="J73" s="120">
        <v>0</v>
      </c>
      <c r="K73" s="120">
        <v>0</v>
      </c>
      <c r="L73" s="120">
        <v>0</v>
      </c>
      <c r="M73" s="120">
        <v>312</v>
      </c>
      <c r="N73" s="120">
        <v>286</v>
      </c>
      <c r="O73" s="120">
        <v>275</v>
      </c>
      <c r="P73" s="120">
        <v>271</v>
      </c>
      <c r="Q73" s="120">
        <v>0</v>
      </c>
      <c r="R73" s="118">
        <v>1144</v>
      </c>
      <c r="V73" s="116" t="str">
        <v>Chicopee</v>
      </c>
      <c r="AB73" s="116">
        <f t="shared" si="17"/>
        <v>0</v>
      </c>
      <c r="AC73" s="116">
        <f t="shared" si="18"/>
        <v>0</v>
      </c>
      <c r="AD73" s="116">
        <f t="shared" si="19"/>
        <v>0</v>
      </c>
      <c r="AE73" s="116">
        <f t="shared" si="20"/>
        <v>0</v>
      </c>
      <c r="AF73" s="116">
        <f t="shared" si="21"/>
        <v>0</v>
      </c>
      <c r="AG73" s="116">
        <f t="shared" si="22"/>
        <v>0</v>
      </c>
      <c r="AH73" s="116">
        <f t="shared" si="23"/>
        <v>0</v>
      </c>
      <c r="AI73" s="116">
        <f t="shared" si="24"/>
        <v>0</v>
      </c>
      <c r="AJ73" s="116">
        <f t="shared" si="25"/>
        <v>0</v>
      </c>
      <c r="AK73" s="116">
        <f t="shared" si="26"/>
        <v>0</v>
      </c>
      <c r="AL73" s="116">
        <f t="shared" si="27"/>
        <v>312</v>
      </c>
      <c r="AM73" s="116">
        <f t="shared" si="28"/>
        <v>286</v>
      </c>
      <c r="AN73" s="116">
        <f t="shared" si="29"/>
        <v>275</v>
      </c>
      <c r="AO73" s="116">
        <f t="shared" si="30"/>
        <v>271</v>
      </c>
      <c r="AP73" s="116">
        <f t="shared" si="31"/>
        <v>0</v>
      </c>
      <c r="AQ73" s="116">
        <f t="shared" si="32"/>
        <v>1144</v>
      </c>
    </row>
    <row r="74" spans="1:43" x14ac:dyDescent="0.25">
      <c r="A74" s="119" t="s">
        <v>188</v>
      </c>
      <c r="B74" s="119" t="s">
        <v>189</v>
      </c>
      <c r="C74" s="120">
        <v>51</v>
      </c>
      <c r="D74" s="120">
        <v>92</v>
      </c>
      <c r="E74" s="120">
        <v>121</v>
      </c>
      <c r="F74" s="120">
        <v>103</v>
      </c>
      <c r="G74" s="120">
        <v>120</v>
      </c>
      <c r="H74" s="120">
        <v>102</v>
      </c>
      <c r="I74" s="120">
        <v>0</v>
      </c>
      <c r="J74" s="120">
        <v>0</v>
      </c>
      <c r="K74" s="120">
        <v>0</v>
      </c>
      <c r="L74" s="120">
        <v>0</v>
      </c>
      <c r="M74" s="120">
        <v>0</v>
      </c>
      <c r="N74" s="120">
        <v>0</v>
      </c>
      <c r="O74" s="120">
        <v>0</v>
      </c>
      <c r="P74" s="120">
        <v>0</v>
      </c>
      <c r="Q74" s="120">
        <v>0</v>
      </c>
      <c r="R74" s="120">
        <v>589</v>
      </c>
      <c r="V74" s="116" t="str">
        <v>Christa McAuliffe Charter School (District)</v>
      </c>
      <c r="AB74" s="116">
        <f t="shared" si="17"/>
        <v>51</v>
      </c>
      <c r="AC74" s="116">
        <f t="shared" si="18"/>
        <v>92</v>
      </c>
      <c r="AD74" s="116">
        <f t="shared" si="19"/>
        <v>121</v>
      </c>
      <c r="AE74" s="116">
        <f t="shared" si="20"/>
        <v>103</v>
      </c>
      <c r="AF74" s="116">
        <f t="shared" si="21"/>
        <v>120</v>
      </c>
      <c r="AG74" s="116">
        <f t="shared" si="22"/>
        <v>102</v>
      </c>
      <c r="AH74" s="116">
        <f t="shared" si="23"/>
        <v>0</v>
      </c>
      <c r="AI74" s="116">
        <f t="shared" si="24"/>
        <v>0</v>
      </c>
      <c r="AJ74" s="116">
        <f t="shared" si="25"/>
        <v>0</v>
      </c>
      <c r="AK74" s="116">
        <f t="shared" si="26"/>
        <v>0</v>
      </c>
      <c r="AL74" s="116">
        <f t="shared" si="27"/>
        <v>0</v>
      </c>
      <c r="AM74" s="116">
        <f t="shared" si="28"/>
        <v>0</v>
      </c>
      <c r="AN74" s="116">
        <f t="shared" si="29"/>
        <v>0</v>
      </c>
      <c r="AO74" s="116">
        <f t="shared" si="30"/>
        <v>0</v>
      </c>
      <c r="AP74" s="116">
        <f t="shared" si="31"/>
        <v>0</v>
      </c>
      <c r="AQ74" s="116">
        <f t="shared" si="32"/>
        <v>589</v>
      </c>
    </row>
    <row r="75" spans="1:43" x14ac:dyDescent="0.25">
      <c r="A75" s="119" t="s">
        <v>188</v>
      </c>
      <c r="B75" s="119" t="s">
        <v>190</v>
      </c>
      <c r="C75" s="120">
        <v>0</v>
      </c>
      <c r="D75" s="120">
        <v>0</v>
      </c>
      <c r="E75" s="120">
        <v>0</v>
      </c>
      <c r="F75" s="120">
        <v>0</v>
      </c>
      <c r="G75" s="120">
        <v>0</v>
      </c>
      <c r="H75" s="120">
        <v>0</v>
      </c>
      <c r="I75" s="120">
        <v>0</v>
      </c>
      <c r="J75" s="120">
        <v>0</v>
      </c>
      <c r="K75" s="120">
        <v>0</v>
      </c>
      <c r="L75" s="120">
        <v>0</v>
      </c>
      <c r="M75" s="120">
        <v>115</v>
      </c>
      <c r="N75" s="120">
        <v>91</v>
      </c>
      <c r="O75" s="120">
        <v>99</v>
      </c>
      <c r="P75" s="120">
        <v>108</v>
      </c>
      <c r="Q75" s="120">
        <v>4</v>
      </c>
      <c r="R75" s="120">
        <v>417</v>
      </c>
      <c r="V75" s="116" t="str">
        <v>City on a Hill Charter Public School (District)</v>
      </c>
      <c r="AB75" s="116">
        <f t="shared" si="17"/>
        <v>0</v>
      </c>
      <c r="AC75" s="116">
        <f t="shared" si="18"/>
        <v>0</v>
      </c>
      <c r="AD75" s="116">
        <f t="shared" si="19"/>
        <v>0</v>
      </c>
      <c r="AE75" s="116">
        <f t="shared" si="20"/>
        <v>0</v>
      </c>
      <c r="AF75" s="116">
        <f t="shared" si="21"/>
        <v>0</v>
      </c>
      <c r="AG75" s="116">
        <f t="shared" si="22"/>
        <v>0</v>
      </c>
      <c r="AH75" s="116">
        <f t="shared" si="23"/>
        <v>0</v>
      </c>
      <c r="AI75" s="116">
        <f t="shared" si="24"/>
        <v>0</v>
      </c>
      <c r="AJ75" s="116">
        <f t="shared" si="25"/>
        <v>0</v>
      </c>
      <c r="AK75" s="116">
        <f t="shared" si="26"/>
        <v>0</v>
      </c>
      <c r="AL75" s="116">
        <f t="shared" si="27"/>
        <v>115</v>
      </c>
      <c r="AM75" s="116">
        <f t="shared" si="28"/>
        <v>91</v>
      </c>
      <c r="AN75" s="116">
        <f t="shared" si="29"/>
        <v>99</v>
      </c>
      <c r="AO75" s="116">
        <f t="shared" si="30"/>
        <v>108</v>
      </c>
      <c r="AP75" s="116">
        <f t="shared" si="31"/>
        <v>4</v>
      </c>
      <c r="AQ75" s="116">
        <f t="shared" si="32"/>
        <v>417</v>
      </c>
    </row>
    <row r="76" spans="1:43" x14ac:dyDescent="0.25">
      <c r="A76" s="119" t="s">
        <v>188</v>
      </c>
      <c r="B76" s="119" t="s">
        <v>191</v>
      </c>
      <c r="C76" s="120">
        <v>0</v>
      </c>
      <c r="D76" s="120">
        <v>0</v>
      </c>
      <c r="E76" s="120">
        <v>0</v>
      </c>
      <c r="F76" s="120">
        <v>0</v>
      </c>
      <c r="G76" s="120">
        <v>0</v>
      </c>
      <c r="H76" s="120">
        <v>0</v>
      </c>
      <c r="I76" s="120">
        <v>87</v>
      </c>
      <c r="J76" s="120">
        <v>116</v>
      </c>
      <c r="K76" s="120">
        <v>113</v>
      </c>
      <c r="L76" s="120">
        <v>130</v>
      </c>
      <c r="M76" s="120">
        <v>0</v>
      </c>
      <c r="N76" s="120">
        <v>0</v>
      </c>
      <c r="O76" s="120">
        <v>0</v>
      </c>
      <c r="P76" s="120">
        <v>0</v>
      </c>
      <c r="Q76" s="120">
        <v>0</v>
      </c>
      <c r="R76" s="120">
        <v>446</v>
      </c>
      <c r="V76" s="116" t="str">
        <v>Clarksburg</v>
      </c>
      <c r="AB76" s="116">
        <f t="shared" si="17"/>
        <v>0</v>
      </c>
      <c r="AC76" s="116">
        <f t="shared" si="18"/>
        <v>0</v>
      </c>
      <c r="AD76" s="116">
        <f t="shared" si="19"/>
        <v>0</v>
      </c>
      <c r="AE76" s="116">
        <f t="shared" si="20"/>
        <v>0</v>
      </c>
      <c r="AF76" s="116">
        <f t="shared" si="21"/>
        <v>0</v>
      </c>
      <c r="AG76" s="116">
        <f t="shared" si="22"/>
        <v>0</v>
      </c>
      <c r="AH76" s="116">
        <f t="shared" si="23"/>
        <v>87</v>
      </c>
      <c r="AI76" s="116">
        <f t="shared" si="24"/>
        <v>116</v>
      </c>
      <c r="AJ76" s="116">
        <f t="shared" si="25"/>
        <v>113</v>
      </c>
      <c r="AK76" s="116">
        <f t="shared" si="26"/>
        <v>130</v>
      </c>
      <c r="AL76" s="116">
        <f t="shared" si="27"/>
        <v>0</v>
      </c>
      <c r="AM76" s="116">
        <f t="shared" si="28"/>
        <v>0</v>
      </c>
      <c r="AN76" s="116">
        <f t="shared" si="29"/>
        <v>0</v>
      </c>
      <c r="AO76" s="116">
        <f t="shared" si="30"/>
        <v>0</v>
      </c>
      <c r="AP76" s="116">
        <f t="shared" si="31"/>
        <v>0</v>
      </c>
      <c r="AQ76" s="116">
        <f t="shared" si="32"/>
        <v>446</v>
      </c>
    </row>
    <row r="77" spans="1:43" x14ac:dyDescent="0.25">
      <c r="A77" s="119" t="s">
        <v>188</v>
      </c>
      <c r="B77" s="119" t="s">
        <v>192</v>
      </c>
      <c r="C77" s="120">
        <v>22</v>
      </c>
      <c r="D77" s="120">
        <v>18</v>
      </c>
      <c r="E77" s="120">
        <v>21</v>
      </c>
      <c r="F77" s="120">
        <v>20</v>
      </c>
      <c r="G77" s="120">
        <v>24</v>
      </c>
      <c r="H77" s="120">
        <v>15</v>
      </c>
      <c r="I77" s="120">
        <v>19</v>
      </c>
      <c r="J77" s="120">
        <v>13</v>
      </c>
      <c r="K77" s="120">
        <v>0</v>
      </c>
      <c r="L77" s="120">
        <v>0</v>
      </c>
      <c r="M77" s="120">
        <v>0</v>
      </c>
      <c r="N77" s="120">
        <v>0</v>
      </c>
      <c r="O77" s="120">
        <v>0</v>
      </c>
      <c r="P77" s="120">
        <v>0</v>
      </c>
      <c r="Q77" s="120">
        <v>0</v>
      </c>
      <c r="R77" s="120">
        <v>152</v>
      </c>
      <c r="V77" s="116" t="str">
        <v>Clinton</v>
      </c>
      <c r="AB77" s="116">
        <f t="shared" si="17"/>
        <v>22</v>
      </c>
      <c r="AC77" s="116">
        <f t="shared" si="18"/>
        <v>18</v>
      </c>
      <c r="AD77" s="116">
        <f t="shared" si="19"/>
        <v>21</v>
      </c>
      <c r="AE77" s="116">
        <f t="shared" si="20"/>
        <v>20</v>
      </c>
      <c r="AF77" s="116">
        <f t="shared" si="21"/>
        <v>24</v>
      </c>
      <c r="AG77" s="116">
        <f t="shared" si="22"/>
        <v>15</v>
      </c>
      <c r="AH77" s="116">
        <f t="shared" si="23"/>
        <v>19</v>
      </c>
      <c r="AI77" s="116">
        <f t="shared" si="24"/>
        <v>13</v>
      </c>
      <c r="AJ77" s="116">
        <f t="shared" si="25"/>
        <v>0</v>
      </c>
      <c r="AK77" s="116">
        <f t="shared" si="26"/>
        <v>0</v>
      </c>
      <c r="AL77" s="116">
        <f t="shared" si="27"/>
        <v>0</v>
      </c>
      <c r="AM77" s="116">
        <f t="shared" si="28"/>
        <v>0</v>
      </c>
      <c r="AN77" s="116">
        <f t="shared" si="29"/>
        <v>0</v>
      </c>
      <c r="AO77" s="116">
        <f t="shared" si="30"/>
        <v>0</v>
      </c>
      <c r="AP77" s="116">
        <f t="shared" si="31"/>
        <v>0</v>
      </c>
      <c r="AQ77" s="116">
        <f t="shared" si="32"/>
        <v>152</v>
      </c>
    </row>
    <row r="78" spans="1:43" x14ac:dyDescent="0.25">
      <c r="A78" s="119" t="s">
        <v>193</v>
      </c>
      <c r="B78" s="119" t="s">
        <v>194</v>
      </c>
      <c r="C78" s="120">
        <v>0</v>
      </c>
      <c r="D78" s="120">
        <v>109</v>
      </c>
      <c r="E78" s="120">
        <v>110</v>
      </c>
      <c r="F78" s="120">
        <v>110</v>
      </c>
      <c r="G78" s="120">
        <v>107</v>
      </c>
      <c r="H78" s="120">
        <v>110</v>
      </c>
      <c r="I78" s="120">
        <v>110</v>
      </c>
      <c r="J78" s="120">
        <v>106</v>
      </c>
      <c r="K78" s="120">
        <v>109</v>
      </c>
      <c r="L78" s="120">
        <v>108</v>
      </c>
      <c r="M78" s="120">
        <v>66</v>
      </c>
      <c r="N78" s="120">
        <v>57</v>
      </c>
      <c r="O78" s="120">
        <v>65</v>
      </c>
      <c r="P78" s="120">
        <v>79</v>
      </c>
      <c r="Q78" s="120">
        <v>0</v>
      </c>
      <c r="R78" s="118">
        <v>1246</v>
      </c>
      <c r="V78" s="116" t="str">
        <v>Codman Academy Charter Public (District)</v>
      </c>
      <c r="AB78" s="116">
        <f t="shared" si="17"/>
        <v>0</v>
      </c>
      <c r="AC78" s="116">
        <f t="shared" si="18"/>
        <v>109</v>
      </c>
      <c r="AD78" s="116">
        <f t="shared" si="19"/>
        <v>110</v>
      </c>
      <c r="AE78" s="116">
        <f t="shared" si="20"/>
        <v>110</v>
      </c>
      <c r="AF78" s="116">
        <f t="shared" si="21"/>
        <v>107</v>
      </c>
      <c r="AG78" s="116">
        <f t="shared" si="22"/>
        <v>110</v>
      </c>
      <c r="AH78" s="116">
        <f t="shared" si="23"/>
        <v>110</v>
      </c>
      <c r="AI78" s="116">
        <f t="shared" si="24"/>
        <v>106</v>
      </c>
      <c r="AJ78" s="116">
        <f t="shared" si="25"/>
        <v>109</v>
      </c>
      <c r="AK78" s="116">
        <f t="shared" si="26"/>
        <v>108</v>
      </c>
      <c r="AL78" s="116">
        <f t="shared" si="27"/>
        <v>66</v>
      </c>
      <c r="AM78" s="116">
        <f t="shared" si="28"/>
        <v>57</v>
      </c>
      <c r="AN78" s="116">
        <f t="shared" si="29"/>
        <v>65</v>
      </c>
      <c r="AO78" s="116">
        <f t="shared" si="30"/>
        <v>79</v>
      </c>
      <c r="AP78" s="116">
        <f t="shared" si="31"/>
        <v>0</v>
      </c>
      <c r="AQ78" s="116">
        <f t="shared" si="32"/>
        <v>1246</v>
      </c>
    </row>
    <row r="79" spans="1:43" x14ac:dyDescent="0.25">
      <c r="A79" s="119" t="s">
        <v>195</v>
      </c>
      <c r="B79" s="119" t="s">
        <v>196</v>
      </c>
      <c r="C79" s="120">
        <v>0</v>
      </c>
      <c r="D79" s="120">
        <v>85</v>
      </c>
      <c r="E79" s="120">
        <v>71</v>
      </c>
      <c r="F79" s="120">
        <v>73</v>
      </c>
      <c r="G79" s="120">
        <v>78</v>
      </c>
      <c r="H79" s="120">
        <v>65</v>
      </c>
      <c r="I79" s="120">
        <v>0</v>
      </c>
      <c r="J79" s="120">
        <v>0</v>
      </c>
      <c r="K79" s="120">
        <v>0</v>
      </c>
      <c r="L79" s="120">
        <v>0</v>
      </c>
      <c r="M79" s="120">
        <v>0</v>
      </c>
      <c r="N79" s="120">
        <v>0</v>
      </c>
      <c r="O79" s="120">
        <v>0</v>
      </c>
      <c r="P79" s="120">
        <v>0</v>
      </c>
      <c r="Q79" s="120">
        <v>0</v>
      </c>
      <c r="R79" s="120">
        <v>372</v>
      </c>
      <c r="V79" s="116" t="str">
        <v>Cohasset</v>
      </c>
      <c r="AB79" s="116">
        <f t="shared" si="17"/>
        <v>0</v>
      </c>
      <c r="AC79" s="116">
        <f t="shared" si="18"/>
        <v>85</v>
      </c>
      <c r="AD79" s="116">
        <f t="shared" si="19"/>
        <v>71</v>
      </c>
      <c r="AE79" s="116">
        <f t="shared" si="20"/>
        <v>73</v>
      </c>
      <c r="AF79" s="116">
        <f t="shared" si="21"/>
        <v>78</v>
      </c>
      <c r="AG79" s="116">
        <f t="shared" si="22"/>
        <v>65</v>
      </c>
      <c r="AH79" s="116">
        <f t="shared" si="23"/>
        <v>0</v>
      </c>
      <c r="AI79" s="116">
        <f t="shared" si="24"/>
        <v>0</v>
      </c>
      <c r="AJ79" s="116">
        <f t="shared" si="25"/>
        <v>0</v>
      </c>
      <c r="AK79" s="116">
        <f t="shared" si="26"/>
        <v>0</v>
      </c>
      <c r="AL79" s="116">
        <f t="shared" si="27"/>
        <v>0</v>
      </c>
      <c r="AM79" s="116">
        <f t="shared" si="28"/>
        <v>0</v>
      </c>
      <c r="AN79" s="116">
        <f t="shared" si="29"/>
        <v>0</v>
      </c>
      <c r="AO79" s="116">
        <f t="shared" si="30"/>
        <v>0</v>
      </c>
      <c r="AP79" s="116">
        <f t="shared" si="31"/>
        <v>0</v>
      </c>
      <c r="AQ79" s="116">
        <f t="shared" si="32"/>
        <v>372</v>
      </c>
    </row>
    <row r="80" spans="1:43" x14ac:dyDescent="0.25">
      <c r="A80" s="119" t="s">
        <v>195</v>
      </c>
      <c r="B80" s="119" t="s">
        <v>197</v>
      </c>
      <c r="C80" s="120">
        <v>0</v>
      </c>
      <c r="D80" s="120">
        <v>0</v>
      </c>
      <c r="E80" s="120">
        <v>0</v>
      </c>
      <c r="F80" s="120">
        <v>0</v>
      </c>
      <c r="G80" s="120">
        <v>0</v>
      </c>
      <c r="H80" s="120">
        <v>0</v>
      </c>
      <c r="I80" s="120">
        <v>0</v>
      </c>
      <c r="J80" s="120">
        <v>0</v>
      </c>
      <c r="K80" s="120">
        <v>5</v>
      </c>
      <c r="L80" s="120">
        <v>6</v>
      </c>
      <c r="M80" s="120">
        <v>3</v>
      </c>
      <c r="N80" s="120">
        <v>6</v>
      </c>
      <c r="O80" s="120">
        <v>21</v>
      </c>
      <c r="P80" s="120">
        <v>23</v>
      </c>
      <c r="Q80" s="120">
        <v>0</v>
      </c>
      <c r="R80" s="120">
        <v>64</v>
      </c>
      <c r="V80" s="116" t="str">
        <v>Collegiate Charter School of Lowell (District)</v>
      </c>
      <c r="AB80" s="116">
        <f t="shared" si="17"/>
        <v>0</v>
      </c>
      <c r="AC80" s="116">
        <f t="shared" si="18"/>
        <v>0</v>
      </c>
      <c r="AD80" s="116">
        <f t="shared" si="19"/>
        <v>0</v>
      </c>
      <c r="AE80" s="116">
        <f t="shared" si="20"/>
        <v>0</v>
      </c>
      <c r="AF80" s="116">
        <f t="shared" si="21"/>
        <v>0</v>
      </c>
      <c r="AG80" s="116">
        <f t="shared" si="22"/>
        <v>0</v>
      </c>
      <c r="AH80" s="116">
        <f t="shared" si="23"/>
        <v>0</v>
      </c>
      <c r="AI80" s="116">
        <f t="shared" si="24"/>
        <v>0</v>
      </c>
      <c r="AJ80" s="116">
        <f t="shared" si="25"/>
        <v>5</v>
      </c>
      <c r="AK80" s="116">
        <f t="shared" si="26"/>
        <v>6</v>
      </c>
      <c r="AL80" s="116">
        <f t="shared" si="27"/>
        <v>3</v>
      </c>
      <c r="AM80" s="116">
        <f t="shared" si="28"/>
        <v>6</v>
      </c>
      <c r="AN80" s="116">
        <f t="shared" si="29"/>
        <v>21</v>
      </c>
      <c r="AO80" s="116">
        <f t="shared" si="30"/>
        <v>23</v>
      </c>
      <c r="AP80" s="116">
        <f t="shared" si="31"/>
        <v>0</v>
      </c>
      <c r="AQ80" s="116">
        <f t="shared" si="32"/>
        <v>64</v>
      </c>
    </row>
    <row r="81" spans="1:43" x14ac:dyDescent="0.25">
      <c r="A81" s="119" t="s">
        <v>195</v>
      </c>
      <c r="B81" s="119" t="s">
        <v>198</v>
      </c>
      <c r="C81" s="120">
        <v>0</v>
      </c>
      <c r="D81" s="120">
        <v>0</v>
      </c>
      <c r="E81" s="120">
        <v>0</v>
      </c>
      <c r="F81" s="120">
        <v>0</v>
      </c>
      <c r="G81" s="120">
        <v>0</v>
      </c>
      <c r="H81" s="120">
        <v>0</v>
      </c>
      <c r="I81" s="120">
        <v>0</v>
      </c>
      <c r="J81" s="120">
        <v>0</v>
      </c>
      <c r="K81" s="120">
        <v>0</v>
      </c>
      <c r="L81" s="120">
        <v>0</v>
      </c>
      <c r="M81" s="120">
        <v>508</v>
      </c>
      <c r="N81" s="120">
        <v>497</v>
      </c>
      <c r="O81" s="120">
        <v>493</v>
      </c>
      <c r="P81" s="120">
        <v>510</v>
      </c>
      <c r="Q81" s="120">
        <v>22</v>
      </c>
      <c r="R81" s="118">
        <v>2030</v>
      </c>
      <c r="V81" s="116" t="str">
        <v>Community Charter School of Cambridge (District)</v>
      </c>
      <c r="AB81" s="116">
        <f t="shared" si="17"/>
        <v>0</v>
      </c>
      <c r="AC81" s="116">
        <f t="shared" si="18"/>
        <v>0</v>
      </c>
      <c r="AD81" s="116">
        <f t="shared" si="19"/>
        <v>0</v>
      </c>
      <c r="AE81" s="116">
        <f t="shared" si="20"/>
        <v>0</v>
      </c>
      <c r="AF81" s="116">
        <f t="shared" si="21"/>
        <v>0</v>
      </c>
      <c r="AG81" s="116">
        <f t="shared" si="22"/>
        <v>0</v>
      </c>
      <c r="AH81" s="116">
        <f t="shared" si="23"/>
        <v>0</v>
      </c>
      <c r="AI81" s="116">
        <f t="shared" si="24"/>
        <v>0</v>
      </c>
      <c r="AJ81" s="116">
        <f t="shared" si="25"/>
        <v>0</v>
      </c>
      <c r="AK81" s="116">
        <f t="shared" si="26"/>
        <v>0</v>
      </c>
      <c r="AL81" s="116">
        <f t="shared" si="27"/>
        <v>508</v>
      </c>
      <c r="AM81" s="116">
        <f t="shared" si="28"/>
        <v>497</v>
      </c>
      <c r="AN81" s="116">
        <f t="shared" si="29"/>
        <v>493</v>
      </c>
      <c r="AO81" s="116">
        <f t="shared" si="30"/>
        <v>510</v>
      </c>
      <c r="AP81" s="116">
        <f t="shared" si="31"/>
        <v>22</v>
      </c>
      <c r="AQ81" s="116">
        <f t="shared" si="32"/>
        <v>2030</v>
      </c>
    </row>
    <row r="82" spans="1:43" x14ac:dyDescent="0.25">
      <c r="A82" s="119" t="s">
        <v>195</v>
      </c>
      <c r="B82" s="119" t="s">
        <v>199</v>
      </c>
      <c r="C82" s="120">
        <v>0</v>
      </c>
      <c r="D82" s="120">
        <v>0</v>
      </c>
      <c r="E82" s="120">
        <v>0</v>
      </c>
      <c r="F82" s="120">
        <v>0</v>
      </c>
      <c r="G82" s="120">
        <v>0</v>
      </c>
      <c r="H82" s="120">
        <v>0</v>
      </c>
      <c r="I82" s="120">
        <v>0</v>
      </c>
      <c r="J82" s="120">
        <v>0</v>
      </c>
      <c r="K82" s="120">
        <v>0</v>
      </c>
      <c r="L82" s="120">
        <v>0</v>
      </c>
      <c r="M82" s="120">
        <v>8</v>
      </c>
      <c r="N82" s="120">
        <v>7</v>
      </c>
      <c r="O82" s="120">
        <v>12</v>
      </c>
      <c r="P82" s="120">
        <v>12</v>
      </c>
      <c r="Q82" s="120">
        <v>0</v>
      </c>
      <c r="R82" s="120">
        <v>39</v>
      </c>
      <c r="V82" s="116" t="str">
        <v>Community Day Charter Public School (District)</v>
      </c>
      <c r="AB82" s="116">
        <f t="shared" si="17"/>
        <v>0</v>
      </c>
      <c r="AC82" s="116">
        <f t="shared" si="18"/>
        <v>0</v>
      </c>
      <c r="AD82" s="116">
        <f t="shared" si="19"/>
        <v>0</v>
      </c>
      <c r="AE82" s="116">
        <f t="shared" si="20"/>
        <v>0</v>
      </c>
      <c r="AF82" s="116">
        <f t="shared" si="21"/>
        <v>0</v>
      </c>
      <c r="AG82" s="116">
        <f t="shared" si="22"/>
        <v>0</v>
      </c>
      <c r="AH82" s="116">
        <f t="shared" si="23"/>
        <v>0</v>
      </c>
      <c r="AI82" s="116">
        <f t="shared" si="24"/>
        <v>0</v>
      </c>
      <c r="AJ82" s="116">
        <f t="shared" si="25"/>
        <v>0</v>
      </c>
      <c r="AK82" s="116">
        <f t="shared" si="26"/>
        <v>0</v>
      </c>
      <c r="AL82" s="116">
        <f t="shared" si="27"/>
        <v>8</v>
      </c>
      <c r="AM82" s="116">
        <f t="shared" si="28"/>
        <v>7</v>
      </c>
      <c r="AN82" s="116">
        <f t="shared" si="29"/>
        <v>12</v>
      </c>
      <c r="AO82" s="116">
        <f t="shared" si="30"/>
        <v>12</v>
      </c>
      <c r="AP82" s="116">
        <f t="shared" si="31"/>
        <v>0</v>
      </c>
      <c r="AQ82" s="116">
        <f t="shared" si="32"/>
        <v>39</v>
      </c>
    </row>
    <row r="83" spans="1:43" x14ac:dyDescent="0.25">
      <c r="A83" s="119" t="s">
        <v>195</v>
      </c>
      <c r="B83" s="119" t="s">
        <v>200</v>
      </c>
      <c r="C83" s="120">
        <v>0</v>
      </c>
      <c r="D83" s="120">
        <v>0</v>
      </c>
      <c r="E83" s="120">
        <v>0</v>
      </c>
      <c r="F83" s="120">
        <v>0</v>
      </c>
      <c r="G83" s="120">
        <v>0</v>
      </c>
      <c r="H83" s="120">
        <v>0</v>
      </c>
      <c r="I83" s="120">
        <v>126</v>
      </c>
      <c r="J83" s="120">
        <v>162</v>
      </c>
      <c r="K83" s="120">
        <v>156</v>
      </c>
      <c r="L83" s="120">
        <v>155</v>
      </c>
      <c r="M83" s="120">
        <v>0</v>
      </c>
      <c r="N83" s="120">
        <v>0</v>
      </c>
      <c r="O83" s="120">
        <v>0</v>
      </c>
      <c r="P83" s="120">
        <v>0</v>
      </c>
      <c r="Q83" s="120">
        <v>0</v>
      </c>
      <c r="R83" s="120">
        <v>599</v>
      </c>
      <c r="V83" s="116" t="str">
        <v>Concord</v>
      </c>
      <c r="AB83" s="116">
        <f t="shared" si="17"/>
        <v>0</v>
      </c>
      <c r="AC83" s="116">
        <f t="shared" si="18"/>
        <v>0</v>
      </c>
      <c r="AD83" s="116">
        <f t="shared" si="19"/>
        <v>0</v>
      </c>
      <c r="AE83" s="116">
        <f t="shared" si="20"/>
        <v>0</v>
      </c>
      <c r="AF83" s="116">
        <f t="shared" si="21"/>
        <v>0</v>
      </c>
      <c r="AG83" s="116">
        <f t="shared" si="22"/>
        <v>0</v>
      </c>
      <c r="AH83" s="116">
        <f t="shared" si="23"/>
        <v>126</v>
      </c>
      <c r="AI83" s="116">
        <f t="shared" si="24"/>
        <v>162</v>
      </c>
      <c r="AJ83" s="116">
        <f t="shared" si="25"/>
        <v>156</v>
      </c>
      <c r="AK83" s="116">
        <f t="shared" si="26"/>
        <v>155</v>
      </c>
      <c r="AL83" s="116">
        <f t="shared" si="27"/>
        <v>0</v>
      </c>
      <c r="AM83" s="116">
        <f t="shared" si="28"/>
        <v>0</v>
      </c>
      <c r="AN83" s="116">
        <f t="shared" si="29"/>
        <v>0</v>
      </c>
      <c r="AO83" s="116">
        <f t="shared" si="30"/>
        <v>0</v>
      </c>
      <c r="AP83" s="116">
        <f t="shared" si="31"/>
        <v>0</v>
      </c>
      <c r="AQ83" s="116">
        <f t="shared" si="32"/>
        <v>599</v>
      </c>
    </row>
    <row r="84" spans="1:43" x14ac:dyDescent="0.25">
      <c r="A84" s="119" t="s">
        <v>195</v>
      </c>
      <c r="B84" s="119" t="s">
        <v>201</v>
      </c>
      <c r="C84" s="120">
        <v>244</v>
      </c>
      <c r="D84" s="120">
        <v>0</v>
      </c>
      <c r="E84" s="120">
        <v>0</v>
      </c>
      <c r="F84" s="120">
        <v>0</v>
      </c>
      <c r="G84" s="120">
        <v>0</v>
      </c>
      <c r="H84" s="120">
        <v>0</v>
      </c>
      <c r="I84" s="120">
        <v>0</v>
      </c>
      <c r="J84" s="120">
        <v>0</v>
      </c>
      <c r="K84" s="120">
        <v>0</v>
      </c>
      <c r="L84" s="120">
        <v>0</v>
      </c>
      <c r="M84" s="120">
        <v>0</v>
      </c>
      <c r="N84" s="120">
        <v>0</v>
      </c>
      <c r="O84" s="120">
        <v>0</v>
      </c>
      <c r="P84" s="120">
        <v>0</v>
      </c>
      <c r="Q84" s="120">
        <v>0</v>
      </c>
      <c r="R84" s="120">
        <v>244</v>
      </c>
      <c r="V84" s="116" t="str">
        <v>Concord-Carlisle</v>
      </c>
      <c r="AB84" s="116">
        <f t="shared" si="17"/>
        <v>244</v>
      </c>
      <c r="AC84" s="116">
        <f t="shared" si="18"/>
        <v>0</v>
      </c>
      <c r="AD84" s="116">
        <f t="shared" si="19"/>
        <v>0</v>
      </c>
      <c r="AE84" s="116">
        <f t="shared" si="20"/>
        <v>0</v>
      </c>
      <c r="AF84" s="116">
        <f t="shared" si="21"/>
        <v>0</v>
      </c>
      <c r="AG84" s="116">
        <f t="shared" si="22"/>
        <v>0</v>
      </c>
      <c r="AH84" s="116">
        <f t="shared" si="23"/>
        <v>0</v>
      </c>
      <c r="AI84" s="116">
        <f t="shared" si="24"/>
        <v>0</v>
      </c>
      <c r="AJ84" s="116">
        <f t="shared" si="25"/>
        <v>0</v>
      </c>
      <c r="AK84" s="116">
        <f t="shared" si="26"/>
        <v>0</v>
      </c>
      <c r="AL84" s="116">
        <f t="shared" si="27"/>
        <v>0</v>
      </c>
      <c r="AM84" s="116">
        <f t="shared" si="28"/>
        <v>0</v>
      </c>
      <c r="AN84" s="116">
        <f t="shared" si="29"/>
        <v>0</v>
      </c>
      <c r="AO84" s="116">
        <f t="shared" si="30"/>
        <v>0</v>
      </c>
      <c r="AP84" s="116">
        <f t="shared" si="31"/>
        <v>0</v>
      </c>
      <c r="AQ84" s="116">
        <f t="shared" si="32"/>
        <v>244</v>
      </c>
    </row>
    <row r="85" spans="1:43" x14ac:dyDescent="0.25">
      <c r="A85" s="119" t="s">
        <v>195</v>
      </c>
      <c r="B85" s="119" t="s">
        <v>202</v>
      </c>
      <c r="C85" s="120">
        <v>0</v>
      </c>
      <c r="D85" s="120">
        <v>89</v>
      </c>
      <c r="E85" s="120">
        <v>77</v>
      </c>
      <c r="F85" s="120">
        <v>75</v>
      </c>
      <c r="G85" s="120">
        <v>93</v>
      </c>
      <c r="H85" s="120">
        <v>78</v>
      </c>
      <c r="I85" s="120">
        <v>0</v>
      </c>
      <c r="J85" s="120">
        <v>0</v>
      </c>
      <c r="K85" s="120">
        <v>0</v>
      </c>
      <c r="L85" s="120">
        <v>0</v>
      </c>
      <c r="M85" s="120">
        <v>0</v>
      </c>
      <c r="N85" s="120">
        <v>0</v>
      </c>
      <c r="O85" s="120">
        <v>0</v>
      </c>
      <c r="P85" s="120">
        <v>0</v>
      </c>
      <c r="Q85" s="120">
        <v>0</v>
      </c>
      <c r="R85" s="120">
        <v>412</v>
      </c>
      <c r="V85" s="116" t="str">
        <v>Conservatory Lab Charter (District)</v>
      </c>
      <c r="AB85" s="116">
        <f t="shared" si="17"/>
        <v>0</v>
      </c>
      <c r="AC85" s="116">
        <f t="shared" si="18"/>
        <v>89</v>
      </c>
      <c r="AD85" s="116">
        <f t="shared" si="19"/>
        <v>77</v>
      </c>
      <c r="AE85" s="116">
        <f t="shared" si="20"/>
        <v>75</v>
      </c>
      <c r="AF85" s="116">
        <f t="shared" si="21"/>
        <v>93</v>
      </c>
      <c r="AG85" s="116">
        <f t="shared" si="22"/>
        <v>78</v>
      </c>
      <c r="AH85" s="116">
        <f t="shared" si="23"/>
        <v>0</v>
      </c>
      <c r="AI85" s="116">
        <f t="shared" si="24"/>
        <v>0</v>
      </c>
      <c r="AJ85" s="116">
        <f t="shared" si="25"/>
        <v>0</v>
      </c>
      <c r="AK85" s="116">
        <f t="shared" si="26"/>
        <v>0</v>
      </c>
      <c r="AL85" s="116">
        <f t="shared" si="27"/>
        <v>0</v>
      </c>
      <c r="AM85" s="116">
        <f t="shared" si="28"/>
        <v>0</v>
      </c>
      <c r="AN85" s="116">
        <f t="shared" si="29"/>
        <v>0</v>
      </c>
      <c r="AO85" s="116">
        <f t="shared" si="30"/>
        <v>0</v>
      </c>
      <c r="AP85" s="116">
        <f t="shared" si="31"/>
        <v>0</v>
      </c>
      <c r="AQ85" s="116">
        <f t="shared" si="32"/>
        <v>412</v>
      </c>
    </row>
    <row r="86" spans="1:43" x14ac:dyDescent="0.25">
      <c r="A86" s="119" t="s">
        <v>195</v>
      </c>
      <c r="B86" s="119" t="s">
        <v>203</v>
      </c>
      <c r="C86" s="120">
        <v>0</v>
      </c>
      <c r="D86" s="120">
        <v>98</v>
      </c>
      <c r="E86" s="120">
        <v>90</v>
      </c>
      <c r="F86" s="120">
        <v>96</v>
      </c>
      <c r="G86" s="120">
        <v>94</v>
      </c>
      <c r="H86" s="120">
        <v>94</v>
      </c>
      <c r="I86" s="120">
        <v>0</v>
      </c>
      <c r="J86" s="120">
        <v>0</v>
      </c>
      <c r="K86" s="120">
        <v>0</v>
      </c>
      <c r="L86" s="120">
        <v>0</v>
      </c>
      <c r="M86" s="120">
        <v>0</v>
      </c>
      <c r="N86" s="120">
        <v>0</v>
      </c>
      <c r="O86" s="120">
        <v>0</v>
      </c>
      <c r="P86" s="120">
        <v>0</v>
      </c>
      <c r="Q86" s="120">
        <v>0</v>
      </c>
      <c r="R86" s="120">
        <v>472</v>
      </c>
      <c r="V86" s="116" t="str">
        <v>Conway</v>
      </c>
      <c r="AB86" s="116">
        <f t="shared" si="17"/>
        <v>0</v>
      </c>
      <c r="AC86" s="116">
        <f t="shared" si="18"/>
        <v>98</v>
      </c>
      <c r="AD86" s="116">
        <f t="shared" si="19"/>
        <v>90</v>
      </c>
      <c r="AE86" s="116">
        <f t="shared" si="20"/>
        <v>96</v>
      </c>
      <c r="AF86" s="116">
        <f t="shared" si="21"/>
        <v>94</v>
      </c>
      <c r="AG86" s="116">
        <f t="shared" si="22"/>
        <v>94</v>
      </c>
      <c r="AH86" s="116">
        <f t="shared" si="23"/>
        <v>0</v>
      </c>
      <c r="AI86" s="116">
        <f t="shared" si="24"/>
        <v>0</v>
      </c>
      <c r="AJ86" s="116">
        <f t="shared" si="25"/>
        <v>0</v>
      </c>
      <c r="AK86" s="116">
        <f t="shared" si="26"/>
        <v>0</v>
      </c>
      <c r="AL86" s="116">
        <f t="shared" si="27"/>
        <v>0</v>
      </c>
      <c r="AM86" s="116">
        <f t="shared" si="28"/>
        <v>0</v>
      </c>
      <c r="AN86" s="116">
        <f t="shared" si="29"/>
        <v>0</v>
      </c>
      <c r="AO86" s="116">
        <f t="shared" si="30"/>
        <v>0</v>
      </c>
      <c r="AP86" s="116">
        <f t="shared" si="31"/>
        <v>0</v>
      </c>
      <c r="AQ86" s="116">
        <f t="shared" si="32"/>
        <v>472</v>
      </c>
    </row>
    <row r="87" spans="1:43" x14ac:dyDescent="0.25">
      <c r="A87" s="119" t="s">
        <v>195</v>
      </c>
      <c r="B87" s="119" t="s">
        <v>204</v>
      </c>
      <c r="C87" s="120">
        <v>0</v>
      </c>
      <c r="D87" s="120">
        <v>103</v>
      </c>
      <c r="E87" s="120">
        <v>96</v>
      </c>
      <c r="F87" s="120">
        <v>92</v>
      </c>
      <c r="G87" s="120">
        <v>95</v>
      </c>
      <c r="H87" s="120">
        <v>81</v>
      </c>
      <c r="I87" s="120">
        <v>0</v>
      </c>
      <c r="J87" s="120">
        <v>0</v>
      </c>
      <c r="K87" s="120">
        <v>0</v>
      </c>
      <c r="L87" s="120">
        <v>0</v>
      </c>
      <c r="M87" s="120">
        <v>0</v>
      </c>
      <c r="N87" s="120">
        <v>0</v>
      </c>
      <c r="O87" s="120">
        <v>0</v>
      </c>
      <c r="P87" s="120">
        <v>0</v>
      </c>
      <c r="Q87" s="120">
        <v>0</v>
      </c>
      <c r="R87" s="120">
        <v>467</v>
      </c>
      <c r="V87" s="116" t="str">
        <v>Danvers</v>
      </c>
      <c r="AB87" s="116">
        <f t="shared" si="17"/>
        <v>0</v>
      </c>
      <c r="AC87" s="116">
        <f t="shared" si="18"/>
        <v>103</v>
      </c>
      <c r="AD87" s="116">
        <f t="shared" si="19"/>
        <v>96</v>
      </c>
      <c r="AE87" s="116">
        <f t="shared" si="20"/>
        <v>92</v>
      </c>
      <c r="AF87" s="116">
        <f t="shared" si="21"/>
        <v>95</v>
      </c>
      <c r="AG87" s="116">
        <f t="shared" si="22"/>
        <v>81</v>
      </c>
      <c r="AH87" s="116">
        <f t="shared" si="23"/>
        <v>0</v>
      </c>
      <c r="AI87" s="116">
        <f t="shared" si="24"/>
        <v>0</v>
      </c>
      <c r="AJ87" s="116">
        <f t="shared" si="25"/>
        <v>0</v>
      </c>
      <c r="AK87" s="116">
        <f t="shared" si="26"/>
        <v>0</v>
      </c>
      <c r="AL87" s="116">
        <f t="shared" si="27"/>
        <v>0</v>
      </c>
      <c r="AM87" s="116">
        <f t="shared" si="28"/>
        <v>0</v>
      </c>
      <c r="AN87" s="116">
        <f t="shared" si="29"/>
        <v>0</v>
      </c>
      <c r="AO87" s="116">
        <f t="shared" si="30"/>
        <v>0</v>
      </c>
      <c r="AP87" s="116">
        <f t="shared" si="31"/>
        <v>0</v>
      </c>
      <c r="AQ87" s="116">
        <f t="shared" si="32"/>
        <v>467</v>
      </c>
    </row>
    <row r="88" spans="1:43" x14ac:dyDescent="0.25">
      <c r="A88" s="119" t="s">
        <v>195</v>
      </c>
      <c r="B88" s="119" t="s">
        <v>205</v>
      </c>
      <c r="C88" s="120">
        <v>0</v>
      </c>
      <c r="D88" s="120">
        <v>0</v>
      </c>
      <c r="E88" s="120">
        <v>0</v>
      </c>
      <c r="F88" s="120">
        <v>0</v>
      </c>
      <c r="G88" s="120">
        <v>0</v>
      </c>
      <c r="H88" s="120">
        <v>0</v>
      </c>
      <c r="I88" s="120">
        <v>158</v>
      </c>
      <c r="J88" s="120">
        <v>145</v>
      </c>
      <c r="K88" s="120">
        <v>128</v>
      </c>
      <c r="L88" s="120">
        <v>143</v>
      </c>
      <c r="M88" s="120">
        <v>0</v>
      </c>
      <c r="N88" s="120">
        <v>0</v>
      </c>
      <c r="O88" s="120">
        <v>0</v>
      </c>
      <c r="P88" s="120">
        <v>0</v>
      </c>
      <c r="Q88" s="120">
        <v>0</v>
      </c>
      <c r="R88" s="120">
        <v>574</v>
      </c>
      <c r="V88" s="116" t="str">
        <v>Dartmouth</v>
      </c>
      <c r="AB88" s="116">
        <f t="shared" si="17"/>
        <v>0</v>
      </c>
      <c r="AC88" s="116">
        <f t="shared" si="18"/>
        <v>0</v>
      </c>
      <c r="AD88" s="116">
        <f t="shared" si="19"/>
        <v>0</v>
      </c>
      <c r="AE88" s="116">
        <f t="shared" si="20"/>
        <v>0</v>
      </c>
      <c r="AF88" s="116">
        <f t="shared" si="21"/>
        <v>0</v>
      </c>
      <c r="AG88" s="116">
        <f t="shared" si="22"/>
        <v>0</v>
      </c>
      <c r="AH88" s="116">
        <f t="shared" si="23"/>
        <v>158</v>
      </c>
      <c r="AI88" s="116">
        <f t="shared" si="24"/>
        <v>145</v>
      </c>
      <c r="AJ88" s="116">
        <f t="shared" si="25"/>
        <v>128</v>
      </c>
      <c r="AK88" s="116">
        <f t="shared" si="26"/>
        <v>143</v>
      </c>
      <c r="AL88" s="116">
        <f t="shared" si="27"/>
        <v>0</v>
      </c>
      <c r="AM88" s="116">
        <f t="shared" si="28"/>
        <v>0</v>
      </c>
      <c r="AN88" s="116">
        <f t="shared" si="29"/>
        <v>0</v>
      </c>
      <c r="AO88" s="116">
        <f t="shared" si="30"/>
        <v>0</v>
      </c>
      <c r="AP88" s="116">
        <f t="shared" si="31"/>
        <v>0</v>
      </c>
      <c r="AQ88" s="116">
        <f t="shared" si="32"/>
        <v>574</v>
      </c>
    </row>
    <row r="89" spans="1:43" x14ac:dyDescent="0.25">
      <c r="A89" s="119" t="s">
        <v>195</v>
      </c>
      <c r="B89" s="119" t="s">
        <v>206</v>
      </c>
      <c r="C89" s="120">
        <v>0</v>
      </c>
      <c r="D89" s="120">
        <v>71</v>
      </c>
      <c r="E89" s="120">
        <v>71</v>
      </c>
      <c r="F89" s="120">
        <v>79</v>
      </c>
      <c r="G89" s="120">
        <v>80</v>
      </c>
      <c r="H89" s="120">
        <v>72</v>
      </c>
      <c r="I89" s="120">
        <v>0</v>
      </c>
      <c r="J89" s="120">
        <v>0</v>
      </c>
      <c r="K89" s="120">
        <v>0</v>
      </c>
      <c r="L89" s="120">
        <v>0</v>
      </c>
      <c r="M89" s="120">
        <v>0</v>
      </c>
      <c r="N89" s="120">
        <v>0</v>
      </c>
      <c r="O89" s="120">
        <v>0</v>
      </c>
      <c r="P89" s="120">
        <v>0</v>
      </c>
      <c r="Q89" s="120">
        <v>0</v>
      </c>
      <c r="R89" s="120">
        <v>373</v>
      </c>
      <c r="V89" s="116" t="str">
        <v>Dedham</v>
      </c>
      <c r="AB89" s="116">
        <f t="shared" si="17"/>
        <v>0</v>
      </c>
      <c r="AC89" s="116">
        <f t="shared" si="18"/>
        <v>71</v>
      </c>
      <c r="AD89" s="116">
        <f t="shared" si="19"/>
        <v>71</v>
      </c>
      <c r="AE89" s="116">
        <f t="shared" si="20"/>
        <v>79</v>
      </c>
      <c r="AF89" s="116">
        <f t="shared" si="21"/>
        <v>80</v>
      </c>
      <c r="AG89" s="116">
        <f t="shared" si="22"/>
        <v>72</v>
      </c>
      <c r="AH89" s="116">
        <f t="shared" si="23"/>
        <v>0</v>
      </c>
      <c r="AI89" s="116">
        <f t="shared" si="24"/>
        <v>0</v>
      </c>
      <c r="AJ89" s="116">
        <f t="shared" si="25"/>
        <v>0</v>
      </c>
      <c r="AK89" s="116">
        <f t="shared" si="26"/>
        <v>0</v>
      </c>
      <c r="AL89" s="116">
        <f t="shared" si="27"/>
        <v>0</v>
      </c>
      <c r="AM89" s="116">
        <f t="shared" si="28"/>
        <v>0</v>
      </c>
      <c r="AN89" s="116">
        <f t="shared" si="29"/>
        <v>0</v>
      </c>
      <c r="AO89" s="116">
        <f t="shared" si="30"/>
        <v>0</v>
      </c>
      <c r="AP89" s="116">
        <f t="shared" si="31"/>
        <v>0</v>
      </c>
      <c r="AQ89" s="116">
        <f t="shared" si="32"/>
        <v>373</v>
      </c>
    </row>
    <row r="90" spans="1:43" x14ac:dyDescent="0.25">
      <c r="A90" s="119" t="s">
        <v>195</v>
      </c>
      <c r="B90" s="119" t="s">
        <v>207</v>
      </c>
      <c r="C90" s="120">
        <v>0</v>
      </c>
      <c r="D90" s="120">
        <v>0</v>
      </c>
      <c r="E90" s="120">
        <v>0</v>
      </c>
      <c r="F90" s="120">
        <v>0</v>
      </c>
      <c r="G90" s="120">
        <v>0</v>
      </c>
      <c r="H90" s="120">
        <v>0</v>
      </c>
      <c r="I90" s="120">
        <v>153</v>
      </c>
      <c r="J90" s="120">
        <v>139</v>
      </c>
      <c r="K90" s="120">
        <v>161</v>
      </c>
      <c r="L90" s="120">
        <v>140</v>
      </c>
      <c r="M90" s="120">
        <v>0</v>
      </c>
      <c r="N90" s="120">
        <v>0</v>
      </c>
      <c r="O90" s="120">
        <v>0</v>
      </c>
      <c r="P90" s="120">
        <v>0</v>
      </c>
      <c r="Q90" s="120">
        <v>0</v>
      </c>
      <c r="R90" s="120">
        <v>593</v>
      </c>
      <c r="V90" s="116" t="str">
        <v>Deerfield</v>
      </c>
      <c r="AB90" s="116">
        <f t="shared" si="17"/>
        <v>0</v>
      </c>
      <c r="AC90" s="116">
        <f t="shared" si="18"/>
        <v>0</v>
      </c>
      <c r="AD90" s="116">
        <f t="shared" si="19"/>
        <v>0</v>
      </c>
      <c r="AE90" s="116">
        <f t="shared" si="20"/>
        <v>0</v>
      </c>
      <c r="AF90" s="116">
        <f t="shared" si="21"/>
        <v>0</v>
      </c>
      <c r="AG90" s="116">
        <f t="shared" si="22"/>
        <v>0</v>
      </c>
      <c r="AH90" s="116">
        <f t="shared" si="23"/>
        <v>153</v>
      </c>
      <c r="AI90" s="116">
        <f t="shared" si="24"/>
        <v>139</v>
      </c>
      <c r="AJ90" s="116">
        <f t="shared" si="25"/>
        <v>161</v>
      </c>
      <c r="AK90" s="116">
        <f t="shared" si="26"/>
        <v>140</v>
      </c>
      <c r="AL90" s="116">
        <f t="shared" si="27"/>
        <v>0</v>
      </c>
      <c r="AM90" s="116">
        <f t="shared" si="28"/>
        <v>0</v>
      </c>
      <c r="AN90" s="116">
        <f t="shared" si="29"/>
        <v>0</v>
      </c>
      <c r="AO90" s="116">
        <f t="shared" si="30"/>
        <v>0</v>
      </c>
      <c r="AP90" s="116">
        <f t="shared" si="31"/>
        <v>0</v>
      </c>
      <c r="AQ90" s="116">
        <f t="shared" si="32"/>
        <v>593</v>
      </c>
    </row>
    <row r="91" spans="1:43" x14ac:dyDescent="0.25">
      <c r="A91" s="119" t="s">
        <v>208</v>
      </c>
      <c r="B91" s="119" t="s">
        <v>209</v>
      </c>
      <c r="C91" s="120">
        <v>0</v>
      </c>
      <c r="D91" s="120">
        <v>0</v>
      </c>
      <c r="E91" s="120">
        <v>0</v>
      </c>
      <c r="F91" s="120">
        <v>0</v>
      </c>
      <c r="G91" s="120">
        <v>0</v>
      </c>
      <c r="H91" s="120">
        <v>0</v>
      </c>
      <c r="I91" s="120">
        <v>0</v>
      </c>
      <c r="J91" s="120">
        <v>208</v>
      </c>
      <c r="K91" s="120">
        <v>192</v>
      </c>
      <c r="L91" s="120">
        <v>228</v>
      </c>
      <c r="M91" s="120">
        <v>0</v>
      </c>
      <c r="N91" s="120">
        <v>0</v>
      </c>
      <c r="O91" s="120">
        <v>0</v>
      </c>
      <c r="P91" s="120">
        <v>0</v>
      </c>
      <c r="Q91" s="120">
        <v>0</v>
      </c>
      <c r="R91" s="120">
        <v>628</v>
      </c>
      <c r="V91" s="116" t="str">
        <v>Dennis-Yarmouth</v>
      </c>
      <c r="AB91" s="116">
        <f t="shared" si="17"/>
        <v>0</v>
      </c>
      <c r="AC91" s="116">
        <f t="shared" si="18"/>
        <v>0</v>
      </c>
      <c r="AD91" s="116">
        <f t="shared" si="19"/>
        <v>0</v>
      </c>
      <c r="AE91" s="116">
        <f t="shared" si="20"/>
        <v>0</v>
      </c>
      <c r="AF91" s="116">
        <f t="shared" si="21"/>
        <v>0</v>
      </c>
      <c r="AG91" s="116">
        <f t="shared" si="22"/>
        <v>0</v>
      </c>
      <c r="AH91" s="116">
        <f t="shared" si="23"/>
        <v>0</v>
      </c>
      <c r="AI91" s="116">
        <f t="shared" si="24"/>
        <v>208</v>
      </c>
      <c r="AJ91" s="116">
        <f t="shared" si="25"/>
        <v>192</v>
      </c>
      <c r="AK91" s="116">
        <f t="shared" si="26"/>
        <v>228</v>
      </c>
      <c r="AL91" s="116">
        <f t="shared" si="27"/>
        <v>0</v>
      </c>
      <c r="AM91" s="116">
        <f t="shared" si="28"/>
        <v>0</v>
      </c>
      <c r="AN91" s="116">
        <f t="shared" si="29"/>
        <v>0</v>
      </c>
      <c r="AO91" s="116">
        <f t="shared" si="30"/>
        <v>0</v>
      </c>
      <c r="AP91" s="116">
        <f t="shared" si="31"/>
        <v>0</v>
      </c>
      <c r="AQ91" s="116">
        <f t="shared" si="32"/>
        <v>628</v>
      </c>
    </row>
    <row r="92" spans="1:43" x14ac:dyDescent="0.25">
      <c r="A92" s="119" t="s">
        <v>208</v>
      </c>
      <c r="B92" s="119" t="s">
        <v>210</v>
      </c>
      <c r="C92" s="120">
        <v>96</v>
      </c>
      <c r="D92" s="120">
        <v>0</v>
      </c>
      <c r="E92" s="120">
        <v>0</v>
      </c>
      <c r="F92" s="120">
        <v>0</v>
      </c>
      <c r="G92" s="120">
        <v>0</v>
      </c>
      <c r="H92" s="120">
        <v>0</v>
      </c>
      <c r="I92" s="120">
        <v>0</v>
      </c>
      <c r="J92" s="120">
        <v>0</v>
      </c>
      <c r="K92" s="120">
        <v>0</v>
      </c>
      <c r="L92" s="120">
        <v>0</v>
      </c>
      <c r="M92" s="120">
        <v>187</v>
      </c>
      <c r="N92" s="120">
        <v>186</v>
      </c>
      <c r="O92" s="120">
        <v>189</v>
      </c>
      <c r="P92" s="120">
        <v>165</v>
      </c>
      <c r="Q92" s="120">
        <v>11</v>
      </c>
      <c r="R92" s="120">
        <v>834</v>
      </c>
      <c r="V92" s="116" t="str">
        <v>Dighton-Rehoboth</v>
      </c>
      <c r="AB92" s="116">
        <f t="shared" si="17"/>
        <v>96</v>
      </c>
      <c r="AC92" s="116">
        <f t="shared" si="18"/>
        <v>0</v>
      </c>
      <c r="AD92" s="116">
        <f t="shared" si="19"/>
        <v>0</v>
      </c>
      <c r="AE92" s="116">
        <f t="shared" si="20"/>
        <v>0</v>
      </c>
      <c r="AF92" s="116">
        <f t="shared" si="21"/>
        <v>0</v>
      </c>
      <c r="AG92" s="116">
        <f t="shared" si="22"/>
        <v>0</v>
      </c>
      <c r="AH92" s="116">
        <f t="shared" si="23"/>
        <v>0</v>
      </c>
      <c r="AI92" s="116">
        <f t="shared" si="24"/>
        <v>0</v>
      </c>
      <c r="AJ92" s="116">
        <f t="shared" si="25"/>
        <v>0</v>
      </c>
      <c r="AK92" s="116">
        <f t="shared" si="26"/>
        <v>0</v>
      </c>
      <c r="AL92" s="116">
        <f t="shared" si="27"/>
        <v>187</v>
      </c>
      <c r="AM92" s="116">
        <f t="shared" si="28"/>
        <v>186</v>
      </c>
      <c r="AN92" s="116">
        <f t="shared" si="29"/>
        <v>189</v>
      </c>
      <c r="AO92" s="116">
        <f t="shared" si="30"/>
        <v>165</v>
      </c>
      <c r="AP92" s="116">
        <f t="shared" si="31"/>
        <v>11</v>
      </c>
      <c r="AQ92" s="116">
        <f t="shared" si="32"/>
        <v>834</v>
      </c>
    </row>
    <row r="93" spans="1:43" x14ac:dyDescent="0.25">
      <c r="A93" s="119" t="s">
        <v>208</v>
      </c>
      <c r="B93" s="119" t="s">
        <v>211</v>
      </c>
      <c r="C93" s="120">
        <v>0</v>
      </c>
      <c r="D93" s="120">
        <v>67</v>
      </c>
      <c r="E93" s="120">
        <v>74</v>
      </c>
      <c r="F93" s="120">
        <v>100</v>
      </c>
      <c r="G93" s="120">
        <v>0</v>
      </c>
      <c r="H93" s="120">
        <v>0</v>
      </c>
      <c r="I93" s="120">
        <v>0</v>
      </c>
      <c r="J93" s="120">
        <v>0</v>
      </c>
      <c r="K93" s="120">
        <v>0</v>
      </c>
      <c r="L93" s="120">
        <v>0</v>
      </c>
      <c r="M93" s="120">
        <v>0</v>
      </c>
      <c r="N93" s="120">
        <v>0</v>
      </c>
      <c r="O93" s="120">
        <v>0</v>
      </c>
      <c r="P93" s="120">
        <v>0</v>
      </c>
      <c r="Q93" s="120">
        <v>0</v>
      </c>
      <c r="R93" s="120">
        <v>241</v>
      </c>
      <c r="V93" s="116" t="str">
        <v>Douglas</v>
      </c>
      <c r="AB93" s="116">
        <f t="shared" si="17"/>
        <v>0</v>
      </c>
      <c r="AC93" s="116">
        <f t="shared" si="18"/>
        <v>67</v>
      </c>
      <c r="AD93" s="116">
        <f t="shared" si="19"/>
        <v>74</v>
      </c>
      <c r="AE93" s="116">
        <f t="shared" si="20"/>
        <v>100</v>
      </c>
      <c r="AF93" s="116">
        <f t="shared" si="21"/>
        <v>0</v>
      </c>
      <c r="AG93" s="116">
        <f t="shared" si="22"/>
        <v>0</v>
      </c>
      <c r="AH93" s="116">
        <f t="shared" si="23"/>
        <v>0</v>
      </c>
      <c r="AI93" s="116">
        <f t="shared" si="24"/>
        <v>0</v>
      </c>
      <c r="AJ93" s="116">
        <f t="shared" si="25"/>
        <v>0</v>
      </c>
      <c r="AK93" s="116">
        <f t="shared" si="26"/>
        <v>0</v>
      </c>
      <c r="AL93" s="116">
        <f t="shared" si="27"/>
        <v>0</v>
      </c>
      <c r="AM93" s="116">
        <f t="shared" si="28"/>
        <v>0</v>
      </c>
      <c r="AN93" s="116">
        <f t="shared" si="29"/>
        <v>0</v>
      </c>
      <c r="AO93" s="116">
        <f t="shared" si="30"/>
        <v>0</v>
      </c>
      <c r="AP93" s="116">
        <f t="shared" si="31"/>
        <v>0</v>
      </c>
      <c r="AQ93" s="116">
        <f t="shared" si="32"/>
        <v>241</v>
      </c>
    </row>
    <row r="94" spans="1:43" x14ac:dyDescent="0.25">
      <c r="A94" s="119" t="s">
        <v>208</v>
      </c>
      <c r="B94" s="119" t="s">
        <v>212</v>
      </c>
      <c r="C94" s="120">
        <v>0</v>
      </c>
      <c r="D94" s="120">
        <v>86</v>
      </c>
      <c r="E94" s="120">
        <v>79</v>
      </c>
      <c r="F94" s="120">
        <v>84</v>
      </c>
      <c r="G94" s="120">
        <v>0</v>
      </c>
      <c r="H94" s="120">
        <v>0</v>
      </c>
      <c r="I94" s="120">
        <v>0</v>
      </c>
      <c r="J94" s="120">
        <v>0</v>
      </c>
      <c r="K94" s="120">
        <v>0</v>
      </c>
      <c r="L94" s="120">
        <v>0</v>
      </c>
      <c r="M94" s="120">
        <v>0</v>
      </c>
      <c r="N94" s="120">
        <v>0</v>
      </c>
      <c r="O94" s="120">
        <v>0</v>
      </c>
      <c r="P94" s="120">
        <v>0</v>
      </c>
      <c r="Q94" s="120">
        <v>0</v>
      </c>
      <c r="R94" s="120">
        <v>249</v>
      </c>
      <c r="V94" s="116" t="str">
        <v>Dover</v>
      </c>
      <c r="AB94" s="116">
        <f t="shared" si="17"/>
        <v>0</v>
      </c>
      <c r="AC94" s="116">
        <f t="shared" si="18"/>
        <v>86</v>
      </c>
      <c r="AD94" s="116">
        <f t="shared" si="19"/>
        <v>79</v>
      </c>
      <c r="AE94" s="116">
        <f t="shared" si="20"/>
        <v>84</v>
      </c>
      <c r="AF94" s="116">
        <f t="shared" si="21"/>
        <v>0</v>
      </c>
      <c r="AG94" s="116">
        <f t="shared" si="22"/>
        <v>0</v>
      </c>
      <c r="AH94" s="116">
        <f t="shared" si="23"/>
        <v>0</v>
      </c>
      <c r="AI94" s="116">
        <f t="shared" si="24"/>
        <v>0</v>
      </c>
      <c r="AJ94" s="116">
        <f t="shared" si="25"/>
        <v>0</v>
      </c>
      <c r="AK94" s="116">
        <f t="shared" si="26"/>
        <v>0</v>
      </c>
      <c r="AL94" s="116">
        <f t="shared" si="27"/>
        <v>0</v>
      </c>
      <c r="AM94" s="116">
        <f t="shared" si="28"/>
        <v>0</v>
      </c>
      <c r="AN94" s="116">
        <f t="shared" si="29"/>
        <v>0</v>
      </c>
      <c r="AO94" s="116">
        <f t="shared" si="30"/>
        <v>0</v>
      </c>
      <c r="AP94" s="116">
        <f t="shared" si="31"/>
        <v>0</v>
      </c>
      <c r="AQ94" s="116">
        <f t="shared" si="32"/>
        <v>249</v>
      </c>
    </row>
    <row r="95" spans="1:43" x14ac:dyDescent="0.25">
      <c r="A95" s="119" t="s">
        <v>208</v>
      </c>
      <c r="B95" s="119" t="s">
        <v>213</v>
      </c>
      <c r="C95" s="120">
        <v>0</v>
      </c>
      <c r="D95" s="120">
        <v>0</v>
      </c>
      <c r="E95" s="120">
        <v>0</v>
      </c>
      <c r="F95" s="120">
        <v>0</v>
      </c>
      <c r="G95" s="120">
        <v>180</v>
      </c>
      <c r="H95" s="120">
        <v>176</v>
      </c>
      <c r="I95" s="120">
        <v>198</v>
      </c>
      <c r="J95" s="120">
        <v>0</v>
      </c>
      <c r="K95" s="120">
        <v>0</v>
      </c>
      <c r="L95" s="120">
        <v>0</v>
      </c>
      <c r="M95" s="120">
        <v>0</v>
      </c>
      <c r="N95" s="120">
        <v>0</v>
      </c>
      <c r="O95" s="120">
        <v>0</v>
      </c>
      <c r="P95" s="120">
        <v>0</v>
      </c>
      <c r="Q95" s="120">
        <v>0</v>
      </c>
      <c r="R95" s="120">
        <v>554</v>
      </c>
      <c r="V95" s="116" t="str">
        <v>Dover-Sherborn</v>
      </c>
      <c r="AB95" s="116">
        <f t="shared" si="17"/>
        <v>0</v>
      </c>
      <c r="AC95" s="116">
        <f t="shared" si="18"/>
        <v>0</v>
      </c>
      <c r="AD95" s="116">
        <f t="shared" si="19"/>
        <v>0</v>
      </c>
      <c r="AE95" s="116">
        <f t="shared" si="20"/>
        <v>0</v>
      </c>
      <c r="AF95" s="116">
        <f t="shared" si="21"/>
        <v>180</v>
      </c>
      <c r="AG95" s="116">
        <f t="shared" si="22"/>
        <v>176</v>
      </c>
      <c r="AH95" s="116">
        <f t="shared" si="23"/>
        <v>198</v>
      </c>
      <c r="AI95" s="116">
        <f t="shared" si="24"/>
        <v>0</v>
      </c>
      <c r="AJ95" s="116">
        <f t="shared" si="25"/>
        <v>0</v>
      </c>
      <c r="AK95" s="116">
        <f t="shared" si="26"/>
        <v>0</v>
      </c>
      <c r="AL95" s="116">
        <f t="shared" si="27"/>
        <v>0</v>
      </c>
      <c r="AM95" s="116">
        <f t="shared" si="28"/>
        <v>0</v>
      </c>
      <c r="AN95" s="116">
        <f t="shared" si="29"/>
        <v>0</v>
      </c>
      <c r="AO95" s="116">
        <f t="shared" si="30"/>
        <v>0</v>
      </c>
      <c r="AP95" s="116">
        <f t="shared" si="31"/>
        <v>0</v>
      </c>
      <c r="AQ95" s="116">
        <f t="shared" si="32"/>
        <v>554</v>
      </c>
    </row>
    <row r="96" spans="1:43" x14ac:dyDescent="0.25">
      <c r="A96" s="119" t="s">
        <v>214</v>
      </c>
      <c r="B96" s="119" t="s">
        <v>215</v>
      </c>
      <c r="C96" s="120">
        <v>0</v>
      </c>
      <c r="D96" s="120">
        <v>0</v>
      </c>
      <c r="E96" s="120">
        <v>0</v>
      </c>
      <c r="F96" s="120">
        <v>0</v>
      </c>
      <c r="G96" s="120">
        <v>0</v>
      </c>
      <c r="H96" s="120">
        <v>0</v>
      </c>
      <c r="I96" s="120">
        <v>0</v>
      </c>
      <c r="J96" s="120">
        <v>57</v>
      </c>
      <c r="K96" s="120">
        <v>63</v>
      </c>
      <c r="L96" s="120">
        <v>65</v>
      </c>
      <c r="M96" s="120">
        <v>54</v>
      </c>
      <c r="N96" s="120">
        <v>59</v>
      </c>
      <c r="O96" s="120">
        <v>51</v>
      </c>
      <c r="P96" s="120">
        <v>57</v>
      </c>
      <c r="Q96" s="120">
        <v>3</v>
      </c>
      <c r="R96" s="120">
        <v>409</v>
      </c>
      <c r="V96" s="116" t="str">
        <v>Dracut</v>
      </c>
      <c r="AB96" s="116">
        <f t="shared" si="17"/>
        <v>0</v>
      </c>
      <c r="AC96" s="116">
        <f t="shared" si="18"/>
        <v>0</v>
      </c>
      <c r="AD96" s="116">
        <f t="shared" si="19"/>
        <v>0</v>
      </c>
      <c r="AE96" s="116">
        <f t="shared" si="20"/>
        <v>0</v>
      </c>
      <c r="AF96" s="116">
        <f t="shared" si="21"/>
        <v>0</v>
      </c>
      <c r="AG96" s="116">
        <f t="shared" si="22"/>
        <v>0</v>
      </c>
      <c r="AH96" s="116">
        <f t="shared" si="23"/>
        <v>0</v>
      </c>
      <c r="AI96" s="116">
        <f t="shared" si="24"/>
        <v>57</v>
      </c>
      <c r="AJ96" s="116">
        <f t="shared" si="25"/>
        <v>63</v>
      </c>
      <c r="AK96" s="116">
        <f t="shared" si="26"/>
        <v>65</v>
      </c>
      <c r="AL96" s="116">
        <f t="shared" si="27"/>
        <v>54</v>
      </c>
      <c r="AM96" s="116">
        <f t="shared" si="28"/>
        <v>59</v>
      </c>
      <c r="AN96" s="116">
        <f t="shared" si="29"/>
        <v>51</v>
      </c>
      <c r="AO96" s="116">
        <f t="shared" si="30"/>
        <v>57</v>
      </c>
      <c r="AP96" s="116">
        <f t="shared" si="31"/>
        <v>3</v>
      </c>
      <c r="AQ96" s="116">
        <f t="shared" si="32"/>
        <v>409</v>
      </c>
    </row>
    <row r="97" spans="1:43" x14ac:dyDescent="0.25">
      <c r="A97" s="119" t="s">
        <v>214</v>
      </c>
      <c r="B97" s="119" t="s">
        <v>216</v>
      </c>
      <c r="C97" s="120">
        <v>20</v>
      </c>
      <c r="D97" s="120">
        <v>47</v>
      </c>
      <c r="E97" s="120">
        <v>46</v>
      </c>
      <c r="F97" s="120">
        <v>56</v>
      </c>
      <c r="G97" s="120">
        <v>53</v>
      </c>
      <c r="H97" s="120">
        <v>53</v>
      </c>
      <c r="I97" s="120">
        <v>48</v>
      </c>
      <c r="J97" s="120">
        <v>0</v>
      </c>
      <c r="K97" s="120">
        <v>0</v>
      </c>
      <c r="L97" s="120">
        <v>0</v>
      </c>
      <c r="M97" s="120">
        <v>0</v>
      </c>
      <c r="N97" s="120">
        <v>0</v>
      </c>
      <c r="O97" s="120">
        <v>0</v>
      </c>
      <c r="P97" s="120">
        <v>0</v>
      </c>
      <c r="Q97" s="120">
        <v>0</v>
      </c>
      <c r="R97" s="120">
        <v>323</v>
      </c>
      <c r="V97" s="116" t="str">
        <v>Dudley Street Neighborhood Charter School (District)</v>
      </c>
      <c r="AB97" s="116">
        <f t="shared" si="17"/>
        <v>20</v>
      </c>
      <c r="AC97" s="116">
        <f t="shared" si="18"/>
        <v>47</v>
      </c>
      <c r="AD97" s="116">
        <f t="shared" si="19"/>
        <v>46</v>
      </c>
      <c r="AE97" s="116">
        <f t="shared" si="20"/>
        <v>56</v>
      </c>
      <c r="AF97" s="116">
        <f t="shared" si="21"/>
        <v>53</v>
      </c>
      <c r="AG97" s="116">
        <f t="shared" si="22"/>
        <v>53</v>
      </c>
      <c r="AH97" s="116">
        <f t="shared" si="23"/>
        <v>48</v>
      </c>
      <c r="AI97" s="116">
        <f t="shared" si="24"/>
        <v>0</v>
      </c>
      <c r="AJ97" s="116">
        <f t="shared" si="25"/>
        <v>0</v>
      </c>
      <c r="AK97" s="116">
        <f t="shared" si="26"/>
        <v>0</v>
      </c>
      <c r="AL97" s="116">
        <f t="shared" si="27"/>
        <v>0</v>
      </c>
      <c r="AM97" s="116">
        <f t="shared" si="28"/>
        <v>0</v>
      </c>
      <c r="AN97" s="116">
        <f t="shared" si="29"/>
        <v>0</v>
      </c>
      <c r="AO97" s="116">
        <f t="shared" si="30"/>
        <v>0</v>
      </c>
      <c r="AP97" s="116">
        <f t="shared" si="31"/>
        <v>0</v>
      </c>
      <c r="AQ97" s="116">
        <f t="shared" si="32"/>
        <v>323</v>
      </c>
    </row>
    <row r="98" spans="1:43" x14ac:dyDescent="0.25">
      <c r="A98" s="119" t="s">
        <v>217</v>
      </c>
      <c r="B98" s="119" t="s">
        <v>218</v>
      </c>
      <c r="C98" s="120">
        <v>0</v>
      </c>
      <c r="D98" s="120">
        <v>0</v>
      </c>
      <c r="E98" s="120">
        <v>0</v>
      </c>
      <c r="F98" s="120">
        <v>0</v>
      </c>
      <c r="G98" s="120">
        <v>0</v>
      </c>
      <c r="H98" s="120">
        <v>0</v>
      </c>
      <c r="I98" s="120">
        <v>0</v>
      </c>
      <c r="J98" s="120">
        <v>0</v>
      </c>
      <c r="K98" s="120">
        <v>0</v>
      </c>
      <c r="L98" s="120">
        <v>0</v>
      </c>
      <c r="M98" s="120">
        <v>94</v>
      </c>
      <c r="N98" s="120">
        <v>97</v>
      </c>
      <c r="O98" s="120">
        <v>108</v>
      </c>
      <c r="P98" s="120">
        <v>118</v>
      </c>
      <c r="Q98" s="120">
        <v>0</v>
      </c>
      <c r="R98" s="120">
        <v>417</v>
      </c>
      <c r="V98" s="116" t="str">
        <v>Dudley-Charlton Reg</v>
      </c>
      <c r="AB98" s="116">
        <f t="shared" si="17"/>
        <v>0</v>
      </c>
      <c r="AC98" s="116">
        <f t="shared" si="18"/>
        <v>0</v>
      </c>
      <c r="AD98" s="116">
        <f t="shared" si="19"/>
        <v>0</v>
      </c>
      <c r="AE98" s="116">
        <f t="shared" si="20"/>
        <v>0</v>
      </c>
      <c r="AF98" s="116">
        <f t="shared" si="21"/>
        <v>0</v>
      </c>
      <c r="AG98" s="116">
        <f t="shared" si="22"/>
        <v>0</v>
      </c>
      <c r="AH98" s="116">
        <f t="shared" si="23"/>
        <v>0</v>
      </c>
      <c r="AI98" s="116">
        <f t="shared" si="24"/>
        <v>0</v>
      </c>
      <c r="AJ98" s="116">
        <f t="shared" si="25"/>
        <v>0</v>
      </c>
      <c r="AK98" s="116">
        <f t="shared" si="26"/>
        <v>0</v>
      </c>
      <c r="AL98" s="116">
        <f t="shared" si="27"/>
        <v>94</v>
      </c>
      <c r="AM98" s="116">
        <f t="shared" si="28"/>
        <v>97</v>
      </c>
      <c r="AN98" s="116">
        <f t="shared" si="29"/>
        <v>108</v>
      </c>
      <c r="AO98" s="116">
        <f t="shared" si="30"/>
        <v>118</v>
      </c>
      <c r="AP98" s="116">
        <f t="shared" si="31"/>
        <v>0</v>
      </c>
      <c r="AQ98" s="116">
        <f t="shared" si="32"/>
        <v>417</v>
      </c>
    </row>
    <row r="99" spans="1:43" x14ac:dyDescent="0.25">
      <c r="A99" s="119" t="s">
        <v>217</v>
      </c>
      <c r="B99" s="119" t="s">
        <v>219</v>
      </c>
      <c r="C99" s="120">
        <v>0</v>
      </c>
      <c r="D99" s="120">
        <v>0</v>
      </c>
      <c r="E99" s="120">
        <v>0</v>
      </c>
      <c r="F99" s="120">
        <v>0</v>
      </c>
      <c r="G99" s="120">
        <v>0</v>
      </c>
      <c r="H99" s="120">
        <v>0</v>
      </c>
      <c r="I99" s="120">
        <v>0</v>
      </c>
      <c r="J99" s="120">
        <v>140</v>
      </c>
      <c r="K99" s="120">
        <v>132</v>
      </c>
      <c r="L99" s="120">
        <v>138</v>
      </c>
      <c r="M99" s="120">
        <v>0</v>
      </c>
      <c r="N99" s="120">
        <v>0</v>
      </c>
      <c r="O99" s="120">
        <v>0</v>
      </c>
      <c r="P99" s="120">
        <v>0</v>
      </c>
      <c r="Q99" s="120">
        <v>0</v>
      </c>
      <c r="R99" s="120">
        <v>410</v>
      </c>
      <c r="V99" s="116" t="str">
        <v>Duxbury</v>
      </c>
      <c r="AB99" s="116">
        <f t="shared" si="17"/>
        <v>0</v>
      </c>
      <c r="AC99" s="116">
        <f t="shared" si="18"/>
        <v>0</v>
      </c>
      <c r="AD99" s="116">
        <f t="shared" si="19"/>
        <v>0</v>
      </c>
      <c r="AE99" s="116">
        <f t="shared" si="20"/>
        <v>0</v>
      </c>
      <c r="AF99" s="116">
        <f t="shared" si="21"/>
        <v>0</v>
      </c>
      <c r="AG99" s="116">
        <f t="shared" si="22"/>
        <v>0</v>
      </c>
      <c r="AH99" s="116">
        <f t="shared" si="23"/>
        <v>0</v>
      </c>
      <c r="AI99" s="116">
        <f t="shared" si="24"/>
        <v>140</v>
      </c>
      <c r="AJ99" s="116">
        <f t="shared" si="25"/>
        <v>132</v>
      </c>
      <c r="AK99" s="116">
        <f t="shared" si="26"/>
        <v>138</v>
      </c>
      <c r="AL99" s="116">
        <f t="shared" si="27"/>
        <v>0</v>
      </c>
      <c r="AM99" s="116">
        <f t="shared" si="28"/>
        <v>0</v>
      </c>
      <c r="AN99" s="116">
        <f t="shared" si="29"/>
        <v>0</v>
      </c>
      <c r="AO99" s="116">
        <f t="shared" si="30"/>
        <v>0</v>
      </c>
      <c r="AP99" s="116">
        <f t="shared" si="31"/>
        <v>0</v>
      </c>
      <c r="AQ99" s="116">
        <f t="shared" si="32"/>
        <v>410</v>
      </c>
    </row>
    <row r="100" spans="1:43" x14ac:dyDescent="0.25">
      <c r="A100" s="119" t="s">
        <v>217</v>
      </c>
      <c r="B100" s="119" t="s">
        <v>220</v>
      </c>
      <c r="C100" s="120">
        <v>0</v>
      </c>
      <c r="D100" s="120">
        <v>50</v>
      </c>
      <c r="E100" s="120">
        <v>59</v>
      </c>
      <c r="F100" s="120">
        <v>63</v>
      </c>
      <c r="G100" s="120">
        <v>65</v>
      </c>
      <c r="H100" s="120">
        <v>61</v>
      </c>
      <c r="I100" s="120">
        <v>59</v>
      </c>
      <c r="J100" s="120">
        <v>0</v>
      </c>
      <c r="K100" s="120">
        <v>0</v>
      </c>
      <c r="L100" s="120">
        <v>0</v>
      </c>
      <c r="M100" s="120">
        <v>0</v>
      </c>
      <c r="N100" s="120">
        <v>0</v>
      </c>
      <c r="O100" s="120">
        <v>0</v>
      </c>
      <c r="P100" s="120">
        <v>0</v>
      </c>
      <c r="Q100" s="120">
        <v>0</v>
      </c>
      <c r="R100" s="120">
        <v>357</v>
      </c>
      <c r="V100" s="116" t="str">
        <v>East Bridgewater</v>
      </c>
      <c r="AB100" s="116">
        <f t="shared" si="17"/>
        <v>0</v>
      </c>
      <c r="AC100" s="116">
        <f t="shared" si="18"/>
        <v>50</v>
      </c>
      <c r="AD100" s="116">
        <f t="shared" si="19"/>
        <v>59</v>
      </c>
      <c r="AE100" s="116">
        <f t="shared" si="20"/>
        <v>63</v>
      </c>
      <c r="AF100" s="116">
        <f t="shared" si="21"/>
        <v>65</v>
      </c>
      <c r="AG100" s="116">
        <f t="shared" si="22"/>
        <v>61</v>
      </c>
      <c r="AH100" s="116">
        <f t="shared" si="23"/>
        <v>59</v>
      </c>
      <c r="AI100" s="116">
        <f t="shared" si="24"/>
        <v>0</v>
      </c>
      <c r="AJ100" s="116">
        <f t="shared" si="25"/>
        <v>0</v>
      </c>
      <c r="AK100" s="116">
        <f t="shared" si="26"/>
        <v>0</v>
      </c>
      <c r="AL100" s="116">
        <f t="shared" si="27"/>
        <v>0</v>
      </c>
      <c r="AM100" s="116">
        <f t="shared" si="28"/>
        <v>0</v>
      </c>
      <c r="AN100" s="116">
        <f t="shared" si="29"/>
        <v>0</v>
      </c>
      <c r="AO100" s="116">
        <f t="shared" si="30"/>
        <v>0</v>
      </c>
      <c r="AP100" s="116">
        <f t="shared" si="31"/>
        <v>0</v>
      </c>
      <c r="AQ100" s="116">
        <f t="shared" si="32"/>
        <v>357</v>
      </c>
    </row>
    <row r="101" spans="1:43" x14ac:dyDescent="0.25">
      <c r="A101" s="119" t="s">
        <v>217</v>
      </c>
      <c r="B101" s="119" t="s">
        <v>221</v>
      </c>
      <c r="C101" s="120">
        <v>58</v>
      </c>
      <c r="D101" s="120">
        <v>86</v>
      </c>
      <c r="E101" s="120">
        <v>67</v>
      </c>
      <c r="F101" s="120">
        <v>92</v>
      </c>
      <c r="G101" s="120">
        <v>93</v>
      </c>
      <c r="H101" s="120">
        <v>58</v>
      </c>
      <c r="I101" s="120">
        <v>85</v>
      </c>
      <c r="J101" s="120">
        <v>0</v>
      </c>
      <c r="K101" s="120">
        <v>0</v>
      </c>
      <c r="L101" s="120">
        <v>0</v>
      </c>
      <c r="M101" s="120">
        <v>0</v>
      </c>
      <c r="N101" s="120">
        <v>0</v>
      </c>
      <c r="O101" s="120">
        <v>0</v>
      </c>
      <c r="P101" s="120">
        <v>0</v>
      </c>
      <c r="Q101" s="120">
        <v>0</v>
      </c>
      <c r="R101" s="120">
        <v>539</v>
      </c>
      <c r="V101" s="116" t="str">
        <v>East Longmeadow</v>
      </c>
      <c r="AB101" s="116">
        <f t="shared" si="17"/>
        <v>58</v>
      </c>
      <c r="AC101" s="116">
        <f t="shared" si="18"/>
        <v>86</v>
      </c>
      <c r="AD101" s="116">
        <f t="shared" si="19"/>
        <v>67</v>
      </c>
      <c r="AE101" s="116">
        <f t="shared" si="20"/>
        <v>92</v>
      </c>
      <c r="AF101" s="116">
        <f t="shared" si="21"/>
        <v>93</v>
      </c>
      <c r="AG101" s="116">
        <f t="shared" si="22"/>
        <v>58</v>
      </c>
      <c r="AH101" s="116">
        <f t="shared" si="23"/>
        <v>85</v>
      </c>
      <c r="AI101" s="116">
        <f t="shared" si="24"/>
        <v>0</v>
      </c>
      <c r="AJ101" s="116">
        <f t="shared" si="25"/>
        <v>0</v>
      </c>
      <c r="AK101" s="116">
        <f t="shared" si="26"/>
        <v>0</v>
      </c>
      <c r="AL101" s="116">
        <f t="shared" si="27"/>
        <v>0</v>
      </c>
      <c r="AM101" s="116">
        <f t="shared" si="28"/>
        <v>0</v>
      </c>
      <c r="AN101" s="116">
        <f t="shared" si="29"/>
        <v>0</v>
      </c>
      <c r="AO101" s="116">
        <f t="shared" si="30"/>
        <v>0</v>
      </c>
      <c r="AP101" s="116">
        <f t="shared" si="31"/>
        <v>0</v>
      </c>
      <c r="AQ101" s="116">
        <f t="shared" si="32"/>
        <v>539</v>
      </c>
    </row>
    <row r="102" spans="1:43" x14ac:dyDescent="0.25">
      <c r="A102" s="119" t="s">
        <v>222</v>
      </c>
      <c r="B102" s="119" t="s">
        <v>223</v>
      </c>
      <c r="C102" s="120">
        <v>0</v>
      </c>
      <c r="D102" s="120">
        <v>73</v>
      </c>
      <c r="E102" s="120">
        <v>79</v>
      </c>
      <c r="F102" s="120">
        <v>80</v>
      </c>
      <c r="G102" s="120">
        <v>61</v>
      </c>
      <c r="H102" s="120">
        <v>0</v>
      </c>
      <c r="I102" s="120">
        <v>0</v>
      </c>
      <c r="J102" s="120">
        <v>0</v>
      </c>
      <c r="K102" s="120">
        <v>0</v>
      </c>
      <c r="L102" s="120">
        <v>0</v>
      </c>
      <c r="M102" s="120">
        <v>0</v>
      </c>
      <c r="N102" s="120">
        <v>0</v>
      </c>
      <c r="O102" s="120">
        <v>0</v>
      </c>
      <c r="P102" s="120">
        <v>0</v>
      </c>
      <c r="Q102" s="120">
        <v>0</v>
      </c>
      <c r="R102" s="120">
        <v>293</v>
      </c>
      <c r="V102" s="116" t="str">
        <v>Eastham</v>
      </c>
      <c r="AB102" s="116">
        <f t="shared" si="17"/>
        <v>0</v>
      </c>
      <c r="AC102" s="116">
        <f t="shared" si="18"/>
        <v>73</v>
      </c>
      <c r="AD102" s="116">
        <f t="shared" si="19"/>
        <v>79</v>
      </c>
      <c r="AE102" s="116">
        <f t="shared" si="20"/>
        <v>80</v>
      </c>
      <c r="AF102" s="116">
        <f t="shared" si="21"/>
        <v>61</v>
      </c>
      <c r="AG102" s="116">
        <f t="shared" si="22"/>
        <v>0</v>
      </c>
      <c r="AH102" s="116">
        <f t="shared" si="23"/>
        <v>0</v>
      </c>
      <c r="AI102" s="116">
        <f t="shared" si="24"/>
        <v>0</v>
      </c>
      <c r="AJ102" s="116">
        <f t="shared" si="25"/>
        <v>0</v>
      </c>
      <c r="AK102" s="116">
        <f t="shared" si="26"/>
        <v>0</v>
      </c>
      <c r="AL102" s="116">
        <f t="shared" si="27"/>
        <v>0</v>
      </c>
      <c r="AM102" s="116">
        <f t="shared" si="28"/>
        <v>0</v>
      </c>
      <c r="AN102" s="116">
        <f t="shared" si="29"/>
        <v>0</v>
      </c>
      <c r="AO102" s="116">
        <f t="shared" si="30"/>
        <v>0</v>
      </c>
      <c r="AP102" s="116">
        <f t="shared" si="31"/>
        <v>0</v>
      </c>
      <c r="AQ102" s="116">
        <f t="shared" si="32"/>
        <v>293</v>
      </c>
    </row>
    <row r="103" spans="1:43" x14ac:dyDescent="0.25">
      <c r="A103" s="119" t="s">
        <v>222</v>
      </c>
      <c r="B103" s="119" t="s">
        <v>224</v>
      </c>
      <c r="C103" s="120">
        <v>0</v>
      </c>
      <c r="D103" s="120">
        <v>0</v>
      </c>
      <c r="E103" s="120">
        <v>0</v>
      </c>
      <c r="F103" s="120">
        <v>0</v>
      </c>
      <c r="G103" s="120">
        <v>0</v>
      </c>
      <c r="H103" s="120">
        <v>0</v>
      </c>
      <c r="I103" s="120">
        <v>0</v>
      </c>
      <c r="J103" s="120">
        <v>0</v>
      </c>
      <c r="K103" s="120">
        <v>0</v>
      </c>
      <c r="L103" s="120">
        <v>329</v>
      </c>
      <c r="M103" s="120">
        <v>317</v>
      </c>
      <c r="N103" s="120">
        <v>330</v>
      </c>
      <c r="O103" s="120">
        <v>334</v>
      </c>
      <c r="P103" s="120">
        <v>332</v>
      </c>
      <c r="Q103" s="120">
        <v>10</v>
      </c>
      <c r="R103" s="118">
        <v>1652</v>
      </c>
      <c r="V103" s="116" t="str">
        <v>Easthampton</v>
      </c>
      <c r="AB103" s="116">
        <f t="shared" si="17"/>
        <v>0</v>
      </c>
      <c r="AC103" s="116">
        <f t="shared" si="18"/>
        <v>0</v>
      </c>
      <c r="AD103" s="116">
        <f t="shared" si="19"/>
        <v>0</v>
      </c>
      <c r="AE103" s="116">
        <f t="shared" si="20"/>
        <v>0</v>
      </c>
      <c r="AF103" s="116">
        <f t="shared" si="21"/>
        <v>0</v>
      </c>
      <c r="AG103" s="116">
        <f t="shared" si="22"/>
        <v>0</v>
      </c>
      <c r="AH103" s="116">
        <f t="shared" si="23"/>
        <v>0</v>
      </c>
      <c r="AI103" s="116">
        <f t="shared" si="24"/>
        <v>0</v>
      </c>
      <c r="AJ103" s="116">
        <f t="shared" si="25"/>
        <v>0</v>
      </c>
      <c r="AK103" s="116">
        <f t="shared" si="26"/>
        <v>329</v>
      </c>
      <c r="AL103" s="116">
        <f t="shared" si="27"/>
        <v>317</v>
      </c>
      <c r="AM103" s="116">
        <f t="shared" si="28"/>
        <v>330</v>
      </c>
      <c r="AN103" s="116">
        <f t="shared" si="29"/>
        <v>334</v>
      </c>
      <c r="AO103" s="116">
        <f t="shared" si="30"/>
        <v>332</v>
      </c>
      <c r="AP103" s="116">
        <f t="shared" si="31"/>
        <v>10</v>
      </c>
      <c r="AQ103" s="116">
        <f t="shared" si="32"/>
        <v>1652</v>
      </c>
    </row>
    <row r="104" spans="1:43" x14ac:dyDescent="0.25">
      <c r="A104" s="119" t="s">
        <v>222</v>
      </c>
      <c r="B104" s="119" t="s">
        <v>225</v>
      </c>
      <c r="C104" s="120">
        <v>0</v>
      </c>
      <c r="D104" s="120">
        <v>0</v>
      </c>
      <c r="E104" s="120">
        <v>0</v>
      </c>
      <c r="F104" s="120">
        <v>0</v>
      </c>
      <c r="G104" s="120">
        <v>0</v>
      </c>
      <c r="H104" s="120">
        <v>0</v>
      </c>
      <c r="I104" s="120">
        <v>0</v>
      </c>
      <c r="J104" s="120">
        <v>312</v>
      </c>
      <c r="K104" s="120">
        <v>330</v>
      </c>
      <c r="L104" s="120">
        <v>0</v>
      </c>
      <c r="M104" s="120">
        <v>0</v>
      </c>
      <c r="N104" s="120">
        <v>0</v>
      </c>
      <c r="O104" s="120">
        <v>0</v>
      </c>
      <c r="P104" s="120">
        <v>0</v>
      </c>
      <c r="Q104" s="120">
        <v>0</v>
      </c>
      <c r="R104" s="120">
        <v>642</v>
      </c>
      <c r="V104" s="116" t="str">
        <v>Easton</v>
      </c>
      <c r="AB104" s="116">
        <f t="shared" si="17"/>
        <v>0</v>
      </c>
      <c r="AC104" s="116">
        <f t="shared" si="18"/>
        <v>0</v>
      </c>
      <c r="AD104" s="116">
        <f t="shared" si="19"/>
        <v>0</v>
      </c>
      <c r="AE104" s="116">
        <f t="shared" si="20"/>
        <v>0</v>
      </c>
      <c r="AF104" s="116">
        <f t="shared" si="21"/>
        <v>0</v>
      </c>
      <c r="AG104" s="116">
        <f t="shared" si="22"/>
        <v>0</v>
      </c>
      <c r="AH104" s="116">
        <f t="shared" si="23"/>
        <v>0</v>
      </c>
      <c r="AI104" s="116">
        <f t="shared" si="24"/>
        <v>312</v>
      </c>
      <c r="AJ104" s="116">
        <f t="shared" si="25"/>
        <v>330</v>
      </c>
      <c r="AK104" s="116">
        <f t="shared" si="26"/>
        <v>0</v>
      </c>
      <c r="AL104" s="116">
        <f t="shared" si="27"/>
        <v>0</v>
      </c>
      <c r="AM104" s="116">
        <f t="shared" si="28"/>
        <v>0</v>
      </c>
      <c r="AN104" s="116">
        <f t="shared" si="29"/>
        <v>0</v>
      </c>
      <c r="AO104" s="116">
        <f t="shared" si="30"/>
        <v>0</v>
      </c>
      <c r="AP104" s="116">
        <f t="shared" si="31"/>
        <v>0</v>
      </c>
      <c r="AQ104" s="116">
        <f t="shared" si="32"/>
        <v>642</v>
      </c>
    </row>
    <row r="105" spans="1:43" x14ac:dyDescent="0.25">
      <c r="A105" s="119" t="s">
        <v>222</v>
      </c>
      <c r="B105" s="119" t="s">
        <v>226</v>
      </c>
      <c r="C105" s="120">
        <v>0</v>
      </c>
      <c r="D105" s="120">
        <v>0</v>
      </c>
      <c r="E105" s="120">
        <v>0</v>
      </c>
      <c r="F105" s="120">
        <v>0</v>
      </c>
      <c r="G105" s="120">
        <v>0</v>
      </c>
      <c r="H105" s="120">
        <v>379</v>
      </c>
      <c r="I105" s="120">
        <v>335</v>
      </c>
      <c r="J105" s="120">
        <v>0</v>
      </c>
      <c r="K105" s="120">
        <v>0</v>
      </c>
      <c r="L105" s="120">
        <v>0</v>
      </c>
      <c r="M105" s="120">
        <v>0</v>
      </c>
      <c r="N105" s="120">
        <v>0</v>
      </c>
      <c r="O105" s="120">
        <v>0</v>
      </c>
      <c r="P105" s="120">
        <v>0</v>
      </c>
      <c r="Q105" s="120">
        <v>0</v>
      </c>
      <c r="R105" s="120">
        <v>714</v>
      </c>
      <c r="V105" s="116" t="str">
        <v>Edgartown</v>
      </c>
      <c r="AB105" s="116">
        <f t="shared" si="17"/>
        <v>0</v>
      </c>
      <c r="AC105" s="116">
        <f t="shared" si="18"/>
        <v>0</v>
      </c>
      <c r="AD105" s="116">
        <f t="shared" si="19"/>
        <v>0</v>
      </c>
      <c r="AE105" s="116">
        <f t="shared" si="20"/>
        <v>0</v>
      </c>
      <c r="AF105" s="116">
        <f t="shared" si="21"/>
        <v>0</v>
      </c>
      <c r="AG105" s="116">
        <f t="shared" si="22"/>
        <v>379</v>
      </c>
      <c r="AH105" s="116">
        <f t="shared" si="23"/>
        <v>335</v>
      </c>
      <c r="AI105" s="116">
        <f t="shared" si="24"/>
        <v>0</v>
      </c>
      <c r="AJ105" s="116">
        <f t="shared" si="25"/>
        <v>0</v>
      </c>
      <c r="AK105" s="116">
        <f t="shared" si="26"/>
        <v>0</v>
      </c>
      <c r="AL105" s="116">
        <f t="shared" si="27"/>
        <v>0</v>
      </c>
      <c r="AM105" s="116">
        <f t="shared" si="28"/>
        <v>0</v>
      </c>
      <c r="AN105" s="116">
        <f t="shared" si="29"/>
        <v>0</v>
      </c>
      <c r="AO105" s="116">
        <f t="shared" si="30"/>
        <v>0</v>
      </c>
      <c r="AP105" s="116">
        <f t="shared" si="31"/>
        <v>0</v>
      </c>
      <c r="AQ105" s="116">
        <f t="shared" si="32"/>
        <v>714</v>
      </c>
    </row>
    <row r="106" spans="1:43" x14ac:dyDescent="0.25">
      <c r="A106" s="119" t="s">
        <v>222</v>
      </c>
      <c r="B106" s="119" t="s">
        <v>227</v>
      </c>
      <c r="C106" s="120">
        <v>0</v>
      </c>
      <c r="D106" s="120">
        <v>60</v>
      </c>
      <c r="E106" s="120">
        <v>68</v>
      </c>
      <c r="F106" s="120">
        <v>68</v>
      </c>
      <c r="G106" s="120">
        <v>71</v>
      </c>
      <c r="H106" s="120">
        <v>0</v>
      </c>
      <c r="I106" s="120">
        <v>0</v>
      </c>
      <c r="J106" s="120">
        <v>0</v>
      </c>
      <c r="K106" s="120">
        <v>0</v>
      </c>
      <c r="L106" s="120">
        <v>0</v>
      </c>
      <c r="M106" s="120">
        <v>0</v>
      </c>
      <c r="N106" s="120">
        <v>0</v>
      </c>
      <c r="O106" s="120">
        <v>0</v>
      </c>
      <c r="P106" s="120">
        <v>0</v>
      </c>
      <c r="Q106" s="120">
        <v>0</v>
      </c>
      <c r="R106" s="120">
        <v>267</v>
      </c>
      <c r="V106" s="116" t="str">
        <v>Edward M. Kennedy Academy for Health Careers: A Horace Mann Charter Public School (District)</v>
      </c>
      <c r="AB106" s="116">
        <f t="shared" si="17"/>
        <v>0</v>
      </c>
      <c r="AC106" s="116">
        <f t="shared" si="18"/>
        <v>60</v>
      </c>
      <c r="AD106" s="116">
        <f t="shared" si="19"/>
        <v>68</v>
      </c>
      <c r="AE106" s="116">
        <f t="shared" si="20"/>
        <v>68</v>
      </c>
      <c r="AF106" s="116">
        <f t="shared" si="21"/>
        <v>71</v>
      </c>
      <c r="AG106" s="116">
        <f t="shared" si="22"/>
        <v>0</v>
      </c>
      <c r="AH106" s="116">
        <f t="shared" si="23"/>
        <v>0</v>
      </c>
      <c r="AI106" s="116">
        <f t="shared" si="24"/>
        <v>0</v>
      </c>
      <c r="AJ106" s="116">
        <f t="shared" si="25"/>
        <v>0</v>
      </c>
      <c r="AK106" s="116">
        <f t="shared" si="26"/>
        <v>0</v>
      </c>
      <c r="AL106" s="116">
        <f t="shared" si="27"/>
        <v>0</v>
      </c>
      <c r="AM106" s="116">
        <f t="shared" si="28"/>
        <v>0</v>
      </c>
      <c r="AN106" s="116">
        <f t="shared" si="29"/>
        <v>0</v>
      </c>
      <c r="AO106" s="116">
        <f t="shared" si="30"/>
        <v>0</v>
      </c>
      <c r="AP106" s="116">
        <f t="shared" si="31"/>
        <v>0</v>
      </c>
      <c r="AQ106" s="116">
        <f t="shared" si="32"/>
        <v>267</v>
      </c>
    </row>
    <row r="107" spans="1:43" x14ac:dyDescent="0.25">
      <c r="A107" s="119" t="s">
        <v>222</v>
      </c>
      <c r="B107" s="119" t="s">
        <v>228</v>
      </c>
      <c r="C107" s="120">
        <v>150</v>
      </c>
      <c r="D107" s="120">
        <v>0</v>
      </c>
      <c r="E107" s="120">
        <v>0</v>
      </c>
      <c r="F107" s="120">
        <v>0</v>
      </c>
      <c r="G107" s="120">
        <v>0</v>
      </c>
      <c r="H107" s="120">
        <v>0</v>
      </c>
      <c r="I107" s="120">
        <v>0</v>
      </c>
      <c r="J107" s="120">
        <v>0</v>
      </c>
      <c r="K107" s="120">
        <v>0</v>
      </c>
      <c r="L107" s="120">
        <v>0</v>
      </c>
      <c r="M107" s="120">
        <v>0</v>
      </c>
      <c r="N107" s="120">
        <v>0</v>
      </c>
      <c r="O107" s="120">
        <v>0</v>
      </c>
      <c r="P107" s="120">
        <v>0</v>
      </c>
      <c r="Q107" s="120">
        <v>0</v>
      </c>
      <c r="R107" s="120">
        <v>150</v>
      </c>
      <c r="V107" s="116" t="str">
        <v>Erving</v>
      </c>
      <c r="AB107" s="116">
        <f t="shared" si="17"/>
        <v>150</v>
      </c>
      <c r="AC107" s="116">
        <f t="shared" si="18"/>
        <v>0</v>
      </c>
      <c r="AD107" s="116">
        <f t="shared" si="19"/>
        <v>0</v>
      </c>
      <c r="AE107" s="116">
        <f t="shared" si="20"/>
        <v>0</v>
      </c>
      <c r="AF107" s="116">
        <f t="shared" si="21"/>
        <v>0</v>
      </c>
      <c r="AG107" s="116">
        <f t="shared" si="22"/>
        <v>0</v>
      </c>
      <c r="AH107" s="116">
        <f t="shared" si="23"/>
        <v>0</v>
      </c>
      <c r="AI107" s="116">
        <f t="shared" si="24"/>
        <v>0</v>
      </c>
      <c r="AJ107" s="116">
        <f t="shared" si="25"/>
        <v>0</v>
      </c>
      <c r="AK107" s="116">
        <f t="shared" si="26"/>
        <v>0</v>
      </c>
      <c r="AL107" s="116">
        <f t="shared" si="27"/>
        <v>0</v>
      </c>
      <c r="AM107" s="116">
        <f t="shared" si="28"/>
        <v>0</v>
      </c>
      <c r="AN107" s="116">
        <f t="shared" si="29"/>
        <v>0</v>
      </c>
      <c r="AO107" s="116">
        <f t="shared" si="30"/>
        <v>0</v>
      </c>
      <c r="AP107" s="116">
        <f t="shared" si="31"/>
        <v>0</v>
      </c>
      <c r="AQ107" s="116">
        <f t="shared" si="32"/>
        <v>150</v>
      </c>
    </row>
    <row r="108" spans="1:43" x14ac:dyDescent="0.25">
      <c r="A108" s="119" t="s">
        <v>222</v>
      </c>
      <c r="B108" s="119" t="s">
        <v>229</v>
      </c>
      <c r="C108" s="120">
        <v>0</v>
      </c>
      <c r="D108" s="120">
        <v>58</v>
      </c>
      <c r="E108" s="120">
        <v>81</v>
      </c>
      <c r="F108" s="120">
        <v>86</v>
      </c>
      <c r="G108" s="120">
        <v>84</v>
      </c>
      <c r="H108" s="120">
        <v>0</v>
      </c>
      <c r="I108" s="120">
        <v>0</v>
      </c>
      <c r="J108" s="120">
        <v>0</v>
      </c>
      <c r="K108" s="120">
        <v>0</v>
      </c>
      <c r="L108" s="120">
        <v>0</v>
      </c>
      <c r="M108" s="120">
        <v>0</v>
      </c>
      <c r="N108" s="120">
        <v>0</v>
      </c>
      <c r="O108" s="120">
        <v>0</v>
      </c>
      <c r="P108" s="120">
        <v>0</v>
      </c>
      <c r="Q108" s="120">
        <v>0</v>
      </c>
      <c r="R108" s="120">
        <v>309</v>
      </c>
      <c r="V108" s="116" t="str">
        <v>Essex North Shore Agricultural and Technical School District</v>
      </c>
      <c r="AB108" s="116">
        <f t="shared" si="17"/>
        <v>0</v>
      </c>
      <c r="AC108" s="116">
        <f t="shared" si="18"/>
        <v>58</v>
      </c>
      <c r="AD108" s="116">
        <f t="shared" si="19"/>
        <v>81</v>
      </c>
      <c r="AE108" s="116">
        <f t="shared" si="20"/>
        <v>86</v>
      </c>
      <c r="AF108" s="116">
        <f t="shared" si="21"/>
        <v>84</v>
      </c>
      <c r="AG108" s="116">
        <f t="shared" si="22"/>
        <v>0</v>
      </c>
      <c r="AH108" s="116">
        <f t="shared" si="23"/>
        <v>0</v>
      </c>
      <c r="AI108" s="116">
        <f t="shared" si="24"/>
        <v>0</v>
      </c>
      <c r="AJ108" s="116">
        <f t="shared" si="25"/>
        <v>0</v>
      </c>
      <c r="AK108" s="116">
        <f t="shared" si="26"/>
        <v>0</v>
      </c>
      <c r="AL108" s="116">
        <f t="shared" si="27"/>
        <v>0</v>
      </c>
      <c r="AM108" s="116">
        <f t="shared" si="28"/>
        <v>0</v>
      </c>
      <c r="AN108" s="116">
        <f t="shared" si="29"/>
        <v>0</v>
      </c>
      <c r="AO108" s="116">
        <f t="shared" si="30"/>
        <v>0</v>
      </c>
      <c r="AP108" s="116">
        <f t="shared" si="31"/>
        <v>0</v>
      </c>
      <c r="AQ108" s="116">
        <f t="shared" si="32"/>
        <v>309</v>
      </c>
    </row>
    <row r="109" spans="1:43" x14ac:dyDescent="0.25">
      <c r="A109" s="119" t="s">
        <v>222</v>
      </c>
      <c r="B109" s="119" t="s">
        <v>230</v>
      </c>
      <c r="C109" s="120">
        <v>0</v>
      </c>
      <c r="D109" s="120">
        <v>55</v>
      </c>
      <c r="E109" s="120">
        <v>56</v>
      </c>
      <c r="F109" s="120">
        <v>63</v>
      </c>
      <c r="G109" s="120">
        <v>63</v>
      </c>
      <c r="H109" s="120">
        <v>0</v>
      </c>
      <c r="I109" s="120">
        <v>0</v>
      </c>
      <c r="J109" s="120">
        <v>0</v>
      </c>
      <c r="K109" s="120">
        <v>0</v>
      </c>
      <c r="L109" s="120">
        <v>0</v>
      </c>
      <c r="M109" s="120">
        <v>0</v>
      </c>
      <c r="N109" s="120">
        <v>0</v>
      </c>
      <c r="O109" s="120">
        <v>0</v>
      </c>
      <c r="P109" s="120">
        <v>0</v>
      </c>
      <c r="Q109" s="120">
        <v>0</v>
      </c>
      <c r="R109" s="120">
        <v>237</v>
      </c>
      <c r="V109" s="116" t="str">
        <v>Everett</v>
      </c>
      <c r="AB109" s="116">
        <f t="shared" si="17"/>
        <v>0</v>
      </c>
      <c r="AC109" s="116">
        <f t="shared" si="18"/>
        <v>55</v>
      </c>
      <c r="AD109" s="116">
        <f t="shared" si="19"/>
        <v>56</v>
      </c>
      <c r="AE109" s="116">
        <f t="shared" si="20"/>
        <v>63</v>
      </c>
      <c r="AF109" s="116">
        <f t="shared" si="21"/>
        <v>63</v>
      </c>
      <c r="AG109" s="116">
        <f t="shared" si="22"/>
        <v>0</v>
      </c>
      <c r="AH109" s="116">
        <f t="shared" si="23"/>
        <v>0</v>
      </c>
      <c r="AI109" s="116">
        <f t="shared" si="24"/>
        <v>0</v>
      </c>
      <c r="AJ109" s="116">
        <f t="shared" si="25"/>
        <v>0</v>
      </c>
      <c r="AK109" s="116">
        <f t="shared" si="26"/>
        <v>0</v>
      </c>
      <c r="AL109" s="116">
        <f t="shared" si="27"/>
        <v>0</v>
      </c>
      <c r="AM109" s="116">
        <f t="shared" si="28"/>
        <v>0</v>
      </c>
      <c r="AN109" s="116">
        <f t="shared" si="29"/>
        <v>0</v>
      </c>
      <c r="AO109" s="116">
        <f t="shared" si="30"/>
        <v>0</v>
      </c>
      <c r="AP109" s="116">
        <f t="shared" si="31"/>
        <v>0</v>
      </c>
      <c r="AQ109" s="116">
        <f t="shared" si="32"/>
        <v>237</v>
      </c>
    </row>
    <row r="110" spans="1:43" x14ac:dyDescent="0.25">
      <c r="A110" s="119" t="s">
        <v>222</v>
      </c>
      <c r="B110" s="119" t="s">
        <v>231</v>
      </c>
      <c r="C110" s="120">
        <v>0</v>
      </c>
      <c r="D110" s="120">
        <v>100</v>
      </c>
      <c r="E110" s="120">
        <v>98</v>
      </c>
      <c r="F110" s="120">
        <v>108</v>
      </c>
      <c r="G110" s="120">
        <v>110</v>
      </c>
      <c r="H110" s="120">
        <v>0</v>
      </c>
      <c r="I110" s="120">
        <v>0</v>
      </c>
      <c r="J110" s="120">
        <v>0</v>
      </c>
      <c r="K110" s="120">
        <v>0</v>
      </c>
      <c r="L110" s="120">
        <v>0</v>
      </c>
      <c r="M110" s="120">
        <v>0</v>
      </c>
      <c r="N110" s="120">
        <v>0</v>
      </c>
      <c r="O110" s="120">
        <v>0</v>
      </c>
      <c r="P110" s="120">
        <v>0</v>
      </c>
      <c r="Q110" s="120">
        <v>0</v>
      </c>
      <c r="R110" s="120">
        <v>416</v>
      </c>
      <c r="V110" s="116" t="str">
        <v>Excel Academy Charter (District)</v>
      </c>
      <c r="AB110" s="116">
        <f t="shared" si="17"/>
        <v>0</v>
      </c>
      <c r="AC110" s="116">
        <f t="shared" si="18"/>
        <v>100</v>
      </c>
      <c r="AD110" s="116">
        <f t="shared" si="19"/>
        <v>98</v>
      </c>
      <c r="AE110" s="116">
        <f t="shared" si="20"/>
        <v>108</v>
      </c>
      <c r="AF110" s="116">
        <f t="shared" si="21"/>
        <v>110</v>
      </c>
      <c r="AG110" s="116">
        <f t="shared" si="22"/>
        <v>0</v>
      </c>
      <c r="AH110" s="116">
        <f t="shared" si="23"/>
        <v>0</v>
      </c>
      <c r="AI110" s="116">
        <f t="shared" si="24"/>
        <v>0</v>
      </c>
      <c r="AJ110" s="116">
        <f t="shared" si="25"/>
        <v>0</v>
      </c>
      <c r="AK110" s="116">
        <f t="shared" si="26"/>
        <v>0</v>
      </c>
      <c r="AL110" s="116">
        <f t="shared" si="27"/>
        <v>0</v>
      </c>
      <c r="AM110" s="116">
        <f t="shared" si="28"/>
        <v>0</v>
      </c>
      <c r="AN110" s="116">
        <f t="shared" si="29"/>
        <v>0</v>
      </c>
      <c r="AO110" s="116">
        <f t="shared" si="30"/>
        <v>0</v>
      </c>
      <c r="AP110" s="116">
        <f t="shared" si="31"/>
        <v>0</v>
      </c>
      <c r="AQ110" s="116">
        <f t="shared" si="32"/>
        <v>416</v>
      </c>
    </row>
    <row r="111" spans="1:43" x14ac:dyDescent="0.25">
      <c r="A111" s="119" t="s">
        <v>232</v>
      </c>
      <c r="B111" s="119" t="s">
        <v>233</v>
      </c>
      <c r="C111" s="120">
        <v>0</v>
      </c>
      <c r="D111" s="120">
        <v>0</v>
      </c>
      <c r="E111" s="120">
        <v>0</v>
      </c>
      <c r="F111" s="120">
        <v>0</v>
      </c>
      <c r="G111" s="120">
        <v>0</v>
      </c>
      <c r="H111" s="120">
        <v>0</v>
      </c>
      <c r="I111" s="120">
        <v>0</v>
      </c>
      <c r="J111" s="120">
        <v>71</v>
      </c>
      <c r="K111" s="120">
        <v>68</v>
      </c>
      <c r="L111" s="120">
        <v>63</v>
      </c>
      <c r="M111" s="120">
        <v>56</v>
      </c>
      <c r="N111" s="120">
        <v>52</v>
      </c>
      <c r="O111" s="120">
        <v>38</v>
      </c>
      <c r="P111" s="120">
        <v>40</v>
      </c>
      <c r="Q111" s="120">
        <v>0</v>
      </c>
      <c r="R111" s="120">
        <v>388</v>
      </c>
      <c r="V111" s="116" t="str">
        <v>Fairhaven</v>
      </c>
      <c r="AB111" s="116">
        <f t="shared" si="17"/>
        <v>0</v>
      </c>
      <c r="AC111" s="116">
        <f t="shared" si="18"/>
        <v>0</v>
      </c>
      <c r="AD111" s="116">
        <f t="shared" si="19"/>
        <v>0</v>
      </c>
      <c r="AE111" s="116">
        <f t="shared" si="20"/>
        <v>0</v>
      </c>
      <c r="AF111" s="116">
        <f t="shared" si="21"/>
        <v>0</v>
      </c>
      <c r="AG111" s="116">
        <f t="shared" si="22"/>
        <v>0</v>
      </c>
      <c r="AH111" s="116">
        <f t="shared" si="23"/>
        <v>0</v>
      </c>
      <c r="AI111" s="116">
        <f t="shared" si="24"/>
        <v>71</v>
      </c>
      <c r="AJ111" s="116">
        <f t="shared" si="25"/>
        <v>68</v>
      </c>
      <c r="AK111" s="116">
        <f t="shared" si="26"/>
        <v>63</v>
      </c>
      <c r="AL111" s="116">
        <f t="shared" si="27"/>
        <v>56</v>
      </c>
      <c r="AM111" s="116">
        <f t="shared" si="28"/>
        <v>52</v>
      </c>
      <c r="AN111" s="116">
        <f t="shared" si="29"/>
        <v>38</v>
      </c>
      <c r="AO111" s="116">
        <f t="shared" si="30"/>
        <v>40</v>
      </c>
      <c r="AP111" s="116">
        <f t="shared" si="31"/>
        <v>0</v>
      </c>
      <c r="AQ111" s="116">
        <f t="shared" si="32"/>
        <v>388</v>
      </c>
    </row>
    <row r="112" spans="1:43" x14ac:dyDescent="0.25">
      <c r="A112" s="119" t="s">
        <v>234</v>
      </c>
      <c r="B112" s="119" t="s">
        <v>235</v>
      </c>
      <c r="C112" s="120">
        <v>0</v>
      </c>
      <c r="D112" s="120">
        <v>0</v>
      </c>
      <c r="E112" s="120">
        <v>0</v>
      </c>
      <c r="F112" s="120">
        <v>0</v>
      </c>
      <c r="G112" s="120">
        <v>0</v>
      </c>
      <c r="H112" s="120">
        <v>0</v>
      </c>
      <c r="I112" s="120">
        <v>0</v>
      </c>
      <c r="J112" s="120">
        <v>0</v>
      </c>
      <c r="K112" s="120">
        <v>0</v>
      </c>
      <c r="L112" s="120">
        <v>0</v>
      </c>
      <c r="M112" s="120">
        <v>208</v>
      </c>
      <c r="N112" s="120">
        <v>225</v>
      </c>
      <c r="O112" s="120">
        <v>212</v>
      </c>
      <c r="P112" s="120">
        <v>223</v>
      </c>
      <c r="Q112" s="120">
        <v>0</v>
      </c>
      <c r="R112" s="120">
        <v>868</v>
      </c>
      <c r="V112" s="116" t="str">
        <v>Fall River</v>
      </c>
      <c r="AB112" s="116">
        <f t="shared" si="17"/>
        <v>0</v>
      </c>
      <c r="AC112" s="116">
        <f t="shared" si="18"/>
        <v>0</v>
      </c>
      <c r="AD112" s="116">
        <f t="shared" si="19"/>
        <v>0</v>
      </c>
      <c r="AE112" s="116">
        <f t="shared" si="20"/>
        <v>0</v>
      </c>
      <c r="AF112" s="116">
        <f t="shared" si="21"/>
        <v>0</v>
      </c>
      <c r="AG112" s="116">
        <f t="shared" si="22"/>
        <v>0</v>
      </c>
      <c r="AH112" s="116">
        <f t="shared" si="23"/>
        <v>0</v>
      </c>
      <c r="AI112" s="116">
        <f t="shared" si="24"/>
        <v>0</v>
      </c>
      <c r="AJ112" s="116">
        <f t="shared" si="25"/>
        <v>0</v>
      </c>
      <c r="AK112" s="116">
        <f t="shared" si="26"/>
        <v>0</v>
      </c>
      <c r="AL112" s="116">
        <f t="shared" si="27"/>
        <v>208</v>
      </c>
      <c r="AM112" s="116">
        <f t="shared" si="28"/>
        <v>225</v>
      </c>
      <c r="AN112" s="116">
        <f t="shared" si="29"/>
        <v>212</v>
      </c>
      <c r="AO112" s="116">
        <f t="shared" si="30"/>
        <v>223</v>
      </c>
      <c r="AP112" s="116">
        <f t="shared" si="31"/>
        <v>0</v>
      </c>
      <c r="AQ112" s="116">
        <f t="shared" si="32"/>
        <v>868</v>
      </c>
    </row>
    <row r="113" spans="1:43" x14ac:dyDescent="0.25">
      <c r="A113" s="119" t="s">
        <v>234</v>
      </c>
      <c r="B113" s="119" t="s">
        <v>236</v>
      </c>
      <c r="C113" s="120">
        <v>0</v>
      </c>
      <c r="D113" s="120">
        <v>0</v>
      </c>
      <c r="E113" s="120">
        <v>0</v>
      </c>
      <c r="F113" s="120">
        <v>0</v>
      </c>
      <c r="G113" s="120">
        <v>0</v>
      </c>
      <c r="H113" s="120">
        <v>0</v>
      </c>
      <c r="I113" s="120">
        <v>0</v>
      </c>
      <c r="J113" s="120">
        <v>199</v>
      </c>
      <c r="K113" s="120">
        <v>215</v>
      </c>
      <c r="L113" s="120">
        <v>190</v>
      </c>
      <c r="M113" s="120">
        <v>0</v>
      </c>
      <c r="N113" s="120">
        <v>0</v>
      </c>
      <c r="O113" s="120">
        <v>0</v>
      </c>
      <c r="P113" s="120">
        <v>0</v>
      </c>
      <c r="Q113" s="120">
        <v>0</v>
      </c>
      <c r="R113" s="120">
        <v>604</v>
      </c>
      <c r="V113" s="116" t="str">
        <v>Falmouth</v>
      </c>
      <c r="AB113" s="116">
        <f t="shared" si="17"/>
        <v>0</v>
      </c>
      <c r="AC113" s="116">
        <f t="shared" si="18"/>
        <v>0</v>
      </c>
      <c r="AD113" s="116">
        <f t="shared" si="19"/>
        <v>0</v>
      </c>
      <c r="AE113" s="116">
        <f t="shared" si="20"/>
        <v>0</v>
      </c>
      <c r="AF113" s="116">
        <f t="shared" si="21"/>
        <v>0</v>
      </c>
      <c r="AG113" s="116">
        <f t="shared" si="22"/>
        <v>0</v>
      </c>
      <c r="AH113" s="116">
        <f t="shared" si="23"/>
        <v>0</v>
      </c>
      <c r="AI113" s="116">
        <f t="shared" si="24"/>
        <v>199</v>
      </c>
      <c r="AJ113" s="116">
        <f t="shared" si="25"/>
        <v>215</v>
      </c>
      <c r="AK113" s="116">
        <f t="shared" si="26"/>
        <v>190</v>
      </c>
      <c r="AL113" s="116">
        <f t="shared" si="27"/>
        <v>0</v>
      </c>
      <c r="AM113" s="116">
        <f t="shared" si="28"/>
        <v>0</v>
      </c>
      <c r="AN113" s="116">
        <f t="shared" si="29"/>
        <v>0</v>
      </c>
      <c r="AO113" s="116">
        <f t="shared" si="30"/>
        <v>0</v>
      </c>
      <c r="AP113" s="116">
        <f t="shared" si="31"/>
        <v>0</v>
      </c>
      <c r="AQ113" s="116">
        <f t="shared" si="32"/>
        <v>604</v>
      </c>
    </row>
    <row r="114" spans="1:43" x14ac:dyDescent="0.25">
      <c r="A114" s="119" t="s">
        <v>234</v>
      </c>
      <c r="B114" s="119" t="s">
        <v>237</v>
      </c>
      <c r="C114" s="120">
        <v>41</v>
      </c>
      <c r="D114" s="120">
        <v>132</v>
      </c>
      <c r="E114" s="120">
        <v>165</v>
      </c>
      <c r="F114" s="120">
        <v>163</v>
      </c>
      <c r="G114" s="120">
        <v>0</v>
      </c>
      <c r="H114" s="120">
        <v>0</v>
      </c>
      <c r="I114" s="120">
        <v>0</v>
      </c>
      <c r="J114" s="120">
        <v>0</v>
      </c>
      <c r="K114" s="120">
        <v>0</v>
      </c>
      <c r="L114" s="120">
        <v>0</v>
      </c>
      <c r="M114" s="120">
        <v>0</v>
      </c>
      <c r="N114" s="120">
        <v>0</v>
      </c>
      <c r="O114" s="120">
        <v>0</v>
      </c>
      <c r="P114" s="120">
        <v>0</v>
      </c>
      <c r="Q114" s="120">
        <v>0</v>
      </c>
      <c r="R114" s="120">
        <v>501</v>
      </c>
      <c r="V114" s="116" t="str">
        <v>Farmington River Reg</v>
      </c>
      <c r="AB114" s="116">
        <f t="shared" si="17"/>
        <v>41</v>
      </c>
      <c r="AC114" s="116">
        <f t="shared" si="18"/>
        <v>132</v>
      </c>
      <c r="AD114" s="116">
        <f t="shared" si="19"/>
        <v>165</v>
      </c>
      <c r="AE114" s="116">
        <f t="shared" si="20"/>
        <v>163</v>
      </c>
      <c r="AF114" s="116">
        <f t="shared" si="21"/>
        <v>0</v>
      </c>
      <c r="AG114" s="116">
        <f t="shared" si="22"/>
        <v>0</v>
      </c>
      <c r="AH114" s="116">
        <f t="shared" si="23"/>
        <v>0</v>
      </c>
      <c r="AI114" s="116">
        <f t="shared" si="24"/>
        <v>0</v>
      </c>
      <c r="AJ114" s="116">
        <f t="shared" si="25"/>
        <v>0</v>
      </c>
      <c r="AK114" s="116">
        <f t="shared" si="26"/>
        <v>0</v>
      </c>
      <c r="AL114" s="116">
        <f t="shared" si="27"/>
        <v>0</v>
      </c>
      <c r="AM114" s="116">
        <f t="shared" si="28"/>
        <v>0</v>
      </c>
      <c r="AN114" s="116">
        <f t="shared" si="29"/>
        <v>0</v>
      </c>
      <c r="AO114" s="116">
        <f t="shared" si="30"/>
        <v>0</v>
      </c>
      <c r="AP114" s="116">
        <f t="shared" si="31"/>
        <v>0</v>
      </c>
      <c r="AQ114" s="116">
        <f t="shared" si="32"/>
        <v>501</v>
      </c>
    </row>
    <row r="115" spans="1:43" x14ac:dyDescent="0.25">
      <c r="A115" s="119" t="s">
        <v>234</v>
      </c>
      <c r="B115" s="119" t="s">
        <v>238</v>
      </c>
      <c r="C115" s="120">
        <v>0</v>
      </c>
      <c r="D115" s="120">
        <v>0</v>
      </c>
      <c r="E115" s="120">
        <v>0</v>
      </c>
      <c r="F115" s="120">
        <v>0</v>
      </c>
      <c r="G115" s="120">
        <v>156</v>
      </c>
      <c r="H115" s="120">
        <v>195</v>
      </c>
      <c r="I115" s="120">
        <v>189</v>
      </c>
      <c r="J115" s="120">
        <v>0</v>
      </c>
      <c r="K115" s="120">
        <v>0</v>
      </c>
      <c r="L115" s="120">
        <v>0</v>
      </c>
      <c r="M115" s="120">
        <v>0</v>
      </c>
      <c r="N115" s="120">
        <v>0</v>
      </c>
      <c r="O115" s="120">
        <v>0</v>
      </c>
      <c r="P115" s="120">
        <v>0</v>
      </c>
      <c r="Q115" s="120">
        <v>0</v>
      </c>
      <c r="R115" s="120">
        <v>540</v>
      </c>
      <c r="V115" s="116" t="str">
        <v>Fitchburg</v>
      </c>
      <c r="AB115" s="116">
        <f t="shared" si="17"/>
        <v>0</v>
      </c>
      <c r="AC115" s="116">
        <f t="shared" si="18"/>
        <v>0</v>
      </c>
      <c r="AD115" s="116">
        <f t="shared" si="19"/>
        <v>0</v>
      </c>
      <c r="AE115" s="116">
        <f t="shared" si="20"/>
        <v>0</v>
      </c>
      <c r="AF115" s="116">
        <f t="shared" si="21"/>
        <v>156</v>
      </c>
      <c r="AG115" s="116">
        <f t="shared" si="22"/>
        <v>195</v>
      </c>
      <c r="AH115" s="116">
        <f t="shared" si="23"/>
        <v>189</v>
      </c>
      <c r="AI115" s="116">
        <f t="shared" si="24"/>
        <v>0</v>
      </c>
      <c r="AJ115" s="116">
        <f t="shared" si="25"/>
        <v>0</v>
      </c>
      <c r="AK115" s="116">
        <f t="shared" si="26"/>
        <v>0</v>
      </c>
      <c r="AL115" s="116">
        <f t="shared" si="27"/>
        <v>0</v>
      </c>
      <c r="AM115" s="116">
        <f t="shared" si="28"/>
        <v>0</v>
      </c>
      <c r="AN115" s="116">
        <f t="shared" si="29"/>
        <v>0</v>
      </c>
      <c r="AO115" s="116">
        <f t="shared" si="30"/>
        <v>0</v>
      </c>
      <c r="AP115" s="116">
        <f t="shared" si="31"/>
        <v>0</v>
      </c>
      <c r="AQ115" s="116">
        <f t="shared" si="32"/>
        <v>540</v>
      </c>
    </row>
    <row r="116" spans="1:43" x14ac:dyDescent="0.25">
      <c r="A116" s="119" t="s">
        <v>239</v>
      </c>
      <c r="B116" s="119" t="s">
        <v>240</v>
      </c>
      <c r="C116" s="120">
        <v>0</v>
      </c>
      <c r="D116" s="120">
        <v>0</v>
      </c>
      <c r="E116" s="120">
        <v>0</v>
      </c>
      <c r="F116" s="120">
        <v>0</v>
      </c>
      <c r="G116" s="120">
        <v>0</v>
      </c>
      <c r="H116" s="120">
        <v>0</v>
      </c>
      <c r="I116" s="120">
        <v>0</v>
      </c>
      <c r="J116" s="120">
        <v>0</v>
      </c>
      <c r="K116" s="120">
        <v>0</v>
      </c>
      <c r="L116" s="120">
        <v>0</v>
      </c>
      <c r="M116" s="120">
        <v>150</v>
      </c>
      <c r="N116" s="120">
        <v>133</v>
      </c>
      <c r="O116" s="120">
        <v>143</v>
      </c>
      <c r="P116" s="120">
        <v>139</v>
      </c>
      <c r="Q116" s="120">
        <v>8</v>
      </c>
      <c r="R116" s="120">
        <v>573</v>
      </c>
      <c r="V116" s="116" t="str">
        <v>Florida</v>
      </c>
      <c r="AB116" s="116">
        <f t="shared" si="17"/>
        <v>0</v>
      </c>
      <c r="AC116" s="116">
        <f t="shared" si="18"/>
        <v>0</v>
      </c>
      <c r="AD116" s="116">
        <f t="shared" si="19"/>
        <v>0</v>
      </c>
      <c r="AE116" s="116">
        <f t="shared" si="20"/>
        <v>0</v>
      </c>
      <c r="AF116" s="116">
        <f t="shared" si="21"/>
        <v>0</v>
      </c>
      <c r="AG116" s="116">
        <f t="shared" si="22"/>
        <v>0</v>
      </c>
      <c r="AH116" s="116">
        <f t="shared" si="23"/>
        <v>0</v>
      </c>
      <c r="AI116" s="116">
        <f t="shared" si="24"/>
        <v>0</v>
      </c>
      <c r="AJ116" s="116">
        <f t="shared" si="25"/>
        <v>0</v>
      </c>
      <c r="AK116" s="116">
        <f t="shared" si="26"/>
        <v>0</v>
      </c>
      <c r="AL116" s="116">
        <f t="shared" si="27"/>
        <v>150</v>
      </c>
      <c r="AM116" s="116">
        <f t="shared" si="28"/>
        <v>133</v>
      </c>
      <c r="AN116" s="116">
        <f t="shared" si="29"/>
        <v>143</v>
      </c>
      <c r="AO116" s="116">
        <f t="shared" si="30"/>
        <v>139</v>
      </c>
      <c r="AP116" s="116">
        <f t="shared" si="31"/>
        <v>8</v>
      </c>
      <c r="AQ116" s="116">
        <f t="shared" si="32"/>
        <v>573</v>
      </c>
    </row>
    <row r="117" spans="1:43" x14ac:dyDescent="0.25">
      <c r="A117" s="119" t="s">
        <v>239</v>
      </c>
      <c r="B117" s="119" t="s">
        <v>241</v>
      </c>
      <c r="C117" s="120">
        <v>0</v>
      </c>
      <c r="D117" s="120">
        <v>0</v>
      </c>
      <c r="E117" s="120">
        <v>0</v>
      </c>
      <c r="F117" s="120">
        <v>0</v>
      </c>
      <c r="G117" s="120">
        <v>0</v>
      </c>
      <c r="H117" s="120">
        <v>163</v>
      </c>
      <c r="I117" s="120">
        <v>166</v>
      </c>
      <c r="J117" s="120">
        <v>165</v>
      </c>
      <c r="K117" s="120">
        <v>0</v>
      </c>
      <c r="L117" s="120">
        <v>0</v>
      </c>
      <c r="M117" s="120">
        <v>0</v>
      </c>
      <c r="N117" s="120">
        <v>0</v>
      </c>
      <c r="O117" s="120">
        <v>0</v>
      </c>
      <c r="P117" s="120">
        <v>0</v>
      </c>
      <c r="Q117" s="120">
        <v>0</v>
      </c>
      <c r="R117" s="120">
        <v>494</v>
      </c>
      <c r="V117" s="116" t="str">
        <v>Four Rivers Charter Public (District)</v>
      </c>
      <c r="AB117" s="116">
        <f t="shared" si="17"/>
        <v>0</v>
      </c>
      <c r="AC117" s="116">
        <f t="shared" si="18"/>
        <v>0</v>
      </c>
      <c r="AD117" s="116">
        <f t="shared" si="19"/>
        <v>0</v>
      </c>
      <c r="AE117" s="116">
        <f t="shared" si="20"/>
        <v>0</v>
      </c>
      <c r="AF117" s="116">
        <f t="shared" si="21"/>
        <v>0</v>
      </c>
      <c r="AG117" s="116">
        <f t="shared" si="22"/>
        <v>163</v>
      </c>
      <c r="AH117" s="116">
        <f t="shared" si="23"/>
        <v>166</v>
      </c>
      <c r="AI117" s="116">
        <f t="shared" si="24"/>
        <v>165</v>
      </c>
      <c r="AJ117" s="116">
        <f t="shared" si="25"/>
        <v>0</v>
      </c>
      <c r="AK117" s="116">
        <f t="shared" si="26"/>
        <v>0</v>
      </c>
      <c r="AL117" s="116">
        <f t="shared" si="27"/>
        <v>0</v>
      </c>
      <c r="AM117" s="116">
        <f t="shared" si="28"/>
        <v>0</v>
      </c>
      <c r="AN117" s="116">
        <f t="shared" si="29"/>
        <v>0</v>
      </c>
      <c r="AO117" s="116">
        <f t="shared" si="30"/>
        <v>0</v>
      </c>
      <c r="AP117" s="116">
        <f t="shared" si="31"/>
        <v>0</v>
      </c>
      <c r="AQ117" s="116">
        <f t="shared" si="32"/>
        <v>494</v>
      </c>
    </row>
    <row r="118" spans="1:43" x14ac:dyDescent="0.25">
      <c r="A118" s="119" t="s">
        <v>239</v>
      </c>
      <c r="B118" s="119" t="s">
        <v>242</v>
      </c>
      <c r="C118" s="120">
        <v>64</v>
      </c>
      <c r="D118" s="120">
        <v>124</v>
      </c>
      <c r="E118" s="120">
        <v>0</v>
      </c>
      <c r="F118" s="120">
        <v>0</v>
      </c>
      <c r="G118" s="120">
        <v>0</v>
      </c>
      <c r="H118" s="120">
        <v>0</v>
      </c>
      <c r="I118" s="120">
        <v>0</v>
      </c>
      <c r="J118" s="120">
        <v>0</v>
      </c>
      <c r="K118" s="120">
        <v>0</v>
      </c>
      <c r="L118" s="120">
        <v>0</v>
      </c>
      <c r="M118" s="120">
        <v>0</v>
      </c>
      <c r="N118" s="120">
        <v>0</v>
      </c>
      <c r="O118" s="120">
        <v>0</v>
      </c>
      <c r="P118" s="120">
        <v>0</v>
      </c>
      <c r="Q118" s="120">
        <v>0</v>
      </c>
      <c r="R118" s="120">
        <v>188</v>
      </c>
      <c r="V118" s="116" t="str">
        <v>Foxborough</v>
      </c>
      <c r="AB118" s="116">
        <f t="shared" si="17"/>
        <v>64</v>
      </c>
      <c r="AC118" s="116">
        <f t="shared" si="18"/>
        <v>124</v>
      </c>
      <c r="AD118" s="116">
        <f t="shared" si="19"/>
        <v>0</v>
      </c>
      <c r="AE118" s="116">
        <f t="shared" si="20"/>
        <v>0</v>
      </c>
      <c r="AF118" s="116">
        <f t="shared" si="21"/>
        <v>0</v>
      </c>
      <c r="AG118" s="116">
        <f t="shared" si="22"/>
        <v>0</v>
      </c>
      <c r="AH118" s="116">
        <f t="shared" si="23"/>
        <v>0</v>
      </c>
      <c r="AI118" s="116">
        <f t="shared" si="24"/>
        <v>0</v>
      </c>
      <c r="AJ118" s="116">
        <f t="shared" si="25"/>
        <v>0</v>
      </c>
      <c r="AK118" s="116">
        <f t="shared" si="26"/>
        <v>0</v>
      </c>
      <c r="AL118" s="116">
        <f t="shared" si="27"/>
        <v>0</v>
      </c>
      <c r="AM118" s="116">
        <f t="shared" si="28"/>
        <v>0</v>
      </c>
      <c r="AN118" s="116">
        <f t="shared" si="29"/>
        <v>0</v>
      </c>
      <c r="AO118" s="116">
        <f t="shared" si="30"/>
        <v>0</v>
      </c>
      <c r="AP118" s="116">
        <f t="shared" si="31"/>
        <v>0</v>
      </c>
      <c r="AQ118" s="116">
        <f t="shared" si="32"/>
        <v>188</v>
      </c>
    </row>
    <row r="119" spans="1:43" x14ac:dyDescent="0.25">
      <c r="A119" s="119" t="s">
        <v>239</v>
      </c>
      <c r="B119" s="119" t="s">
        <v>243</v>
      </c>
      <c r="C119" s="120">
        <v>0</v>
      </c>
      <c r="D119" s="120">
        <v>0</v>
      </c>
      <c r="E119" s="120">
        <v>0</v>
      </c>
      <c r="F119" s="120">
        <v>0</v>
      </c>
      <c r="G119" s="120">
        <v>0</v>
      </c>
      <c r="H119" s="120">
        <v>0</v>
      </c>
      <c r="I119" s="120">
        <v>0</v>
      </c>
      <c r="J119" s="120">
        <v>0</v>
      </c>
      <c r="K119" s="120">
        <v>166</v>
      </c>
      <c r="L119" s="120">
        <v>177</v>
      </c>
      <c r="M119" s="120">
        <v>0</v>
      </c>
      <c r="N119" s="120">
        <v>0</v>
      </c>
      <c r="O119" s="120">
        <v>0</v>
      </c>
      <c r="P119" s="120">
        <v>0</v>
      </c>
      <c r="Q119" s="120">
        <v>0</v>
      </c>
      <c r="R119" s="120">
        <v>343</v>
      </c>
      <c r="V119" s="116" t="str">
        <v>Foxborough Regional Charter (District)</v>
      </c>
      <c r="AB119" s="116">
        <f t="shared" si="17"/>
        <v>0</v>
      </c>
      <c r="AC119" s="116">
        <f t="shared" si="18"/>
        <v>0</v>
      </c>
      <c r="AD119" s="116">
        <f t="shared" si="19"/>
        <v>0</v>
      </c>
      <c r="AE119" s="116">
        <f t="shared" si="20"/>
        <v>0</v>
      </c>
      <c r="AF119" s="116">
        <f t="shared" si="21"/>
        <v>0</v>
      </c>
      <c r="AG119" s="116">
        <f t="shared" si="22"/>
        <v>0</v>
      </c>
      <c r="AH119" s="116">
        <f t="shared" si="23"/>
        <v>0</v>
      </c>
      <c r="AI119" s="116">
        <f t="shared" si="24"/>
        <v>0</v>
      </c>
      <c r="AJ119" s="116">
        <f t="shared" si="25"/>
        <v>166</v>
      </c>
      <c r="AK119" s="116">
        <f t="shared" si="26"/>
        <v>177</v>
      </c>
      <c r="AL119" s="116">
        <f t="shared" si="27"/>
        <v>0</v>
      </c>
      <c r="AM119" s="116">
        <f t="shared" si="28"/>
        <v>0</v>
      </c>
      <c r="AN119" s="116">
        <f t="shared" si="29"/>
        <v>0</v>
      </c>
      <c r="AO119" s="116">
        <f t="shared" si="30"/>
        <v>0</v>
      </c>
      <c r="AP119" s="116">
        <f t="shared" si="31"/>
        <v>0</v>
      </c>
      <c r="AQ119" s="116">
        <f t="shared" si="32"/>
        <v>343</v>
      </c>
    </row>
    <row r="120" spans="1:43" x14ac:dyDescent="0.25">
      <c r="A120" s="119" t="s">
        <v>239</v>
      </c>
      <c r="B120" s="119" t="s">
        <v>244</v>
      </c>
      <c r="C120" s="120">
        <v>0</v>
      </c>
      <c r="D120" s="120">
        <v>0</v>
      </c>
      <c r="E120" s="120">
        <v>137</v>
      </c>
      <c r="F120" s="120">
        <v>142</v>
      </c>
      <c r="G120" s="120">
        <v>166</v>
      </c>
      <c r="H120" s="120">
        <v>0</v>
      </c>
      <c r="I120" s="120">
        <v>0</v>
      </c>
      <c r="J120" s="120">
        <v>0</v>
      </c>
      <c r="K120" s="120">
        <v>0</v>
      </c>
      <c r="L120" s="120">
        <v>0</v>
      </c>
      <c r="M120" s="120">
        <v>0</v>
      </c>
      <c r="N120" s="120">
        <v>0</v>
      </c>
      <c r="O120" s="120">
        <v>0</v>
      </c>
      <c r="P120" s="120">
        <v>0</v>
      </c>
      <c r="Q120" s="120">
        <v>0</v>
      </c>
      <c r="R120" s="120">
        <v>445</v>
      </c>
      <c r="V120" s="116" t="str">
        <v>Framingham</v>
      </c>
      <c r="AB120" s="116">
        <f t="shared" si="17"/>
        <v>0</v>
      </c>
      <c r="AC120" s="116">
        <f t="shared" si="18"/>
        <v>0</v>
      </c>
      <c r="AD120" s="116">
        <f t="shared" si="19"/>
        <v>137</v>
      </c>
      <c r="AE120" s="116">
        <f t="shared" si="20"/>
        <v>142</v>
      </c>
      <c r="AF120" s="116">
        <f t="shared" si="21"/>
        <v>166</v>
      </c>
      <c r="AG120" s="116">
        <f t="shared" si="22"/>
        <v>0</v>
      </c>
      <c r="AH120" s="116">
        <f t="shared" si="23"/>
        <v>0</v>
      </c>
      <c r="AI120" s="116">
        <f t="shared" si="24"/>
        <v>0</v>
      </c>
      <c r="AJ120" s="116">
        <f t="shared" si="25"/>
        <v>0</v>
      </c>
      <c r="AK120" s="116">
        <f t="shared" si="26"/>
        <v>0</v>
      </c>
      <c r="AL120" s="116">
        <f t="shared" si="27"/>
        <v>0</v>
      </c>
      <c r="AM120" s="116">
        <f t="shared" si="28"/>
        <v>0</v>
      </c>
      <c r="AN120" s="116">
        <f t="shared" si="29"/>
        <v>0</v>
      </c>
      <c r="AO120" s="116">
        <f t="shared" si="30"/>
        <v>0</v>
      </c>
      <c r="AP120" s="116">
        <f t="shared" si="31"/>
        <v>0</v>
      </c>
      <c r="AQ120" s="116">
        <f t="shared" si="32"/>
        <v>445</v>
      </c>
    </row>
    <row r="121" spans="1:43" x14ac:dyDescent="0.25">
      <c r="A121" s="119" t="s">
        <v>245</v>
      </c>
      <c r="B121" s="119" t="s">
        <v>246</v>
      </c>
      <c r="C121" s="120">
        <v>0</v>
      </c>
      <c r="D121" s="120">
        <v>0</v>
      </c>
      <c r="E121" s="120">
        <v>0</v>
      </c>
      <c r="F121" s="120">
        <v>0</v>
      </c>
      <c r="G121" s="120">
        <v>0</v>
      </c>
      <c r="H121" s="120">
        <v>0</v>
      </c>
      <c r="I121" s="120">
        <v>0</v>
      </c>
      <c r="J121" s="120">
        <v>0</v>
      </c>
      <c r="K121" s="120">
        <v>0</v>
      </c>
      <c r="L121" s="120">
        <v>160</v>
      </c>
      <c r="M121" s="120">
        <v>136</v>
      </c>
      <c r="N121" s="120">
        <v>150</v>
      </c>
      <c r="O121" s="120">
        <v>143</v>
      </c>
      <c r="P121" s="120">
        <v>143</v>
      </c>
      <c r="Q121" s="120">
        <v>8</v>
      </c>
      <c r="R121" s="120">
        <v>740</v>
      </c>
      <c r="V121" s="116" t="str">
        <v>Francis W. Parker Charter Essential (District)</v>
      </c>
      <c r="AB121" s="116">
        <f t="shared" si="17"/>
        <v>0</v>
      </c>
      <c r="AC121" s="116">
        <f t="shared" si="18"/>
        <v>0</v>
      </c>
      <c r="AD121" s="116">
        <f t="shared" si="19"/>
        <v>0</v>
      </c>
      <c r="AE121" s="116">
        <f t="shared" si="20"/>
        <v>0</v>
      </c>
      <c r="AF121" s="116">
        <f t="shared" si="21"/>
        <v>0</v>
      </c>
      <c r="AG121" s="116">
        <f t="shared" si="22"/>
        <v>0</v>
      </c>
      <c r="AH121" s="116">
        <f t="shared" si="23"/>
        <v>0</v>
      </c>
      <c r="AI121" s="116">
        <f t="shared" si="24"/>
        <v>0</v>
      </c>
      <c r="AJ121" s="116">
        <f t="shared" si="25"/>
        <v>0</v>
      </c>
      <c r="AK121" s="116">
        <f t="shared" si="26"/>
        <v>160</v>
      </c>
      <c r="AL121" s="116">
        <f t="shared" si="27"/>
        <v>136</v>
      </c>
      <c r="AM121" s="116">
        <f t="shared" si="28"/>
        <v>150</v>
      </c>
      <c r="AN121" s="116">
        <f t="shared" si="29"/>
        <v>143</v>
      </c>
      <c r="AO121" s="116">
        <f t="shared" si="30"/>
        <v>143</v>
      </c>
      <c r="AP121" s="116">
        <f t="shared" si="31"/>
        <v>8</v>
      </c>
      <c r="AQ121" s="116">
        <f t="shared" si="32"/>
        <v>740</v>
      </c>
    </row>
    <row r="122" spans="1:43" x14ac:dyDescent="0.25">
      <c r="A122" s="119" t="s">
        <v>245</v>
      </c>
      <c r="B122" s="119" t="s">
        <v>247</v>
      </c>
      <c r="C122" s="120">
        <v>0</v>
      </c>
      <c r="D122" s="120">
        <v>0</v>
      </c>
      <c r="E122" s="120">
        <v>0</v>
      </c>
      <c r="F122" s="120">
        <v>0</v>
      </c>
      <c r="G122" s="120">
        <v>0</v>
      </c>
      <c r="H122" s="120">
        <v>138</v>
      </c>
      <c r="I122" s="120">
        <v>148</v>
      </c>
      <c r="J122" s="120">
        <v>149</v>
      </c>
      <c r="K122" s="120">
        <v>151</v>
      </c>
      <c r="L122" s="120">
        <v>0</v>
      </c>
      <c r="M122" s="120">
        <v>0</v>
      </c>
      <c r="N122" s="120">
        <v>0</v>
      </c>
      <c r="O122" s="120">
        <v>0</v>
      </c>
      <c r="P122" s="120">
        <v>0</v>
      </c>
      <c r="Q122" s="120">
        <v>0</v>
      </c>
      <c r="R122" s="120">
        <v>586</v>
      </c>
      <c r="V122" s="116" t="str">
        <v>Franklin</v>
      </c>
      <c r="AB122" s="116">
        <f t="shared" si="17"/>
        <v>0</v>
      </c>
      <c r="AC122" s="116">
        <f t="shared" si="18"/>
        <v>0</v>
      </c>
      <c r="AD122" s="116">
        <f t="shared" si="19"/>
        <v>0</v>
      </c>
      <c r="AE122" s="116">
        <f t="shared" si="20"/>
        <v>0</v>
      </c>
      <c r="AF122" s="116">
        <f t="shared" si="21"/>
        <v>0</v>
      </c>
      <c r="AG122" s="116">
        <f t="shared" si="22"/>
        <v>138</v>
      </c>
      <c r="AH122" s="116">
        <f t="shared" si="23"/>
        <v>148</v>
      </c>
      <c r="AI122" s="116">
        <f t="shared" si="24"/>
        <v>149</v>
      </c>
      <c r="AJ122" s="116">
        <f t="shared" si="25"/>
        <v>151</v>
      </c>
      <c r="AK122" s="116">
        <f t="shared" si="26"/>
        <v>0</v>
      </c>
      <c r="AL122" s="116">
        <f t="shared" si="27"/>
        <v>0</v>
      </c>
      <c r="AM122" s="116">
        <f t="shared" si="28"/>
        <v>0</v>
      </c>
      <c r="AN122" s="116">
        <f t="shared" si="29"/>
        <v>0</v>
      </c>
      <c r="AO122" s="116">
        <f t="shared" si="30"/>
        <v>0</v>
      </c>
      <c r="AP122" s="116">
        <f t="shared" si="31"/>
        <v>0</v>
      </c>
      <c r="AQ122" s="116">
        <f t="shared" si="32"/>
        <v>586</v>
      </c>
    </row>
    <row r="123" spans="1:43" x14ac:dyDescent="0.25">
      <c r="A123" s="119" t="s">
        <v>245</v>
      </c>
      <c r="B123" s="119" t="s">
        <v>248</v>
      </c>
      <c r="C123" s="120">
        <v>54</v>
      </c>
      <c r="D123" s="120">
        <v>84</v>
      </c>
      <c r="E123" s="120">
        <v>86</v>
      </c>
      <c r="F123" s="120">
        <v>85</v>
      </c>
      <c r="G123" s="120">
        <v>76</v>
      </c>
      <c r="H123" s="120">
        <v>0</v>
      </c>
      <c r="I123" s="120">
        <v>0</v>
      </c>
      <c r="J123" s="120">
        <v>0</v>
      </c>
      <c r="K123" s="120">
        <v>0</v>
      </c>
      <c r="L123" s="120">
        <v>0</v>
      </c>
      <c r="M123" s="120">
        <v>0</v>
      </c>
      <c r="N123" s="120">
        <v>0</v>
      </c>
      <c r="O123" s="120">
        <v>0</v>
      </c>
      <c r="P123" s="120">
        <v>0</v>
      </c>
      <c r="Q123" s="120">
        <v>0</v>
      </c>
      <c r="R123" s="120">
        <v>385</v>
      </c>
      <c r="V123" s="116" t="str">
        <v>Franklin County Regional Vocational Technical</v>
      </c>
      <c r="AB123" s="116">
        <f t="shared" si="17"/>
        <v>54</v>
      </c>
      <c r="AC123" s="116">
        <f t="shared" si="18"/>
        <v>84</v>
      </c>
      <c r="AD123" s="116">
        <f t="shared" si="19"/>
        <v>86</v>
      </c>
      <c r="AE123" s="116">
        <f t="shared" si="20"/>
        <v>85</v>
      </c>
      <c r="AF123" s="116">
        <f t="shared" si="21"/>
        <v>76</v>
      </c>
      <c r="AG123" s="116">
        <f t="shared" si="22"/>
        <v>0</v>
      </c>
      <c r="AH123" s="116">
        <f t="shared" si="23"/>
        <v>0</v>
      </c>
      <c r="AI123" s="116">
        <f t="shared" si="24"/>
        <v>0</v>
      </c>
      <c r="AJ123" s="116">
        <f t="shared" si="25"/>
        <v>0</v>
      </c>
      <c r="AK123" s="116">
        <f t="shared" si="26"/>
        <v>0</v>
      </c>
      <c r="AL123" s="116">
        <f t="shared" si="27"/>
        <v>0</v>
      </c>
      <c r="AM123" s="116">
        <f t="shared" si="28"/>
        <v>0</v>
      </c>
      <c r="AN123" s="116">
        <f t="shared" si="29"/>
        <v>0</v>
      </c>
      <c r="AO123" s="116">
        <f t="shared" si="30"/>
        <v>0</v>
      </c>
      <c r="AP123" s="116">
        <f t="shared" si="31"/>
        <v>0</v>
      </c>
      <c r="AQ123" s="116">
        <f t="shared" si="32"/>
        <v>385</v>
      </c>
    </row>
    <row r="124" spans="1:43" x14ac:dyDescent="0.25">
      <c r="A124" s="119" t="s">
        <v>245</v>
      </c>
      <c r="B124" s="119" t="s">
        <v>249</v>
      </c>
      <c r="C124" s="120">
        <v>0</v>
      </c>
      <c r="D124" s="120">
        <v>0</v>
      </c>
      <c r="E124" s="120">
        <v>0</v>
      </c>
      <c r="F124" s="120">
        <v>0</v>
      </c>
      <c r="G124" s="120">
        <v>0</v>
      </c>
      <c r="H124" s="120">
        <v>0</v>
      </c>
      <c r="I124" s="120">
        <v>0</v>
      </c>
      <c r="J124" s="120">
        <v>0</v>
      </c>
      <c r="K124" s="120">
        <v>1</v>
      </c>
      <c r="L124" s="120">
        <v>2</v>
      </c>
      <c r="M124" s="120">
        <v>7</v>
      </c>
      <c r="N124" s="120">
        <v>9</v>
      </c>
      <c r="O124" s="120">
        <v>7</v>
      </c>
      <c r="P124" s="120">
        <v>3</v>
      </c>
      <c r="Q124" s="120">
        <v>0</v>
      </c>
      <c r="R124" s="120">
        <v>29</v>
      </c>
      <c r="V124" s="116" t="str">
        <v>Freetown-Lakeville</v>
      </c>
      <c r="AB124" s="116">
        <f t="shared" si="17"/>
        <v>0</v>
      </c>
      <c r="AC124" s="116">
        <f t="shared" si="18"/>
        <v>0</v>
      </c>
      <c r="AD124" s="116">
        <f t="shared" si="19"/>
        <v>0</v>
      </c>
      <c r="AE124" s="116">
        <f t="shared" si="20"/>
        <v>0</v>
      </c>
      <c r="AF124" s="116">
        <f t="shared" si="21"/>
        <v>0</v>
      </c>
      <c r="AG124" s="116">
        <f t="shared" si="22"/>
        <v>0</v>
      </c>
      <c r="AH124" s="116">
        <f t="shared" si="23"/>
        <v>0</v>
      </c>
      <c r="AI124" s="116">
        <f t="shared" si="24"/>
        <v>0</v>
      </c>
      <c r="AJ124" s="116">
        <f t="shared" si="25"/>
        <v>1</v>
      </c>
      <c r="AK124" s="116">
        <f t="shared" si="26"/>
        <v>2</v>
      </c>
      <c r="AL124" s="116">
        <f t="shared" si="27"/>
        <v>7</v>
      </c>
      <c r="AM124" s="116">
        <f t="shared" si="28"/>
        <v>9</v>
      </c>
      <c r="AN124" s="116">
        <f t="shared" si="29"/>
        <v>7</v>
      </c>
      <c r="AO124" s="116">
        <f t="shared" si="30"/>
        <v>3</v>
      </c>
      <c r="AP124" s="116">
        <f t="shared" si="31"/>
        <v>0</v>
      </c>
      <c r="AQ124" s="116">
        <f t="shared" si="32"/>
        <v>29</v>
      </c>
    </row>
    <row r="125" spans="1:43" x14ac:dyDescent="0.25">
      <c r="A125" s="119" t="s">
        <v>245</v>
      </c>
      <c r="B125" s="119" t="s">
        <v>250</v>
      </c>
      <c r="C125" s="120">
        <v>52</v>
      </c>
      <c r="D125" s="120">
        <v>65</v>
      </c>
      <c r="E125" s="120">
        <v>46</v>
      </c>
      <c r="F125" s="120">
        <v>62</v>
      </c>
      <c r="G125" s="120">
        <v>55</v>
      </c>
      <c r="H125" s="120">
        <v>0</v>
      </c>
      <c r="I125" s="120">
        <v>0</v>
      </c>
      <c r="J125" s="120">
        <v>0</v>
      </c>
      <c r="K125" s="120">
        <v>0</v>
      </c>
      <c r="L125" s="120">
        <v>0</v>
      </c>
      <c r="M125" s="120">
        <v>0</v>
      </c>
      <c r="N125" s="120">
        <v>0</v>
      </c>
      <c r="O125" s="120">
        <v>0</v>
      </c>
      <c r="P125" s="120">
        <v>0</v>
      </c>
      <c r="Q125" s="120">
        <v>0</v>
      </c>
      <c r="R125" s="120">
        <v>280</v>
      </c>
      <c r="V125" s="116" t="str">
        <v>Frontier</v>
      </c>
      <c r="AB125" s="116">
        <f t="shared" si="17"/>
        <v>52</v>
      </c>
      <c r="AC125" s="116">
        <f t="shared" si="18"/>
        <v>65</v>
      </c>
      <c r="AD125" s="116">
        <f t="shared" si="19"/>
        <v>46</v>
      </c>
      <c r="AE125" s="116">
        <f t="shared" si="20"/>
        <v>62</v>
      </c>
      <c r="AF125" s="116">
        <f t="shared" si="21"/>
        <v>55</v>
      </c>
      <c r="AG125" s="116">
        <f t="shared" si="22"/>
        <v>0</v>
      </c>
      <c r="AH125" s="116">
        <f t="shared" si="23"/>
        <v>0</v>
      </c>
      <c r="AI125" s="116">
        <f t="shared" si="24"/>
        <v>0</v>
      </c>
      <c r="AJ125" s="116">
        <f t="shared" si="25"/>
        <v>0</v>
      </c>
      <c r="AK125" s="116">
        <f t="shared" si="26"/>
        <v>0</v>
      </c>
      <c r="AL125" s="116">
        <f t="shared" si="27"/>
        <v>0</v>
      </c>
      <c r="AM125" s="116">
        <f t="shared" si="28"/>
        <v>0</v>
      </c>
      <c r="AN125" s="116">
        <f t="shared" si="29"/>
        <v>0</v>
      </c>
      <c r="AO125" s="116">
        <f t="shared" si="30"/>
        <v>0</v>
      </c>
      <c r="AP125" s="116">
        <f t="shared" si="31"/>
        <v>0</v>
      </c>
      <c r="AQ125" s="116">
        <f t="shared" si="32"/>
        <v>280</v>
      </c>
    </row>
    <row r="126" spans="1:43" x14ac:dyDescent="0.25">
      <c r="A126" s="119" t="s">
        <v>251</v>
      </c>
      <c r="B126" s="119" t="s">
        <v>252</v>
      </c>
      <c r="C126" s="120">
        <v>0</v>
      </c>
      <c r="D126" s="120">
        <v>0</v>
      </c>
      <c r="E126" s="120">
        <v>0</v>
      </c>
      <c r="F126" s="120">
        <v>0</v>
      </c>
      <c r="G126" s="120">
        <v>0</v>
      </c>
      <c r="H126" s="120">
        <v>0</v>
      </c>
      <c r="I126" s="120">
        <v>0</v>
      </c>
      <c r="J126" s="120">
        <v>0</v>
      </c>
      <c r="K126" s="120">
        <v>0</v>
      </c>
      <c r="L126" s="120">
        <v>0</v>
      </c>
      <c r="M126" s="120">
        <v>329</v>
      </c>
      <c r="N126" s="120">
        <v>403</v>
      </c>
      <c r="O126" s="120">
        <v>370</v>
      </c>
      <c r="P126" s="120">
        <v>352</v>
      </c>
      <c r="Q126" s="120">
        <v>0</v>
      </c>
      <c r="R126" s="120">
        <v>1454</v>
      </c>
      <c r="V126" s="116" t="str">
        <v>Gardner</v>
      </c>
      <c r="AB126" s="116">
        <f t="shared" si="17"/>
        <v>0</v>
      </c>
      <c r="AC126" s="116">
        <f t="shared" si="18"/>
        <v>0</v>
      </c>
      <c r="AD126" s="116">
        <f t="shared" si="19"/>
        <v>0</v>
      </c>
      <c r="AE126" s="116">
        <f t="shared" si="20"/>
        <v>0</v>
      </c>
      <c r="AF126" s="116">
        <f t="shared" si="21"/>
        <v>0</v>
      </c>
      <c r="AG126" s="116">
        <f t="shared" si="22"/>
        <v>0</v>
      </c>
      <c r="AH126" s="116">
        <f t="shared" si="23"/>
        <v>0</v>
      </c>
      <c r="AI126" s="116">
        <f t="shared" si="24"/>
        <v>0</v>
      </c>
      <c r="AJ126" s="116">
        <f t="shared" si="25"/>
        <v>0</v>
      </c>
      <c r="AK126" s="116">
        <f t="shared" si="26"/>
        <v>0</v>
      </c>
      <c r="AL126" s="116">
        <f t="shared" si="27"/>
        <v>329</v>
      </c>
      <c r="AM126" s="116">
        <f t="shared" si="28"/>
        <v>403</v>
      </c>
      <c r="AN126" s="116">
        <f t="shared" si="29"/>
        <v>370</v>
      </c>
      <c r="AO126" s="116">
        <f t="shared" si="30"/>
        <v>352</v>
      </c>
      <c r="AP126" s="116">
        <f t="shared" si="31"/>
        <v>0</v>
      </c>
      <c r="AQ126" s="116">
        <f t="shared" si="32"/>
        <v>1454</v>
      </c>
    </row>
    <row r="127" spans="1:43" x14ac:dyDescent="0.25">
      <c r="A127" s="119" t="s">
        <v>251</v>
      </c>
      <c r="B127" s="119" t="s">
        <v>253</v>
      </c>
      <c r="C127" s="120">
        <v>0</v>
      </c>
      <c r="D127" s="120">
        <v>0</v>
      </c>
      <c r="E127" s="120">
        <v>0</v>
      </c>
      <c r="F127" s="120">
        <v>0</v>
      </c>
      <c r="G127" s="120">
        <v>0</v>
      </c>
      <c r="H127" s="120">
        <v>0</v>
      </c>
      <c r="I127" s="120">
        <v>0</v>
      </c>
      <c r="J127" s="120">
        <v>0</v>
      </c>
      <c r="K127" s="120">
        <v>375</v>
      </c>
      <c r="L127" s="120">
        <v>367</v>
      </c>
      <c r="M127" s="120">
        <v>0</v>
      </c>
      <c r="N127" s="120">
        <v>0</v>
      </c>
      <c r="O127" s="120">
        <v>0</v>
      </c>
      <c r="P127" s="120">
        <v>0</v>
      </c>
      <c r="Q127" s="120">
        <v>0</v>
      </c>
      <c r="R127" s="118">
        <v>742</v>
      </c>
      <c r="V127" s="116" t="str">
        <v>Gateway</v>
      </c>
      <c r="AB127" s="116">
        <f t="shared" si="17"/>
        <v>0</v>
      </c>
      <c r="AC127" s="116">
        <f t="shared" si="18"/>
        <v>0</v>
      </c>
      <c r="AD127" s="116">
        <f t="shared" si="19"/>
        <v>0</v>
      </c>
      <c r="AE127" s="116">
        <f t="shared" si="20"/>
        <v>0</v>
      </c>
      <c r="AF127" s="116">
        <f t="shared" si="21"/>
        <v>0</v>
      </c>
      <c r="AG127" s="116">
        <f t="shared" si="22"/>
        <v>0</v>
      </c>
      <c r="AH127" s="116">
        <f t="shared" si="23"/>
        <v>0</v>
      </c>
      <c r="AI127" s="116">
        <f t="shared" si="24"/>
        <v>0</v>
      </c>
      <c r="AJ127" s="116">
        <f t="shared" si="25"/>
        <v>375</v>
      </c>
      <c r="AK127" s="116">
        <f t="shared" si="26"/>
        <v>367</v>
      </c>
      <c r="AL127" s="116">
        <f t="shared" si="27"/>
        <v>0</v>
      </c>
      <c r="AM127" s="116">
        <f t="shared" si="28"/>
        <v>0</v>
      </c>
      <c r="AN127" s="116">
        <f t="shared" si="29"/>
        <v>0</v>
      </c>
      <c r="AO127" s="116">
        <f t="shared" si="30"/>
        <v>0</v>
      </c>
      <c r="AP127" s="116">
        <f t="shared" si="31"/>
        <v>0</v>
      </c>
      <c r="AQ127" s="116">
        <f t="shared" si="32"/>
        <v>742</v>
      </c>
    </row>
    <row r="128" spans="1:43" x14ac:dyDescent="0.25">
      <c r="A128" s="119" t="s">
        <v>251</v>
      </c>
      <c r="B128" s="119" t="s">
        <v>254</v>
      </c>
      <c r="C128" s="120">
        <v>0</v>
      </c>
      <c r="D128" s="120">
        <v>61</v>
      </c>
      <c r="E128" s="120">
        <v>58</v>
      </c>
      <c r="F128" s="120">
        <v>71</v>
      </c>
      <c r="G128" s="120">
        <v>71</v>
      </c>
      <c r="H128" s="120">
        <v>0</v>
      </c>
      <c r="I128" s="120">
        <v>0</v>
      </c>
      <c r="J128" s="120">
        <v>0</v>
      </c>
      <c r="K128" s="120">
        <v>0</v>
      </c>
      <c r="L128" s="120">
        <v>0</v>
      </c>
      <c r="M128" s="120">
        <v>0</v>
      </c>
      <c r="N128" s="120">
        <v>0</v>
      </c>
      <c r="O128" s="120">
        <v>0</v>
      </c>
      <c r="P128" s="120">
        <v>0</v>
      </c>
      <c r="Q128" s="120">
        <v>0</v>
      </c>
      <c r="R128" s="120">
        <v>261</v>
      </c>
      <c r="V128" s="116" t="str">
        <v>Georgetown</v>
      </c>
      <c r="AB128" s="116">
        <f t="shared" si="17"/>
        <v>0</v>
      </c>
      <c r="AC128" s="116">
        <f t="shared" si="18"/>
        <v>61</v>
      </c>
      <c r="AD128" s="116">
        <f t="shared" si="19"/>
        <v>58</v>
      </c>
      <c r="AE128" s="116">
        <f t="shared" si="20"/>
        <v>71</v>
      </c>
      <c r="AF128" s="116">
        <f t="shared" si="21"/>
        <v>71</v>
      </c>
      <c r="AG128" s="116">
        <f t="shared" si="22"/>
        <v>0</v>
      </c>
      <c r="AH128" s="116">
        <f t="shared" si="23"/>
        <v>0</v>
      </c>
      <c r="AI128" s="116">
        <f t="shared" si="24"/>
        <v>0</v>
      </c>
      <c r="AJ128" s="116">
        <f t="shared" si="25"/>
        <v>0</v>
      </c>
      <c r="AK128" s="116">
        <f t="shared" si="26"/>
        <v>0</v>
      </c>
      <c r="AL128" s="116">
        <f t="shared" si="27"/>
        <v>0</v>
      </c>
      <c r="AM128" s="116">
        <f t="shared" si="28"/>
        <v>0</v>
      </c>
      <c r="AN128" s="116">
        <f t="shared" si="29"/>
        <v>0</v>
      </c>
      <c r="AO128" s="116">
        <f t="shared" si="30"/>
        <v>0</v>
      </c>
      <c r="AP128" s="116">
        <f t="shared" si="31"/>
        <v>0</v>
      </c>
      <c r="AQ128" s="116">
        <f t="shared" si="32"/>
        <v>261</v>
      </c>
    </row>
    <row r="129" spans="1:43" x14ac:dyDescent="0.25">
      <c r="A129" s="119" t="s">
        <v>251</v>
      </c>
      <c r="B129" s="119" t="s">
        <v>255</v>
      </c>
      <c r="C129" s="120">
        <v>0</v>
      </c>
      <c r="D129" s="120">
        <v>45</v>
      </c>
      <c r="E129" s="120">
        <v>61</v>
      </c>
      <c r="F129" s="120">
        <v>61</v>
      </c>
      <c r="G129" s="120">
        <v>71</v>
      </c>
      <c r="H129" s="120">
        <v>0</v>
      </c>
      <c r="I129" s="120">
        <v>0</v>
      </c>
      <c r="J129" s="120">
        <v>0</v>
      </c>
      <c r="K129" s="120">
        <v>0</v>
      </c>
      <c r="L129" s="120">
        <v>0</v>
      </c>
      <c r="M129" s="120">
        <v>0</v>
      </c>
      <c r="N129" s="120">
        <v>0</v>
      </c>
      <c r="O129" s="120">
        <v>0</v>
      </c>
      <c r="P129" s="120">
        <v>0</v>
      </c>
      <c r="Q129" s="120">
        <v>0</v>
      </c>
      <c r="R129" s="120">
        <v>238</v>
      </c>
      <c r="V129" s="116" t="str">
        <v>Gill-Montague</v>
      </c>
      <c r="AB129" s="116">
        <f t="shared" si="17"/>
        <v>0</v>
      </c>
      <c r="AC129" s="116">
        <f t="shared" si="18"/>
        <v>45</v>
      </c>
      <c r="AD129" s="116">
        <f t="shared" si="19"/>
        <v>61</v>
      </c>
      <c r="AE129" s="116">
        <f t="shared" si="20"/>
        <v>61</v>
      </c>
      <c r="AF129" s="116">
        <f t="shared" si="21"/>
        <v>71</v>
      </c>
      <c r="AG129" s="116">
        <f t="shared" si="22"/>
        <v>0</v>
      </c>
      <c r="AH129" s="116">
        <f t="shared" si="23"/>
        <v>0</v>
      </c>
      <c r="AI129" s="116">
        <f t="shared" si="24"/>
        <v>0</v>
      </c>
      <c r="AJ129" s="116">
        <f t="shared" si="25"/>
        <v>0</v>
      </c>
      <c r="AK129" s="116">
        <f t="shared" si="26"/>
        <v>0</v>
      </c>
      <c r="AL129" s="116">
        <f t="shared" si="27"/>
        <v>0</v>
      </c>
      <c r="AM129" s="116">
        <f t="shared" si="28"/>
        <v>0</v>
      </c>
      <c r="AN129" s="116">
        <f t="shared" si="29"/>
        <v>0</v>
      </c>
      <c r="AO129" s="116">
        <f t="shared" si="30"/>
        <v>0</v>
      </c>
      <c r="AP129" s="116">
        <f t="shared" si="31"/>
        <v>0</v>
      </c>
      <c r="AQ129" s="116">
        <f t="shared" si="32"/>
        <v>238</v>
      </c>
    </row>
    <row r="130" spans="1:43" x14ac:dyDescent="0.25">
      <c r="A130" s="119" t="s">
        <v>251</v>
      </c>
      <c r="B130" s="119" t="s">
        <v>256</v>
      </c>
      <c r="C130" s="120">
        <v>75</v>
      </c>
      <c r="D130" s="120">
        <v>76</v>
      </c>
      <c r="E130" s="120">
        <v>67</v>
      </c>
      <c r="F130" s="120">
        <v>94</v>
      </c>
      <c r="G130" s="120">
        <v>114</v>
      </c>
      <c r="H130" s="120">
        <v>0</v>
      </c>
      <c r="I130" s="120">
        <v>0</v>
      </c>
      <c r="J130" s="120">
        <v>0</v>
      </c>
      <c r="K130" s="120">
        <v>0</v>
      </c>
      <c r="L130" s="120">
        <v>0</v>
      </c>
      <c r="M130" s="120">
        <v>0</v>
      </c>
      <c r="N130" s="120">
        <v>0</v>
      </c>
      <c r="O130" s="120">
        <v>0</v>
      </c>
      <c r="P130" s="120">
        <v>0</v>
      </c>
      <c r="Q130" s="120">
        <v>0</v>
      </c>
      <c r="R130" s="120">
        <v>426</v>
      </c>
      <c r="V130" s="116" t="str">
        <v>Global Learning Charter Public (District)</v>
      </c>
      <c r="AB130" s="116">
        <f t="shared" si="17"/>
        <v>75</v>
      </c>
      <c r="AC130" s="116">
        <f t="shared" si="18"/>
        <v>76</v>
      </c>
      <c r="AD130" s="116">
        <f t="shared" si="19"/>
        <v>67</v>
      </c>
      <c r="AE130" s="116">
        <f t="shared" si="20"/>
        <v>94</v>
      </c>
      <c r="AF130" s="116">
        <f t="shared" si="21"/>
        <v>114</v>
      </c>
      <c r="AG130" s="116">
        <f t="shared" si="22"/>
        <v>0</v>
      </c>
      <c r="AH130" s="116">
        <f t="shared" si="23"/>
        <v>0</v>
      </c>
      <c r="AI130" s="116">
        <f t="shared" si="24"/>
        <v>0</v>
      </c>
      <c r="AJ130" s="116">
        <f t="shared" si="25"/>
        <v>0</v>
      </c>
      <c r="AK130" s="116">
        <f t="shared" si="26"/>
        <v>0</v>
      </c>
      <c r="AL130" s="116">
        <f t="shared" si="27"/>
        <v>0</v>
      </c>
      <c r="AM130" s="116">
        <f t="shared" si="28"/>
        <v>0</v>
      </c>
      <c r="AN130" s="116">
        <f t="shared" si="29"/>
        <v>0</v>
      </c>
      <c r="AO130" s="116">
        <f t="shared" si="30"/>
        <v>0</v>
      </c>
      <c r="AP130" s="116">
        <f t="shared" si="31"/>
        <v>0</v>
      </c>
      <c r="AQ130" s="116">
        <f t="shared" si="32"/>
        <v>426</v>
      </c>
    </row>
    <row r="131" spans="1:43" x14ac:dyDescent="0.25">
      <c r="A131" s="119" t="s">
        <v>251</v>
      </c>
      <c r="B131" s="119" t="s">
        <v>257</v>
      </c>
      <c r="C131" s="120">
        <v>0</v>
      </c>
      <c r="D131" s="120">
        <v>66</v>
      </c>
      <c r="E131" s="120">
        <v>67</v>
      </c>
      <c r="F131" s="120">
        <v>78</v>
      </c>
      <c r="G131" s="120">
        <v>93</v>
      </c>
      <c r="H131" s="120">
        <v>0</v>
      </c>
      <c r="I131" s="120">
        <v>0</v>
      </c>
      <c r="J131" s="120">
        <v>0</v>
      </c>
      <c r="K131" s="120">
        <v>0</v>
      </c>
      <c r="L131" s="120">
        <v>0</v>
      </c>
      <c r="M131" s="120">
        <v>0</v>
      </c>
      <c r="N131" s="120">
        <v>0</v>
      </c>
      <c r="O131" s="120">
        <v>0</v>
      </c>
      <c r="P131" s="120">
        <v>0</v>
      </c>
      <c r="Q131" s="120">
        <v>0</v>
      </c>
      <c r="R131" s="120">
        <v>304</v>
      </c>
      <c r="V131" s="116" t="str">
        <v>Gloucester</v>
      </c>
      <c r="AB131" s="116">
        <f t="shared" si="17"/>
        <v>0</v>
      </c>
      <c r="AC131" s="116">
        <f t="shared" si="18"/>
        <v>66</v>
      </c>
      <c r="AD131" s="116">
        <f t="shared" si="19"/>
        <v>67</v>
      </c>
      <c r="AE131" s="116">
        <f t="shared" si="20"/>
        <v>78</v>
      </c>
      <c r="AF131" s="116">
        <f t="shared" si="21"/>
        <v>93</v>
      </c>
      <c r="AG131" s="116">
        <f t="shared" si="22"/>
        <v>0</v>
      </c>
      <c r="AH131" s="116">
        <f t="shared" si="23"/>
        <v>0</v>
      </c>
      <c r="AI131" s="116">
        <f t="shared" si="24"/>
        <v>0</v>
      </c>
      <c r="AJ131" s="116">
        <f t="shared" si="25"/>
        <v>0</v>
      </c>
      <c r="AK131" s="116">
        <f t="shared" si="26"/>
        <v>0</v>
      </c>
      <c r="AL131" s="116">
        <f t="shared" si="27"/>
        <v>0</v>
      </c>
      <c r="AM131" s="116">
        <f t="shared" si="28"/>
        <v>0</v>
      </c>
      <c r="AN131" s="116">
        <f t="shared" si="29"/>
        <v>0</v>
      </c>
      <c r="AO131" s="116">
        <f t="shared" si="30"/>
        <v>0</v>
      </c>
      <c r="AP131" s="116">
        <f t="shared" si="31"/>
        <v>0</v>
      </c>
      <c r="AQ131" s="116">
        <f t="shared" si="32"/>
        <v>304</v>
      </c>
    </row>
    <row r="132" spans="1:43" x14ac:dyDescent="0.25">
      <c r="A132" s="119" t="s">
        <v>251</v>
      </c>
      <c r="B132" s="119" t="s">
        <v>258</v>
      </c>
      <c r="C132" s="120">
        <v>0</v>
      </c>
      <c r="D132" s="120">
        <v>0</v>
      </c>
      <c r="E132" s="120">
        <v>0</v>
      </c>
      <c r="F132" s="120">
        <v>0</v>
      </c>
      <c r="G132" s="120">
        <v>0</v>
      </c>
      <c r="H132" s="120">
        <v>309</v>
      </c>
      <c r="I132" s="120">
        <v>362</v>
      </c>
      <c r="J132" s="120">
        <v>352</v>
      </c>
      <c r="K132" s="120">
        <v>0</v>
      </c>
      <c r="L132" s="120">
        <v>0</v>
      </c>
      <c r="M132" s="120">
        <v>0</v>
      </c>
      <c r="N132" s="120">
        <v>0</v>
      </c>
      <c r="O132" s="120">
        <v>0</v>
      </c>
      <c r="P132" s="120">
        <v>0</v>
      </c>
      <c r="Q132" s="120">
        <v>0</v>
      </c>
      <c r="R132" s="120">
        <v>1023</v>
      </c>
      <c r="V132" s="116" t="str">
        <v>Gosnold</v>
      </c>
      <c r="AB132" s="116">
        <f t="shared" ref="AB132:AB195" si="33">C132*1</f>
        <v>0</v>
      </c>
      <c r="AC132" s="116">
        <f t="shared" ref="AC132:AC195" si="34">D132*1</f>
        <v>0</v>
      </c>
      <c r="AD132" s="116">
        <f t="shared" ref="AD132:AD195" si="35">E132*1</f>
        <v>0</v>
      </c>
      <c r="AE132" s="116">
        <f t="shared" ref="AE132:AE195" si="36">F132*1</f>
        <v>0</v>
      </c>
      <c r="AF132" s="116">
        <f t="shared" ref="AF132:AF195" si="37">G132*1</f>
        <v>0</v>
      </c>
      <c r="AG132" s="116">
        <f t="shared" ref="AG132:AG195" si="38">H132*1</f>
        <v>309</v>
      </c>
      <c r="AH132" s="116">
        <f t="shared" ref="AH132:AH195" si="39">I132*1</f>
        <v>362</v>
      </c>
      <c r="AI132" s="116">
        <f t="shared" ref="AI132:AI195" si="40">J132*1</f>
        <v>352</v>
      </c>
      <c r="AJ132" s="116">
        <f t="shared" ref="AJ132:AJ195" si="41">K132*1</f>
        <v>0</v>
      </c>
      <c r="AK132" s="116">
        <f t="shared" ref="AK132:AK195" si="42">L132*1</f>
        <v>0</v>
      </c>
      <c r="AL132" s="116">
        <f t="shared" ref="AL132:AL195" si="43">M132*1</f>
        <v>0</v>
      </c>
      <c r="AM132" s="116">
        <f t="shared" ref="AM132:AM195" si="44">N132*1</f>
        <v>0</v>
      </c>
      <c r="AN132" s="116">
        <f t="shared" ref="AN132:AN195" si="45">O132*1</f>
        <v>0</v>
      </c>
      <c r="AO132" s="116">
        <f t="shared" ref="AO132:AO195" si="46">P132*1</f>
        <v>0</v>
      </c>
      <c r="AP132" s="116">
        <f t="shared" ref="AP132:AP195" si="47">Q132*1</f>
        <v>0</v>
      </c>
      <c r="AQ132" s="116">
        <f t="shared" ref="AQ132:AQ195" si="48">R132*1</f>
        <v>1023</v>
      </c>
    </row>
    <row r="133" spans="1:43" x14ac:dyDescent="0.25">
      <c r="A133" s="119" t="s">
        <v>259</v>
      </c>
      <c r="B133" s="119" t="s">
        <v>260</v>
      </c>
      <c r="C133" s="120">
        <v>24</v>
      </c>
      <c r="D133" s="120">
        <v>40</v>
      </c>
      <c r="E133" s="120">
        <v>49</v>
      </c>
      <c r="F133" s="120">
        <v>49</v>
      </c>
      <c r="G133" s="120">
        <v>48</v>
      </c>
      <c r="H133" s="120">
        <v>50</v>
      </c>
      <c r="I133" s="120">
        <v>50</v>
      </c>
      <c r="J133" s="120">
        <v>42</v>
      </c>
      <c r="K133" s="120">
        <v>0</v>
      </c>
      <c r="L133" s="120">
        <v>0</v>
      </c>
      <c r="M133" s="120">
        <v>0</v>
      </c>
      <c r="N133" s="120">
        <v>0</v>
      </c>
      <c r="O133" s="120">
        <v>0</v>
      </c>
      <c r="P133" s="120">
        <v>0</v>
      </c>
      <c r="Q133" s="120">
        <v>0</v>
      </c>
      <c r="R133" s="120">
        <v>352</v>
      </c>
      <c r="V133" s="116" t="str">
        <v>Grafton</v>
      </c>
      <c r="AB133" s="116">
        <f t="shared" si="33"/>
        <v>24</v>
      </c>
      <c r="AC133" s="116">
        <f t="shared" si="34"/>
        <v>40</v>
      </c>
      <c r="AD133" s="116">
        <f t="shared" si="35"/>
        <v>49</v>
      </c>
      <c r="AE133" s="116">
        <f t="shared" si="36"/>
        <v>49</v>
      </c>
      <c r="AF133" s="116">
        <f t="shared" si="37"/>
        <v>48</v>
      </c>
      <c r="AG133" s="116">
        <f t="shared" si="38"/>
        <v>50</v>
      </c>
      <c r="AH133" s="116">
        <f t="shared" si="39"/>
        <v>50</v>
      </c>
      <c r="AI133" s="116">
        <f t="shared" si="40"/>
        <v>42</v>
      </c>
      <c r="AJ133" s="116">
        <f t="shared" si="41"/>
        <v>0</v>
      </c>
      <c r="AK133" s="116">
        <f t="shared" si="42"/>
        <v>0</v>
      </c>
      <c r="AL133" s="116">
        <f t="shared" si="43"/>
        <v>0</v>
      </c>
      <c r="AM133" s="116">
        <f t="shared" si="44"/>
        <v>0</v>
      </c>
      <c r="AN133" s="116">
        <f t="shared" si="45"/>
        <v>0</v>
      </c>
      <c r="AO133" s="116">
        <f t="shared" si="46"/>
        <v>0</v>
      </c>
      <c r="AP133" s="116">
        <f t="shared" si="47"/>
        <v>0</v>
      </c>
      <c r="AQ133" s="116">
        <f t="shared" si="48"/>
        <v>352</v>
      </c>
    </row>
    <row r="134" spans="1:43" x14ac:dyDescent="0.25">
      <c r="A134" s="119" t="s">
        <v>261</v>
      </c>
      <c r="B134" s="119" t="s">
        <v>262</v>
      </c>
      <c r="C134" s="120">
        <v>0</v>
      </c>
      <c r="D134" s="120">
        <v>100</v>
      </c>
      <c r="E134" s="120">
        <v>100</v>
      </c>
      <c r="F134" s="120">
        <v>100</v>
      </c>
      <c r="G134" s="120">
        <v>100</v>
      </c>
      <c r="H134" s="120">
        <v>100</v>
      </c>
      <c r="I134" s="120">
        <v>100</v>
      </c>
      <c r="J134" s="120">
        <v>100</v>
      </c>
      <c r="K134" s="120">
        <v>100</v>
      </c>
      <c r="L134" s="120">
        <v>98</v>
      </c>
      <c r="M134" s="120">
        <v>0</v>
      </c>
      <c r="N134" s="120">
        <v>0</v>
      </c>
      <c r="O134" s="120">
        <v>0</v>
      </c>
      <c r="P134" s="120">
        <v>0</v>
      </c>
      <c r="Q134" s="120">
        <v>0</v>
      </c>
      <c r="R134" s="120">
        <v>898</v>
      </c>
      <c r="V134" s="116" t="str">
        <v>Granby</v>
      </c>
      <c r="AB134" s="116">
        <f t="shared" si="33"/>
        <v>0</v>
      </c>
      <c r="AC134" s="116">
        <f t="shared" si="34"/>
        <v>100</v>
      </c>
      <c r="AD134" s="116">
        <f t="shared" si="35"/>
        <v>100</v>
      </c>
      <c r="AE134" s="116">
        <f t="shared" si="36"/>
        <v>100</v>
      </c>
      <c r="AF134" s="116">
        <f t="shared" si="37"/>
        <v>100</v>
      </c>
      <c r="AG134" s="116">
        <f t="shared" si="38"/>
        <v>100</v>
      </c>
      <c r="AH134" s="116">
        <f t="shared" si="39"/>
        <v>100</v>
      </c>
      <c r="AI134" s="116">
        <f t="shared" si="40"/>
        <v>100</v>
      </c>
      <c r="AJ134" s="116">
        <f t="shared" si="41"/>
        <v>100</v>
      </c>
      <c r="AK134" s="116">
        <f t="shared" si="42"/>
        <v>98</v>
      </c>
      <c r="AL134" s="116">
        <f t="shared" si="43"/>
        <v>0</v>
      </c>
      <c r="AM134" s="116">
        <f t="shared" si="44"/>
        <v>0</v>
      </c>
      <c r="AN134" s="116">
        <f t="shared" si="45"/>
        <v>0</v>
      </c>
      <c r="AO134" s="116">
        <f t="shared" si="46"/>
        <v>0</v>
      </c>
      <c r="AP134" s="116">
        <f t="shared" si="47"/>
        <v>0</v>
      </c>
      <c r="AQ134" s="116">
        <f t="shared" si="48"/>
        <v>898</v>
      </c>
    </row>
    <row r="135" spans="1:43" x14ac:dyDescent="0.25">
      <c r="A135" s="119" t="s">
        <v>263</v>
      </c>
      <c r="B135" s="119" t="s">
        <v>264</v>
      </c>
      <c r="C135" s="120">
        <v>53</v>
      </c>
      <c r="D135" s="120">
        <v>75</v>
      </c>
      <c r="E135" s="120">
        <v>81</v>
      </c>
      <c r="F135" s="120">
        <v>87</v>
      </c>
      <c r="G135" s="120">
        <v>81</v>
      </c>
      <c r="H135" s="120">
        <v>82</v>
      </c>
      <c r="I135" s="120">
        <v>0</v>
      </c>
      <c r="J135" s="120">
        <v>0</v>
      </c>
      <c r="K135" s="120">
        <v>0</v>
      </c>
      <c r="L135" s="120">
        <v>0</v>
      </c>
      <c r="M135" s="120">
        <v>0</v>
      </c>
      <c r="N135" s="120">
        <v>0</v>
      </c>
      <c r="O135" s="120">
        <v>0</v>
      </c>
      <c r="P135" s="120">
        <v>0</v>
      </c>
      <c r="Q135" s="120">
        <v>0</v>
      </c>
      <c r="R135" s="120">
        <v>459</v>
      </c>
      <c r="V135" s="116" t="str">
        <v>Greater Commonwealth Virtual District</v>
      </c>
      <c r="AB135" s="116">
        <f t="shared" si="33"/>
        <v>53</v>
      </c>
      <c r="AC135" s="116">
        <f t="shared" si="34"/>
        <v>75</v>
      </c>
      <c r="AD135" s="116">
        <f t="shared" si="35"/>
        <v>81</v>
      </c>
      <c r="AE135" s="116">
        <f t="shared" si="36"/>
        <v>87</v>
      </c>
      <c r="AF135" s="116">
        <f t="shared" si="37"/>
        <v>81</v>
      </c>
      <c r="AG135" s="116">
        <f t="shared" si="38"/>
        <v>82</v>
      </c>
      <c r="AH135" s="116">
        <f t="shared" si="39"/>
        <v>0</v>
      </c>
      <c r="AI135" s="116">
        <f t="shared" si="40"/>
        <v>0</v>
      </c>
      <c r="AJ135" s="116">
        <f t="shared" si="41"/>
        <v>0</v>
      </c>
      <c r="AK135" s="116">
        <f t="shared" si="42"/>
        <v>0</v>
      </c>
      <c r="AL135" s="116">
        <f t="shared" si="43"/>
        <v>0</v>
      </c>
      <c r="AM135" s="116">
        <f t="shared" si="44"/>
        <v>0</v>
      </c>
      <c r="AN135" s="116">
        <f t="shared" si="45"/>
        <v>0</v>
      </c>
      <c r="AO135" s="116">
        <f t="shared" si="46"/>
        <v>0</v>
      </c>
      <c r="AP135" s="116">
        <f t="shared" si="47"/>
        <v>0</v>
      </c>
      <c r="AQ135" s="116">
        <f t="shared" si="48"/>
        <v>459</v>
      </c>
    </row>
    <row r="136" spans="1:43" x14ac:dyDescent="0.25">
      <c r="A136" s="119" t="s">
        <v>263</v>
      </c>
      <c r="B136" s="119" t="s">
        <v>265</v>
      </c>
      <c r="C136" s="120">
        <v>0</v>
      </c>
      <c r="D136" s="120">
        <v>0</v>
      </c>
      <c r="E136" s="120">
        <v>0</v>
      </c>
      <c r="F136" s="120">
        <v>0</v>
      </c>
      <c r="G136" s="120">
        <v>0</v>
      </c>
      <c r="H136" s="120">
        <v>0</v>
      </c>
      <c r="I136" s="120">
        <v>99</v>
      </c>
      <c r="J136" s="120">
        <v>93</v>
      </c>
      <c r="K136" s="120">
        <v>84</v>
      </c>
      <c r="L136" s="120">
        <v>98</v>
      </c>
      <c r="M136" s="120">
        <v>0</v>
      </c>
      <c r="N136" s="120">
        <v>0</v>
      </c>
      <c r="O136" s="120">
        <v>0</v>
      </c>
      <c r="P136" s="120">
        <v>0</v>
      </c>
      <c r="Q136" s="120">
        <v>0</v>
      </c>
      <c r="R136" s="120">
        <v>374</v>
      </c>
      <c r="V136" s="116" t="str">
        <v>Greater Fall River Regional Vocational Technical</v>
      </c>
      <c r="AB136" s="116">
        <f t="shared" si="33"/>
        <v>0</v>
      </c>
      <c r="AC136" s="116">
        <f t="shared" si="34"/>
        <v>0</v>
      </c>
      <c r="AD136" s="116">
        <f t="shared" si="35"/>
        <v>0</v>
      </c>
      <c r="AE136" s="116">
        <f t="shared" si="36"/>
        <v>0</v>
      </c>
      <c r="AF136" s="116">
        <f t="shared" si="37"/>
        <v>0</v>
      </c>
      <c r="AG136" s="116">
        <f t="shared" si="38"/>
        <v>0</v>
      </c>
      <c r="AH136" s="116">
        <f t="shared" si="39"/>
        <v>99</v>
      </c>
      <c r="AI136" s="116">
        <f t="shared" si="40"/>
        <v>93</v>
      </c>
      <c r="AJ136" s="116">
        <f t="shared" si="41"/>
        <v>84</v>
      </c>
      <c r="AK136" s="116">
        <f t="shared" si="42"/>
        <v>98</v>
      </c>
      <c r="AL136" s="116">
        <f t="shared" si="43"/>
        <v>0</v>
      </c>
      <c r="AM136" s="116">
        <f t="shared" si="44"/>
        <v>0</v>
      </c>
      <c r="AN136" s="116">
        <f t="shared" si="45"/>
        <v>0</v>
      </c>
      <c r="AO136" s="116">
        <f t="shared" si="46"/>
        <v>0</v>
      </c>
      <c r="AP136" s="116">
        <f t="shared" si="47"/>
        <v>0</v>
      </c>
      <c r="AQ136" s="116">
        <f t="shared" si="48"/>
        <v>374</v>
      </c>
    </row>
    <row r="137" spans="1:43" x14ac:dyDescent="0.25">
      <c r="A137" s="119" t="s">
        <v>266</v>
      </c>
      <c r="B137" s="119" t="s">
        <v>267</v>
      </c>
      <c r="C137" s="120">
        <v>0</v>
      </c>
      <c r="D137" s="120">
        <v>0</v>
      </c>
      <c r="E137" s="120">
        <v>0</v>
      </c>
      <c r="F137" s="120">
        <v>0</v>
      </c>
      <c r="G137" s="120">
        <v>0</v>
      </c>
      <c r="H137" s="120">
        <v>0</v>
      </c>
      <c r="I137" s="120">
        <v>0</v>
      </c>
      <c r="J137" s="120">
        <v>72</v>
      </c>
      <c r="K137" s="120">
        <v>70</v>
      </c>
      <c r="L137" s="120">
        <v>67</v>
      </c>
      <c r="M137" s="120">
        <v>47</v>
      </c>
      <c r="N137" s="120">
        <v>40</v>
      </c>
      <c r="O137" s="120">
        <v>40</v>
      </c>
      <c r="P137" s="120">
        <v>28</v>
      </c>
      <c r="Q137" s="120">
        <v>0</v>
      </c>
      <c r="R137" s="120">
        <v>364</v>
      </c>
      <c r="V137" s="116" t="str">
        <v>Greater Lawrence Regional Vocational Technical</v>
      </c>
      <c r="AB137" s="116">
        <f t="shared" si="33"/>
        <v>0</v>
      </c>
      <c r="AC137" s="116">
        <f t="shared" si="34"/>
        <v>0</v>
      </c>
      <c r="AD137" s="116">
        <f t="shared" si="35"/>
        <v>0</v>
      </c>
      <c r="AE137" s="116">
        <f t="shared" si="36"/>
        <v>0</v>
      </c>
      <c r="AF137" s="116">
        <f t="shared" si="37"/>
        <v>0</v>
      </c>
      <c r="AG137" s="116">
        <f t="shared" si="38"/>
        <v>0</v>
      </c>
      <c r="AH137" s="116">
        <f t="shared" si="39"/>
        <v>0</v>
      </c>
      <c r="AI137" s="116">
        <f t="shared" si="40"/>
        <v>72</v>
      </c>
      <c r="AJ137" s="116">
        <f t="shared" si="41"/>
        <v>70</v>
      </c>
      <c r="AK137" s="116">
        <f t="shared" si="42"/>
        <v>67</v>
      </c>
      <c r="AL137" s="116">
        <f t="shared" si="43"/>
        <v>47</v>
      </c>
      <c r="AM137" s="116">
        <f t="shared" si="44"/>
        <v>40</v>
      </c>
      <c r="AN137" s="116">
        <f t="shared" si="45"/>
        <v>40</v>
      </c>
      <c r="AO137" s="116">
        <f t="shared" si="46"/>
        <v>28</v>
      </c>
      <c r="AP137" s="116">
        <f t="shared" si="47"/>
        <v>0</v>
      </c>
      <c r="AQ137" s="116">
        <f t="shared" si="48"/>
        <v>364</v>
      </c>
    </row>
    <row r="138" spans="1:43" x14ac:dyDescent="0.25">
      <c r="A138" s="119" t="s">
        <v>268</v>
      </c>
      <c r="B138" s="119" t="s">
        <v>269</v>
      </c>
      <c r="C138" s="120">
        <v>0</v>
      </c>
      <c r="D138" s="120">
        <v>0</v>
      </c>
      <c r="E138" s="120">
        <v>0</v>
      </c>
      <c r="F138" s="120">
        <v>0</v>
      </c>
      <c r="G138" s="120">
        <v>0</v>
      </c>
      <c r="H138" s="120">
        <v>0</v>
      </c>
      <c r="I138" s="120">
        <v>0</v>
      </c>
      <c r="J138" s="120">
        <v>0</v>
      </c>
      <c r="K138" s="120">
        <v>0</v>
      </c>
      <c r="L138" s="120">
        <v>0</v>
      </c>
      <c r="M138" s="120">
        <v>95</v>
      </c>
      <c r="N138" s="120">
        <v>86</v>
      </c>
      <c r="O138" s="120">
        <v>111</v>
      </c>
      <c r="P138" s="120">
        <v>135</v>
      </c>
      <c r="Q138" s="120">
        <v>4</v>
      </c>
      <c r="R138" s="120">
        <v>431</v>
      </c>
      <c r="V138" s="116" t="str">
        <v>Greater Lowell Regional Vocational Technical</v>
      </c>
      <c r="AB138" s="116">
        <f t="shared" si="33"/>
        <v>0</v>
      </c>
      <c r="AC138" s="116">
        <f t="shared" si="34"/>
        <v>0</v>
      </c>
      <c r="AD138" s="116">
        <f t="shared" si="35"/>
        <v>0</v>
      </c>
      <c r="AE138" s="116">
        <f t="shared" si="36"/>
        <v>0</v>
      </c>
      <c r="AF138" s="116">
        <f t="shared" si="37"/>
        <v>0</v>
      </c>
      <c r="AG138" s="116">
        <f t="shared" si="38"/>
        <v>0</v>
      </c>
      <c r="AH138" s="116">
        <f t="shared" si="39"/>
        <v>0</v>
      </c>
      <c r="AI138" s="116">
        <f t="shared" si="40"/>
        <v>0</v>
      </c>
      <c r="AJ138" s="116">
        <f t="shared" si="41"/>
        <v>0</v>
      </c>
      <c r="AK138" s="116">
        <f t="shared" si="42"/>
        <v>0</v>
      </c>
      <c r="AL138" s="116">
        <f t="shared" si="43"/>
        <v>95</v>
      </c>
      <c r="AM138" s="116">
        <f t="shared" si="44"/>
        <v>86</v>
      </c>
      <c r="AN138" s="116">
        <f t="shared" si="45"/>
        <v>111</v>
      </c>
      <c r="AO138" s="116">
        <f t="shared" si="46"/>
        <v>135</v>
      </c>
      <c r="AP138" s="116">
        <f t="shared" si="47"/>
        <v>4</v>
      </c>
      <c r="AQ138" s="116">
        <f t="shared" si="48"/>
        <v>431</v>
      </c>
    </row>
    <row r="139" spans="1:43" x14ac:dyDescent="0.25">
      <c r="A139" s="119" t="s">
        <v>268</v>
      </c>
      <c r="B139" s="119" t="s">
        <v>270</v>
      </c>
      <c r="C139" s="120">
        <v>9</v>
      </c>
      <c r="D139" s="120">
        <v>0</v>
      </c>
      <c r="E139" s="120">
        <v>0</v>
      </c>
      <c r="F139" s="120">
        <v>0</v>
      </c>
      <c r="G139" s="120">
        <v>0</v>
      </c>
      <c r="H139" s="120">
        <v>0</v>
      </c>
      <c r="I139" s="120">
        <v>0</v>
      </c>
      <c r="J139" s="120">
        <v>0</v>
      </c>
      <c r="K139" s="120">
        <v>0</v>
      </c>
      <c r="L139" s="120">
        <v>0</v>
      </c>
      <c r="M139" s="120">
        <v>0</v>
      </c>
      <c r="N139" s="120">
        <v>0</v>
      </c>
      <c r="O139" s="120">
        <v>0</v>
      </c>
      <c r="P139" s="120">
        <v>0</v>
      </c>
      <c r="Q139" s="120">
        <v>0</v>
      </c>
      <c r="R139" s="120">
        <v>9</v>
      </c>
      <c r="V139" s="116" t="str">
        <v>Greater New Bedford Regional Vocational Technical</v>
      </c>
      <c r="AB139" s="116">
        <f t="shared" si="33"/>
        <v>9</v>
      </c>
      <c r="AC139" s="116">
        <f t="shared" si="34"/>
        <v>0</v>
      </c>
      <c r="AD139" s="116">
        <f t="shared" si="35"/>
        <v>0</v>
      </c>
      <c r="AE139" s="116">
        <f t="shared" si="36"/>
        <v>0</v>
      </c>
      <c r="AF139" s="116">
        <f t="shared" si="37"/>
        <v>0</v>
      </c>
      <c r="AG139" s="116">
        <f t="shared" si="38"/>
        <v>0</v>
      </c>
      <c r="AH139" s="116">
        <f t="shared" si="39"/>
        <v>0</v>
      </c>
      <c r="AI139" s="116">
        <f t="shared" si="40"/>
        <v>0</v>
      </c>
      <c r="AJ139" s="116">
        <f t="shared" si="41"/>
        <v>0</v>
      </c>
      <c r="AK139" s="116">
        <f t="shared" si="42"/>
        <v>0</v>
      </c>
      <c r="AL139" s="116">
        <f t="shared" si="43"/>
        <v>0</v>
      </c>
      <c r="AM139" s="116">
        <f t="shared" si="44"/>
        <v>0</v>
      </c>
      <c r="AN139" s="116">
        <f t="shared" si="45"/>
        <v>0</v>
      </c>
      <c r="AO139" s="116">
        <f t="shared" si="46"/>
        <v>0</v>
      </c>
      <c r="AP139" s="116">
        <f t="shared" si="47"/>
        <v>0</v>
      </c>
      <c r="AQ139" s="116">
        <f t="shared" si="48"/>
        <v>9</v>
      </c>
    </row>
    <row r="140" spans="1:43" x14ac:dyDescent="0.25">
      <c r="A140" s="119" t="s">
        <v>268</v>
      </c>
      <c r="B140" s="119" t="s">
        <v>271</v>
      </c>
      <c r="C140" s="120">
        <v>49</v>
      </c>
      <c r="D140" s="120">
        <v>60</v>
      </c>
      <c r="E140" s="120">
        <v>59</v>
      </c>
      <c r="F140" s="120">
        <v>62</v>
      </c>
      <c r="G140" s="120">
        <v>68</v>
      </c>
      <c r="H140" s="120">
        <v>67</v>
      </c>
      <c r="I140" s="120">
        <v>0</v>
      </c>
      <c r="J140" s="120">
        <v>0</v>
      </c>
      <c r="K140" s="120">
        <v>0</v>
      </c>
      <c r="L140" s="120">
        <v>0</v>
      </c>
      <c r="M140" s="120">
        <v>0</v>
      </c>
      <c r="N140" s="120">
        <v>0</v>
      </c>
      <c r="O140" s="120">
        <v>0</v>
      </c>
      <c r="P140" s="120">
        <v>0</v>
      </c>
      <c r="Q140" s="120">
        <v>0</v>
      </c>
      <c r="R140" s="120">
        <v>365</v>
      </c>
      <c r="V140" s="116" t="str">
        <v>Greenfield</v>
      </c>
      <c r="AB140" s="116">
        <f t="shared" si="33"/>
        <v>49</v>
      </c>
      <c r="AC140" s="116">
        <f t="shared" si="34"/>
        <v>60</v>
      </c>
      <c r="AD140" s="116">
        <f t="shared" si="35"/>
        <v>59</v>
      </c>
      <c r="AE140" s="116">
        <f t="shared" si="36"/>
        <v>62</v>
      </c>
      <c r="AF140" s="116">
        <f t="shared" si="37"/>
        <v>68</v>
      </c>
      <c r="AG140" s="116">
        <f t="shared" si="38"/>
        <v>67</v>
      </c>
      <c r="AH140" s="116">
        <f t="shared" si="39"/>
        <v>0</v>
      </c>
      <c r="AI140" s="116">
        <f t="shared" si="40"/>
        <v>0</v>
      </c>
      <c r="AJ140" s="116">
        <f t="shared" si="41"/>
        <v>0</v>
      </c>
      <c r="AK140" s="116">
        <f t="shared" si="42"/>
        <v>0</v>
      </c>
      <c r="AL140" s="116">
        <f t="shared" si="43"/>
        <v>0</v>
      </c>
      <c r="AM140" s="116">
        <f t="shared" si="44"/>
        <v>0</v>
      </c>
      <c r="AN140" s="116">
        <f t="shared" si="45"/>
        <v>0</v>
      </c>
      <c r="AO140" s="116">
        <f t="shared" si="46"/>
        <v>0</v>
      </c>
      <c r="AP140" s="116">
        <f t="shared" si="47"/>
        <v>0</v>
      </c>
      <c r="AQ140" s="116">
        <f t="shared" si="48"/>
        <v>365</v>
      </c>
    </row>
    <row r="141" spans="1:43" x14ac:dyDescent="0.25">
      <c r="A141" s="119" t="s">
        <v>268</v>
      </c>
      <c r="B141" s="119" t="s">
        <v>272</v>
      </c>
      <c r="C141" s="120">
        <v>0</v>
      </c>
      <c r="D141" s="120">
        <v>0</v>
      </c>
      <c r="E141" s="120">
        <v>0</v>
      </c>
      <c r="F141" s="120">
        <v>0</v>
      </c>
      <c r="G141" s="120">
        <v>0</v>
      </c>
      <c r="H141" s="120">
        <v>0</v>
      </c>
      <c r="I141" s="120">
        <v>71</v>
      </c>
      <c r="J141" s="120">
        <v>84</v>
      </c>
      <c r="K141" s="120">
        <v>75</v>
      </c>
      <c r="L141" s="120">
        <v>96</v>
      </c>
      <c r="M141" s="120">
        <v>0</v>
      </c>
      <c r="N141" s="120">
        <v>0</v>
      </c>
      <c r="O141" s="120">
        <v>0</v>
      </c>
      <c r="P141" s="120">
        <v>0</v>
      </c>
      <c r="Q141" s="120">
        <v>0</v>
      </c>
      <c r="R141" s="120">
        <v>326</v>
      </c>
      <c r="V141" s="116" t="str">
        <v>Groton-Dunstable</v>
      </c>
      <c r="AB141" s="116">
        <f t="shared" si="33"/>
        <v>0</v>
      </c>
      <c r="AC141" s="116">
        <f t="shared" si="34"/>
        <v>0</v>
      </c>
      <c r="AD141" s="116">
        <f t="shared" si="35"/>
        <v>0</v>
      </c>
      <c r="AE141" s="116">
        <f t="shared" si="36"/>
        <v>0</v>
      </c>
      <c r="AF141" s="116">
        <f t="shared" si="37"/>
        <v>0</v>
      </c>
      <c r="AG141" s="116">
        <f t="shared" si="38"/>
        <v>0</v>
      </c>
      <c r="AH141" s="116">
        <f t="shared" si="39"/>
        <v>71</v>
      </c>
      <c r="AI141" s="116">
        <f t="shared" si="40"/>
        <v>84</v>
      </c>
      <c r="AJ141" s="116">
        <f t="shared" si="41"/>
        <v>75</v>
      </c>
      <c r="AK141" s="116">
        <f t="shared" si="42"/>
        <v>96</v>
      </c>
      <c r="AL141" s="116">
        <f t="shared" si="43"/>
        <v>0</v>
      </c>
      <c r="AM141" s="116">
        <f t="shared" si="44"/>
        <v>0</v>
      </c>
      <c r="AN141" s="116">
        <f t="shared" si="45"/>
        <v>0</v>
      </c>
      <c r="AO141" s="116">
        <f t="shared" si="46"/>
        <v>0</v>
      </c>
      <c r="AP141" s="116">
        <f t="shared" si="47"/>
        <v>0</v>
      </c>
      <c r="AQ141" s="116">
        <f t="shared" si="48"/>
        <v>326</v>
      </c>
    </row>
    <row r="142" spans="1:43" x14ac:dyDescent="0.25">
      <c r="A142" s="119" t="s">
        <v>273</v>
      </c>
      <c r="B142" s="119" t="s">
        <v>274</v>
      </c>
      <c r="C142" s="120">
        <v>28</v>
      </c>
      <c r="D142" s="120">
        <v>40</v>
      </c>
      <c r="E142" s="120">
        <v>26</v>
      </c>
      <c r="F142" s="120">
        <v>45</v>
      </c>
      <c r="G142" s="120">
        <v>30</v>
      </c>
      <c r="H142" s="120">
        <v>43</v>
      </c>
      <c r="I142" s="120">
        <v>30</v>
      </c>
      <c r="J142" s="120">
        <v>0</v>
      </c>
      <c r="K142" s="120">
        <v>0</v>
      </c>
      <c r="L142" s="120">
        <v>0</v>
      </c>
      <c r="M142" s="120">
        <v>0</v>
      </c>
      <c r="N142" s="120">
        <v>0</v>
      </c>
      <c r="O142" s="120">
        <v>0</v>
      </c>
      <c r="P142" s="120">
        <v>0</v>
      </c>
      <c r="Q142" s="120">
        <v>0</v>
      </c>
      <c r="R142" s="120">
        <v>242</v>
      </c>
      <c r="V142" s="116" t="str">
        <v>Hadley</v>
      </c>
      <c r="AB142" s="116">
        <f t="shared" si="33"/>
        <v>28</v>
      </c>
      <c r="AC142" s="116">
        <f t="shared" si="34"/>
        <v>40</v>
      </c>
      <c r="AD142" s="116">
        <f t="shared" si="35"/>
        <v>26</v>
      </c>
      <c r="AE142" s="116">
        <f t="shared" si="36"/>
        <v>45</v>
      </c>
      <c r="AF142" s="116">
        <f t="shared" si="37"/>
        <v>30</v>
      </c>
      <c r="AG142" s="116">
        <f t="shared" si="38"/>
        <v>43</v>
      </c>
      <c r="AH142" s="116">
        <f t="shared" si="39"/>
        <v>30</v>
      </c>
      <c r="AI142" s="116">
        <f t="shared" si="40"/>
        <v>0</v>
      </c>
      <c r="AJ142" s="116">
        <f t="shared" si="41"/>
        <v>0</v>
      </c>
      <c r="AK142" s="116">
        <f t="shared" si="42"/>
        <v>0</v>
      </c>
      <c r="AL142" s="116">
        <f t="shared" si="43"/>
        <v>0</v>
      </c>
      <c r="AM142" s="116">
        <f t="shared" si="44"/>
        <v>0</v>
      </c>
      <c r="AN142" s="116">
        <f t="shared" si="45"/>
        <v>0</v>
      </c>
      <c r="AO142" s="116">
        <f t="shared" si="46"/>
        <v>0</v>
      </c>
      <c r="AP142" s="116">
        <f t="shared" si="47"/>
        <v>0</v>
      </c>
      <c r="AQ142" s="116">
        <f t="shared" si="48"/>
        <v>242</v>
      </c>
    </row>
    <row r="143" spans="1:43" x14ac:dyDescent="0.25">
      <c r="A143" s="119" t="s">
        <v>273</v>
      </c>
      <c r="B143" s="119" t="s">
        <v>275</v>
      </c>
      <c r="C143" s="120">
        <v>22</v>
      </c>
      <c r="D143" s="120">
        <v>46</v>
      </c>
      <c r="E143" s="120">
        <v>63</v>
      </c>
      <c r="F143" s="120">
        <v>50</v>
      </c>
      <c r="G143" s="120">
        <v>65</v>
      </c>
      <c r="H143" s="120">
        <v>40</v>
      </c>
      <c r="I143" s="120">
        <v>61</v>
      </c>
      <c r="J143" s="120">
        <v>0</v>
      </c>
      <c r="K143" s="120">
        <v>0</v>
      </c>
      <c r="L143" s="120">
        <v>0</v>
      </c>
      <c r="M143" s="120">
        <v>0</v>
      </c>
      <c r="N143" s="120">
        <v>0</v>
      </c>
      <c r="O143" s="120">
        <v>0</v>
      </c>
      <c r="P143" s="120">
        <v>0</v>
      </c>
      <c r="Q143" s="120">
        <v>0</v>
      </c>
      <c r="R143" s="120">
        <v>347</v>
      </c>
      <c r="V143" s="116" t="str">
        <v>Halifax</v>
      </c>
      <c r="AB143" s="116">
        <f t="shared" si="33"/>
        <v>22</v>
      </c>
      <c r="AC143" s="116">
        <f t="shared" si="34"/>
        <v>46</v>
      </c>
      <c r="AD143" s="116">
        <f t="shared" si="35"/>
        <v>63</v>
      </c>
      <c r="AE143" s="116">
        <f t="shared" si="36"/>
        <v>50</v>
      </c>
      <c r="AF143" s="116">
        <f t="shared" si="37"/>
        <v>65</v>
      </c>
      <c r="AG143" s="116">
        <f t="shared" si="38"/>
        <v>40</v>
      </c>
      <c r="AH143" s="116">
        <f t="shared" si="39"/>
        <v>61</v>
      </c>
      <c r="AI143" s="116">
        <f t="shared" si="40"/>
        <v>0</v>
      </c>
      <c r="AJ143" s="116">
        <f t="shared" si="41"/>
        <v>0</v>
      </c>
      <c r="AK143" s="116">
        <f t="shared" si="42"/>
        <v>0</v>
      </c>
      <c r="AL143" s="116">
        <f t="shared" si="43"/>
        <v>0</v>
      </c>
      <c r="AM143" s="116">
        <f t="shared" si="44"/>
        <v>0</v>
      </c>
      <c r="AN143" s="116">
        <f t="shared" si="45"/>
        <v>0</v>
      </c>
      <c r="AO143" s="116">
        <f t="shared" si="46"/>
        <v>0</v>
      </c>
      <c r="AP143" s="116">
        <f t="shared" si="47"/>
        <v>0</v>
      </c>
      <c r="AQ143" s="116">
        <f t="shared" si="48"/>
        <v>347</v>
      </c>
    </row>
    <row r="144" spans="1:43" x14ac:dyDescent="0.25">
      <c r="A144" s="119" t="s">
        <v>273</v>
      </c>
      <c r="B144" s="119" t="s">
        <v>276</v>
      </c>
      <c r="C144" s="120">
        <v>0</v>
      </c>
      <c r="D144" s="120">
        <v>0</v>
      </c>
      <c r="E144" s="120">
        <v>0</v>
      </c>
      <c r="F144" s="120">
        <v>0</v>
      </c>
      <c r="G144" s="120">
        <v>0</v>
      </c>
      <c r="H144" s="120">
        <v>0</v>
      </c>
      <c r="I144" s="120">
        <v>0</v>
      </c>
      <c r="J144" s="120">
        <v>76</v>
      </c>
      <c r="K144" s="120">
        <v>90</v>
      </c>
      <c r="L144" s="120">
        <v>82</v>
      </c>
      <c r="M144" s="120">
        <v>74</v>
      </c>
      <c r="N144" s="120">
        <v>68</v>
      </c>
      <c r="O144" s="120">
        <v>73</v>
      </c>
      <c r="P144" s="120">
        <v>59</v>
      </c>
      <c r="Q144" s="120">
        <v>0</v>
      </c>
      <c r="R144" s="120">
        <v>522</v>
      </c>
      <c r="V144" s="116" t="str">
        <v>Hamilton-Wenham</v>
      </c>
      <c r="AB144" s="116">
        <f t="shared" si="33"/>
        <v>0</v>
      </c>
      <c r="AC144" s="116">
        <f t="shared" si="34"/>
        <v>0</v>
      </c>
      <c r="AD144" s="116">
        <f t="shared" si="35"/>
        <v>0</v>
      </c>
      <c r="AE144" s="116">
        <f t="shared" si="36"/>
        <v>0</v>
      </c>
      <c r="AF144" s="116">
        <f t="shared" si="37"/>
        <v>0</v>
      </c>
      <c r="AG144" s="116">
        <f t="shared" si="38"/>
        <v>0</v>
      </c>
      <c r="AH144" s="116">
        <f t="shared" si="39"/>
        <v>0</v>
      </c>
      <c r="AI144" s="116">
        <f t="shared" si="40"/>
        <v>76</v>
      </c>
      <c r="AJ144" s="116">
        <f t="shared" si="41"/>
        <v>90</v>
      </c>
      <c r="AK144" s="116">
        <f t="shared" si="42"/>
        <v>82</v>
      </c>
      <c r="AL144" s="116">
        <f t="shared" si="43"/>
        <v>74</v>
      </c>
      <c r="AM144" s="116">
        <f t="shared" si="44"/>
        <v>68</v>
      </c>
      <c r="AN144" s="116">
        <f t="shared" si="45"/>
        <v>73</v>
      </c>
      <c r="AO144" s="116">
        <f t="shared" si="46"/>
        <v>59</v>
      </c>
      <c r="AP144" s="116">
        <f t="shared" si="47"/>
        <v>0</v>
      </c>
      <c r="AQ144" s="116">
        <f t="shared" si="48"/>
        <v>522</v>
      </c>
    </row>
    <row r="145" spans="1:43" x14ac:dyDescent="0.25">
      <c r="A145" s="119" t="s">
        <v>277</v>
      </c>
      <c r="B145" s="119" t="s">
        <v>278</v>
      </c>
      <c r="C145" s="120">
        <v>0</v>
      </c>
      <c r="D145" s="120">
        <v>75</v>
      </c>
      <c r="E145" s="120">
        <v>74</v>
      </c>
      <c r="F145" s="120">
        <v>84</v>
      </c>
      <c r="G145" s="120">
        <v>72</v>
      </c>
      <c r="H145" s="120">
        <v>83</v>
      </c>
      <c r="I145" s="120">
        <v>0</v>
      </c>
      <c r="J145" s="120">
        <v>0</v>
      </c>
      <c r="K145" s="120">
        <v>0</v>
      </c>
      <c r="L145" s="120">
        <v>0</v>
      </c>
      <c r="M145" s="120">
        <v>0</v>
      </c>
      <c r="N145" s="120">
        <v>0</v>
      </c>
      <c r="O145" s="120">
        <v>0</v>
      </c>
      <c r="P145" s="120">
        <v>0</v>
      </c>
      <c r="Q145" s="120">
        <v>0</v>
      </c>
      <c r="R145" s="120">
        <v>388</v>
      </c>
      <c r="V145" s="116" t="str">
        <v>Hampden Charter School of Science (District)</v>
      </c>
      <c r="AB145" s="116">
        <f t="shared" si="33"/>
        <v>0</v>
      </c>
      <c r="AC145" s="116">
        <f t="shared" si="34"/>
        <v>75</v>
      </c>
      <c r="AD145" s="116">
        <f t="shared" si="35"/>
        <v>74</v>
      </c>
      <c r="AE145" s="116">
        <f t="shared" si="36"/>
        <v>84</v>
      </c>
      <c r="AF145" s="116">
        <f t="shared" si="37"/>
        <v>72</v>
      </c>
      <c r="AG145" s="116">
        <f t="shared" si="38"/>
        <v>83</v>
      </c>
      <c r="AH145" s="116">
        <f t="shared" si="39"/>
        <v>0</v>
      </c>
      <c r="AI145" s="116">
        <f t="shared" si="40"/>
        <v>0</v>
      </c>
      <c r="AJ145" s="116">
        <f t="shared" si="41"/>
        <v>0</v>
      </c>
      <c r="AK145" s="116">
        <f t="shared" si="42"/>
        <v>0</v>
      </c>
      <c r="AL145" s="116">
        <f t="shared" si="43"/>
        <v>0</v>
      </c>
      <c r="AM145" s="116">
        <f t="shared" si="44"/>
        <v>0</v>
      </c>
      <c r="AN145" s="116">
        <f t="shared" si="45"/>
        <v>0</v>
      </c>
      <c r="AO145" s="116">
        <f t="shared" si="46"/>
        <v>0</v>
      </c>
      <c r="AP145" s="116">
        <f t="shared" si="47"/>
        <v>0</v>
      </c>
      <c r="AQ145" s="116">
        <f t="shared" si="48"/>
        <v>388</v>
      </c>
    </row>
    <row r="146" spans="1:43" x14ac:dyDescent="0.25">
      <c r="A146" s="119" t="s">
        <v>277</v>
      </c>
      <c r="B146" s="119" t="s">
        <v>279</v>
      </c>
      <c r="C146" s="120">
        <v>0</v>
      </c>
      <c r="D146" s="120">
        <v>0</v>
      </c>
      <c r="E146" s="120">
        <v>0</v>
      </c>
      <c r="F146" s="120">
        <v>0</v>
      </c>
      <c r="G146" s="120">
        <v>0</v>
      </c>
      <c r="H146" s="120">
        <v>0</v>
      </c>
      <c r="I146" s="120">
        <v>0</v>
      </c>
      <c r="J146" s="120">
        <v>0</v>
      </c>
      <c r="K146" s="120">
        <v>0</v>
      </c>
      <c r="L146" s="120">
        <v>0</v>
      </c>
      <c r="M146" s="120">
        <v>285</v>
      </c>
      <c r="N146" s="120">
        <v>324</v>
      </c>
      <c r="O146" s="120">
        <v>316</v>
      </c>
      <c r="P146" s="120">
        <v>281</v>
      </c>
      <c r="Q146" s="120">
        <v>7</v>
      </c>
      <c r="R146" s="118">
        <v>1213</v>
      </c>
      <c r="V146" s="116" t="str">
        <v>Hampden-Wilbraham</v>
      </c>
      <c r="AB146" s="116">
        <f t="shared" si="33"/>
        <v>0</v>
      </c>
      <c r="AC146" s="116">
        <f t="shared" si="34"/>
        <v>0</v>
      </c>
      <c r="AD146" s="116">
        <f t="shared" si="35"/>
        <v>0</v>
      </c>
      <c r="AE146" s="116">
        <f t="shared" si="36"/>
        <v>0</v>
      </c>
      <c r="AF146" s="116">
        <f t="shared" si="37"/>
        <v>0</v>
      </c>
      <c r="AG146" s="116">
        <f t="shared" si="38"/>
        <v>0</v>
      </c>
      <c r="AH146" s="116">
        <f t="shared" si="39"/>
        <v>0</v>
      </c>
      <c r="AI146" s="116">
        <f t="shared" si="40"/>
        <v>0</v>
      </c>
      <c r="AJ146" s="116">
        <f t="shared" si="41"/>
        <v>0</v>
      </c>
      <c r="AK146" s="116">
        <f t="shared" si="42"/>
        <v>0</v>
      </c>
      <c r="AL146" s="116">
        <f t="shared" si="43"/>
        <v>285</v>
      </c>
      <c r="AM146" s="116">
        <f t="shared" si="44"/>
        <v>324</v>
      </c>
      <c r="AN146" s="116">
        <f t="shared" si="45"/>
        <v>316</v>
      </c>
      <c r="AO146" s="116">
        <f t="shared" si="46"/>
        <v>281</v>
      </c>
      <c r="AP146" s="116">
        <f t="shared" si="47"/>
        <v>7</v>
      </c>
      <c r="AQ146" s="116">
        <f t="shared" si="48"/>
        <v>1213</v>
      </c>
    </row>
    <row r="147" spans="1:43" x14ac:dyDescent="0.25">
      <c r="A147" s="119" t="s">
        <v>277</v>
      </c>
      <c r="B147" s="119" t="s">
        <v>280</v>
      </c>
      <c r="C147" s="120">
        <v>0</v>
      </c>
      <c r="D147" s="120">
        <v>0</v>
      </c>
      <c r="E147" s="120">
        <v>0</v>
      </c>
      <c r="F147" s="120">
        <v>0</v>
      </c>
      <c r="G147" s="120">
        <v>0</v>
      </c>
      <c r="H147" s="120">
        <v>0</v>
      </c>
      <c r="I147" s="120">
        <v>372</v>
      </c>
      <c r="J147" s="120">
        <v>339</v>
      </c>
      <c r="K147" s="120">
        <v>360</v>
      </c>
      <c r="L147" s="120">
        <v>317</v>
      </c>
      <c r="M147" s="120">
        <v>0</v>
      </c>
      <c r="N147" s="120">
        <v>0</v>
      </c>
      <c r="O147" s="120">
        <v>0</v>
      </c>
      <c r="P147" s="120">
        <v>0</v>
      </c>
      <c r="Q147" s="120">
        <v>0</v>
      </c>
      <c r="R147" s="118">
        <v>1388</v>
      </c>
      <c r="V147" s="116" t="str">
        <v>Hampshire</v>
      </c>
      <c r="AB147" s="116">
        <f t="shared" si="33"/>
        <v>0</v>
      </c>
      <c r="AC147" s="116">
        <f t="shared" si="34"/>
        <v>0</v>
      </c>
      <c r="AD147" s="116">
        <f t="shared" si="35"/>
        <v>0</v>
      </c>
      <c r="AE147" s="116">
        <f t="shared" si="36"/>
        <v>0</v>
      </c>
      <c r="AF147" s="116">
        <f t="shared" si="37"/>
        <v>0</v>
      </c>
      <c r="AG147" s="116">
        <f t="shared" si="38"/>
        <v>0</v>
      </c>
      <c r="AH147" s="116">
        <f t="shared" si="39"/>
        <v>372</v>
      </c>
      <c r="AI147" s="116">
        <f t="shared" si="40"/>
        <v>339</v>
      </c>
      <c r="AJ147" s="116">
        <f t="shared" si="41"/>
        <v>360</v>
      </c>
      <c r="AK147" s="116">
        <f t="shared" si="42"/>
        <v>317</v>
      </c>
      <c r="AL147" s="116">
        <f t="shared" si="43"/>
        <v>0</v>
      </c>
      <c r="AM147" s="116">
        <f t="shared" si="44"/>
        <v>0</v>
      </c>
      <c r="AN147" s="116">
        <f t="shared" si="45"/>
        <v>0</v>
      </c>
      <c r="AO147" s="116">
        <f t="shared" si="46"/>
        <v>0</v>
      </c>
      <c r="AP147" s="116">
        <f t="shared" si="47"/>
        <v>0</v>
      </c>
      <c r="AQ147" s="116">
        <f t="shared" si="48"/>
        <v>1388</v>
      </c>
    </row>
    <row r="148" spans="1:43" x14ac:dyDescent="0.25">
      <c r="A148" s="119" t="s">
        <v>277</v>
      </c>
      <c r="B148" s="119" t="s">
        <v>227</v>
      </c>
      <c r="C148" s="120">
        <v>0</v>
      </c>
      <c r="D148" s="120">
        <v>66</v>
      </c>
      <c r="E148" s="120">
        <v>59</v>
      </c>
      <c r="F148" s="120">
        <v>74</v>
      </c>
      <c r="G148" s="120">
        <v>64</v>
      </c>
      <c r="H148" s="120">
        <v>64</v>
      </c>
      <c r="I148" s="120">
        <v>0</v>
      </c>
      <c r="J148" s="120">
        <v>0</v>
      </c>
      <c r="K148" s="120">
        <v>0</v>
      </c>
      <c r="L148" s="120">
        <v>0</v>
      </c>
      <c r="M148" s="120">
        <v>0</v>
      </c>
      <c r="N148" s="120">
        <v>0</v>
      </c>
      <c r="O148" s="120">
        <v>0</v>
      </c>
      <c r="P148" s="120">
        <v>0</v>
      </c>
      <c r="Q148" s="120">
        <v>0</v>
      </c>
      <c r="R148" s="120">
        <v>327</v>
      </c>
      <c r="V148" s="116" t="str">
        <v>Hancock</v>
      </c>
      <c r="AB148" s="116">
        <f t="shared" si="33"/>
        <v>0</v>
      </c>
      <c r="AC148" s="116">
        <f t="shared" si="34"/>
        <v>66</v>
      </c>
      <c r="AD148" s="116">
        <f t="shared" si="35"/>
        <v>59</v>
      </c>
      <c r="AE148" s="116">
        <f t="shared" si="36"/>
        <v>74</v>
      </c>
      <c r="AF148" s="116">
        <f t="shared" si="37"/>
        <v>64</v>
      </c>
      <c r="AG148" s="116">
        <f t="shared" si="38"/>
        <v>64</v>
      </c>
      <c r="AH148" s="116">
        <f t="shared" si="39"/>
        <v>0</v>
      </c>
      <c r="AI148" s="116">
        <f t="shared" si="40"/>
        <v>0</v>
      </c>
      <c r="AJ148" s="116">
        <f t="shared" si="41"/>
        <v>0</v>
      </c>
      <c r="AK148" s="116">
        <f t="shared" si="42"/>
        <v>0</v>
      </c>
      <c r="AL148" s="116">
        <f t="shared" si="43"/>
        <v>0</v>
      </c>
      <c r="AM148" s="116">
        <f t="shared" si="44"/>
        <v>0</v>
      </c>
      <c r="AN148" s="116">
        <f t="shared" si="45"/>
        <v>0</v>
      </c>
      <c r="AO148" s="116">
        <f t="shared" si="46"/>
        <v>0</v>
      </c>
      <c r="AP148" s="116">
        <f t="shared" si="47"/>
        <v>0</v>
      </c>
      <c r="AQ148" s="116">
        <f t="shared" si="48"/>
        <v>327</v>
      </c>
    </row>
    <row r="149" spans="1:43" x14ac:dyDescent="0.25">
      <c r="A149" s="119" t="s">
        <v>277</v>
      </c>
      <c r="B149" s="119" t="s">
        <v>281</v>
      </c>
      <c r="C149" s="120">
        <v>0</v>
      </c>
      <c r="D149" s="120">
        <v>84</v>
      </c>
      <c r="E149" s="120">
        <v>83</v>
      </c>
      <c r="F149" s="120">
        <v>69</v>
      </c>
      <c r="G149" s="120">
        <v>73</v>
      </c>
      <c r="H149" s="120">
        <v>85</v>
      </c>
      <c r="I149" s="120">
        <v>0</v>
      </c>
      <c r="J149" s="120">
        <v>0</v>
      </c>
      <c r="K149" s="120">
        <v>0</v>
      </c>
      <c r="L149" s="120">
        <v>0</v>
      </c>
      <c r="M149" s="120">
        <v>0</v>
      </c>
      <c r="N149" s="120">
        <v>0</v>
      </c>
      <c r="O149" s="120">
        <v>0</v>
      </c>
      <c r="P149" s="120">
        <v>0</v>
      </c>
      <c r="Q149" s="120">
        <v>0</v>
      </c>
      <c r="R149" s="120">
        <v>394</v>
      </c>
      <c r="V149" s="116" t="str">
        <v>Hanover</v>
      </c>
      <c r="AB149" s="116">
        <f t="shared" si="33"/>
        <v>0</v>
      </c>
      <c r="AC149" s="116">
        <f t="shared" si="34"/>
        <v>84</v>
      </c>
      <c r="AD149" s="116">
        <f t="shared" si="35"/>
        <v>83</v>
      </c>
      <c r="AE149" s="116">
        <f t="shared" si="36"/>
        <v>69</v>
      </c>
      <c r="AF149" s="116">
        <f t="shared" si="37"/>
        <v>73</v>
      </c>
      <c r="AG149" s="116">
        <f t="shared" si="38"/>
        <v>85</v>
      </c>
      <c r="AH149" s="116">
        <f t="shared" si="39"/>
        <v>0</v>
      </c>
      <c r="AI149" s="116">
        <f t="shared" si="40"/>
        <v>0</v>
      </c>
      <c r="AJ149" s="116">
        <f t="shared" si="41"/>
        <v>0</v>
      </c>
      <c r="AK149" s="116">
        <f t="shared" si="42"/>
        <v>0</v>
      </c>
      <c r="AL149" s="116">
        <f t="shared" si="43"/>
        <v>0</v>
      </c>
      <c r="AM149" s="116">
        <f t="shared" si="44"/>
        <v>0</v>
      </c>
      <c r="AN149" s="116">
        <f t="shared" si="45"/>
        <v>0</v>
      </c>
      <c r="AO149" s="116">
        <f t="shared" si="46"/>
        <v>0</v>
      </c>
      <c r="AP149" s="116">
        <f t="shared" si="47"/>
        <v>0</v>
      </c>
      <c r="AQ149" s="116">
        <f t="shared" si="48"/>
        <v>394</v>
      </c>
    </row>
    <row r="150" spans="1:43" x14ac:dyDescent="0.25">
      <c r="A150" s="119" t="s">
        <v>277</v>
      </c>
      <c r="B150" s="119" t="s">
        <v>282</v>
      </c>
      <c r="C150" s="120">
        <v>0</v>
      </c>
      <c r="D150" s="120">
        <v>63</v>
      </c>
      <c r="E150" s="120">
        <v>66</v>
      </c>
      <c r="F150" s="120">
        <v>60</v>
      </c>
      <c r="G150" s="120">
        <v>71</v>
      </c>
      <c r="H150" s="120">
        <v>52</v>
      </c>
      <c r="I150" s="120">
        <v>0</v>
      </c>
      <c r="J150" s="120">
        <v>0</v>
      </c>
      <c r="K150" s="120">
        <v>0</v>
      </c>
      <c r="L150" s="120">
        <v>0</v>
      </c>
      <c r="M150" s="120">
        <v>0</v>
      </c>
      <c r="N150" s="120">
        <v>0</v>
      </c>
      <c r="O150" s="120">
        <v>0</v>
      </c>
      <c r="P150" s="120">
        <v>0</v>
      </c>
      <c r="Q150" s="120">
        <v>0</v>
      </c>
      <c r="R150" s="120">
        <v>312</v>
      </c>
      <c r="V150" s="116" t="str">
        <v>Harvard</v>
      </c>
      <c r="AB150" s="116">
        <f t="shared" si="33"/>
        <v>0</v>
      </c>
      <c r="AC150" s="116">
        <f t="shared" si="34"/>
        <v>63</v>
      </c>
      <c r="AD150" s="116">
        <f t="shared" si="35"/>
        <v>66</v>
      </c>
      <c r="AE150" s="116">
        <f t="shared" si="36"/>
        <v>60</v>
      </c>
      <c r="AF150" s="116">
        <f t="shared" si="37"/>
        <v>71</v>
      </c>
      <c r="AG150" s="116">
        <f t="shared" si="38"/>
        <v>52</v>
      </c>
      <c r="AH150" s="116">
        <f t="shared" si="39"/>
        <v>0</v>
      </c>
      <c r="AI150" s="116">
        <f t="shared" si="40"/>
        <v>0</v>
      </c>
      <c r="AJ150" s="116">
        <f t="shared" si="41"/>
        <v>0</v>
      </c>
      <c r="AK150" s="116">
        <f t="shared" si="42"/>
        <v>0</v>
      </c>
      <c r="AL150" s="116">
        <f t="shared" si="43"/>
        <v>0</v>
      </c>
      <c r="AM150" s="116">
        <f t="shared" si="44"/>
        <v>0</v>
      </c>
      <c r="AN150" s="116">
        <f t="shared" si="45"/>
        <v>0</v>
      </c>
      <c r="AO150" s="116">
        <f t="shared" si="46"/>
        <v>0</v>
      </c>
      <c r="AP150" s="116">
        <f t="shared" si="47"/>
        <v>0</v>
      </c>
      <c r="AQ150" s="116">
        <f t="shared" si="48"/>
        <v>312</v>
      </c>
    </row>
    <row r="151" spans="1:43" x14ac:dyDescent="0.25">
      <c r="A151" s="119" t="s">
        <v>277</v>
      </c>
      <c r="B151" s="119" t="s">
        <v>283</v>
      </c>
      <c r="C151" s="120">
        <v>125</v>
      </c>
      <c r="D151" s="120">
        <v>0</v>
      </c>
      <c r="E151" s="120">
        <v>0</v>
      </c>
      <c r="F151" s="120">
        <v>0</v>
      </c>
      <c r="G151" s="120">
        <v>0</v>
      </c>
      <c r="H151" s="120">
        <v>0</v>
      </c>
      <c r="I151" s="120">
        <v>0</v>
      </c>
      <c r="J151" s="120">
        <v>0</v>
      </c>
      <c r="K151" s="120">
        <v>0</v>
      </c>
      <c r="L151" s="120">
        <v>0</v>
      </c>
      <c r="M151" s="120">
        <v>0</v>
      </c>
      <c r="N151" s="120">
        <v>0</v>
      </c>
      <c r="O151" s="120">
        <v>0</v>
      </c>
      <c r="P151" s="120">
        <v>0</v>
      </c>
      <c r="Q151" s="120">
        <v>0</v>
      </c>
      <c r="R151" s="120">
        <v>125</v>
      </c>
      <c r="V151" s="116" t="str">
        <v>Hatfield</v>
      </c>
      <c r="AB151" s="116">
        <f t="shared" si="33"/>
        <v>125</v>
      </c>
      <c r="AC151" s="116">
        <f t="shared" si="34"/>
        <v>0</v>
      </c>
      <c r="AD151" s="116">
        <f t="shared" si="35"/>
        <v>0</v>
      </c>
      <c r="AE151" s="116">
        <f t="shared" si="36"/>
        <v>0</v>
      </c>
      <c r="AF151" s="116">
        <f t="shared" si="37"/>
        <v>0</v>
      </c>
      <c r="AG151" s="116">
        <f t="shared" si="38"/>
        <v>0</v>
      </c>
      <c r="AH151" s="116">
        <f t="shared" si="39"/>
        <v>0</v>
      </c>
      <c r="AI151" s="116">
        <f t="shared" si="40"/>
        <v>0</v>
      </c>
      <c r="AJ151" s="116">
        <f t="shared" si="41"/>
        <v>0</v>
      </c>
      <c r="AK151" s="116">
        <f t="shared" si="42"/>
        <v>0</v>
      </c>
      <c r="AL151" s="116">
        <f t="shared" si="43"/>
        <v>0</v>
      </c>
      <c r="AM151" s="116">
        <f t="shared" si="44"/>
        <v>0</v>
      </c>
      <c r="AN151" s="116">
        <f t="shared" si="45"/>
        <v>0</v>
      </c>
      <c r="AO151" s="116">
        <f t="shared" si="46"/>
        <v>0</v>
      </c>
      <c r="AP151" s="116">
        <f t="shared" si="47"/>
        <v>0</v>
      </c>
      <c r="AQ151" s="116">
        <f t="shared" si="48"/>
        <v>125</v>
      </c>
    </row>
    <row r="152" spans="1:43" x14ac:dyDescent="0.25">
      <c r="A152" s="119" t="s">
        <v>277</v>
      </c>
      <c r="B152" s="119" t="s">
        <v>284</v>
      </c>
      <c r="C152" s="120">
        <v>0</v>
      </c>
      <c r="D152" s="120">
        <v>78</v>
      </c>
      <c r="E152" s="120">
        <v>69</v>
      </c>
      <c r="F152" s="120">
        <v>68</v>
      </c>
      <c r="G152" s="120">
        <v>62</v>
      </c>
      <c r="H152" s="120">
        <v>79</v>
      </c>
      <c r="I152" s="120">
        <v>0</v>
      </c>
      <c r="J152" s="120">
        <v>0</v>
      </c>
      <c r="K152" s="120">
        <v>0</v>
      </c>
      <c r="L152" s="120">
        <v>0</v>
      </c>
      <c r="M152" s="120">
        <v>0</v>
      </c>
      <c r="N152" s="120">
        <v>0</v>
      </c>
      <c r="O152" s="120">
        <v>0</v>
      </c>
      <c r="P152" s="120">
        <v>0</v>
      </c>
      <c r="Q152" s="120">
        <v>0</v>
      </c>
      <c r="R152" s="120">
        <v>356</v>
      </c>
      <c r="V152" s="116" t="str">
        <v>Haverhill</v>
      </c>
      <c r="AB152" s="116">
        <f t="shared" si="33"/>
        <v>0</v>
      </c>
      <c r="AC152" s="116">
        <f t="shared" si="34"/>
        <v>78</v>
      </c>
      <c r="AD152" s="116">
        <f t="shared" si="35"/>
        <v>69</v>
      </c>
      <c r="AE152" s="116">
        <f t="shared" si="36"/>
        <v>68</v>
      </c>
      <c r="AF152" s="116">
        <f t="shared" si="37"/>
        <v>62</v>
      </c>
      <c r="AG152" s="116">
        <f t="shared" si="38"/>
        <v>79</v>
      </c>
      <c r="AH152" s="116">
        <f t="shared" si="39"/>
        <v>0</v>
      </c>
      <c r="AI152" s="116">
        <f t="shared" si="40"/>
        <v>0</v>
      </c>
      <c r="AJ152" s="116">
        <f t="shared" si="41"/>
        <v>0</v>
      </c>
      <c r="AK152" s="116">
        <f t="shared" si="42"/>
        <v>0</v>
      </c>
      <c r="AL152" s="116">
        <f t="shared" si="43"/>
        <v>0</v>
      </c>
      <c r="AM152" s="116">
        <f t="shared" si="44"/>
        <v>0</v>
      </c>
      <c r="AN152" s="116">
        <f t="shared" si="45"/>
        <v>0</v>
      </c>
      <c r="AO152" s="116">
        <f t="shared" si="46"/>
        <v>0</v>
      </c>
      <c r="AP152" s="116">
        <f t="shared" si="47"/>
        <v>0</v>
      </c>
      <c r="AQ152" s="116">
        <f t="shared" si="48"/>
        <v>356</v>
      </c>
    </row>
    <row r="153" spans="1:43" x14ac:dyDescent="0.25">
      <c r="A153" s="119" t="s">
        <v>285</v>
      </c>
      <c r="B153" s="119" t="s">
        <v>286</v>
      </c>
      <c r="C153" s="120">
        <v>213</v>
      </c>
      <c r="D153" s="120">
        <v>0</v>
      </c>
      <c r="E153" s="120">
        <v>0</v>
      </c>
      <c r="F153" s="120">
        <v>0</v>
      </c>
      <c r="G153" s="120">
        <v>0</v>
      </c>
      <c r="H153" s="120">
        <v>0</v>
      </c>
      <c r="I153" s="120">
        <v>0</v>
      </c>
      <c r="J153" s="120">
        <v>0</v>
      </c>
      <c r="K153" s="120">
        <v>0</v>
      </c>
      <c r="L153" s="120">
        <v>387</v>
      </c>
      <c r="M153" s="120">
        <v>331</v>
      </c>
      <c r="N153" s="120">
        <v>283</v>
      </c>
      <c r="O153" s="120">
        <v>301</v>
      </c>
      <c r="P153" s="120">
        <v>293</v>
      </c>
      <c r="Q153" s="120">
        <v>8</v>
      </c>
      <c r="R153" s="118">
        <v>1816</v>
      </c>
      <c r="V153" s="116" t="str">
        <v>Hawlemont</v>
      </c>
      <c r="AB153" s="116">
        <f t="shared" si="33"/>
        <v>213</v>
      </c>
      <c r="AC153" s="116">
        <f t="shared" si="34"/>
        <v>0</v>
      </c>
      <c r="AD153" s="116">
        <f t="shared" si="35"/>
        <v>0</v>
      </c>
      <c r="AE153" s="116">
        <f t="shared" si="36"/>
        <v>0</v>
      </c>
      <c r="AF153" s="116">
        <f t="shared" si="37"/>
        <v>0</v>
      </c>
      <c r="AG153" s="116">
        <f t="shared" si="38"/>
        <v>0</v>
      </c>
      <c r="AH153" s="116">
        <f t="shared" si="39"/>
        <v>0</v>
      </c>
      <c r="AI153" s="116">
        <f t="shared" si="40"/>
        <v>0</v>
      </c>
      <c r="AJ153" s="116">
        <f t="shared" si="41"/>
        <v>0</v>
      </c>
      <c r="AK153" s="116">
        <f t="shared" si="42"/>
        <v>387</v>
      </c>
      <c r="AL153" s="116">
        <f t="shared" si="43"/>
        <v>331</v>
      </c>
      <c r="AM153" s="116">
        <f t="shared" si="44"/>
        <v>283</v>
      </c>
      <c r="AN153" s="116">
        <f t="shared" si="45"/>
        <v>301</v>
      </c>
      <c r="AO153" s="116">
        <f t="shared" si="46"/>
        <v>293</v>
      </c>
      <c r="AP153" s="116">
        <f t="shared" si="47"/>
        <v>8</v>
      </c>
      <c r="AQ153" s="116">
        <f t="shared" si="48"/>
        <v>1816</v>
      </c>
    </row>
    <row r="154" spans="1:43" x14ac:dyDescent="0.25">
      <c r="A154" s="119" t="s">
        <v>285</v>
      </c>
      <c r="B154" s="119" t="s">
        <v>287</v>
      </c>
      <c r="C154" s="120">
        <v>0</v>
      </c>
      <c r="D154" s="120">
        <v>60</v>
      </c>
      <c r="E154" s="120">
        <v>64</v>
      </c>
      <c r="F154" s="120">
        <v>61</v>
      </c>
      <c r="G154" s="120">
        <v>58</v>
      </c>
      <c r="H154" s="120">
        <v>67</v>
      </c>
      <c r="I154" s="120">
        <v>0</v>
      </c>
      <c r="J154" s="120">
        <v>0</v>
      </c>
      <c r="K154" s="120">
        <v>0</v>
      </c>
      <c r="L154" s="120">
        <v>0</v>
      </c>
      <c r="M154" s="120">
        <v>0</v>
      </c>
      <c r="N154" s="120">
        <v>0</v>
      </c>
      <c r="O154" s="120">
        <v>0</v>
      </c>
      <c r="P154" s="120">
        <v>0</v>
      </c>
      <c r="Q154" s="120">
        <v>0</v>
      </c>
      <c r="R154" s="120">
        <v>310</v>
      </c>
      <c r="V154" s="116" t="str">
        <v>Hill View Montessori Charter Public (District)</v>
      </c>
      <c r="AB154" s="116">
        <f t="shared" si="33"/>
        <v>0</v>
      </c>
      <c r="AC154" s="116">
        <f t="shared" si="34"/>
        <v>60</v>
      </c>
      <c r="AD154" s="116">
        <f t="shared" si="35"/>
        <v>64</v>
      </c>
      <c r="AE154" s="116">
        <f t="shared" si="36"/>
        <v>61</v>
      </c>
      <c r="AF154" s="116">
        <f t="shared" si="37"/>
        <v>58</v>
      </c>
      <c r="AG154" s="116">
        <f t="shared" si="38"/>
        <v>67</v>
      </c>
      <c r="AH154" s="116">
        <f t="shared" si="39"/>
        <v>0</v>
      </c>
      <c r="AI154" s="116">
        <f t="shared" si="40"/>
        <v>0</v>
      </c>
      <c r="AJ154" s="116">
        <f t="shared" si="41"/>
        <v>0</v>
      </c>
      <c r="AK154" s="116">
        <f t="shared" si="42"/>
        <v>0</v>
      </c>
      <c r="AL154" s="116">
        <f t="shared" si="43"/>
        <v>0</v>
      </c>
      <c r="AM154" s="116">
        <f t="shared" si="44"/>
        <v>0</v>
      </c>
      <c r="AN154" s="116">
        <f t="shared" si="45"/>
        <v>0</v>
      </c>
      <c r="AO154" s="116">
        <f t="shared" si="46"/>
        <v>0</v>
      </c>
      <c r="AP154" s="116">
        <f t="shared" si="47"/>
        <v>0</v>
      </c>
      <c r="AQ154" s="116">
        <f t="shared" si="48"/>
        <v>310</v>
      </c>
    </row>
    <row r="155" spans="1:43" x14ac:dyDescent="0.25">
      <c r="A155" s="119" t="s">
        <v>285</v>
      </c>
      <c r="B155" s="119" t="s">
        <v>288</v>
      </c>
      <c r="C155" s="120">
        <v>0</v>
      </c>
      <c r="D155" s="120">
        <v>84</v>
      </c>
      <c r="E155" s="120">
        <v>78</v>
      </c>
      <c r="F155" s="120">
        <v>81</v>
      </c>
      <c r="G155" s="120">
        <v>71</v>
      </c>
      <c r="H155" s="120">
        <v>87</v>
      </c>
      <c r="I155" s="120">
        <v>0</v>
      </c>
      <c r="J155" s="120">
        <v>0</v>
      </c>
      <c r="K155" s="120">
        <v>0</v>
      </c>
      <c r="L155" s="120">
        <v>0</v>
      </c>
      <c r="M155" s="120">
        <v>0</v>
      </c>
      <c r="N155" s="120">
        <v>0</v>
      </c>
      <c r="O155" s="120">
        <v>0</v>
      </c>
      <c r="P155" s="120">
        <v>0</v>
      </c>
      <c r="Q155" s="120">
        <v>0</v>
      </c>
      <c r="R155" s="120">
        <v>401</v>
      </c>
      <c r="V155" s="116" t="str">
        <v>Hilltown Cooperative Charter Public (District)</v>
      </c>
      <c r="AB155" s="116">
        <f t="shared" si="33"/>
        <v>0</v>
      </c>
      <c r="AC155" s="116">
        <f t="shared" si="34"/>
        <v>84</v>
      </c>
      <c r="AD155" s="116">
        <f t="shared" si="35"/>
        <v>78</v>
      </c>
      <c r="AE155" s="116">
        <f t="shared" si="36"/>
        <v>81</v>
      </c>
      <c r="AF155" s="116">
        <f t="shared" si="37"/>
        <v>71</v>
      </c>
      <c r="AG155" s="116">
        <f t="shared" si="38"/>
        <v>87</v>
      </c>
      <c r="AH155" s="116">
        <f t="shared" si="39"/>
        <v>0</v>
      </c>
      <c r="AI155" s="116">
        <f t="shared" si="40"/>
        <v>0</v>
      </c>
      <c r="AJ155" s="116">
        <f t="shared" si="41"/>
        <v>0</v>
      </c>
      <c r="AK155" s="116">
        <f t="shared" si="42"/>
        <v>0</v>
      </c>
      <c r="AL155" s="116">
        <f t="shared" si="43"/>
        <v>0</v>
      </c>
      <c r="AM155" s="116">
        <f t="shared" si="44"/>
        <v>0</v>
      </c>
      <c r="AN155" s="116">
        <f t="shared" si="45"/>
        <v>0</v>
      </c>
      <c r="AO155" s="116">
        <f t="shared" si="46"/>
        <v>0</v>
      </c>
      <c r="AP155" s="116">
        <f t="shared" si="47"/>
        <v>0</v>
      </c>
      <c r="AQ155" s="116">
        <f t="shared" si="48"/>
        <v>401</v>
      </c>
    </row>
    <row r="156" spans="1:43" x14ac:dyDescent="0.25">
      <c r="A156" s="119" t="s">
        <v>285</v>
      </c>
      <c r="B156" s="119" t="s">
        <v>289</v>
      </c>
      <c r="C156" s="120">
        <v>0</v>
      </c>
      <c r="D156" s="120">
        <v>65</v>
      </c>
      <c r="E156" s="120">
        <v>64</v>
      </c>
      <c r="F156" s="120">
        <v>56</v>
      </c>
      <c r="G156" s="120">
        <v>72</v>
      </c>
      <c r="H156" s="120">
        <v>73</v>
      </c>
      <c r="I156" s="120">
        <v>0</v>
      </c>
      <c r="J156" s="120">
        <v>0</v>
      </c>
      <c r="K156" s="120">
        <v>0</v>
      </c>
      <c r="L156" s="120">
        <v>0</v>
      </c>
      <c r="M156" s="120">
        <v>0</v>
      </c>
      <c r="N156" s="120">
        <v>0</v>
      </c>
      <c r="O156" s="120">
        <v>0</v>
      </c>
      <c r="P156" s="120">
        <v>0</v>
      </c>
      <c r="Q156" s="120">
        <v>0</v>
      </c>
      <c r="R156" s="120">
        <v>330</v>
      </c>
      <c r="V156" s="116" t="str">
        <v>Hingham</v>
      </c>
      <c r="AB156" s="116">
        <f t="shared" si="33"/>
        <v>0</v>
      </c>
      <c r="AC156" s="116">
        <f t="shared" si="34"/>
        <v>65</v>
      </c>
      <c r="AD156" s="116">
        <f t="shared" si="35"/>
        <v>64</v>
      </c>
      <c r="AE156" s="116">
        <f t="shared" si="36"/>
        <v>56</v>
      </c>
      <c r="AF156" s="116">
        <f t="shared" si="37"/>
        <v>72</v>
      </c>
      <c r="AG156" s="116">
        <f t="shared" si="38"/>
        <v>73</v>
      </c>
      <c r="AH156" s="116">
        <f t="shared" si="39"/>
        <v>0</v>
      </c>
      <c r="AI156" s="116">
        <f t="shared" si="40"/>
        <v>0</v>
      </c>
      <c r="AJ156" s="116">
        <f t="shared" si="41"/>
        <v>0</v>
      </c>
      <c r="AK156" s="116">
        <f t="shared" si="42"/>
        <v>0</v>
      </c>
      <c r="AL156" s="116">
        <f t="shared" si="43"/>
        <v>0</v>
      </c>
      <c r="AM156" s="116">
        <f t="shared" si="44"/>
        <v>0</v>
      </c>
      <c r="AN156" s="116">
        <f t="shared" si="45"/>
        <v>0</v>
      </c>
      <c r="AO156" s="116">
        <f t="shared" si="46"/>
        <v>0</v>
      </c>
      <c r="AP156" s="116">
        <f t="shared" si="47"/>
        <v>0</v>
      </c>
      <c r="AQ156" s="116">
        <f t="shared" si="48"/>
        <v>330</v>
      </c>
    </row>
    <row r="157" spans="1:43" x14ac:dyDescent="0.25">
      <c r="A157" s="119" t="s">
        <v>285</v>
      </c>
      <c r="B157" s="119" t="s">
        <v>290</v>
      </c>
      <c r="C157" s="120">
        <v>0</v>
      </c>
      <c r="D157" s="120">
        <v>0</v>
      </c>
      <c r="E157" s="120">
        <v>0</v>
      </c>
      <c r="F157" s="120">
        <v>0</v>
      </c>
      <c r="G157" s="120">
        <v>0</v>
      </c>
      <c r="H157" s="120">
        <v>0</v>
      </c>
      <c r="I157" s="120">
        <v>180</v>
      </c>
      <c r="J157" s="120">
        <v>174</v>
      </c>
      <c r="K157" s="120">
        <v>177</v>
      </c>
      <c r="L157" s="120">
        <v>0</v>
      </c>
      <c r="M157" s="120">
        <v>0</v>
      </c>
      <c r="N157" s="120">
        <v>0</v>
      </c>
      <c r="O157" s="120">
        <v>0</v>
      </c>
      <c r="P157" s="120">
        <v>0</v>
      </c>
      <c r="Q157" s="120">
        <v>0</v>
      </c>
      <c r="R157" s="120">
        <v>531</v>
      </c>
      <c r="V157" s="116" t="str">
        <v>Holbrook</v>
      </c>
      <c r="AB157" s="116">
        <f t="shared" si="33"/>
        <v>0</v>
      </c>
      <c r="AC157" s="116">
        <f t="shared" si="34"/>
        <v>0</v>
      </c>
      <c r="AD157" s="116">
        <f t="shared" si="35"/>
        <v>0</v>
      </c>
      <c r="AE157" s="116">
        <f t="shared" si="36"/>
        <v>0</v>
      </c>
      <c r="AF157" s="116">
        <f t="shared" si="37"/>
        <v>0</v>
      </c>
      <c r="AG157" s="116">
        <f t="shared" si="38"/>
        <v>0</v>
      </c>
      <c r="AH157" s="116">
        <f t="shared" si="39"/>
        <v>180</v>
      </c>
      <c r="AI157" s="116">
        <f t="shared" si="40"/>
        <v>174</v>
      </c>
      <c r="AJ157" s="116">
        <f t="shared" si="41"/>
        <v>177</v>
      </c>
      <c r="AK157" s="116">
        <f t="shared" si="42"/>
        <v>0</v>
      </c>
      <c r="AL157" s="116">
        <f t="shared" si="43"/>
        <v>0</v>
      </c>
      <c r="AM157" s="116">
        <f t="shared" si="44"/>
        <v>0</v>
      </c>
      <c r="AN157" s="116">
        <f t="shared" si="45"/>
        <v>0</v>
      </c>
      <c r="AO157" s="116">
        <f t="shared" si="46"/>
        <v>0</v>
      </c>
      <c r="AP157" s="116">
        <f t="shared" si="47"/>
        <v>0</v>
      </c>
      <c r="AQ157" s="116">
        <f t="shared" si="48"/>
        <v>531</v>
      </c>
    </row>
    <row r="158" spans="1:43" x14ac:dyDescent="0.25">
      <c r="A158" s="119" t="s">
        <v>285</v>
      </c>
      <c r="B158" s="119" t="s">
        <v>291</v>
      </c>
      <c r="C158" s="120">
        <v>0</v>
      </c>
      <c r="D158" s="120">
        <v>0</v>
      </c>
      <c r="E158" s="120">
        <v>0</v>
      </c>
      <c r="F158" s="120">
        <v>0</v>
      </c>
      <c r="G158" s="120">
        <v>0</v>
      </c>
      <c r="H158" s="120">
        <v>0</v>
      </c>
      <c r="I158" s="120">
        <v>199</v>
      </c>
      <c r="J158" s="120">
        <v>204</v>
      </c>
      <c r="K158" s="120">
        <v>193</v>
      </c>
      <c r="L158" s="120">
        <v>0</v>
      </c>
      <c r="M158" s="120">
        <v>0</v>
      </c>
      <c r="N158" s="120">
        <v>0</v>
      </c>
      <c r="O158" s="120">
        <v>0</v>
      </c>
      <c r="P158" s="120">
        <v>0</v>
      </c>
      <c r="Q158" s="120">
        <v>0</v>
      </c>
      <c r="R158" s="120">
        <v>596</v>
      </c>
      <c r="V158" s="116" t="str">
        <v>Holland</v>
      </c>
      <c r="AB158" s="116">
        <f t="shared" si="33"/>
        <v>0</v>
      </c>
      <c r="AC158" s="116">
        <f t="shared" si="34"/>
        <v>0</v>
      </c>
      <c r="AD158" s="116">
        <f t="shared" si="35"/>
        <v>0</v>
      </c>
      <c r="AE158" s="116">
        <f t="shared" si="36"/>
        <v>0</v>
      </c>
      <c r="AF158" s="116">
        <f t="shared" si="37"/>
        <v>0</v>
      </c>
      <c r="AG158" s="116">
        <f t="shared" si="38"/>
        <v>0</v>
      </c>
      <c r="AH158" s="116">
        <f t="shared" si="39"/>
        <v>199</v>
      </c>
      <c r="AI158" s="116">
        <f t="shared" si="40"/>
        <v>204</v>
      </c>
      <c r="AJ158" s="116">
        <f t="shared" si="41"/>
        <v>193</v>
      </c>
      <c r="AK158" s="116">
        <f t="shared" si="42"/>
        <v>0</v>
      </c>
      <c r="AL158" s="116">
        <f t="shared" si="43"/>
        <v>0</v>
      </c>
      <c r="AM158" s="116">
        <f t="shared" si="44"/>
        <v>0</v>
      </c>
      <c r="AN158" s="116">
        <f t="shared" si="45"/>
        <v>0</v>
      </c>
      <c r="AO158" s="116">
        <f t="shared" si="46"/>
        <v>0</v>
      </c>
      <c r="AP158" s="116">
        <f t="shared" si="47"/>
        <v>0</v>
      </c>
      <c r="AQ158" s="116">
        <f t="shared" si="48"/>
        <v>596</v>
      </c>
    </row>
    <row r="159" spans="1:43" x14ac:dyDescent="0.25">
      <c r="A159" s="119" t="s">
        <v>285</v>
      </c>
      <c r="B159" s="119" t="s">
        <v>292</v>
      </c>
      <c r="C159" s="120">
        <v>0</v>
      </c>
      <c r="D159" s="120">
        <v>96</v>
      </c>
      <c r="E159" s="120">
        <v>83</v>
      </c>
      <c r="F159" s="120">
        <v>91</v>
      </c>
      <c r="G159" s="120">
        <v>89</v>
      </c>
      <c r="H159" s="120">
        <v>87</v>
      </c>
      <c r="I159" s="120">
        <v>0</v>
      </c>
      <c r="J159" s="120">
        <v>0</v>
      </c>
      <c r="K159" s="120">
        <v>0</v>
      </c>
      <c r="L159" s="120">
        <v>0</v>
      </c>
      <c r="M159" s="120">
        <v>0</v>
      </c>
      <c r="N159" s="120">
        <v>0</v>
      </c>
      <c r="O159" s="120">
        <v>0</v>
      </c>
      <c r="P159" s="120">
        <v>0</v>
      </c>
      <c r="Q159" s="120">
        <v>0</v>
      </c>
      <c r="R159" s="120">
        <v>446</v>
      </c>
      <c r="V159" s="116" t="str">
        <v>Holliston</v>
      </c>
      <c r="AB159" s="116">
        <f t="shared" si="33"/>
        <v>0</v>
      </c>
      <c r="AC159" s="116">
        <f t="shared" si="34"/>
        <v>96</v>
      </c>
      <c r="AD159" s="116">
        <f t="shared" si="35"/>
        <v>83</v>
      </c>
      <c r="AE159" s="116">
        <f t="shared" si="36"/>
        <v>91</v>
      </c>
      <c r="AF159" s="116">
        <f t="shared" si="37"/>
        <v>89</v>
      </c>
      <c r="AG159" s="116">
        <f t="shared" si="38"/>
        <v>87</v>
      </c>
      <c r="AH159" s="116">
        <f t="shared" si="39"/>
        <v>0</v>
      </c>
      <c r="AI159" s="116">
        <f t="shared" si="40"/>
        <v>0</v>
      </c>
      <c r="AJ159" s="116">
        <f t="shared" si="41"/>
        <v>0</v>
      </c>
      <c r="AK159" s="116">
        <f t="shared" si="42"/>
        <v>0</v>
      </c>
      <c r="AL159" s="116">
        <f t="shared" si="43"/>
        <v>0</v>
      </c>
      <c r="AM159" s="116">
        <f t="shared" si="44"/>
        <v>0</v>
      </c>
      <c r="AN159" s="116">
        <f t="shared" si="45"/>
        <v>0</v>
      </c>
      <c r="AO159" s="116">
        <f t="shared" si="46"/>
        <v>0</v>
      </c>
      <c r="AP159" s="116">
        <f t="shared" si="47"/>
        <v>0</v>
      </c>
      <c r="AQ159" s="116">
        <f t="shared" si="48"/>
        <v>446</v>
      </c>
    </row>
    <row r="160" spans="1:43" x14ac:dyDescent="0.25">
      <c r="A160" s="119" t="s">
        <v>285</v>
      </c>
      <c r="B160" s="119" t="s">
        <v>293</v>
      </c>
      <c r="C160" s="120">
        <v>0</v>
      </c>
      <c r="D160" s="120">
        <v>92</v>
      </c>
      <c r="E160" s="120">
        <v>105</v>
      </c>
      <c r="F160" s="120">
        <v>117</v>
      </c>
      <c r="G160" s="120">
        <v>119</v>
      </c>
      <c r="H160" s="120">
        <v>109</v>
      </c>
      <c r="I160" s="120">
        <v>0</v>
      </c>
      <c r="J160" s="120">
        <v>0</v>
      </c>
      <c r="K160" s="120">
        <v>0</v>
      </c>
      <c r="L160" s="120">
        <v>0</v>
      </c>
      <c r="M160" s="120">
        <v>0</v>
      </c>
      <c r="N160" s="120">
        <v>0</v>
      </c>
      <c r="O160" s="120">
        <v>0</v>
      </c>
      <c r="P160" s="120">
        <v>0</v>
      </c>
      <c r="Q160" s="120">
        <v>0</v>
      </c>
      <c r="R160" s="120">
        <v>542</v>
      </c>
      <c r="V160" s="116" t="str">
        <v>Holyoke</v>
      </c>
      <c r="AB160" s="116">
        <f t="shared" si="33"/>
        <v>0</v>
      </c>
      <c r="AC160" s="116">
        <f t="shared" si="34"/>
        <v>92</v>
      </c>
      <c r="AD160" s="116">
        <f t="shared" si="35"/>
        <v>105</v>
      </c>
      <c r="AE160" s="116">
        <f t="shared" si="36"/>
        <v>117</v>
      </c>
      <c r="AF160" s="116">
        <f t="shared" si="37"/>
        <v>119</v>
      </c>
      <c r="AG160" s="116">
        <f t="shared" si="38"/>
        <v>109</v>
      </c>
      <c r="AH160" s="116">
        <f t="shared" si="39"/>
        <v>0</v>
      </c>
      <c r="AI160" s="116">
        <f t="shared" si="40"/>
        <v>0</v>
      </c>
      <c r="AJ160" s="116">
        <f t="shared" si="41"/>
        <v>0</v>
      </c>
      <c r="AK160" s="116">
        <f t="shared" si="42"/>
        <v>0</v>
      </c>
      <c r="AL160" s="116">
        <f t="shared" si="43"/>
        <v>0</v>
      </c>
      <c r="AM160" s="116">
        <f t="shared" si="44"/>
        <v>0</v>
      </c>
      <c r="AN160" s="116">
        <f t="shared" si="45"/>
        <v>0</v>
      </c>
      <c r="AO160" s="116">
        <f t="shared" si="46"/>
        <v>0</v>
      </c>
      <c r="AP160" s="116">
        <f t="shared" si="47"/>
        <v>0</v>
      </c>
      <c r="AQ160" s="116">
        <f t="shared" si="48"/>
        <v>542</v>
      </c>
    </row>
    <row r="161" spans="1:43" x14ac:dyDescent="0.25">
      <c r="A161" s="119" t="s">
        <v>294</v>
      </c>
      <c r="B161" s="119" t="s">
        <v>295</v>
      </c>
      <c r="C161" s="120">
        <v>0</v>
      </c>
      <c r="D161" s="120">
        <v>0</v>
      </c>
      <c r="E161" s="120">
        <v>0</v>
      </c>
      <c r="F161" s="120">
        <v>0</v>
      </c>
      <c r="G161" s="120">
        <v>0</v>
      </c>
      <c r="H161" s="120">
        <v>0</v>
      </c>
      <c r="I161" s="120">
        <v>0</v>
      </c>
      <c r="J161" s="120">
        <v>0</v>
      </c>
      <c r="K161" s="120">
        <v>0</v>
      </c>
      <c r="L161" s="120">
        <v>0</v>
      </c>
      <c r="M161" s="120">
        <v>314</v>
      </c>
      <c r="N161" s="120">
        <v>313</v>
      </c>
      <c r="O161" s="120">
        <v>301</v>
      </c>
      <c r="P161" s="120">
        <v>315</v>
      </c>
      <c r="Q161" s="120">
        <v>0</v>
      </c>
      <c r="R161" s="118">
        <v>1243</v>
      </c>
      <c r="V161" s="116" t="str">
        <v>Holyoke Community Charter (District)</v>
      </c>
      <c r="AB161" s="116">
        <f t="shared" si="33"/>
        <v>0</v>
      </c>
      <c r="AC161" s="116">
        <f t="shared" si="34"/>
        <v>0</v>
      </c>
      <c r="AD161" s="116">
        <f t="shared" si="35"/>
        <v>0</v>
      </c>
      <c r="AE161" s="116">
        <f t="shared" si="36"/>
        <v>0</v>
      </c>
      <c r="AF161" s="116">
        <f t="shared" si="37"/>
        <v>0</v>
      </c>
      <c r="AG161" s="116">
        <f t="shared" si="38"/>
        <v>0</v>
      </c>
      <c r="AH161" s="116">
        <f t="shared" si="39"/>
        <v>0</v>
      </c>
      <c r="AI161" s="116">
        <f t="shared" si="40"/>
        <v>0</v>
      </c>
      <c r="AJ161" s="116">
        <f t="shared" si="41"/>
        <v>0</v>
      </c>
      <c r="AK161" s="116">
        <f t="shared" si="42"/>
        <v>0</v>
      </c>
      <c r="AL161" s="116">
        <f t="shared" si="43"/>
        <v>314</v>
      </c>
      <c r="AM161" s="116">
        <f t="shared" si="44"/>
        <v>313</v>
      </c>
      <c r="AN161" s="116">
        <f t="shared" si="45"/>
        <v>301</v>
      </c>
      <c r="AO161" s="116">
        <f t="shared" si="46"/>
        <v>315</v>
      </c>
      <c r="AP161" s="116">
        <f t="shared" si="47"/>
        <v>0</v>
      </c>
      <c r="AQ161" s="116">
        <f t="shared" si="48"/>
        <v>1243</v>
      </c>
    </row>
    <row r="162" spans="1:43" x14ac:dyDescent="0.25">
      <c r="A162" s="119" t="s">
        <v>296</v>
      </c>
      <c r="B162" s="119" t="s">
        <v>297</v>
      </c>
      <c r="C162" s="120">
        <v>0</v>
      </c>
      <c r="D162" s="120">
        <v>0</v>
      </c>
      <c r="E162" s="120">
        <v>0</v>
      </c>
      <c r="F162" s="120">
        <v>0</v>
      </c>
      <c r="G162" s="120">
        <v>0</v>
      </c>
      <c r="H162" s="120">
        <v>0</v>
      </c>
      <c r="I162" s="120">
        <v>0</v>
      </c>
      <c r="J162" s="120">
        <v>0</v>
      </c>
      <c r="K162" s="120">
        <v>0</v>
      </c>
      <c r="L162" s="120">
        <v>111</v>
      </c>
      <c r="M162" s="120">
        <v>119</v>
      </c>
      <c r="N162" s="120">
        <v>108</v>
      </c>
      <c r="O162" s="120">
        <v>103</v>
      </c>
      <c r="P162" s="120">
        <v>90</v>
      </c>
      <c r="Q162" s="120">
        <v>3</v>
      </c>
      <c r="R162" s="120">
        <v>534</v>
      </c>
      <c r="V162" s="116" t="str">
        <v>Hoosac Valley Regional</v>
      </c>
      <c r="AB162" s="116">
        <f t="shared" si="33"/>
        <v>0</v>
      </c>
      <c r="AC162" s="116">
        <f t="shared" si="34"/>
        <v>0</v>
      </c>
      <c r="AD162" s="116">
        <f t="shared" si="35"/>
        <v>0</v>
      </c>
      <c r="AE162" s="116">
        <f t="shared" si="36"/>
        <v>0</v>
      </c>
      <c r="AF162" s="116">
        <f t="shared" si="37"/>
        <v>0</v>
      </c>
      <c r="AG162" s="116">
        <f t="shared" si="38"/>
        <v>0</v>
      </c>
      <c r="AH162" s="116">
        <f t="shared" si="39"/>
        <v>0</v>
      </c>
      <c r="AI162" s="116">
        <f t="shared" si="40"/>
        <v>0</v>
      </c>
      <c r="AJ162" s="116">
        <f t="shared" si="41"/>
        <v>0</v>
      </c>
      <c r="AK162" s="116">
        <f t="shared" si="42"/>
        <v>111</v>
      </c>
      <c r="AL162" s="116">
        <f t="shared" si="43"/>
        <v>119</v>
      </c>
      <c r="AM162" s="116">
        <f t="shared" si="44"/>
        <v>108</v>
      </c>
      <c r="AN162" s="116">
        <f t="shared" si="45"/>
        <v>103</v>
      </c>
      <c r="AO162" s="116">
        <f t="shared" si="46"/>
        <v>90</v>
      </c>
      <c r="AP162" s="116">
        <f t="shared" si="47"/>
        <v>3</v>
      </c>
      <c r="AQ162" s="116">
        <f t="shared" si="48"/>
        <v>534</v>
      </c>
    </row>
    <row r="163" spans="1:43" x14ac:dyDescent="0.25">
      <c r="A163" s="119" t="s">
        <v>296</v>
      </c>
      <c r="B163" s="119" t="s">
        <v>298</v>
      </c>
      <c r="C163" s="120">
        <v>0</v>
      </c>
      <c r="D163" s="120">
        <v>0</v>
      </c>
      <c r="E163" s="120">
        <v>0</v>
      </c>
      <c r="F163" s="120">
        <v>0</v>
      </c>
      <c r="G163" s="120">
        <v>0</v>
      </c>
      <c r="H163" s="120">
        <v>119</v>
      </c>
      <c r="I163" s="120">
        <v>122</v>
      </c>
      <c r="J163" s="120">
        <v>114</v>
      </c>
      <c r="K163" s="120">
        <v>132</v>
      </c>
      <c r="L163" s="120">
        <v>0</v>
      </c>
      <c r="M163" s="120">
        <v>0</v>
      </c>
      <c r="N163" s="120">
        <v>0</v>
      </c>
      <c r="O163" s="120">
        <v>0</v>
      </c>
      <c r="P163" s="120">
        <v>0</v>
      </c>
      <c r="Q163" s="120">
        <v>0</v>
      </c>
      <c r="R163" s="120">
        <v>487</v>
      </c>
      <c r="V163" s="116" t="str">
        <v>Hopedale</v>
      </c>
      <c r="AB163" s="116">
        <f t="shared" si="33"/>
        <v>0</v>
      </c>
      <c r="AC163" s="116">
        <f t="shared" si="34"/>
        <v>0</v>
      </c>
      <c r="AD163" s="116">
        <f t="shared" si="35"/>
        <v>0</v>
      </c>
      <c r="AE163" s="116">
        <f t="shared" si="36"/>
        <v>0</v>
      </c>
      <c r="AF163" s="116">
        <f t="shared" si="37"/>
        <v>0</v>
      </c>
      <c r="AG163" s="116">
        <f t="shared" si="38"/>
        <v>119</v>
      </c>
      <c r="AH163" s="116">
        <f t="shared" si="39"/>
        <v>122</v>
      </c>
      <c r="AI163" s="116">
        <f t="shared" si="40"/>
        <v>114</v>
      </c>
      <c r="AJ163" s="116">
        <f t="shared" si="41"/>
        <v>132</v>
      </c>
      <c r="AK163" s="116">
        <f t="shared" si="42"/>
        <v>0</v>
      </c>
      <c r="AL163" s="116">
        <f t="shared" si="43"/>
        <v>0</v>
      </c>
      <c r="AM163" s="116">
        <f t="shared" si="44"/>
        <v>0</v>
      </c>
      <c r="AN163" s="116">
        <f t="shared" si="45"/>
        <v>0</v>
      </c>
      <c r="AO163" s="116">
        <f t="shared" si="46"/>
        <v>0</v>
      </c>
      <c r="AP163" s="116">
        <f t="shared" si="47"/>
        <v>0</v>
      </c>
      <c r="AQ163" s="116">
        <f t="shared" si="48"/>
        <v>487</v>
      </c>
    </row>
    <row r="164" spans="1:43" x14ac:dyDescent="0.25">
      <c r="A164" s="119" t="s">
        <v>296</v>
      </c>
      <c r="B164" s="119" t="s">
        <v>299</v>
      </c>
      <c r="C164" s="120">
        <v>60</v>
      </c>
      <c r="D164" s="120">
        <v>102</v>
      </c>
      <c r="E164" s="120">
        <v>103</v>
      </c>
      <c r="F164" s="120">
        <v>100</v>
      </c>
      <c r="G164" s="120">
        <v>94</v>
      </c>
      <c r="H164" s="120">
        <v>0</v>
      </c>
      <c r="I164" s="120">
        <v>0</v>
      </c>
      <c r="J164" s="120">
        <v>0</v>
      </c>
      <c r="K164" s="120">
        <v>0</v>
      </c>
      <c r="L164" s="120">
        <v>0</v>
      </c>
      <c r="M164" s="120">
        <v>0</v>
      </c>
      <c r="N164" s="120">
        <v>0</v>
      </c>
      <c r="O164" s="120">
        <v>0</v>
      </c>
      <c r="P164" s="120">
        <v>0</v>
      </c>
      <c r="Q164" s="120">
        <v>0</v>
      </c>
      <c r="R164" s="120">
        <v>459</v>
      </c>
      <c r="V164" s="116" t="str">
        <v>Hopkinton</v>
      </c>
      <c r="AB164" s="116">
        <f t="shared" si="33"/>
        <v>60</v>
      </c>
      <c r="AC164" s="116">
        <f t="shared" si="34"/>
        <v>102</v>
      </c>
      <c r="AD164" s="116">
        <f t="shared" si="35"/>
        <v>103</v>
      </c>
      <c r="AE164" s="116">
        <f t="shared" si="36"/>
        <v>100</v>
      </c>
      <c r="AF164" s="116">
        <f t="shared" si="37"/>
        <v>94</v>
      </c>
      <c r="AG164" s="116">
        <f t="shared" si="38"/>
        <v>0</v>
      </c>
      <c r="AH164" s="116">
        <f t="shared" si="39"/>
        <v>0</v>
      </c>
      <c r="AI164" s="116">
        <f t="shared" si="40"/>
        <v>0</v>
      </c>
      <c r="AJ164" s="116">
        <f t="shared" si="41"/>
        <v>0</v>
      </c>
      <c r="AK164" s="116">
        <f t="shared" si="42"/>
        <v>0</v>
      </c>
      <c r="AL164" s="116">
        <f t="shared" si="43"/>
        <v>0</v>
      </c>
      <c r="AM164" s="116">
        <f t="shared" si="44"/>
        <v>0</v>
      </c>
      <c r="AN164" s="116">
        <f t="shared" si="45"/>
        <v>0</v>
      </c>
      <c r="AO164" s="116">
        <f t="shared" si="46"/>
        <v>0</v>
      </c>
      <c r="AP164" s="116">
        <f t="shared" si="47"/>
        <v>0</v>
      </c>
      <c r="AQ164" s="116">
        <f t="shared" si="48"/>
        <v>459</v>
      </c>
    </row>
    <row r="165" spans="1:43" x14ac:dyDescent="0.25">
      <c r="A165" s="119" t="s">
        <v>300</v>
      </c>
      <c r="B165" s="119" t="s">
        <v>300</v>
      </c>
      <c r="C165" s="120">
        <v>0</v>
      </c>
      <c r="D165" s="120">
        <v>0</v>
      </c>
      <c r="E165" s="120">
        <v>0</v>
      </c>
      <c r="F165" s="120">
        <v>0</v>
      </c>
      <c r="G165" s="120">
        <v>0</v>
      </c>
      <c r="H165" s="120">
        <v>0</v>
      </c>
      <c r="I165" s="120">
        <v>0</v>
      </c>
      <c r="J165" s="120">
        <v>0</v>
      </c>
      <c r="K165" s="120">
        <v>0</v>
      </c>
      <c r="L165" s="120">
        <v>0</v>
      </c>
      <c r="M165" s="120">
        <v>250</v>
      </c>
      <c r="N165" s="120">
        <v>217</v>
      </c>
      <c r="O165" s="120">
        <v>227</v>
      </c>
      <c r="P165" s="120">
        <v>216</v>
      </c>
      <c r="Q165" s="120">
        <v>0</v>
      </c>
      <c r="R165" s="120">
        <v>910</v>
      </c>
      <c r="V165" s="116" t="str">
        <v>Hudson</v>
      </c>
      <c r="AB165" s="116">
        <f t="shared" si="33"/>
        <v>0</v>
      </c>
      <c r="AC165" s="116">
        <f t="shared" si="34"/>
        <v>0</v>
      </c>
      <c r="AD165" s="116">
        <f t="shared" si="35"/>
        <v>0</v>
      </c>
      <c r="AE165" s="116">
        <f t="shared" si="36"/>
        <v>0</v>
      </c>
      <c r="AF165" s="116">
        <f t="shared" si="37"/>
        <v>0</v>
      </c>
      <c r="AG165" s="116">
        <f t="shared" si="38"/>
        <v>0</v>
      </c>
      <c r="AH165" s="116">
        <f t="shared" si="39"/>
        <v>0</v>
      </c>
      <c r="AI165" s="116">
        <f t="shared" si="40"/>
        <v>0</v>
      </c>
      <c r="AJ165" s="116">
        <f t="shared" si="41"/>
        <v>0</v>
      </c>
      <c r="AK165" s="116">
        <f t="shared" si="42"/>
        <v>0</v>
      </c>
      <c r="AL165" s="116">
        <f t="shared" si="43"/>
        <v>250</v>
      </c>
      <c r="AM165" s="116">
        <f t="shared" si="44"/>
        <v>217</v>
      </c>
      <c r="AN165" s="116">
        <f t="shared" si="45"/>
        <v>227</v>
      </c>
      <c r="AO165" s="116">
        <f t="shared" si="46"/>
        <v>216</v>
      </c>
      <c r="AP165" s="116">
        <f t="shared" si="47"/>
        <v>0</v>
      </c>
      <c r="AQ165" s="116">
        <f t="shared" si="48"/>
        <v>910</v>
      </c>
    </row>
    <row r="166" spans="1:43" x14ac:dyDescent="0.25">
      <c r="A166" s="119" t="s">
        <v>301</v>
      </c>
      <c r="B166" s="119" t="s">
        <v>302</v>
      </c>
      <c r="C166" s="120">
        <v>24</v>
      </c>
      <c r="D166" s="120">
        <v>21</v>
      </c>
      <c r="E166" s="120">
        <v>37</v>
      </c>
      <c r="F166" s="120">
        <v>42</v>
      </c>
      <c r="G166" s="120">
        <v>30</v>
      </c>
      <c r="H166" s="120">
        <v>29</v>
      </c>
      <c r="I166" s="120">
        <v>33</v>
      </c>
      <c r="J166" s="120">
        <v>21</v>
      </c>
      <c r="K166" s="120">
        <v>0</v>
      </c>
      <c r="L166" s="120">
        <v>0</v>
      </c>
      <c r="M166" s="120">
        <v>0</v>
      </c>
      <c r="N166" s="120">
        <v>0</v>
      </c>
      <c r="O166" s="120">
        <v>0</v>
      </c>
      <c r="P166" s="120">
        <v>0</v>
      </c>
      <c r="Q166" s="120">
        <v>0</v>
      </c>
      <c r="R166" s="120">
        <v>237</v>
      </c>
      <c r="V166" s="116" t="str">
        <v>Hull</v>
      </c>
      <c r="AB166" s="116">
        <f t="shared" si="33"/>
        <v>24</v>
      </c>
      <c r="AC166" s="116">
        <f t="shared" si="34"/>
        <v>21</v>
      </c>
      <c r="AD166" s="116">
        <f t="shared" si="35"/>
        <v>37</v>
      </c>
      <c r="AE166" s="116">
        <f t="shared" si="36"/>
        <v>42</v>
      </c>
      <c r="AF166" s="116">
        <f t="shared" si="37"/>
        <v>30</v>
      </c>
      <c r="AG166" s="116">
        <f t="shared" si="38"/>
        <v>29</v>
      </c>
      <c r="AH166" s="116">
        <f t="shared" si="39"/>
        <v>33</v>
      </c>
      <c r="AI166" s="116">
        <f t="shared" si="40"/>
        <v>21</v>
      </c>
      <c r="AJ166" s="116">
        <f t="shared" si="41"/>
        <v>0</v>
      </c>
      <c r="AK166" s="116">
        <f t="shared" si="42"/>
        <v>0</v>
      </c>
      <c r="AL166" s="116">
        <f t="shared" si="43"/>
        <v>0</v>
      </c>
      <c r="AM166" s="116">
        <f t="shared" si="44"/>
        <v>0</v>
      </c>
      <c r="AN166" s="116">
        <f t="shared" si="45"/>
        <v>0</v>
      </c>
      <c r="AO166" s="116">
        <f t="shared" si="46"/>
        <v>0</v>
      </c>
      <c r="AP166" s="116">
        <f t="shared" si="47"/>
        <v>0</v>
      </c>
      <c r="AQ166" s="116">
        <f t="shared" si="48"/>
        <v>237</v>
      </c>
    </row>
    <row r="167" spans="1:43" x14ac:dyDescent="0.25">
      <c r="A167" s="119" t="s">
        <v>301</v>
      </c>
      <c r="B167" s="119" t="s">
        <v>303</v>
      </c>
      <c r="C167" s="120">
        <v>0</v>
      </c>
      <c r="D167" s="120">
        <v>0</v>
      </c>
      <c r="E167" s="120">
        <v>0</v>
      </c>
      <c r="F167" s="120">
        <v>0</v>
      </c>
      <c r="G167" s="120">
        <v>0</v>
      </c>
      <c r="H167" s="120">
        <v>0</v>
      </c>
      <c r="I167" s="120">
        <v>0</v>
      </c>
      <c r="J167" s="120">
        <v>0</v>
      </c>
      <c r="K167" s="120">
        <v>21</v>
      </c>
      <c r="L167" s="120">
        <v>25</v>
      </c>
      <c r="M167" s="120">
        <v>59</v>
      </c>
      <c r="N167" s="120">
        <v>73</v>
      </c>
      <c r="O167" s="120">
        <v>90</v>
      </c>
      <c r="P167" s="120">
        <v>119</v>
      </c>
      <c r="Q167" s="120">
        <v>12</v>
      </c>
      <c r="R167" s="120">
        <v>399</v>
      </c>
      <c r="V167" s="116" t="str">
        <v>Innovation Academy Charter (District)</v>
      </c>
      <c r="AB167" s="116">
        <f t="shared" si="33"/>
        <v>0</v>
      </c>
      <c r="AC167" s="116">
        <f t="shared" si="34"/>
        <v>0</v>
      </c>
      <c r="AD167" s="116">
        <f t="shared" si="35"/>
        <v>0</v>
      </c>
      <c r="AE167" s="116">
        <f t="shared" si="36"/>
        <v>0</v>
      </c>
      <c r="AF167" s="116">
        <f t="shared" si="37"/>
        <v>0</v>
      </c>
      <c r="AG167" s="116">
        <f t="shared" si="38"/>
        <v>0</v>
      </c>
      <c r="AH167" s="116">
        <f t="shared" si="39"/>
        <v>0</v>
      </c>
      <c r="AI167" s="116">
        <f t="shared" si="40"/>
        <v>0</v>
      </c>
      <c r="AJ167" s="116">
        <f t="shared" si="41"/>
        <v>21</v>
      </c>
      <c r="AK167" s="116">
        <f t="shared" si="42"/>
        <v>25</v>
      </c>
      <c r="AL167" s="116">
        <f t="shared" si="43"/>
        <v>59</v>
      </c>
      <c r="AM167" s="116">
        <f t="shared" si="44"/>
        <v>73</v>
      </c>
      <c r="AN167" s="116">
        <f t="shared" si="45"/>
        <v>90</v>
      </c>
      <c r="AO167" s="116">
        <f t="shared" si="46"/>
        <v>119</v>
      </c>
      <c r="AP167" s="116">
        <f t="shared" si="47"/>
        <v>12</v>
      </c>
      <c r="AQ167" s="116">
        <f t="shared" si="48"/>
        <v>399</v>
      </c>
    </row>
    <row r="168" spans="1:43" x14ac:dyDescent="0.25">
      <c r="A168" s="119" t="s">
        <v>301</v>
      </c>
      <c r="B168" s="119" t="s">
        <v>304</v>
      </c>
      <c r="C168" s="120">
        <v>25</v>
      </c>
      <c r="D168" s="120">
        <v>14</v>
      </c>
      <c r="E168" s="120">
        <v>14</v>
      </c>
      <c r="F168" s="120">
        <v>12</v>
      </c>
      <c r="G168" s="120">
        <v>12</v>
      </c>
      <c r="H168" s="120">
        <v>11</v>
      </c>
      <c r="I168" s="120">
        <v>10</v>
      </c>
      <c r="J168" s="120">
        <v>11</v>
      </c>
      <c r="K168" s="120">
        <v>0</v>
      </c>
      <c r="L168" s="120">
        <v>0</v>
      </c>
      <c r="M168" s="120">
        <v>0</v>
      </c>
      <c r="N168" s="120">
        <v>0</v>
      </c>
      <c r="O168" s="120">
        <v>0</v>
      </c>
      <c r="P168" s="120">
        <v>0</v>
      </c>
      <c r="Q168" s="120">
        <v>0</v>
      </c>
      <c r="R168" s="120">
        <v>109</v>
      </c>
      <c r="V168" s="116" t="str">
        <v>Ipswich</v>
      </c>
      <c r="AB168" s="116">
        <f t="shared" si="33"/>
        <v>25</v>
      </c>
      <c r="AC168" s="116">
        <f t="shared" si="34"/>
        <v>14</v>
      </c>
      <c r="AD168" s="116">
        <f t="shared" si="35"/>
        <v>14</v>
      </c>
      <c r="AE168" s="116">
        <f t="shared" si="36"/>
        <v>12</v>
      </c>
      <c r="AF168" s="116">
        <f t="shared" si="37"/>
        <v>12</v>
      </c>
      <c r="AG168" s="116">
        <f t="shared" si="38"/>
        <v>11</v>
      </c>
      <c r="AH168" s="116">
        <f t="shared" si="39"/>
        <v>10</v>
      </c>
      <c r="AI168" s="116">
        <f t="shared" si="40"/>
        <v>11</v>
      </c>
      <c r="AJ168" s="116">
        <f t="shared" si="41"/>
        <v>0</v>
      </c>
      <c r="AK168" s="116">
        <f t="shared" si="42"/>
        <v>0</v>
      </c>
      <c r="AL168" s="116">
        <f t="shared" si="43"/>
        <v>0</v>
      </c>
      <c r="AM168" s="116">
        <f t="shared" si="44"/>
        <v>0</v>
      </c>
      <c r="AN168" s="116">
        <f t="shared" si="45"/>
        <v>0</v>
      </c>
      <c r="AO168" s="116">
        <f t="shared" si="46"/>
        <v>0</v>
      </c>
      <c r="AP168" s="116">
        <f t="shared" si="47"/>
        <v>0</v>
      </c>
      <c r="AQ168" s="116">
        <f t="shared" si="48"/>
        <v>109</v>
      </c>
    </row>
    <row r="169" spans="1:43" x14ac:dyDescent="0.25">
      <c r="A169" s="119" t="s">
        <v>301</v>
      </c>
      <c r="B169" s="119" t="s">
        <v>305</v>
      </c>
      <c r="C169" s="120">
        <v>0</v>
      </c>
      <c r="D169" s="120">
        <v>0</v>
      </c>
      <c r="E169" s="120">
        <v>0</v>
      </c>
      <c r="F169" s="120">
        <v>0</v>
      </c>
      <c r="G169" s="120">
        <v>0</v>
      </c>
      <c r="H169" s="120">
        <v>0</v>
      </c>
      <c r="I169" s="120">
        <v>0</v>
      </c>
      <c r="J169" s="120">
        <v>0</v>
      </c>
      <c r="K169" s="120">
        <v>0</v>
      </c>
      <c r="L169" s="120">
        <v>0</v>
      </c>
      <c r="M169" s="120">
        <v>68</v>
      </c>
      <c r="N169" s="120">
        <v>69</v>
      </c>
      <c r="O169" s="120">
        <v>55</v>
      </c>
      <c r="P169" s="120">
        <v>61</v>
      </c>
      <c r="Q169" s="120">
        <v>0</v>
      </c>
      <c r="R169" s="120">
        <v>253</v>
      </c>
      <c r="V169" s="116" t="str">
        <v>King Philip</v>
      </c>
      <c r="AB169" s="116">
        <f t="shared" si="33"/>
        <v>0</v>
      </c>
      <c r="AC169" s="116">
        <f t="shared" si="34"/>
        <v>0</v>
      </c>
      <c r="AD169" s="116">
        <f t="shared" si="35"/>
        <v>0</v>
      </c>
      <c r="AE169" s="116">
        <f t="shared" si="36"/>
        <v>0</v>
      </c>
      <c r="AF169" s="116">
        <f t="shared" si="37"/>
        <v>0</v>
      </c>
      <c r="AG169" s="116">
        <f t="shared" si="38"/>
        <v>0</v>
      </c>
      <c r="AH169" s="116">
        <f t="shared" si="39"/>
        <v>0</v>
      </c>
      <c r="AI169" s="116">
        <f t="shared" si="40"/>
        <v>0</v>
      </c>
      <c r="AJ169" s="116">
        <f t="shared" si="41"/>
        <v>0</v>
      </c>
      <c r="AK169" s="116">
        <f t="shared" si="42"/>
        <v>0</v>
      </c>
      <c r="AL169" s="116">
        <f t="shared" si="43"/>
        <v>68</v>
      </c>
      <c r="AM169" s="116">
        <f t="shared" si="44"/>
        <v>69</v>
      </c>
      <c r="AN169" s="116">
        <f t="shared" si="45"/>
        <v>55</v>
      </c>
      <c r="AO169" s="116">
        <f t="shared" si="46"/>
        <v>61</v>
      </c>
      <c r="AP169" s="116">
        <f t="shared" si="47"/>
        <v>0</v>
      </c>
      <c r="AQ169" s="116">
        <f t="shared" si="48"/>
        <v>253</v>
      </c>
    </row>
    <row r="170" spans="1:43" x14ac:dyDescent="0.25">
      <c r="A170" s="119" t="s">
        <v>301</v>
      </c>
      <c r="B170" s="119" t="s">
        <v>306</v>
      </c>
      <c r="C170" s="120">
        <v>76</v>
      </c>
      <c r="D170" s="120">
        <v>42</v>
      </c>
      <c r="E170" s="120">
        <v>47</v>
      </c>
      <c r="F170" s="120">
        <v>0</v>
      </c>
      <c r="G170" s="120">
        <v>0</v>
      </c>
      <c r="H170" s="120">
        <v>0</v>
      </c>
      <c r="I170" s="120">
        <v>0</v>
      </c>
      <c r="J170" s="120">
        <v>0</v>
      </c>
      <c r="K170" s="120">
        <v>0</v>
      </c>
      <c r="L170" s="120">
        <v>0</v>
      </c>
      <c r="M170" s="120">
        <v>0</v>
      </c>
      <c r="N170" s="120">
        <v>0</v>
      </c>
      <c r="O170" s="120">
        <v>0</v>
      </c>
      <c r="P170" s="120">
        <v>0</v>
      </c>
      <c r="Q170" s="120">
        <v>0</v>
      </c>
      <c r="R170" s="120">
        <v>165</v>
      </c>
      <c r="V170" s="116" t="str">
        <v>Kingston</v>
      </c>
      <c r="AB170" s="116">
        <f t="shared" si="33"/>
        <v>76</v>
      </c>
      <c r="AC170" s="116">
        <f t="shared" si="34"/>
        <v>42</v>
      </c>
      <c r="AD170" s="116">
        <f t="shared" si="35"/>
        <v>47</v>
      </c>
      <c r="AE170" s="116">
        <f t="shared" si="36"/>
        <v>0</v>
      </c>
      <c r="AF170" s="116">
        <f t="shared" si="37"/>
        <v>0</v>
      </c>
      <c r="AG170" s="116">
        <f t="shared" si="38"/>
        <v>0</v>
      </c>
      <c r="AH170" s="116">
        <f t="shared" si="39"/>
        <v>0</v>
      </c>
      <c r="AI170" s="116">
        <f t="shared" si="40"/>
        <v>0</v>
      </c>
      <c r="AJ170" s="116">
        <f t="shared" si="41"/>
        <v>0</v>
      </c>
      <c r="AK170" s="116">
        <f t="shared" si="42"/>
        <v>0</v>
      </c>
      <c r="AL170" s="116">
        <f t="shared" si="43"/>
        <v>0</v>
      </c>
      <c r="AM170" s="116">
        <f t="shared" si="44"/>
        <v>0</v>
      </c>
      <c r="AN170" s="116">
        <f t="shared" si="45"/>
        <v>0</v>
      </c>
      <c r="AO170" s="116">
        <f t="shared" si="46"/>
        <v>0</v>
      </c>
      <c r="AP170" s="116">
        <f t="shared" si="47"/>
        <v>0</v>
      </c>
      <c r="AQ170" s="116">
        <f t="shared" si="48"/>
        <v>165</v>
      </c>
    </row>
    <row r="171" spans="1:43" x14ac:dyDescent="0.25">
      <c r="A171" s="119" t="s">
        <v>301</v>
      </c>
      <c r="B171" s="119" t="s">
        <v>307</v>
      </c>
      <c r="C171" s="120">
        <v>22</v>
      </c>
      <c r="D171" s="120">
        <v>38</v>
      </c>
      <c r="E171" s="120">
        <v>36</v>
      </c>
      <c r="F171" s="120">
        <v>39</v>
      </c>
      <c r="G171" s="120">
        <v>40</v>
      </c>
      <c r="H171" s="120">
        <v>37</v>
      </c>
      <c r="I171" s="120">
        <v>38</v>
      </c>
      <c r="J171" s="120">
        <v>31</v>
      </c>
      <c r="K171" s="120">
        <v>0</v>
      </c>
      <c r="L171" s="120">
        <v>0</v>
      </c>
      <c r="M171" s="120">
        <v>0</v>
      </c>
      <c r="N171" s="120">
        <v>0</v>
      </c>
      <c r="O171" s="120">
        <v>0</v>
      </c>
      <c r="P171" s="120">
        <v>0</v>
      </c>
      <c r="Q171" s="120">
        <v>0</v>
      </c>
      <c r="R171" s="120">
        <v>281</v>
      </c>
      <c r="V171" s="116" t="str">
        <v>KIPP Academy Boston Charter School (District)</v>
      </c>
      <c r="AB171" s="116">
        <f t="shared" si="33"/>
        <v>22</v>
      </c>
      <c r="AC171" s="116">
        <f t="shared" si="34"/>
        <v>38</v>
      </c>
      <c r="AD171" s="116">
        <f t="shared" si="35"/>
        <v>36</v>
      </c>
      <c r="AE171" s="116">
        <f t="shared" si="36"/>
        <v>39</v>
      </c>
      <c r="AF171" s="116">
        <f t="shared" si="37"/>
        <v>40</v>
      </c>
      <c r="AG171" s="116">
        <f t="shared" si="38"/>
        <v>37</v>
      </c>
      <c r="AH171" s="116">
        <f t="shared" si="39"/>
        <v>38</v>
      </c>
      <c r="AI171" s="116">
        <f t="shared" si="40"/>
        <v>31</v>
      </c>
      <c r="AJ171" s="116">
        <f t="shared" si="41"/>
        <v>0</v>
      </c>
      <c r="AK171" s="116">
        <f t="shared" si="42"/>
        <v>0</v>
      </c>
      <c r="AL171" s="116">
        <f t="shared" si="43"/>
        <v>0</v>
      </c>
      <c r="AM171" s="116">
        <f t="shared" si="44"/>
        <v>0</v>
      </c>
      <c r="AN171" s="116">
        <f t="shared" si="45"/>
        <v>0</v>
      </c>
      <c r="AO171" s="116">
        <f t="shared" si="46"/>
        <v>0</v>
      </c>
      <c r="AP171" s="116">
        <f t="shared" si="47"/>
        <v>0</v>
      </c>
      <c r="AQ171" s="116">
        <f t="shared" si="48"/>
        <v>281</v>
      </c>
    </row>
    <row r="172" spans="1:43" x14ac:dyDescent="0.25">
      <c r="A172" s="119" t="s">
        <v>301</v>
      </c>
      <c r="B172" s="119" t="s">
        <v>308</v>
      </c>
      <c r="C172" s="120">
        <v>31</v>
      </c>
      <c r="D172" s="120">
        <v>84</v>
      </c>
      <c r="E172" s="120">
        <v>85</v>
      </c>
      <c r="F172" s="120">
        <v>87</v>
      </c>
      <c r="G172" s="120">
        <v>0</v>
      </c>
      <c r="H172" s="120">
        <v>0</v>
      </c>
      <c r="I172" s="120">
        <v>0</v>
      </c>
      <c r="J172" s="120">
        <v>0</v>
      </c>
      <c r="K172" s="120">
        <v>0</v>
      </c>
      <c r="L172" s="120">
        <v>0</v>
      </c>
      <c r="M172" s="120">
        <v>0</v>
      </c>
      <c r="N172" s="120">
        <v>0</v>
      </c>
      <c r="O172" s="120">
        <v>0</v>
      </c>
      <c r="P172" s="120">
        <v>0</v>
      </c>
      <c r="Q172" s="120">
        <v>0</v>
      </c>
      <c r="R172" s="120">
        <v>287</v>
      </c>
      <c r="V172" s="116" t="str">
        <v>KIPP Academy Lynn Charter (District)</v>
      </c>
      <c r="AB172" s="116">
        <f t="shared" si="33"/>
        <v>31</v>
      </c>
      <c r="AC172" s="116">
        <f t="shared" si="34"/>
        <v>84</v>
      </c>
      <c r="AD172" s="116">
        <f t="shared" si="35"/>
        <v>85</v>
      </c>
      <c r="AE172" s="116">
        <f t="shared" si="36"/>
        <v>87</v>
      </c>
      <c r="AF172" s="116">
        <f t="shared" si="37"/>
        <v>0</v>
      </c>
      <c r="AG172" s="116">
        <f t="shared" si="38"/>
        <v>0</v>
      </c>
      <c r="AH172" s="116">
        <f t="shared" si="39"/>
        <v>0</v>
      </c>
      <c r="AI172" s="116">
        <f t="shared" si="40"/>
        <v>0</v>
      </c>
      <c r="AJ172" s="116">
        <f t="shared" si="41"/>
        <v>0</v>
      </c>
      <c r="AK172" s="116">
        <f t="shared" si="42"/>
        <v>0</v>
      </c>
      <c r="AL172" s="116">
        <f t="shared" si="43"/>
        <v>0</v>
      </c>
      <c r="AM172" s="116">
        <f t="shared" si="44"/>
        <v>0</v>
      </c>
      <c r="AN172" s="116">
        <f t="shared" si="45"/>
        <v>0</v>
      </c>
      <c r="AO172" s="116">
        <f t="shared" si="46"/>
        <v>0</v>
      </c>
      <c r="AP172" s="116">
        <f t="shared" si="47"/>
        <v>0</v>
      </c>
      <c r="AQ172" s="116">
        <f t="shared" si="48"/>
        <v>287</v>
      </c>
    </row>
    <row r="173" spans="1:43" x14ac:dyDescent="0.25">
      <c r="A173" s="119" t="s">
        <v>301</v>
      </c>
      <c r="B173" s="119" t="s">
        <v>309</v>
      </c>
      <c r="C173" s="120">
        <v>67</v>
      </c>
      <c r="D173" s="120">
        <v>69</v>
      </c>
      <c r="E173" s="120">
        <v>70</v>
      </c>
      <c r="F173" s="120">
        <v>72</v>
      </c>
      <c r="G173" s="120">
        <v>86</v>
      </c>
      <c r="H173" s="120">
        <v>81</v>
      </c>
      <c r="I173" s="120">
        <v>79</v>
      </c>
      <c r="J173" s="120">
        <v>58</v>
      </c>
      <c r="K173" s="120">
        <v>0</v>
      </c>
      <c r="L173" s="120">
        <v>0</v>
      </c>
      <c r="M173" s="120">
        <v>0</v>
      </c>
      <c r="N173" s="120">
        <v>0</v>
      </c>
      <c r="O173" s="120">
        <v>0</v>
      </c>
      <c r="P173" s="120">
        <v>0</v>
      </c>
      <c r="Q173" s="120">
        <v>0</v>
      </c>
      <c r="R173" s="120">
        <v>582</v>
      </c>
      <c r="V173" s="116" t="str">
        <v>Lawrence</v>
      </c>
      <c r="AB173" s="116">
        <f t="shared" si="33"/>
        <v>67</v>
      </c>
      <c r="AC173" s="116">
        <f t="shared" si="34"/>
        <v>69</v>
      </c>
      <c r="AD173" s="116">
        <f t="shared" si="35"/>
        <v>70</v>
      </c>
      <c r="AE173" s="116">
        <f t="shared" si="36"/>
        <v>72</v>
      </c>
      <c r="AF173" s="116">
        <f t="shared" si="37"/>
        <v>86</v>
      </c>
      <c r="AG173" s="116">
        <f t="shared" si="38"/>
        <v>81</v>
      </c>
      <c r="AH173" s="116">
        <f t="shared" si="39"/>
        <v>79</v>
      </c>
      <c r="AI173" s="116">
        <f t="shared" si="40"/>
        <v>58</v>
      </c>
      <c r="AJ173" s="116">
        <f t="shared" si="41"/>
        <v>0</v>
      </c>
      <c r="AK173" s="116">
        <f t="shared" si="42"/>
        <v>0</v>
      </c>
      <c r="AL173" s="116">
        <f t="shared" si="43"/>
        <v>0</v>
      </c>
      <c r="AM173" s="116">
        <f t="shared" si="44"/>
        <v>0</v>
      </c>
      <c r="AN173" s="116">
        <f t="shared" si="45"/>
        <v>0</v>
      </c>
      <c r="AO173" s="116">
        <f t="shared" si="46"/>
        <v>0</v>
      </c>
      <c r="AP173" s="116">
        <f t="shared" si="47"/>
        <v>0</v>
      </c>
      <c r="AQ173" s="116">
        <f t="shared" si="48"/>
        <v>582</v>
      </c>
    </row>
    <row r="174" spans="1:43" x14ac:dyDescent="0.25">
      <c r="A174" s="119" t="s">
        <v>301</v>
      </c>
      <c r="B174" s="119" t="s">
        <v>310</v>
      </c>
      <c r="C174" s="120">
        <v>0</v>
      </c>
      <c r="D174" s="120">
        <v>0</v>
      </c>
      <c r="E174" s="120">
        <v>0</v>
      </c>
      <c r="F174" s="120">
        <v>0</v>
      </c>
      <c r="G174" s="120">
        <v>0</v>
      </c>
      <c r="H174" s="120">
        <v>0</v>
      </c>
      <c r="I174" s="120">
        <v>0</v>
      </c>
      <c r="J174" s="120">
        <v>0</v>
      </c>
      <c r="K174" s="120">
        <v>0</v>
      </c>
      <c r="L174" s="120">
        <v>0</v>
      </c>
      <c r="M174" s="120">
        <v>0</v>
      </c>
      <c r="N174" s="120">
        <v>0</v>
      </c>
      <c r="O174" s="120">
        <v>170</v>
      </c>
      <c r="P174" s="120">
        <v>57</v>
      </c>
      <c r="Q174" s="120">
        <v>0</v>
      </c>
      <c r="R174" s="120">
        <v>227</v>
      </c>
      <c r="V174" s="116" t="str">
        <v>Lawrence Family Development Charter (District)</v>
      </c>
      <c r="AB174" s="116">
        <f t="shared" si="33"/>
        <v>0</v>
      </c>
      <c r="AC174" s="116">
        <f t="shared" si="34"/>
        <v>0</v>
      </c>
      <c r="AD174" s="116">
        <f t="shared" si="35"/>
        <v>0</v>
      </c>
      <c r="AE174" s="116">
        <f t="shared" si="36"/>
        <v>0</v>
      </c>
      <c r="AF174" s="116">
        <f t="shared" si="37"/>
        <v>0</v>
      </c>
      <c r="AG174" s="116">
        <f t="shared" si="38"/>
        <v>0</v>
      </c>
      <c r="AH174" s="116">
        <f t="shared" si="39"/>
        <v>0</v>
      </c>
      <c r="AI174" s="116">
        <f t="shared" si="40"/>
        <v>0</v>
      </c>
      <c r="AJ174" s="116">
        <f t="shared" si="41"/>
        <v>0</v>
      </c>
      <c r="AK174" s="116">
        <f t="shared" si="42"/>
        <v>0</v>
      </c>
      <c r="AL174" s="116">
        <f t="shared" si="43"/>
        <v>0</v>
      </c>
      <c r="AM174" s="116">
        <f t="shared" si="44"/>
        <v>0</v>
      </c>
      <c r="AN174" s="116">
        <f t="shared" si="45"/>
        <v>170</v>
      </c>
      <c r="AO174" s="116">
        <f t="shared" si="46"/>
        <v>57</v>
      </c>
      <c r="AP174" s="116">
        <f t="shared" si="47"/>
        <v>0</v>
      </c>
      <c r="AQ174" s="116">
        <f t="shared" si="48"/>
        <v>227</v>
      </c>
    </row>
    <row r="175" spans="1:43" x14ac:dyDescent="0.25">
      <c r="A175" s="119" t="s">
        <v>301</v>
      </c>
      <c r="B175" s="119" t="s">
        <v>311</v>
      </c>
      <c r="C175" s="120">
        <v>0</v>
      </c>
      <c r="D175" s="120">
        <v>0</v>
      </c>
      <c r="E175" s="120">
        <v>0</v>
      </c>
      <c r="F175" s="120">
        <v>0</v>
      </c>
      <c r="G175" s="120">
        <v>0</v>
      </c>
      <c r="H175" s="120">
        <v>0</v>
      </c>
      <c r="I175" s="120">
        <v>0</v>
      </c>
      <c r="J175" s="120">
        <v>0</v>
      </c>
      <c r="K175" s="120">
        <v>0</v>
      </c>
      <c r="L175" s="120">
        <v>0</v>
      </c>
      <c r="M175" s="120">
        <v>133</v>
      </c>
      <c r="N175" s="120">
        <v>135</v>
      </c>
      <c r="O175" s="120">
        <v>122</v>
      </c>
      <c r="P175" s="120">
        <v>108</v>
      </c>
      <c r="Q175" s="120">
        <v>2</v>
      </c>
      <c r="R175" s="120">
        <v>500</v>
      </c>
      <c r="V175" s="116" t="str">
        <v>Learning First Charter Public School (District)</v>
      </c>
      <c r="AB175" s="116">
        <f t="shared" si="33"/>
        <v>0</v>
      </c>
      <c r="AC175" s="116">
        <f t="shared" si="34"/>
        <v>0</v>
      </c>
      <c r="AD175" s="116">
        <f t="shared" si="35"/>
        <v>0</v>
      </c>
      <c r="AE175" s="116">
        <f t="shared" si="36"/>
        <v>0</v>
      </c>
      <c r="AF175" s="116">
        <f t="shared" si="37"/>
        <v>0</v>
      </c>
      <c r="AG175" s="116">
        <f t="shared" si="38"/>
        <v>0</v>
      </c>
      <c r="AH175" s="116">
        <f t="shared" si="39"/>
        <v>0</v>
      </c>
      <c r="AI175" s="116">
        <f t="shared" si="40"/>
        <v>0</v>
      </c>
      <c r="AJ175" s="116">
        <f t="shared" si="41"/>
        <v>0</v>
      </c>
      <c r="AK175" s="116">
        <f t="shared" si="42"/>
        <v>0</v>
      </c>
      <c r="AL175" s="116">
        <f t="shared" si="43"/>
        <v>133</v>
      </c>
      <c r="AM175" s="116">
        <f t="shared" si="44"/>
        <v>135</v>
      </c>
      <c r="AN175" s="116">
        <f t="shared" si="45"/>
        <v>122</v>
      </c>
      <c r="AO175" s="116">
        <f t="shared" si="46"/>
        <v>108</v>
      </c>
      <c r="AP175" s="116">
        <f t="shared" si="47"/>
        <v>2</v>
      </c>
      <c r="AQ175" s="116">
        <f t="shared" si="48"/>
        <v>500</v>
      </c>
    </row>
    <row r="176" spans="1:43" x14ac:dyDescent="0.25">
      <c r="A176" s="119" t="s">
        <v>301</v>
      </c>
      <c r="B176" s="119" t="s">
        <v>312</v>
      </c>
      <c r="C176" s="120">
        <v>0</v>
      </c>
      <c r="D176" s="120">
        <v>0</v>
      </c>
      <c r="E176" s="120">
        <v>0</v>
      </c>
      <c r="F176" s="120">
        <v>0</v>
      </c>
      <c r="G176" s="120">
        <v>0</v>
      </c>
      <c r="H176" s="120">
        <v>0</v>
      </c>
      <c r="I176" s="120">
        <v>0</v>
      </c>
      <c r="J176" s="120">
        <v>0</v>
      </c>
      <c r="K176" s="120">
        <v>0</v>
      </c>
      <c r="L176" s="120">
        <v>0</v>
      </c>
      <c r="M176" s="120">
        <v>3</v>
      </c>
      <c r="N176" s="120">
        <v>14</v>
      </c>
      <c r="O176" s="120">
        <v>62</v>
      </c>
      <c r="P176" s="120">
        <v>127</v>
      </c>
      <c r="Q176" s="120">
        <v>4</v>
      </c>
      <c r="R176" s="120">
        <v>210</v>
      </c>
      <c r="V176" s="116" t="str">
        <v>Lee</v>
      </c>
      <c r="AB176" s="116">
        <f t="shared" si="33"/>
        <v>0</v>
      </c>
      <c r="AC176" s="116">
        <f t="shared" si="34"/>
        <v>0</v>
      </c>
      <c r="AD176" s="116">
        <f t="shared" si="35"/>
        <v>0</v>
      </c>
      <c r="AE176" s="116">
        <f t="shared" si="36"/>
        <v>0</v>
      </c>
      <c r="AF176" s="116">
        <f t="shared" si="37"/>
        <v>0</v>
      </c>
      <c r="AG176" s="116">
        <f t="shared" si="38"/>
        <v>0</v>
      </c>
      <c r="AH176" s="116">
        <f t="shared" si="39"/>
        <v>0</v>
      </c>
      <c r="AI176" s="116">
        <f t="shared" si="40"/>
        <v>0</v>
      </c>
      <c r="AJ176" s="116">
        <f t="shared" si="41"/>
        <v>0</v>
      </c>
      <c r="AK176" s="116">
        <f t="shared" si="42"/>
        <v>0</v>
      </c>
      <c r="AL176" s="116">
        <f t="shared" si="43"/>
        <v>3</v>
      </c>
      <c r="AM176" s="116">
        <f t="shared" si="44"/>
        <v>14</v>
      </c>
      <c r="AN176" s="116">
        <f t="shared" si="45"/>
        <v>62</v>
      </c>
      <c r="AO176" s="116">
        <f t="shared" si="46"/>
        <v>127</v>
      </c>
      <c r="AP176" s="116">
        <f t="shared" si="47"/>
        <v>4</v>
      </c>
      <c r="AQ176" s="116">
        <f t="shared" si="48"/>
        <v>210</v>
      </c>
    </row>
    <row r="177" spans="1:43" x14ac:dyDescent="0.25">
      <c r="A177" s="119" t="s">
        <v>301</v>
      </c>
      <c r="B177" s="119" t="s">
        <v>313</v>
      </c>
      <c r="C177" s="120">
        <v>0</v>
      </c>
      <c r="D177" s="120">
        <v>0</v>
      </c>
      <c r="E177" s="120">
        <v>0</v>
      </c>
      <c r="F177" s="120">
        <v>0</v>
      </c>
      <c r="G177" s="120">
        <v>0</v>
      </c>
      <c r="H177" s="120">
        <v>0</v>
      </c>
      <c r="I177" s="120">
        <v>0</v>
      </c>
      <c r="J177" s="120">
        <v>0</v>
      </c>
      <c r="K177" s="120">
        <v>0</v>
      </c>
      <c r="L177" s="120">
        <v>0</v>
      </c>
      <c r="M177" s="120">
        <v>170</v>
      </c>
      <c r="N177" s="120">
        <v>119</v>
      </c>
      <c r="O177" s="120">
        <v>111</v>
      </c>
      <c r="P177" s="120">
        <v>90</v>
      </c>
      <c r="Q177" s="120">
        <v>0</v>
      </c>
      <c r="R177" s="120">
        <v>490</v>
      </c>
      <c r="V177" s="116" t="str">
        <v>Leicester</v>
      </c>
      <c r="AB177" s="116">
        <f t="shared" si="33"/>
        <v>0</v>
      </c>
      <c r="AC177" s="116">
        <f t="shared" si="34"/>
        <v>0</v>
      </c>
      <c r="AD177" s="116">
        <f t="shared" si="35"/>
        <v>0</v>
      </c>
      <c r="AE177" s="116">
        <f t="shared" si="36"/>
        <v>0</v>
      </c>
      <c r="AF177" s="116">
        <f t="shared" si="37"/>
        <v>0</v>
      </c>
      <c r="AG177" s="116">
        <f t="shared" si="38"/>
        <v>0</v>
      </c>
      <c r="AH177" s="116">
        <f t="shared" si="39"/>
        <v>0</v>
      </c>
      <c r="AI177" s="116">
        <f t="shared" si="40"/>
        <v>0</v>
      </c>
      <c r="AJ177" s="116">
        <f t="shared" si="41"/>
        <v>0</v>
      </c>
      <c r="AK177" s="116">
        <f t="shared" si="42"/>
        <v>0</v>
      </c>
      <c r="AL177" s="116">
        <f t="shared" si="43"/>
        <v>170</v>
      </c>
      <c r="AM177" s="116">
        <f t="shared" si="44"/>
        <v>119</v>
      </c>
      <c r="AN177" s="116">
        <f t="shared" si="45"/>
        <v>111</v>
      </c>
      <c r="AO177" s="116">
        <f t="shared" si="46"/>
        <v>90</v>
      </c>
      <c r="AP177" s="116">
        <f t="shared" si="47"/>
        <v>0</v>
      </c>
      <c r="AQ177" s="116">
        <f t="shared" si="48"/>
        <v>490</v>
      </c>
    </row>
    <row r="178" spans="1:43" x14ac:dyDescent="0.25">
      <c r="A178" s="119" t="s">
        <v>301</v>
      </c>
      <c r="B178" s="119" t="s">
        <v>314</v>
      </c>
      <c r="C178" s="120">
        <v>0</v>
      </c>
      <c r="D178" s="120">
        <v>0</v>
      </c>
      <c r="E178" s="120">
        <v>0</v>
      </c>
      <c r="F178" s="120">
        <v>0</v>
      </c>
      <c r="G178" s="120">
        <v>0</v>
      </c>
      <c r="H178" s="120">
        <v>0</v>
      </c>
      <c r="I178" s="120">
        <v>0</v>
      </c>
      <c r="J178" s="120">
        <v>0</v>
      </c>
      <c r="K178" s="120">
        <v>274</v>
      </c>
      <c r="L178" s="120">
        <v>263</v>
      </c>
      <c r="M178" s="120">
        <v>311</v>
      </c>
      <c r="N178" s="120">
        <v>285</v>
      </c>
      <c r="O178" s="120">
        <v>295</v>
      </c>
      <c r="P178" s="120">
        <v>265</v>
      </c>
      <c r="Q178" s="120">
        <v>0</v>
      </c>
      <c r="R178" s="120">
        <v>1693</v>
      </c>
      <c r="V178" s="116" t="str">
        <v>Lenox</v>
      </c>
      <c r="AB178" s="116">
        <f t="shared" si="33"/>
        <v>0</v>
      </c>
      <c r="AC178" s="116">
        <f t="shared" si="34"/>
        <v>0</v>
      </c>
      <c r="AD178" s="116">
        <f t="shared" si="35"/>
        <v>0</v>
      </c>
      <c r="AE178" s="116">
        <f t="shared" si="36"/>
        <v>0</v>
      </c>
      <c r="AF178" s="116">
        <f t="shared" si="37"/>
        <v>0</v>
      </c>
      <c r="AG178" s="116">
        <f t="shared" si="38"/>
        <v>0</v>
      </c>
      <c r="AH178" s="116">
        <f t="shared" si="39"/>
        <v>0</v>
      </c>
      <c r="AI178" s="116">
        <f t="shared" si="40"/>
        <v>0</v>
      </c>
      <c r="AJ178" s="116">
        <f t="shared" si="41"/>
        <v>274</v>
      </c>
      <c r="AK178" s="116">
        <f t="shared" si="42"/>
        <v>263</v>
      </c>
      <c r="AL178" s="116">
        <f t="shared" si="43"/>
        <v>311</v>
      </c>
      <c r="AM178" s="116">
        <f t="shared" si="44"/>
        <v>285</v>
      </c>
      <c r="AN178" s="116">
        <f t="shared" si="45"/>
        <v>295</v>
      </c>
      <c r="AO178" s="116">
        <f t="shared" si="46"/>
        <v>265</v>
      </c>
      <c r="AP178" s="116">
        <f t="shared" si="47"/>
        <v>0</v>
      </c>
      <c r="AQ178" s="116">
        <f t="shared" si="48"/>
        <v>1693</v>
      </c>
    </row>
    <row r="179" spans="1:43" x14ac:dyDescent="0.25">
      <c r="A179" s="119" t="s">
        <v>301</v>
      </c>
      <c r="B179" s="119" t="s">
        <v>315</v>
      </c>
      <c r="C179" s="120">
        <v>0</v>
      </c>
      <c r="D179" s="120">
        <v>0</v>
      </c>
      <c r="E179" s="120">
        <v>0</v>
      </c>
      <c r="F179" s="120">
        <v>0</v>
      </c>
      <c r="G179" s="120">
        <v>0</v>
      </c>
      <c r="H179" s="120">
        <v>0</v>
      </c>
      <c r="I179" s="120">
        <v>0</v>
      </c>
      <c r="J179" s="120">
        <v>0</v>
      </c>
      <c r="K179" s="120">
        <v>409</v>
      </c>
      <c r="L179" s="120">
        <v>404</v>
      </c>
      <c r="M179" s="120">
        <v>425</v>
      </c>
      <c r="N179" s="120">
        <v>401</v>
      </c>
      <c r="O179" s="120">
        <v>388</v>
      </c>
      <c r="P179" s="120">
        <v>397</v>
      </c>
      <c r="Q179" s="120">
        <v>0</v>
      </c>
      <c r="R179" s="120">
        <v>2424</v>
      </c>
      <c r="V179" s="116" t="str">
        <v>Leominster</v>
      </c>
      <c r="AB179" s="116">
        <f t="shared" si="33"/>
        <v>0</v>
      </c>
      <c r="AC179" s="116">
        <f t="shared" si="34"/>
        <v>0</v>
      </c>
      <c r="AD179" s="116">
        <f t="shared" si="35"/>
        <v>0</v>
      </c>
      <c r="AE179" s="116">
        <f t="shared" si="36"/>
        <v>0</v>
      </c>
      <c r="AF179" s="116">
        <f t="shared" si="37"/>
        <v>0</v>
      </c>
      <c r="AG179" s="116">
        <f t="shared" si="38"/>
        <v>0</v>
      </c>
      <c r="AH179" s="116">
        <f t="shared" si="39"/>
        <v>0</v>
      </c>
      <c r="AI179" s="116">
        <f t="shared" si="40"/>
        <v>0</v>
      </c>
      <c r="AJ179" s="116">
        <f t="shared" si="41"/>
        <v>409</v>
      </c>
      <c r="AK179" s="116">
        <f t="shared" si="42"/>
        <v>404</v>
      </c>
      <c r="AL179" s="116">
        <f t="shared" si="43"/>
        <v>425</v>
      </c>
      <c r="AM179" s="116">
        <f t="shared" si="44"/>
        <v>401</v>
      </c>
      <c r="AN179" s="116">
        <f t="shared" si="45"/>
        <v>388</v>
      </c>
      <c r="AO179" s="116">
        <f t="shared" si="46"/>
        <v>397</v>
      </c>
      <c r="AP179" s="116">
        <f t="shared" si="47"/>
        <v>0</v>
      </c>
      <c r="AQ179" s="116">
        <f t="shared" si="48"/>
        <v>2424</v>
      </c>
    </row>
    <row r="180" spans="1:43" x14ac:dyDescent="0.25">
      <c r="A180" s="119" t="s">
        <v>301</v>
      </c>
      <c r="B180" s="119" t="s">
        <v>316</v>
      </c>
      <c r="C180" s="120">
        <v>17</v>
      </c>
      <c r="D180" s="120">
        <v>28</v>
      </c>
      <c r="E180" s="120">
        <v>26</v>
      </c>
      <c r="F180" s="120">
        <v>25</v>
      </c>
      <c r="G180" s="120">
        <v>27</v>
      </c>
      <c r="H180" s="120">
        <v>27</v>
      </c>
      <c r="I180" s="120">
        <v>25</v>
      </c>
      <c r="J180" s="120">
        <v>23</v>
      </c>
      <c r="K180" s="120">
        <v>17</v>
      </c>
      <c r="L180" s="120">
        <v>34</v>
      </c>
      <c r="M180" s="120">
        <v>0</v>
      </c>
      <c r="N180" s="120">
        <v>0</v>
      </c>
      <c r="O180" s="120">
        <v>0</v>
      </c>
      <c r="P180" s="120">
        <v>0</v>
      </c>
      <c r="Q180" s="120">
        <v>0</v>
      </c>
      <c r="R180" s="118">
        <v>249</v>
      </c>
      <c r="V180" s="116" t="str">
        <v>Leverett</v>
      </c>
      <c r="AB180" s="116">
        <f t="shared" si="33"/>
        <v>17</v>
      </c>
      <c r="AC180" s="116">
        <f t="shared" si="34"/>
        <v>28</v>
      </c>
      <c r="AD180" s="116">
        <f t="shared" si="35"/>
        <v>26</v>
      </c>
      <c r="AE180" s="116">
        <f t="shared" si="36"/>
        <v>25</v>
      </c>
      <c r="AF180" s="116">
        <f t="shared" si="37"/>
        <v>27</v>
      </c>
      <c r="AG180" s="116">
        <f t="shared" si="38"/>
        <v>27</v>
      </c>
      <c r="AH180" s="116">
        <f t="shared" si="39"/>
        <v>25</v>
      </c>
      <c r="AI180" s="116">
        <f t="shared" si="40"/>
        <v>23</v>
      </c>
      <c r="AJ180" s="116">
        <f t="shared" si="41"/>
        <v>17</v>
      </c>
      <c r="AK180" s="116">
        <f t="shared" si="42"/>
        <v>34</v>
      </c>
      <c r="AL180" s="116">
        <f t="shared" si="43"/>
        <v>0</v>
      </c>
      <c r="AM180" s="116">
        <f t="shared" si="44"/>
        <v>0</v>
      </c>
      <c r="AN180" s="116">
        <f t="shared" si="45"/>
        <v>0</v>
      </c>
      <c r="AO180" s="116">
        <f t="shared" si="46"/>
        <v>0</v>
      </c>
      <c r="AP180" s="116">
        <f t="shared" si="47"/>
        <v>0</v>
      </c>
      <c r="AQ180" s="116">
        <f t="shared" si="48"/>
        <v>249</v>
      </c>
    </row>
    <row r="181" spans="1:43" x14ac:dyDescent="0.25">
      <c r="A181" s="119" t="s">
        <v>301</v>
      </c>
      <c r="B181" s="119" t="s">
        <v>317</v>
      </c>
      <c r="C181" s="120">
        <v>30</v>
      </c>
      <c r="D181" s="120">
        <v>36</v>
      </c>
      <c r="E181" s="120">
        <v>42</v>
      </c>
      <c r="F181" s="120">
        <v>42</v>
      </c>
      <c r="G181" s="120">
        <v>42</v>
      </c>
      <c r="H181" s="120">
        <v>38</v>
      </c>
      <c r="I181" s="120">
        <v>32</v>
      </c>
      <c r="J181" s="120">
        <v>30</v>
      </c>
      <c r="K181" s="120">
        <v>0</v>
      </c>
      <c r="L181" s="120">
        <v>0</v>
      </c>
      <c r="M181" s="120">
        <v>0</v>
      </c>
      <c r="N181" s="120">
        <v>0</v>
      </c>
      <c r="O181" s="120">
        <v>0</v>
      </c>
      <c r="P181" s="120">
        <v>0</v>
      </c>
      <c r="Q181" s="120">
        <v>0</v>
      </c>
      <c r="R181" s="118">
        <v>292</v>
      </c>
      <c r="V181" s="116" t="str">
        <v>Lexington</v>
      </c>
      <c r="AB181" s="116">
        <f t="shared" si="33"/>
        <v>30</v>
      </c>
      <c r="AC181" s="116">
        <f t="shared" si="34"/>
        <v>36</v>
      </c>
      <c r="AD181" s="116">
        <f t="shared" si="35"/>
        <v>42</v>
      </c>
      <c r="AE181" s="116">
        <f t="shared" si="36"/>
        <v>42</v>
      </c>
      <c r="AF181" s="116">
        <f t="shared" si="37"/>
        <v>42</v>
      </c>
      <c r="AG181" s="116">
        <f t="shared" si="38"/>
        <v>38</v>
      </c>
      <c r="AH181" s="116">
        <f t="shared" si="39"/>
        <v>32</v>
      </c>
      <c r="AI181" s="116">
        <f t="shared" si="40"/>
        <v>30</v>
      </c>
      <c r="AJ181" s="116">
        <f t="shared" si="41"/>
        <v>0</v>
      </c>
      <c r="AK181" s="116">
        <f t="shared" si="42"/>
        <v>0</v>
      </c>
      <c r="AL181" s="116">
        <f t="shared" si="43"/>
        <v>0</v>
      </c>
      <c r="AM181" s="116">
        <f t="shared" si="44"/>
        <v>0</v>
      </c>
      <c r="AN181" s="116">
        <f t="shared" si="45"/>
        <v>0</v>
      </c>
      <c r="AO181" s="116">
        <f t="shared" si="46"/>
        <v>0</v>
      </c>
      <c r="AP181" s="116">
        <f t="shared" si="47"/>
        <v>0</v>
      </c>
      <c r="AQ181" s="116">
        <f t="shared" si="48"/>
        <v>292</v>
      </c>
    </row>
    <row r="182" spans="1:43" x14ac:dyDescent="0.25">
      <c r="A182" s="119" t="s">
        <v>301</v>
      </c>
      <c r="B182" s="119" t="s">
        <v>318</v>
      </c>
      <c r="C182" s="120">
        <v>0</v>
      </c>
      <c r="D182" s="120">
        <v>0</v>
      </c>
      <c r="E182" s="120">
        <v>0</v>
      </c>
      <c r="F182" s="120">
        <v>0</v>
      </c>
      <c r="G182" s="120">
        <v>0</v>
      </c>
      <c r="H182" s="120">
        <v>0</v>
      </c>
      <c r="I182" s="120">
        <v>0</v>
      </c>
      <c r="J182" s="120">
        <v>0</v>
      </c>
      <c r="K182" s="120">
        <v>42</v>
      </c>
      <c r="L182" s="120">
        <v>58</v>
      </c>
      <c r="M182" s="120">
        <v>111</v>
      </c>
      <c r="N182" s="120">
        <v>130</v>
      </c>
      <c r="O182" s="120">
        <v>159</v>
      </c>
      <c r="P182" s="120">
        <v>158</v>
      </c>
      <c r="Q182" s="120">
        <v>9</v>
      </c>
      <c r="R182" s="120">
        <v>667</v>
      </c>
      <c r="V182" s="116" t="str">
        <v>Libertas Academy Charter School (District)</v>
      </c>
      <c r="AB182" s="116">
        <f t="shared" si="33"/>
        <v>0</v>
      </c>
      <c r="AC182" s="116">
        <f t="shared" si="34"/>
        <v>0</v>
      </c>
      <c r="AD182" s="116">
        <f t="shared" si="35"/>
        <v>0</v>
      </c>
      <c r="AE182" s="116">
        <f t="shared" si="36"/>
        <v>0</v>
      </c>
      <c r="AF182" s="116">
        <f t="shared" si="37"/>
        <v>0</v>
      </c>
      <c r="AG182" s="116">
        <f t="shared" si="38"/>
        <v>0</v>
      </c>
      <c r="AH182" s="116">
        <f t="shared" si="39"/>
        <v>0</v>
      </c>
      <c r="AI182" s="116">
        <f t="shared" si="40"/>
        <v>0</v>
      </c>
      <c r="AJ182" s="116">
        <f t="shared" si="41"/>
        <v>42</v>
      </c>
      <c r="AK182" s="116">
        <f t="shared" si="42"/>
        <v>58</v>
      </c>
      <c r="AL182" s="116">
        <f t="shared" si="43"/>
        <v>111</v>
      </c>
      <c r="AM182" s="116">
        <f t="shared" si="44"/>
        <v>130</v>
      </c>
      <c r="AN182" s="116">
        <f t="shared" si="45"/>
        <v>159</v>
      </c>
      <c r="AO182" s="116">
        <f t="shared" si="46"/>
        <v>158</v>
      </c>
      <c r="AP182" s="116">
        <f t="shared" si="47"/>
        <v>9</v>
      </c>
      <c r="AQ182" s="116">
        <f t="shared" si="48"/>
        <v>667</v>
      </c>
    </row>
    <row r="183" spans="1:43" x14ac:dyDescent="0.25">
      <c r="A183" s="119" t="s">
        <v>301</v>
      </c>
      <c r="B183" s="119" t="s">
        <v>319</v>
      </c>
      <c r="C183" s="120">
        <v>0</v>
      </c>
      <c r="D183" s="120">
        <v>0</v>
      </c>
      <c r="E183" s="120">
        <v>0</v>
      </c>
      <c r="F183" s="120">
        <v>0</v>
      </c>
      <c r="G183" s="120">
        <v>0</v>
      </c>
      <c r="H183" s="120">
        <v>0</v>
      </c>
      <c r="I183" s="120">
        <v>0</v>
      </c>
      <c r="J183" s="120">
        <v>0</v>
      </c>
      <c r="K183" s="120">
        <v>0</v>
      </c>
      <c r="L183" s="120">
        <v>4</v>
      </c>
      <c r="M183" s="120">
        <v>3</v>
      </c>
      <c r="N183" s="120">
        <v>4</v>
      </c>
      <c r="O183" s="120">
        <v>4</v>
      </c>
      <c r="P183" s="120">
        <v>13</v>
      </c>
      <c r="Q183" s="120">
        <v>0</v>
      </c>
      <c r="R183" s="120">
        <v>28</v>
      </c>
      <c r="V183" s="116" t="str">
        <v>Lincoln</v>
      </c>
      <c r="AB183" s="116">
        <f t="shared" si="33"/>
        <v>0</v>
      </c>
      <c r="AC183" s="116">
        <f t="shared" si="34"/>
        <v>0</v>
      </c>
      <c r="AD183" s="116">
        <f t="shared" si="35"/>
        <v>0</v>
      </c>
      <c r="AE183" s="116">
        <f t="shared" si="36"/>
        <v>0</v>
      </c>
      <c r="AF183" s="116">
        <f t="shared" si="37"/>
        <v>0</v>
      </c>
      <c r="AG183" s="116">
        <f t="shared" si="38"/>
        <v>0</v>
      </c>
      <c r="AH183" s="116">
        <f t="shared" si="39"/>
        <v>0</v>
      </c>
      <c r="AI183" s="116">
        <f t="shared" si="40"/>
        <v>0</v>
      </c>
      <c r="AJ183" s="116">
        <f t="shared" si="41"/>
        <v>0</v>
      </c>
      <c r="AK183" s="116">
        <f t="shared" si="42"/>
        <v>4</v>
      </c>
      <c r="AL183" s="116">
        <f t="shared" si="43"/>
        <v>3</v>
      </c>
      <c r="AM183" s="116">
        <f t="shared" si="44"/>
        <v>4</v>
      </c>
      <c r="AN183" s="116">
        <f t="shared" si="45"/>
        <v>4</v>
      </c>
      <c r="AO183" s="116">
        <f t="shared" si="46"/>
        <v>13</v>
      </c>
      <c r="AP183" s="116">
        <f t="shared" si="47"/>
        <v>0</v>
      </c>
      <c r="AQ183" s="116">
        <f t="shared" si="48"/>
        <v>28</v>
      </c>
    </row>
    <row r="184" spans="1:43" x14ac:dyDescent="0.25">
      <c r="A184" s="119" t="s">
        <v>301</v>
      </c>
      <c r="B184" s="119" t="s">
        <v>320</v>
      </c>
      <c r="C184" s="120">
        <v>24</v>
      </c>
      <c r="D184" s="120">
        <v>25</v>
      </c>
      <c r="E184" s="120">
        <v>28</v>
      </c>
      <c r="F184" s="120">
        <v>29</v>
      </c>
      <c r="G184" s="120">
        <v>27</v>
      </c>
      <c r="H184" s="120">
        <v>18</v>
      </c>
      <c r="I184" s="120">
        <v>22</v>
      </c>
      <c r="J184" s="120">
        <v>21</v>
      </c>
      <c r="K184" s="120">
        <v>0</v>
      </c>
      <c r="L184" s="120">
        <v>0</v>
      </c>
      <c r="M184" s="120">
        <v>0</v>
      </c>
      <c r="N184" s="120">
        <v>0</v>
      </c>
      <c r="O184" s="120">
        <v>0</v>
      </c>
      <c r="P184" s="120">
        <v>0</v>
      </c>
      <c r="Q184" s="120">
        <v>0</v>
      </c>
      <c r="R184" s="120">
        <v>194</v>
      </c>
      <c r="V184" s="116" t="str">
        <v>Lincoln-Sudbury</v>
      </c>
      <c r="AB184" s="116">
        <f t="shared" si="33"/>
        <v>24</v>
      </c>
      <c r="AC184" s="116">
        <f t="shared" si="34"/>
        <v>25</v>
      </c>
      <c r="AD184" s="116">
        <f t="shared" si="35"/>
        <v>28</v>
      </c>
      <c r="AE184" s="116">
        <f t="shared" si="36"/>
        <v>29</v>
      </c>
      <c r="AF184" s="116">
        <f t="shared" si="37"/>
        <v>27</v>
      </c>
      <c r="AG184" s="116">
        <f t="shared" si="38"/>
        <v>18</v>
      </c>
      <c r="AH184" s="116">
        <f t="shared" si="39"/>
        <v>22</v>
      </c>
      <c r="AI184" s="116">
        <f t="shared" si="40"/>
        <v>21</v>
      </c>
      <c r="AJ184" s="116">
        <f t="shared" si="41"/>
        <v>0</v>
      </c>
      <c r="AK184" s="116">
        <f t="shared" si="42"/>
        <v>0</v>
      </c>
      <c r="AL184" s="116">
        <f t="shared" si="43"/>
        <v>0</v>
      </c>
      <c r="AM184" s="116">
        <f t="shared" si="44"/>
        <v>0</v>
      </c>
      <c r="AN184" s="116">
        <f t="shared" si="45"/>
        <v>0</v>
      </c>
      <c r="AO184" s="116">
        <f t="shared" si="46"/>
        <v>0</v>
      </c>
      <c r="AP184" s="116">
        <f t="shared" si="47"/>
        <v>0</v>
      </c>
      <c r="AQ184" s="116">
        <f t="shared" si="48"/>
        <v>194</v>
      </c>
    </row>
    <row r="185" spans="1:43" x14ac:dyDescent="0.25">
      <c r="A185" s="119" t="s">
        <v>301</v>
      </c>
      <c r="B185" s="119" t="s">
        <v>321</v>
      </c>
      <c r="C185" s="120">
        <v>0</v>
      </c>
      <c r="D185" s="120">
        <v>0</v>
      </c>
      <c r="E185" s="120">
        <v>0</v>
      </c>
      <c r="F185" s="120">
        <v>0</v>
      </c>
      <c r="G185" s="120">
        <v>0</v>
      </c>
      <c r="H185" s="120">
        <v>0</v>
      </c>
      <c r="I185" s="120">
        <v>0</v>
      </c>
      <c r="J185" s="120">
        <v>0</v>
      </c>
      <c r="K185" s="120">
        <v>25</v>
      </c>
      <c r="L185" s="120">
        <v>35</v>
      </c>
      <c r="M185" s="120">
        <v>105</v>
      </c>
      <c r="N185" s="120">
        <v>148</v>
      </c>
      <c r="O185" s="120">
        <v>209</v>
      </c>
      <c r="P185" s="120">
        <v>180</v>
      </c>
      <c r="Q185" s="120">
        <v>52</v>
      </c>
      <c r="R185" s="120">
        <v>754</v>
      </c>
      <c r="V185" s="116" t="str">
        <v>Littleton</v>
      </c>
      <c r="AB185" s="116">
        <f t="shared" si="33"/>
        <v>0</v>
      </c>
      <c r="AC185" s="116">
        <f t="shared" si="34"/>
        <v>0</v>
      </c>
      <c r="AD185" s="116">
        <f t="shared" si="35"/>
        <v>0</v>
      </c>
      <c r="AE185" s="116">
        <f t="shared" si="36"/>
        <v>0</v>
      </c>
      <c r="AF185" s="116">
        <f t="shared" si="37"/>
        <v>0</v>
      </c>
      <c r="AG185" s="116">
        <f t="shared" si="38"/>
        <v>0</v>
      </c>
      <c r="AH185" s="116">
        <f t="shared" si="39"/>
        <v>0</v>
      </c>
      <c r="AI185" s="116">
        <f t="shared" si="40"/>
        <v>0</v>
      </c>
      <c r="AJ185" s="116">
        <f t="shared" si="41"/>
        <v>25</v>
      </c>
      <c r="AK185" s="116">
        <f t="shared" si="42"/>
        <v>35</v>
      </c>
      <c r="AL185" s="116">
        <f t="shared" si="43"/>
        <v>105</v>
      </c>
      <c r="AM185" s="116">
        <f t="shared" si="44"/>
        <v>148</v>
      </c>
      <c r="AN185" s="116">
        <f t="shared" si="45"/>
        <v>209</v>
      </c>
      <c r="AO185" s="116">
        <f t="shared" si="46"/>
        <v>180</v>
      </c>
      <c r="AP185" s="116">
        <f t="shared" si="47"/>
        <v>52</v>
      </c>
      <c r="AQ185" s="116">
        <f t="shared" si="48"/>
        <v>754</v>
      </c>
    </row>
    <row r="186" spans="1:43" x14ac:dyDescent="0.25">
      <c r="A186" s="119" t="s">
        <v>301</v>
      </c>
      <c r="B186" s="119" t="s">
        <v>322</v>
      </c>
      <c r="C186" s="120">
        <v>37</v>
      </c>
      <c r="D186" s="120">
        <v>46</v>
      </c>
      <c r="E186" s="120">
        <v>36</v>
      </c>
      <c r="F186" s="120">
        <v>31</v>
      </c>
      <c r="G186" s="120">
        <v>32</v>
      </c>
      <c r="H186" s="120">
        <v>27</v>
      </c>
      <c r="I186" s="120">
        <v>21</v>
      </c>
      <c r="J186" s="120">
        <v>18</v>
      </c>
      <c r="K186" s="120">
        <v>0</v>
      </c>
      <c r="L186" s="120">
        <v>0</v>
      </c>
      <c r="M186" s="120">
        <v>0</v>
      </c>
      <c r="N186" s="120">
        <v>0</v>
      </c>
      <c r="O186" s="120">
        <v>0</v>
      </c>
      <c r="P186" s="120">
        <v>0</v>
      </c>
      <c r="Q186" s="120">
        <v>0</v>
      </c>
      <c r="R186" s="120">
        <v>248</v>
      </c>
      <c r="V186" s="116" t="str">
        <v>Longmeadow</v>
      </c>
      <c r="AB186" s="116">
        <f t="shared" si="33"/>
        <v>37</v>
      </c>
      <c r="AC186" s="116">
        <f t="shared" si="34"/>
        <v>46</v>
      </c>
      <c r="AD186" s="116">
        <f t="shared" si="35"/>
        <v>36</v>
      </c>
      <c r="AE186" s="116">
        <f t="shared" si="36"/>
        <v>31</v>
      </c>
      <c r="AF186" s="116">
        <f t="shared" si="37"/>
        <v>32</v>
      </c>
      <c r="AG186" s="116">
        <f t="shared" si="38"/>
        <v>27</v>
      </c>
      <c r="AH186" s="116">
        <f t="shared" si="39"/>
        <v>21</v>
      </c>
      <c r="AI186" s="116">
        <f t="shared" si="40"/>
        <v>18</v>
      </c>
      <c r="AJ186" s="116">
        <f t="shared" si="41"/>
        <v>0</v>
      </c>
      <c r="AK186" s="116">
        <f t="shared" si="42"/>
        <v>0</v>
      </c>
      <c r="AL186" s="116">
        <f t="shared" si="43"/>
        <v>0</v>
      </c>
      <c r="AM186" s="116">
        <f t="shared" si="44"/>
        <v>0</v>
      </c>
      <c r="AN186" s="116">
        <f t="shared" si="45"/>
        <v>0</v>
      </c>
      <c r="AO186" s="116">
        <f t="shared" si="46"/>
        <v>0</v>
      </c>
      <c r="AP186" s="116">
        <f t="shared" si="47"/>
        <v>0</v>
      </c>
      <c r="AQ186" s="116">
        <f t="shared" si="48"/>
        <v>248</v>
      </c>
    </row>
    <row r="187" spans="1:43" x14ac:dyDescent="0.25">
      <c r="A187" s="119" t="s">
        <v>301</v>
      </c>
      <c r="B187" s="119" t="s">
        <v>323</v>
      </c>
      <c r="C187" s="120">
        <v>10</v>
      </c>
      <c r="D187" s="120">
        <v>19</v>
      </c>
      <c r="E187" s="120">
        <v>19</v>
      </c>
      <c r="F187" s="120">
        <v>19</v>
      </c>
      <c r="G187" s="120">
        <v>19</v>
      </c>
      <c r="H187" s="120">
        <v>20</v>
      </c>
      <c r="I187" s="120">
        <v>16</v>
      </c>
      <c r="J187" s="120">
        <v>18</v>
      </c>
      <c r="K187" s="120">
        <v>0</v>
      </c>
      <c r="L187" s="120">
        <v>0</v>
      </c>
      <c r="M187" s="120">
        <v>0</v>
      </c>
      <c r="N187" s="120">
        <v>0</v>
      </c>
      <c r="O187" s="120">
        <v>0</v>
      </c>
      <c r="P187" s="120">
        <v>0</v>
      </c>
      <c r="Q187" s="120">
        <v>0</v>
      </c>
      <c r="R187" s="120">
        <v>140</v>
      </c>
      <c r="V187" s="116" t="str">
        <v>Lowell</v>
      </c>
      <c r="AB187" s="116">
        <f t="shared" si="33"/>
        <v>10</v>
      </c>
      <c r="AC187" s="116">
        <f t="shared" si="34"/>
        <v>19</v>
      </c>
      <c r="AD187" s="116">
        <f t="shared" si="35"/>
        <v>19</v>
      </c>
      <c r="AE187" s="116">
        <f t="shared" si="36"/>
        <v>19</v>
      </c>
      <c r="AF187" s="116">
        <f t="shared" si="37"/>
        <v>19</v>
      </c>
      <c r="AG187" s="116">
        <f t="shared" si="38"/>
        <v>20</v>
      </c>
      <c r="AH187" s="116">
        <f t="shared" si="39"/>
        <v>16</v>
      </c>
      <c r="AI187" s="116">
        <f t="shared" si="40"/>
        <v>18</v>
      </c>
      <c r="AJ187" s="116">
        <f t="shared" si="41"/>
        <v>0</v>
      </c>
      <c r="AK187" s="116">
        <f t="shared" si="42"/>
        <v>0</v>
      </c>
      <c r="AL187" s="116">
        <f t="shared" si="43"/>
        <v>0</v>
      </c>
      <c r="AM187" s="116">
        <f t="shared" si="44"/>
        <v>0</v>
      </c>
      <c r="AN187" s="116">
        <f t="shared" si="45"/>
        <v>0</v>
      </c>
      <c r="AO187" s="116">
        <f t="shared" si="46"/>
        <v>0</v>
      </c>
      <c r="AP187" s="116">
        <f t="shared" si="47"/>
        <v>0</v>
      </c>
      <c r="AQ187" s="116">
        <f t="shared" si="48"/>
        <v>140</v>
      </c>
    </row>
    <row r="188" spans="1:43" x14ac:dyDescent="0.25">
      <c r="A188" s="119" t="s">
        <v>301</v>
      </c>
      <c r="B188" s="119" t="s">
        <v>324</v>
      </c>
      <c r="C188" s="120">
        <v>0</v>
      </c>
      <c r="D188" s="120">
        <v>0</v>
      </c>
      <c r="E188" s="120">
        <v>0</v>
      </c>
      <c r="F188" s="120">
        <v>0</v>
      </c>
      <c r="G188" s="120">
        <v>0</v>
      </c>
      <c r="H188" s="120">
        <v>0</v>
      </c>
      <c r="I188" s="120">
        <v>0</v>
      </c>
      <c r="J188" s="120">
        <v>0</v>
      </c>
      <c r="K188" s="120">
        <v>0</v>
      </c>
      <c r="L188" s="120">
        <v>0</v>
      </c>
      <c r="M188" s="120">
        <v>3</v>
      </c>
      <c r="N188" s="120">
        <v>20</v>
      </c>
      <c r="O188" s="120">
        <v>12</v>
      </c>
      <c r="P188" s="120">
        <v>23</v>
      </c>
      <c r="Q188" s="120">
        <v>0</v>
      </c>
      <c r="R188" s="120">
        <v>58</v>
      </c>
      <c r="V188" s="116" t="str">
        <v>Lowell Community Charter Public (District)</v>
      </c>
      <c r="AB188" s="116">
        <f t="shared" si="33"/>
        <v>0</v>
      </c>
      <c r="AC188" s="116">
        <f t="shared" si="34"/>
        <v>0</v>
      </c>
      <c r="AD188" s="116">
        <f t="shared" si="35"/>
        <v>0</v>
      </c>
      <c r="AE188" s="116">
        <f t="shared" si="36"/>
        <v>0</v>
      </c>
      <c r="AF188" s="116">
        <f t="shared" si="37"/>
        <v>0</v>
      </c>
      <c r="AG188" s="116">
        <f t="shared" si="38"/>
        <v>0</v>
      </c>
      <c r="AH188" s="116">
        <f t="shared" si="39"/>
        <v>0</v>
      </c>
      <c r="AI188" s="116">
        <f t="shared" si="40"/>
        <v>0</v>
      </c>
      <c r="AJ188" s="116">
        <f t="shared" si="41"/>
        <v>0</v>
      </c>
      <c r="AK188" s="116">
        <f t="shared" si="42"/>
        <v>0</v>
      </c>
      <c r="AL188" s="116">
        <f t="shared" si="43"/>
        <v>3</v>
      </c>
      <c r="AM188" s="116">
        <f t="shared" si="44"/>
        <v>20</v>
      </c>
      <c r="AN188" s="116">
        <f t="shared" si="45"/>
        <v>12</v>
      </c>
      <c r="AO188" s="116">
        <f t="shared" si="46"/>
        <v>23</v>
      </c>
      <c r="AP188" s="116">
        <f t="shared" si="47"/>
        <v>0</v>
      </c>
      <c r="AQ188" s="116">
        <f t="shared" si="48"/>
        <v>58</v>
      </c>
    </row>
    <row r="189" spans="1:43" x14ac:dyDescent="0.25">
      <c r="A189" s="119" t="s">
        <v>301</v>
      </c>
      <c r="B189" s="119" t="s">
        <v>325</v>
      </c>
      <c r="C189" s="120">
        <v>0</v>
      </c>
      <c r="D189" s="120">
        <v>0</v>
      </c>
      <c r="E189" s="120">
        <v>0</v>
      </c>
      <c r="F189" s="120">
        <v>0</v>
      </c>
      <c r="G189" s="120">
        <v>0</v>
      </c>
      <c r="H189" s="120">
        <v>0</v>
      </c>
      <c r="I189" s="120">
        <v>0</v>
      </c>
      <c r="J189" s="120">
        <v>0</v>
      </c>
      <c r="K189" s="120">
        <v>0</v>
      </c>
      <c r="L189" s="120">
        <v>0</v>
      </c>
      <c r="M189" s="120">
        <v>58</v>
      </c>
      <c r="N189" s="120">
        <v>93</v>
      </c>
      <c r="O189" s="120">
        <v>112</v>
      </c>
      <c r="P189" s="120">
        <v>103</v>
      </c>
      <c r="Q189" s="120">
        <v>32</v>
      </c>
      <c r="R189" s="120">
        <v>398</v>
      </c>
      <c r="V189" s="116" t="str">
        <v>Lowell Middlesex Academy Charter (District)</v>
      </c>
      <c r="AB189" s="116">
        <f t="shared" si="33"/>
        <v>0</v>
      </c>
      <c r="AC189" s="116">
        <f t="shared" si="34"/>
        <v>0</v>
      </c>
      <c r="AD189" s="116">
        <f t="shared" si="35"/>
        <v>0</v>
      </c>
      <c r="AE189" s="116">
        <f t="shared" si="36"/>
        <v>0</v>
      </c>
      <c r="AF189" s="116">
        <f t="shared" si="37"/>
        <v>0</v>
      </c>
      <c r="AG189" s="116">
        <f t="shared" si="38"/>
        <v>0</v>
      </c>
      <c r="AH189" s="116">
        <f t="shared" si="39"/>
        <v>0</v>
      </c>
      <c r="AI189" s="116">
        <f t="shared" si="40"/>
        <v>0</v>
      </c>
      <c r="AJ189" s="116">
        <f t="shared" si="41"/>
        <v>0</v>
      </c>
      <c r="AK189" s="116">
        <f t="shared" si="42"/>
        <v>0</v>
      </c>
      <c r="AL189" s="116">
        <f t="shared" si="43"/>
        <v>58</v>
      </c>
      <c r="AM189" s="116">
        <f t="shared" si="44"/>
        <v>93</v>
      </c>
      <c r="AN189" s="116">
        <f t="shared" si="45"/>
        <v>112</v>
      </c>
      <c r="AO189" s="116">
        <f t="shared" si="46"/>
        <v>103</v>
      </c>
      <c r="AP189" s="116">
        <f t="shared" si="47"/>
        <v>32</v>
      </c>
      <c r="AQ189" s="116">
        <f t="shared" si="48"/>
        <v>398</v>
      </c>
    </row>
    <row r="190" spans="1:43" x14ac:dyDescent="0.25">
      <c r="A190" s="119" t="s">
        <v>301</v>
      </c>
      <c r="B190" s="119" t="s">
        <v>326</v>
      </c>
      <c r="C190" s="120">
        <v>38</v>
      </c>
      <c r="D190" s="120">
        <v>28</v>
      </c>
      <c r="E190" s="120">
        <v>42</v>
      </c>
      <c r="F190" s="120">
        <v>61</v>
      </c>
      <c r="G190" s="120">
        <v>64</v>
      </c>
      <c r="H190" s="120">
        <v>50</v>
      </c>
      <c r="I190" s="120">
        <v>48</v>
      </c>
      <c r="J190" s="120">
        <v>70</v>
      </c>
      <c r="K190" s="120">
        <v>52</v>
      </c>
      <c r="L190" s="120">
        <v>65</v>
      </c>
      <c r="M190" s="120">
        <v>0</v>
      </c>
      <c r="N190" s="120">
        <v>0</v>
      </c>
      <c r="O190" s="120">
        <v>0</v>
      </c>
      <c r="P190" s="120">
        <v>0</v>
      </c>
      <c r="Q190" s="120">
        <v>0</v>
      </c>
      <c r="R190" s="120">
        <v>518</v>
      </c>
      <c r="V190" s="116" t="str">
        <v>Ludlow</v>
      </c>
      <c r="AB190" s="116">
        <f t="shared" si="33"/>
        <v>38</v>
      </c>
      <c r="AC190" s="116">
        <f t="shared" si="34"/>
        <v>28</v>
      </c>
      <c r="AD190" s="116">
        <f t="shared" si="35"/>
        <v>42</v>
      </c>
      <c r="AE190" s="116">
        <f t="shared" si="36"/>
        <v>61</v>
      </c>
      <c r="AF190" s="116">
        <f t="shared" si="37"/>
        <v>64</v>
      </c>
      <c r="AG190" s="116">
        <f t="shared" si="38"/>
        <v>50</v>
      </c>
      <c r="AH190" s="116">
        <f t="shared" si="39"/>
        <v>48</v>
      </c>
      <c r="AI190" s="116">
        <f t="shared" si="40"/>
        <v>70</v>
      </c>
      <c r="AJ190" s="116">
        <f t="shared" si="41"/>
        <v>52</v>
      </c>
      <c r="AK190" s="116">
        <f t="shared" si="42"/>
        <v>65</v>
      </c>
      <c r="AL190" s="116">
        <f t="shared" si="43"/>
        <v>0</v>
      </c>
      <c r="AM190" s="116">
        <f t="shared" si="44"/>
        <v>0</v>
      </c>
      <c r="AN190" s="116">
        <f t="shared" si="45"/>
        <v>0</v>
      </c>
      <c r="AO190" s="116">
        <f t="shared" si="46"/>
        <v>0</v>
      </c>
      <c r="AP190" s="116">
        <f t="shared" si="47"/>
        <v>0</v>
      </c>
      <c r="AQ190" s="116">
        <f t="shared" si="48"/>
        <v>518</v>
      </c>
    </row>
    <row r="191" spans="1:43" x14ac:dyDescent="0.25">
      <c r="A191" s="119" t="s">
        <v>301</v>
      </c>
      <c r="B191" s="119" t="s">
        <v>327</v>
      </c>
      <c r="C191" s="120">
        <v>23</v>
      </c>
      <c r="D191" s="120">
        <v>20</v>
      </c>
      <c r="E191" s="120">
        <v>21</v>
      </c>
      <c r="F191" s="120">
        <v>18</v>
      </c>
      <c r="G191" s="120">
        <v>21</v>
      </c>
      <c r="H191" s="120">
        <v>15</v>
      </c>
      <c r="I191" s="120">
        <v>21</v>
      </c>
      <c r="J191" s="120">
        <v>9</v>
      </c>
      <c r="K191" s="120">
        <v>0</v>
      </c>
      <c r="L191" s="120">
        <v>0</v>
      </c>
      <c r="M191" s="120">
        <v>0</v>
      </c>
      <c r="N191" s="120">
        <v>0</v>
      </c>
      <c r="O191" s="120">
        <v>0</v>
      </c>
      <c r="P191" s="120">
        <v>0</v>
      </c>
      <c r="Q191" s="120">
        <v>0</v>
      </c>
      <c r="R191" s="120">
        <v>148</v>
      </c>
      <c r="V191" s="116" t="str">
        <v>Lunenburg</v>
      </c>
      <c r="AB191" s="116">
        <f t="shared" si="33"/>
        <v>23</v>
      </c>
      <c r="AC191" s="116">
        <f t="shared" si="34"/>
        <v>20</v>
      </c>
      <c r="AD191" s="116">
        <f t="shared" si="35"/>
        <v>21</v>
      </c>
      <c r="AE191" s="116">
        <f t="shared" si="36"/>
        <v>18</v>
      </c>
      <c r="AF191" s="116">
        <f t="shared" si="37"/>
        <v>21</v>
      </c>
      <c r="AG191" s="116">
        <f t="shared" si="38"/>
        <v>15</v>
      </c>
      <c r="AH191" s="116">
        <f t="shared" si="39"/>
        <v>21</v>
      </c>
      <c r="AI191" s="116">
        <f t="shared" si="40"/>
        <v>9</v>
      </c>
      <c r="AJ191" s="116">
        <f t="shared" si="41"/>
        <v>0</v>
      </c>
      <c r="AK191" s="116">
        <f t="shared" si="42"/>
        <v>0</v>
      </c>
      <c r="AL191" s="116">
        <f t="shared" si="43"/>
        <v>0</v>
      </c>
      <c r="AM191" s="116">
        <f t="shared" si="44"/>
        <v>0</v>
      </c>
      <c r="AN191" s="116">
        <f t="shared" si="45"/>
        <v>0</v>
      </c>
      <c r="AO191" s="116">
        <f t="shared" si="46"/>
        <v>0</v>
      </c>
      <c r="AP191" s="116">
        <f t="shared" si="47"/>
        <v>0</v>
      </c>
      <c r="AQ191" s="116">
        <f t="shared" si="48"/>
        <v>148</v>
      </c>
    </row>
    <row r="192" spans="1:43" x14ac:dyDescent="0.25">
      <c r="A192" s="119" t="s">
        <v>301</v>
      </c>
      <c r="B192" s="119" t="s">
        <v>328</v>
      </c>
      <c r="C192" s="120">
        <v>86</v>
      </c>
      <c r="D192" s="120">
        <v>99</v>
      </c>
      <c r="E192" s="120">
        <v>89</v>
      </c>
      <c r="F192" s="120">
        <v>88</v>
      </c>
      <c r="G192" s="120">
        <v>102</v>
      </c>
      <c r="H192" s="120">
        <v>101</v>
      </c>
      <c r="I192" s="120">
        <v>97</v>
      </c>
      <c r="J192" s="120">
        <v>88</v>
      </c>
      <c r="K192" s="120">
        <v>75</v>
      </c>
      <c r="L192" s="120">
        <v>77</v>
      </c>
      <c r="M192" s="120">
        <v>0</v>
      </c>
      <c r="N192" s="120">
        <v>0</v>
      </c>
      <c r="O192" s="120">
        <v>0</v>
      </c>
      <c r="P192" s="120">
        <v>0</v>
      </c>
      <c r="Q192" s="120">
        <v>0</v>
      </c>
      <c r="R192" s="120">
        <v>902</v>
      </c>
      <c r="V192" s="116" t="str">
        <v>Lynn</v>
      </c>
      <c r="AB192" s="116">
        <f t="shared" si="33"/>
        <v>86</v>
      </c>
      <c r="AC192" s="116">
        <f t="shared" si="34"/>
        <v>99</v>
      </c>
      <c r="AD192" s="116">
        <f t="shared" si="35"/>
        <v>89</v>
      </c>
      <c r="AE192" s="116">
        <f t="shared" si="36"/>
        <v>88</v>
      </c>
      <c r="AF192" s="116">
        <f t="shared" si="37"/>
        <v>102</v>
      </c>
      <c r="AG192" s="116">
        <f t="shared" si="38"/>
        <v>101</v>
      </c>
      <c r="AH192" s="116">
        <f t="shared" si="39"/>
        <v>97</v>
      </c>
      <c r="AI192" s="116">
        <f t="shared" si="40"/>
        <v>88</v>
      </c>
      <c r="AJ192" s="116">
        <f t="shared" si="41"/>
        <v>75</v>
      </c>
      <c r="AK192" s="116">
        <f t="shared" si="42"/>
        <v>77</v>
      </c>
      <c r="AL192" s="116">
        <f t="shared" si="43"/>
        <v>0</v>
      </c>
      <c r="AM192" s="116">
        <f t="shared" si="44"/>
        <v>0</v>
      </c>
      <c r="AN192" s="116">
        <f t="shared" si="45"/>
        <v>0</v>
      </c>
      <c r="AO192" s="116">
        <f t="shared" si="46"/>
        <v>0</v>
      </c>
      <c r="AP192" s="116">
        <f t="shared" si="47"/>
        <v>0</v>
      </c>
      <c r="AQ192" s="116">
        <f t="shared" si="48"/>
        <v>902</v>
      </c>
    </row>
    <row r="193" spans="1:43" x14ac:dyDescent="0.25">
      <c r="A193" s="119" t="s">
        <v>301</v>
      </c>
      <c r="B193" s="119" t="s">
        <v>329</v>
      </c>
      <c r="C193" s="120">
        <v>0</v>
      </c>
      <c r="D193" s="120">
        <v>0</v>
      </c>
      <c r="E193" s="120">
        <v>0</v>
      </c>
      <c r="F193" s="120">
        <v>0</v>
      </c>
      <c r="G193" s="120">
        <v>0</v>
      </c>
      <c r="H193" s="120">
        <v>0</v>
      </c>
      <c r="I193" s="120">
        <v>0</v>
      </c>
      <c r="J193" s="120">
        <v>34</v>
      </c>
      <c r="K193" s="120">
        <v>93</v>
      </c>
      <c r="L193" s="120">
        <v>86</v>
      </c>
      <c r="M193" s="120">
        <v>94</v>
      </c>
      <c r="N193" s="120">
        <v>79</v>
      </c>
      <c r="O193" s="120">
        <v>90</v>
      </c>
      <c r="P193" s="120">
        <v>89</v>
      </c>
      <c r="Q193" s="120">
        <v>0</v>
      </c>
      <c r="R193" s="120">
        <v>565</v>
      </c>
      <c r="V193" s="116" t="str">
        <v>Lynnfield</v>
      </c>
      <c r="AB193" s="116">
        <f t="shared" si="33"/>
        <v>0</v>
      </c>
      <c r="AC193" s="116">
        <f t="shared" si="34"/>
        <v>0</v>
      </c>
      <c r="AD193" s="116">
        <f t="shared" si="35"/>
        <v>0</v>
      </c>
      <c r="AE193" s="116">
        <f t="shared" si="36"/>
        <v>0</v>
      </c>
      <c r="AF193" s="116">
        <f t="shared" si="37"/>
        <v>0</v>
      </c>
      <c r="AG193" s="116">
        <f t="shared" si="38"/>
        <v>0</v>
      </c>
      <c r="AH193" s="116">
        <f t="shared" si="39"/>
        <v>0</v>
      </c>
      <c r="AI193" s="116">
        <f t="shared" si="40"/>
        <v>34</v>
      </c>
      <c r="AJ193" s="116">
        <f t="shared" si="41"/>
        <v>93</v>
      </c>
      <c r="AK193" s="116">
        <f t="shared" si="42"/>
        <v>86</v>
      </c>
      <c r="AL193" s="116">
        <f t="shared" si="43"/>
        <v>94</v>
      </c>
      <c r="AM193" s="116">
        <f t="shared" si="44"/>
        <v>79</v>
      </c>
      <c r="AN193" s="116">
        <f t="shared" si="45"/>
        <v>90</v>
      </c>
      <c r="AO193" s="116">
        <f t="shared" si="46"/>
        <v>89</v>
      </c>
      <c r="AP193" s="116">
        <f t="shared" si="47"/>
        <v>0</v>
      </c>
      <c r="AQ193" s="116">
        <f t="shared" si="48"/>
        <v>565</v>
      </c>
    </row>
    <row r="194" spans="1:43" x14ac:dyDescent="0.25">
      <c r="A194" s="119" t="s">
        <v>301</v>
      </c>
      <c r="B194" s="119" t="s">
        <v>330</v>
      </c>
      <c r="C194" s="120">
        <v>35</v>
      </c>
      <c r="D194" s="120">
        <v>44</v>
      </c>
      <c r="E194" s="120">
        <v>60</v>
      </c>
      <c r="F194" s="120">
        <v>63</v>
      </c>
      <c r="G194" s="120">
        <v>59</v>
      </c>
      <c r="H194" s="120">
        <v>63</v>
      </c>
      <c r="I194" s="120">
        <v>60</v>
      </c>
      <c r="J194" s="120">
        <v>61</v>
      </c>
      <c r="K194" s="120">
        <v>0</v>
      </c>
      <c r="L194" s="120">
        <v>0</v>
      </c>
      <c r="M194" s="120">
        <v>0</v>
      </c>
      <c r="N194" s="120">
        <v>0</v>
      </c>
      <c r="O194" s="120">
        <v>0</v>
      </c>
      <c r="P194" s="120">
        <v>0</v>
      </c>
      <c r="Q194" s="120">
        <v>0</v>
      </c>
      <c r="R194" s="120">
        <v>445</v>
      </c>
      <c r="V194" s="116" t="str">
        <v>Ma Academy for Math and Science</v>
      </c>
      <c r="AB194" s="116">
        <f t="shared" si="33"/>
        <v>35</v>
      </c>
      <c r="AC194" s="116">
        <f t="shared" si="34"/>
        <v>44</v>
      </c>
      <c r="AD194" s="116">
        <f t="shared" si="35"/>
        <v>60</v>
      </c>
      <c r="AE194" s="116">
        <f t="shared" si="36"/>
        <v>63</v>
      </c>
      <c r="AF194" s="116">
        <f t="shared" si="37"/>
        <v>59</v>
      </c>
      <c r="AG194" s="116">
        <f t="shared" si="38"/>
        <v>63</v>
      </c>
      <c r="AH194" s="116">
        <f t="shared" si="39"/>
        <v>60</v>
      </c>
      <c r="AI194" s="116">
        <f t="shared" si="40"/>
        <v>61</v>
      </c>
      <c r="AJ194" s="116">
        <f t="shared" si="41"/>
        <v>0</v>
      </c>
      <c r="AK194" s="116">
        <f t="shared" si="42"/>
        <v>0</v>
      </c>
      <c r="AL194" s="116">
        <f t="shared" si="43"/>
        <v>0</v>
      </c>
      <c r="AM194" s="116">
        <f t="shared" si="44"/>
        <v>0</v>
      </c>
      <c r="AN194" s="116">
        <f t="shared" si="45"/>
        <v>0</v>
      </c>
      <c r="AO194" s="116">
        <f t="shared" si="46"/>
        <v>0</v>
      </c>
      <c r="AP194" s="116">
        <f t="shared" si="47"/>
        <v>0</v>
      </c>
      <c r="AQ194" s="116">
        <f t="shared" si="48"/>
        <v>445</v>
      </c>
    </row>
    <row r="195" spans="1:43" x14ac:dyDescent="0.25">
      <c r="A195" s="119" t="s">
        <v>301</v>
      </c>
      <c r="B195" s="119" t="s">
        <v>331</v>
      </c>
      <c r="C195" s="120">
        <v>79</v>
      </c>
      <c r="D195" s="120">
        <v>50</v>
      </c>
      <c r="E195" s="120">
        <v>47</v>
      </c>
      <c r="F195" s="120">
        <v>0</v>
      </c>
      <c r="G195" s="120">
        <v>0</v>
      </c>
      <c r="H195" s="120">
        <v>0</v>
      </c>
      <c r="I195" s="120">
        <v>0</v>
      </c>
      <c r="J195" s="120">
        <v>0</v>
      </c>
      <c r="K195" s="120">
        <v>0</v>
      </c>
      <c r="L195" s="120">
        <v>0</v>
      </c>
      <c r="M195" s="120">
        <v>0</v>
      </c>
      <c r="N195" s="120">
        <v>0</v>
      </c>
      <c r="O195" s="120">
        <v>0</v>
      </c>
      <c r="P195" s="120">
        <v>0</v>
      </c>
      <c r="Q195" s="120">
        <v>0</v>
      </c>
      <c r="R195" s="120">
        <v>176</v>
      </c>
      <c r="V195" s="116" t="str">
        <v>Malden</v>
      </c>
      <c r="AB195" s="116">
        <f t="shared" si="33"/>
        <v>79</v>
      </c>
      <c r="AC195" s="116">
        <f t="shared" si="34"/>
        <v>50</v>
      </c>
      <c r="AD195" s="116">
        <f t="shared" si="35"/>
        <v>47</v>
      </c>
      <c r="AE195" s="116">
        <f t="shared" si="36"/>
        <v>0</v>
      </c>
      <c r="AF195" s="116">
        <f t="shared" si="37"/>
        <v>0</v>
      </c>
      <c r="AG195" s="116">
        <f t="shared" si="38"/>
        <v>0</v>
      </c>
      <c r="AH195" s="116">
        <f t="shared" si="39"/>
        <v>0</v>
      </c>
      <c r="AI195" s="116">
        <f t="shared" si="40"/>
        <v>0</v>
      </c>
      <c r="AJ195" s="116">
        <f t="shared" si="41"/>
        <v>0</v>
      </c>
      <c r="AK195" s="116">
        <f t="shared" si="42"/>
        <v>0</v>
      </c>
      <c r="AL195" s="116">
        <f t="shared" si="43"/>
        <v>0</v>
      </c>
      <c r="AM195" s="116">
        <f t="shared" si="44"/>
        <v>0</v>
      </c>
      <c r="AN195" s="116">
        <f t="shared" si="45"/>
        <v>0</v>
      </c>
      <c r="AO195" s="116">
        <f t="shared" si="46"/>
        <v>0</v>
      </c>
      <c r="AP195" s="116">
        <f t="shared" si="47"/>
        <v>0</v>
      </c>
      <c r="AQ195" s="116">
        <f t="shared" si="48"/>
        <v>176</v>
      </c>
    </row>
    <row r="196" spans="1:43" x14ac:dyDescent="0.25">
      <c r="A196" s="119" t="s">
        <v>301</v>
      </c>
      <c r="B196" s="119" t="s">
        <v>332</v>
      </c>
      <c r="C196" s="120">
        <v>0</v>
      </c>
      <c r="D196" s="120">
        <v>0</v>
      </c>
      <c r="E196" s="120">
        <v>0</v>
      </c>
      <c r="F196" s="120">
        <v>0</v>
      </c>
      <c r="G196" s="120">
        <v>0</v>
      </c>
      <c r="H196" s="120">
        <v>0</v>
      </c>
      <c r="I196" s="120">
        <v>0</v>
      </c>
      <c r="J196" s="120">
        <v>0</v>
      </c>
      <c r="K196" s="120">
        <v>125</v>
      </c>
      <c r="L196" s="120">
        <v>110</v>
      </c>
      <c r="M196" s="120">
        <v>217</v>
      </c>
      <c r="N196" s="120">
        <v>239</v>
      </c>
      <c r="O196" s="120">
        <v>251</v>
      </c>
      <c r="P196" s="120">
        <v>293</v>
      </c>
      <c r="Q196" s="120">
        <v>17</v>
      </c>
      <c r="R196" s="120">
        <v>1252</v>
      </c>
      <c r="V196" s="116" t="str">
        <v>Manchester Essex Regional</v>
      </c>
      <c r="AB196" s="116">
        <f t="shared" ref="AB196:AB259" si="49">C196*1</f>
        <v>0</v>
      </c>
      <c r="AC196" s="116">
        <f t="shared" ref="AC196:AC259" si="50">D196*1</f>
        <v>0</v>
      </c>
      <c r="AD196" s="116">
        <f t="shared" ref="AD196:AD259" si="51">E196*1</f>
        <v>0</v>
      </c>
      <c r="AE196" s="116">
        <f t="shared" ref="AE196:AE259" si="52">F196*1</f>
        <v>0</v>
      </c>
      <c r="AF196" s="116">
        <f t="shared" ref="AF196:AF259" si="53">G196*1</f>
        <v>0</v>
      </c>
      <c r="AG196" s="116">
        <f t="shared" ref="AG196:AG259" si="54">H196*1</f>
        <v>0</v>
      </c>
      <c r="AH196" s="116">
        <f t="shared" ref="AH196:AH259" si="55">I196*1</f>
        <v>0</v>
      </c>
      <c r="AI196" s="116">
        <f t="shared" ref="AI196:AI259" si="56">J196*1</f>
        <v>0</v>
      </c>
      <c r="AJ196" s="116">
        <f t="shared" ref="AJ196:AJ259" si="57">K196*1</f>
        <v>125</v>
      </c>
      <c r="AK196" s="116">
        <f t="shared" ref="AK196:AK259" si="58">L196*1</f>
        <v>110</v>
      </c>
      <c r="AL196" s="116">
        <f t="shared" ref="AL196:AL259" si="59">M196*1</f>
        <v>217</v>
      </c>
      <c r="AM196" s="116">
        <f t="shared" ref="AM196:AM259" si="60">N196*1</f>
        <v>239</v>
      </c>
      <c r="AN196" s="116">
        <f t="shared" ref="AN196:AN259" si="61">O196*1</f>
        <v>251</v>
      </c>
      <c r="AO196" s="116">
        <f t="shared" ref="AO196:AO259" si="62">P196*1</f>
        <v>293</v>
      </c>
      <c r="AP196" s="116">
        <f t="shared" ref="AP196:AP259" si="63">Q196*1</f>
        <v>17</v>
      </c>
      <c r="AQ196" s="116">
        <f t="shared" ref="AQ196:AQ259" si="64">R196*1</f>
        <v>1252</v>
      </c>
    </row>
    <row r="197" spans="1:43" x14ac:dyDescent="0.25">
      <c r="A197" s="119" t="s">
        <v>301</v>
      </c>
      <c r="B197" s="119" t="s">
        <v>333</v>
      </c>
      <c r="C197" s="120">
        <v>23</v>
      </c>
      <c r="D197" s="120">
        <v>45</v>
      </c>
      <c r="E197" s="120">
        <v>49</v>
      </c>
      <c r="F197" s="120">
        <v>84</v>
      </c>
      <c r="G197" s="120">
        <v>72</v>
      </c>
      <c r="H197" s="120">
        <v>71</v>
      </c>
      <c r="I197" s="120">
        <v>84</v>
      </c>
      <c r="J197" s="120">
        <v>74</v>
      </c>
      <c r="K197" s="120">
        <v>0</v>
      </c>
      <c r="L197" s="120">
        <v>0</v>
      </c>
      <c r="M197" s="120">
        <v>0</v>
      </c>
      <c r="N197" s="120">
        <v>0</v>
      </c>
      <c r="O197" s="120">
        <v>0</v>
      </c>
      <c r="P197" s="120">
        <v>0</v>
      </c>
      <c r="Q197" s="120">
        <v>0</v>
      </c>
      <c r="R197" s="120">
        <v>502</v>
      </c>
      <c r="V197" s="116" t="str">
        <v>Mansfield</v>
      </c>
      <c r="AB197" s="116">
        <f t="shared" si="49"/>
        <v>23</v>
      </c>
      <c r="AC197" s="116">
        <f t="shared" si="50"/>
        <v>45</v>
      </c>
      <c r="AD197" s="116">
        <f t="shared" si="51"/>
        <v>49</v>
      </c>
      <c r="AE197" s="116">
        <f t="shared" si="52"/>
        <v>84</v>
      </c>
      <c r="AF197" s="116">
        <f t="shared" si="53"/>
        <v>72</v>
      </c>
      <c r="AG197" s="116">
        <f t="shared" si="54"/>
        <v>71</v>
      </c>
      <c r="AH197" s="116">
        <f t="shared" si="55"/>
        <v>84</v>
      </c>
      <c r="AI197" s="116">
        <f t="shared" si="56"/>
        <v>74</v>
      </c>
      <c r="AJ197" s="116">
        <f t="shared" si="57"/>
        <v>0</v>
      </c>
      <c r="AK197" s="116">
        <f t="shared" si="58"/>
        <v>0</v>
      </c>
      <c r="AL197" s="116">
        <f t="shared" si="59"/>
        <v>0</v>
      </c>
      <c r="AM197" s="116">
        <f t="shared" si="60"/>
        <v>0</v>
      </c>
      <c r="AN197" s="116">
        <f t="shared" si="61"/>
        <v>0</v>
      </c>
      <c r="AO197" s="116">
        <f t="shared" si="62"/>
        <v>0</v>
      </c>
      <c r="AP197" s="116">
        <f t="shared" si="63"/>
        <v>0</v>
      </c>
      <c r="AQ197" s="116">
        <f t="shared" si="64"/>
        <v>502</v>
      </c>
    </row>
    <row r="198" spans="1:43" x14ac:dyDescent="0.25">
      <c r="A198" s="119" t="s">
        <v>301</v>
      </c>
      <c r="B198" s="119" t="s">
        <v>334</v>
      </c>
      <c r="C198" s="120">
        <v>68</v>
      </c>
      <c r="D198" s="120">
        <v>82</v>
      </c>
      <c r="E198" s="120">
        <v>81</v>
      </c>
      <c r="F198" s="120">
        <v>79</v>
      </c>
      <c r="G198" s="120">
        <v>87</v>
      </c>
      <c r="H198" s="120">
        <v>91</v>
      </c>
      <c r="I198" s="120">
        <v>93</v>
      </c>
      <c r="J198" s="120">
        <v>105</v>
      </c>
      <c r="K198" s="120">
        <v>49</v>
      </c>
      <c r="L198" s="120">
        <v>49</v>
      </c>
      <c r="M198" s="120">
        <v>0</v>
      </c>
      <c r="N198" s="120">
        <v>0</v>
      </c>
      <c r="O198" s="120">
        <v>0</v>
      </c>
      <c r="P198" s="120">
        <v>0</v>
      </c>
      <c r="Q198" s="120">
        <v>0</v>
      </c>
      <c r="R198" s="120">
        <v>784</v>
      </c>
      <c r="V198" s="116" t="str">
        <v>Map Academy Charter School (District)</v>
      </c>
      <c r="AB198" s="116">
        <f t="shared" si="49"/>
        <v>68</v>
      </c>
      <c r="AC198" s="116">
        <f t="shared" si="50"/>
        <v>82</v>
      </c>
      <c r="AD198" s="116">
        <f t="shared" si="51"/>
        <v>81</v>
      </c>
      <c r="AE198" s="116">
        <f t="shared" si="52"/>
        <v>79</v>
      </c>
      <c r="AF198" s="116">
        <f t="shared" si="53"/>
        <v>87</v>
      </c>
      <c r="AG198" s="116">
        <f t="shared" si="54"/>
        <v>91</v>
      </c>
      <c r="AH198" s="116">
        <f t="shared" si="55"/>
        <v>93</v>
      </c>
      <c r="AI198" s="116">
        <f t="shared" si="56"/>
        <v>105</v>
      </c>
      <c r="AJ198" s="116">
        <f t="shared" si="57"/>
        <v>49</v>
      </c>
      <c r="AK198" s="116">
        <f t="shared" si="58"/>
        <v>49</v>
      </c>
      <c r="AL198" s="116">
        <f t="shared" si="59"/>
        <v>0</v>
      </c>
      <c r="AM198" s="116">
        <f t="shared" si="60"/>
        <v>0</v>
      </c>
      <c r="AN198" s="116">
        <f t="shared" si="61"/>
        <v>0</v>
      </c>
      <c r="AO198" s="116">
        <f t="shared" si="62"/>
        <v>0</v>
      </c>
      <c r="AP198" s="116">
        <f t="shared" si="63"/>
        <v>0</v>
      </c>
      <c r="AQ198" s="116">
        <f t="shared" si="64"/>
        <v>784</v>
      </c>
    </row>
    <row r="199" spans="1:43" x14ac:dyDescent="0.25">
      <c r="A199" s="119" t="s">
        <v>301</v>
      </c>
      <c r="B199" s="119" t="s">
        <v>335</v>
      </c>
      <c r="C199" s="120">
        <v>32</v>
      </c>
      <c r="D199" s="120">
        <v>58</v>
      </c>
      <c r="E199" s="120">
        <v>60</v>
      </c>
      <c r="F199" s="120">
        <v>63</v>
      </c>
      <c r="G199" s="120">
        <v>55</v>
      </c>
      <c r="H199" s="120">
        <v>49</v>
      </c>
      <c r="I199" s="120">
        <v>48</v>
      </c>
      <c r="J199" s="120">
        <v>26</v>
      </c>
      <c r="K199" s="120">
        <v>0</v>
      </c>
      <c r="L199" s="120">
        <v>0</v>
      </c>
      <c r="M199" s="120">
        <v>0</v>
      </c>
      <c r="N199" s="120">
        <v>0</v>
      </c>
      <c r="O199" s="120">
        <v>0</v>
      </c>
      <c r="P199" s="120">
        <v>0</v>
      </c>
      <c r="Q199" s="120">
        <v>0</v>
      </c>
      <c r="R199" s="118">
        <v>391</v>
      </c>
      <c r="V199" s="116" t="str">
        <v>Marblehead</v>
      </c>
      <c r="AB199" s="116">
        <f t="shared" si="49"/>
        <v>32</v>
      </c>
      <c r="AC199" s="116">
        <f t="shared" si="50"/>
        <v>58</v>
      </c>
      <c r="AD199" s="116">
        <f t="shared" si="51"/>
        <v>60</v>
      </c>
      <c r="AE199" s="116">
        <f t="shared" si="52"/>
        <v>63</v>
      </c>
      <c r="AF199" s="116">
        <f t="shared" si="53"/>
        <v>55</v>
      </c>
      <c r="AG199" s="116">
        <f t="shared" si="54"/>
        <v>49</v>
      </c>
      <c r="AH199" s="116">
        <f t="shared" si="55"/>
        <v>48</v>
      </c>
      <c r="AI199" s="116">
        <f t="shared" si="56"/>
        <v>26</v>
      </c>
      <c r="AJ199" s="116">
        <f t="shared" si="57"/>
        <v>0</v>
      </c>
      <c r="AK199" s="116">
        <f t="shared" si="58"/>
        <v>0</v>
      </c>
      <c r="AL199" s="116">
        <f t="shared" si="59"/>
        <v>0</v>
      </c>
      <c r="AM199" s="116">
        <f t="shared" si="60"/>
        <v>0</v>
      </c>
      <c r="AN199" s="116">
        <f t="shared" si="61"/>
        <v>0</v>
      </c>
      <c r="AO199" s="116">
        <f t="shared" si="62"/>
        <v>0</v>
      </c>
      <c r="AP199" s="116">
        <f t="shared" si="63"/>
        <v>0</v>
      </c>
      <c r="AQ199" s="116">
        <f t="shared" si="64"/>
        <v>391</v>
      </c>
    </row>
    <row r="200" spans="1:43" x14ac:dyDescent="0.25">
      <c r="A200" s="119" t="s">
        <v>301</v>
      </c>
      <c r="B200" s="119" t="s">
        <v>336</v>
      </c>
      <c r="C200" s="120">
        <v>52</v>
      </c>
      <c r="D200" s="120">
        <v>35</v>
      </c>
      <c r="E200" s="120">
        <v>35</v>
      </c>
      <c r="F200" s="120">
        <v>34</v>
      </c>
      <c r="G200" s="120">
        <v>34</v>
      </c>
      <c r="H200" s="120">
        <v>0</v>
      </c>
      <c r="I200" s="120">
        <v>0</v>
      </c>
      <c r="J200" s="120">
        <v>0</v>
      </c>
      <c r="K200" s="120">
        <v>0</v>
      </c>
      <c r="L200" s="120">
        <v>0</v>
      </c>
      <c r="M200" s="120">
        <v>0</v>
      </c>
      <c r="N200" s="120">
        <v>0</v>
      </c>
      <c r="O200" s="120">
        <v>0</v>
      </c>
      <c r="P200" s="120">
        <v>0</v>
      </c>
      <c r="Q200" s="120">
        <v>0</v>
      </c>
      <c r="R200" s="120">
        <v>190</v>
      </c>
      <c r="V200" s="116" t="str">
        <v>Marblehead Community Charter Public (District)</v>
      </c>
      <c r="AB200" s="116">
        <f t="shared" si="49"/>
        <v>52</v>
      </c>
      <c r="AC200" s="116">
        <f t="shared" si="50"/>
        <v>35</v>
      </c>
      <c r="AD200" s="116">
        <f t="shared" si="51"/>
        <v>35</v>
      </c>
      <c r="AE200" s="116">
        <f t="shared" si="52"/>
        <v>34</v>
      </c>
      <c r="AF200" s="116">
        <f t="shared" si="53"/>
        <v>34</v>
      </c>
      <c r="AG200" s="116">
        <f t="shared" si="54"/>
        <v>0</v>
      </c>
      <c r="AH200" s="116">
        <f t="shared" si="55"/>
        <v>0</v>
      </c>
      <c r="AI200" s="116">
        <f t="shared" si="56"/>
        <v>0</v>
      </c>
      <c r="AJ200" s="116">
        <f t="shared" si="57"/>
        <v>0</v>
      </c>
      <c r="AK200" s="116">
        <f t="shared" si="58"/>
        <v>0</v>
      </c>
      <c r="AL200" s="116">
        <f t="shared" si="59"/>
        <v>0</v>
      </c>
      <c r="AM200" s="116">
        <f t="shared" si="60"/>
        <v>0</v>
      </c>
      <c r="AN200" s="116">
        <f t="shared" si="61"/>
        <v>0</v>
      </c>
      <c r="AO200" s="116">
        <f t="shared" si="62"/>
        <v>0</v>
      </c>
      <c r="AP200" s="116">
        <f t="shared" si="63"/>
        <v>0</v>
      </c>
      <c r="AQ200" s="116">
        <f t="shared" si="64"/>
        <v>190</v>
      </c>
    </row>
    <row r="201" spans="1:43" x14ac:dyDescent="0.25">
      <c r="A201" s="119" t="s">
        <v>301</v>
      </c>
      <c r="B201" s="119" t="s">
        <v>337</v>
      </c>
      <c r="C201" s="120">
        <v>0</v>
      </c>
      <c r="D201" s="120">
        <v>0</v>
      </c>
      <c r="E201" s="120">
        <v>0</v>
      </c>
      <c r="F201" s="120">
        <v>0</v>
      </c>
      <c r="G201" s="120">
        <v>0</v>
      </c>
      <c r="H201" s="120">
        <v>0</v>
      </c>
      <c r="I201" s="120">
        <v>0</v>
      </c>
      <c r="J201" s="120">
        <v>0</v>
      </c>
      <c r="K201" s="120">
        <v>44</v>
      </c>
      <c r="L201" s="120">
        <v>51</v>
      </c>
      <c r="M201" s="120">
        <v>147</v>
      </c>
      <c r="N201" s="120">
        <v>129</v>
      </c>
      <c r="O201" s="120">
        <v>182</v>
      </c>
      <c r="P201" s="120">
        <v>157</v>
      </c>
      <c r="Q201" s="120">
        <v>10</v>
      </c>
      <c r="R201" s="120">
        <v>720</v>
      </c>
      <c r="V201" s="116" t="str">
        <v>Marion</v>
      </c>
      <c r="AB201" s="116">
        <f t="shared" si="49"/>
        <v>0</v>
      </c>
      <c r="AC201" s="116">
        <f t="shared" si="50"/>
        <v>0</v>
      </c>
      <c r="AD201" s="116">
        <f t="shared" si="51"/>
        <v>0</v>
      </c>
      <c r="AE201" s="116">
        <f t="shared" si="52"/>
        <v>0</v>
      </c>
      <c r="AF201" s="116">
        <f t="shared" si="53"/>
        <v>0</v>
      </c>
      <c r="AG201" s="116">
        <f t="shared" si="54"/>
        <v>0</v>
      </c>
      <c r="AH201" s="116">
        <f t="shared" si="55"/>
        <v>0</v>
      </c>
      <c r="AI201" s="116">
        <f t="shared" si="56"/>
        <v>0</v>
      </c>
      <c r="AJ201" s="116">
        <f t="shared" si="57"/>
        <v>44</v>
      </c>
      <c r="AK201" s="116">
        <f t="shared" si="58"/>
        <v>51</v>
      </c>
      <c r="AL201" s="116">
        <f t="shared" si="59"/>
        <v>147</v>
      </c>
      <c r="AM201" s="116">
        <f t="shared" si="60"/>
        <v>129</v>
      </c>
      <c r="AN201" s="116">
        <f t="shared" si="61"/>
        <v>182</v>
      </c>
      <c r="AO201" s="116">
        <f t="shared" si="62"/>
        <v>157</v>
      </c>
      <c r="AP201" s="116">
        <f t="shared" si="63"/>
        <v>10</v>
      </c>
      <c r="AQ201" s="116">
        <f t="shared" si="64"/>
        <v>720</v>
      </c>
    </row>
    <row r="202" spans="1:43" x14ac:dyDescent="0.25">
      <c r="A202" s="119" t="s">
        <v>301</v>
      </c>
      <c r="B202" s="119" t="s">
        <v>338</v>
      </c>
      <c r="C202" s="120">
        <v>13</v>
      </c>
      <c r="D202" s="120">
        <v>36</v>
      </c>
      <c r="E202" s="120">
        <v>41</v>
      </c>
      <c r="F202" s="120">
        <v>39</v>
      </c>
      <c r="G202" s="120">
        <v>40</v>
      </c>
      <c r="H202" s="120">
        <v>37</v>
      </c>
      <c r="I202" s="120">
        <v>40</v>
      </c>
      <c r="J202" s="120">
        <v>42</v>
      </c>
      <c r="K202" s="120">
        <v>0</v>
      </c>
      <c r="L202" s="120">
        <v>0</v>
      </c>
      <c r="M202" s="120">
        <v>0</v>
      </c>
      <c r="N202" s="120">
        <v>0</v>
      </c>
      <c r="O202" s="120">
        <v>0</v>
      </c>
      <c r="P202" s="120">
        <v>0</v>
      </c>
      <c r="Q202" s="120">
        <v>0</v>
      </c>
      <c r="R202" s="120">
        <v>288</v>
      </c>
      <c r="V202" s="116" t="str">
        <v>Marlborough</v>
      </c>
      <c r="AB202" s="116">
        <f t="shared" si="49"/>
        <v>13</v>
      </c>
      <c r="AC202" s="116">
        <f t="shared" si="50"/>
        <v>36</v>
      </c>
      <c r="AD202" s="116">
        <f t="shared" si="51"/>
        <v>41</v>
      </c>
      <c r="AE202" s="116">
        <f t="shared" si="52"/>
        <v>39</v>
      </c>
      <c r="AF202" s="116">
        <f t="shared" si="53"/>
        <v>40</v>
      </c>
      <c r="AG202" s="116">
        <f t="shared" si="54"/>
        <v>37</v>
      </c>
      <c r="AH202" s="116">
        <f t="shared" si="55"/>
        <v>40</v>
      </c>
      <c r="AI202" s="116">
        <f t="shared" si="56"/>
        <v>42</v>
      </c>
      <c r="AJ202" s="116">
        <f t="shared" si="57"/>
        <v>0</v>
      </c>
      <c r="AK202" s="116">
        <f t="shared" si="58"/>
        <v>0</v>
      </c>
      <c r="AL202" s="116">
        <f t="shared" si="59"/>
        <v>0</v>
      </c>
      <c r="AM202" s="116">
        <f t="shared" si="60"/>
        <v>0</v>
      </c>
      <c r="AN202" s="116">
        <f t="shared" si="61"/>
        <v>0</v>
      </c>
      <c r="AO202" s="116">
        <f t="shared" si="62"/>
        <v>0</v>
      </c>
      <c r="AP202" s="116">
        <f t="shared" si="63"/>
        <v>0</v>
      </c>
      <c r="AQ202" s="116">
        <f t="shared" si="64"/>
        <v>288</v>
      </c>
    </row>
    <row r="203" spans="1:43" x14ac:dyDescent="0.25">
      <c r="A203" s="119" t="s">
        <v>301</v>
      </c>
      <c r="B203" s="119" t="s">
        <v>339</v>
      </c>
      <c r="C203" s="120">
        <v>0</v>
      </c>
      <c r="D203" s="120">
        <v>0</v>
      </c>
      <c r="E203" s="120">
        <v>0</v>
      </c>
      <c r="F203" s="120">
        <v>0</v>
      </c>
      <c r="G203" s="120">
        <v>0</v>
      </c>
      <c r="H203" s="120">
        <v>0</v>
      </c>
      <c r="I203" s="120">
        <v>0</v>
      </c>
      <c r="J203" s="120">
        <v>0</v>
      </c>
      <c r="K203" s="120">
        <v>0</v>
      </c>
      <c r="L203" s="120">
        <v>0</v>
      </c>
      <c r="M203" s="120">
        <v>53</v>
      </c>
      <c r="N203" s="120">
        <v>66</v>
      </c>
      <c r="O203" s="120">
        <v>104</v>
      </c>
      <c r="P203" s="120">
        <v>77</v>
      </c>
      <c r="Q203" s="120">
        <v>1</v>
      </c>
      <c r="R203" s="120">
        <v>301</v>
      </c>
      <c r="V203" s="116" t="str">
        <v>Marshfield</v>
      </c>
      <c r="AB203" s="116">
        <f t="shared" si="49"/>
        <v>0</v>
      </c>
      <c r="AC203" s="116">
        <f t="shared" si="50"/>
        <v>0</v>
      </c>
      <c r="AD203" s="116">
        <f t="shared" si="51"/>
        <v>0</v>
      </c>
      <c r="AE203" s="116">
        <f t="shared" si="52"/>
        <v>0</v>
      </c>
      <c r="AF203" s="116">
        <f t="shared" si="53"/>
        <v>0</v>
      </c>
      <c r="AG203" s="116">
        <f t="shared" si="54"/>
        <v>0</v>
      </c>
      <c r="AH203" s="116">
        <f t="shared" si="55"/>
        <v>0</v>
      </c>
      <c r="AI203" s="116">
        <f t="shared" si="56"/>
        <v>0</v>
      </c>
      <c r="AJ203" s="116">
        <f t="shared" si="57"/>
        <v>0</v>
      </c>
      <c r="AK203" s="116">
        <f t="shared" si="58"/>
        <v>0</v>
      </c>
      <c r="AL203" s="116">
        <f t="shared" si="59"/>
        <v>53</v>
      </c>
      <c r="AM203" s="116">
        <f t="shared" si="60"/>
        <v>66</v>
      </c>
      <c r="AN203" s="116">
        <f t="shared" si="61"/>
        <v>104</v>
      </c>
      <c r="AO203" s="116">
        <f t="shared" si="62"/>
        <v>77</v>
      </c>
      <c r="AP203" s="116">
        <f t="shared" si="63"/>
        <v>1</v>
      </c>
      <c r="AQ203" s="116">
        <f t="shared" si="64"/>
        <v>301</v>
      </c>
    </row>
    <row r="204" spans="1:43" x14ac:dyDescent="0.25">
      <c r="A204" s="119" t="s">
        <v>301</v>
      </c>
      <c r="B204" s="119" t="s">
        <v>340</v>
      </c>
      <c r="C204" s="120">
        <v>0</v>
      </c>
      <c r="D204" s="120">
        <v>0</v>
      </c>
      <c r="E204" s="120">
        <v>0</v>
      </c>
      <c r="F204" s="120">
        <v>0</v>
      </c>
      <c r="G204" s="120">
        <v>0</v>
      </c>
      <c r="H204" s="120">
        <v>0</v>
      </c>
      <c r="I204" s="120">
        <v>0</v>
      </c>
      <c r="J204" s="120">
        <v>0</v>
      </c>
      <c r="K204" s="120">
        <v>0</v>
      </c>
      <c r="L204" s="120">
        <v>0</v>
      </c>
      <c r="M204" s="120">
        <v>93</v>
      </c>
      <c r="N204" s="120">
        <v>98</v>
      </c>
      <c r="O204" s="120">
        <v>84</v>
      </c>
      <c r="P204" s="120">
        <v>81</v>
      </c>
      <c r="Q204" s="120">
        <v>6</v>
      </c>
      <c r="R204" s="120">
        <v>362</v>
      </c>
      <c r="V204" s="116" t="str">
        <v>Martha's Vineyard</v>
      </c>
      <c r="AB204" s="116">
        <f t="shared" si="49"/>
        <v>0</v>
      </c>
      <c r="AC204" s="116">
        <f t="shared" si="50"/>
        <v>0</v>
      </c>
      <c r="AD204" s="116">
        <f t="shared" si="51"/>
        <v>0</v>
      </c>
      <c r="AE204" s="116">
        <f t="shared" si="52"/>
        <v>0</v>
      </c>
      <c r="AF204" s="116">
        <f t="shared" si="53"/>
        <v>0</v>
      </c>
      <c r="AG204" s="116">
        <f t="shared" si="54"/>
        <v>0</v>
      </c>
      <c r="AH204" s="116">
        <f t="shared" si="55"/>
        <v>0</v>
      </c>
      <c r="AI204" s="116">
        <f t="shared" si="56"/>
        <v>0</v>
      </c>
      <c r="AJ204" s="116">
        <f t="shared" si="57"/>
        <v>0</v>
      </c>
      <c r="AK204" s="116">
        <f t="shared" si="58"/>
        <v>0</v>
      </c>
      <c r="AL204" s="116">
        <f t="shared" si="59"/>
        <v>93</v>
      </c>
      <c r="AM204" s="116">
        <f t="shared" si="60"/>
        <v>98</v>
      </c>
      <c r="AN204" s="116">
        <f t="shared" si="61"/>
        <v>84</v>
      </c>
      <c r="AO204" s="116">
        <f t="shared" si="62"/>
        <v>81</v>
      </c>
      <c r="AP204" s="116">
        <f t="shared" si="63"/>
        <v>6</v>
      </c>
      <c r="AQ204" s="116">
        <f t="shared" si="64"/>
        <v>362</v>
      </c>
    </row>
    <row r="205" spans="1:43" x14ac:dyDescent="0.25">
      <c r="A205" s="119" t="s">
        <v>301</v>
      </c>
      <c r="B205" s="119" t="s">
        <v>341</v>
      </c>
      <c r="C205" s="120">
        <v>0</v>
      </c>
      <c r="D205" s="120">
        <v>0</v>
      </c>
      <c r="E205" s="120">
        <v>0</v>
      </c>
      <c r="F205" s="120">
        <v>0</v>
      </c>
      <c r="G205" s="120">
        <v>0</v>
      </c>
      <c r="H205" s="120">
        <v>0</v>
      </c>
      <c r="I205" s="120">
        <v>0</v>
      </c>
      <c r="J205" s="120">
        <v>0</v>
      </c>
      <c r="K205" s="120">
        <v>78</v>
      </c>
      <c r="L205" s="120">
        <v>137</v>
      </c>
      <c r="M205" s="120">
        <v>0</v>
      </c>
      <c r="N205" s="120">
        <v>0</v>
      </c>
      <c r="O205" s="120">
        <v>0</v>
      </c>
      <c r="P205" s="120">
        <v>0</v>
      </c>
      <c r="Q205" s="120">
        <v>0</v>
      </c>
      <c r="R205" s="120">
        <v>215</v>
      </c>
      <c r="V205" s="116" t="str">
        <v>Martha's Vineyard Charter Public School (District)</v>
      </c>
      <c r="AB205" s="116">
        <f t="shared" si="49"/>
        <v>0</v>
      </c>
      <c r="AC205" s="116">
        <f t="shared" si="50"/>
        <v>0</v>
      </c>
      <c r="AD205" s="116">
        <f t="shared" si="51"/>
        <v>0</v>
      </c>
      <c r="AE205" s="116">
        <f t="shared" si="52"/>
        <v>0</v>
      </c>
      <c r="AF205" s="116">
        <f t="shared" si="53"/>
        <v>0</v>
      </c>
      <c r="AG205" s="116">
        <f t="shared" si="54"/>
        <v>0</v>
      </c>
      <c r="AH205" s="116">
        <f t="shared" si="55"/>
        <v>0</v>
      </c>
      <c r="AI205" s="116">
        <f t="shared" si="56"/>
        <v>0</v>
      </c>
      <c r="AJ205" s="116">
        <f t="shared" si="57"/>
        <v>78</v>
      </c>
      <c r="AK205" s="116">
        <f t="shared" si="58"/>
        <v>137</v>
      </c>
      <c r="AL205" s="116">
        <f t="shared" si="59"/>
        <v>0</v>
      </c>
      <c r="AM205" s="116">
        <f t="shared" si="60"/>
        <v>0</v>
      </c>
      <c r="AN205" s="116">
        <f t="shared" si="61"/>
        <v>0</v>
      </c>
      <c r="AO205" s="116">
        <f t="shared" si="62"/>
        <v>0</v>
      </c>
      <c r="AP205" s="116">
        <f t="shared" si="63"/>
        <v>0</v>
      </c>
      <c r="AQ205" s="116">
        <f t="shared" si="64"/>
        <v>215</v>
      </c>
    </row>
    <row r="206" spans="1:43" x14ac:dyDescent="0.25">
      <c r="A206" s="119" t="s">
        <v>301</v>
      </c>
      <c r="B206" s="119" t="s">
        <v>342</v>
      </c>
      <c r="C206" s="120">
        <v>26</v>
      </c>
      <c r="D206" s="120">
        <v>36</v>
      </c>
      <c r="E206" s="120">
        <v>39</v>
      </c>
      <c r="F206" s="120">
        <v>38</v>
      </c>
      <c r="G206" s="120">
        <v>38</v>
      </c>
      <c r="H206" s="120">
        <v>37</v>
      </c>
      <c r="I206" s="120">
        <v>39</v>
      </c>
      <c r="J206" s="120">
        <v>39</v>
      </c>
      <c r="K206" s="120">
        <v>39</v>
      </c>
      <c r="L206" s="120">
        <v>33</v>
      </c>
      <c r="M206" s="120">
        <v>0</v>
      </c>
      <c r="N206" s="120">
        <v>0</v>
      </c>
      <c r="O206" s="120">
        <v>0</v>
      </c>
      <c r="P206" s="120">
        <v>0</v>
      </c>
      <c r="Q206" s="120">
        <v>0</v>
      </c>
      <c r="R206" s="120">
        <v>364</v>
      </c>
      <c r="V206" s="116" t="str">
        <v>Martin Luther King, Jr. Charter School of Excellence (District)</v>
      </c>
      <c r="AB206" s="116">
        <f t="shared" si="49"/>
        <v>26</v>
      </c>
      <c r="AC206" s="116">
        <f t="shared" si="50"/>
        <v>36</v>
      </c>
      <c r="AD206" s="116">
        <f t="shared" si="51"/>
        <v>39</v>
      </c>
      <c r="AE206" s="116">
        <f t="shared" si="52"/>
        <v>38</v>
      </c>
      <c r="AF206" s="116">
        <f t="shared" si="53"/>
        <v>38</v>
      </c>
      <c r="AG206" s="116">
        <f t="shared" si="54"/>
        <v>37</v>
      </c>
      <c r="AH206" s="116">
        <f t="shared" si="55"/>
        <v>39</v>
      </c>
      <c r="AI206" s="116">
        <f t="shared" si="56"/>
        <v>39</v>
      </c>
      <c r="AJ206" s="116">
        <f t="shared" si="57"/>
        <v>39</v>
      </c>
      <c r="AK206" s="116">
        <f t="shared" si="58"/>
        <v>33</v>
      </c>
      <c r="AL206" s="116">
        <f t="shared" si="59"/>
        <v>0</v>
      </c>
      <c r="AM206" s="116">
        <f t="shared" si="60"/>
        <v>0</v>
      </c>
      <c r="AN206" s="116">
        <f t="shared" si="61"/>
        <v>0</v>
      </c>
      <c r="AO206" s="116">
        <f t="shared" si="62"/>
        <v>0</v>
      </c>
      <c r="AP206" s="116">
        <f t="shared" si="63"/>
        <v>0</v>
      </c>
      <c r="AQ206" s="116">
        <f t="shared" si="64"/>
        <v>364</v>
      </c>
    </row>
    <row r="207" spans="1:43" x14ac:dyDescent="0.25">
      <c r="A207" s="119" t="s">
        <v>301</v>
      </c>
      <c r="B207" s="119" t="s">
        <v>343</v>
      </c>
      <c r="C207" s="120">
        <v>0</v>
      </c>
      <c r="D207" s="120">
        <v>0</v>
      </c>
      <c r="E207" s="120">
        <v>0</v>
      </c>
      <c r="F207" s="120">
        <v>0</v>
      </c>
      <c r="G207" s="120">
        <v>0</v>
      </c>
      <c r="H207" s="120">
        <v>0</v>
      </c>
      <c r="I207" s="120">
        <v>0</v>
      </c>
      <c r="J207" s="120">
        <v>0</v>
      </c>
      <c r="K207" s="120">
        <v>0</v>
      </c>
      <c r="L207" s="120">
        <v>0</v>
      </c>
      <c r="M207" s="120">
        <v>5</v>
      </c>
      <c r="N207" s="120">
        <v>17</v>
      </c>
      <c r="O207" s="120">
        <v>13</v>
      </c>
      <c r="P207" s="120">
        <v>42</v>
      </c>
      <c r="Q207" s="120">
        <v>1</v>
      </c>
      <c r="R207" s="120">
        <v>78</v>
      </c>
      <c r="V207" s="116" t="str">
        <v>Masconomet</v>
      </c>
      <c r="AB207" s="116">
        <f t="shared" si="49"/>
        <v>0</v>
      </c>
      <c r="AC207" s="116">
        <f t="shared" si="50"/>
        <v>0</v>
      </c>
      <c r="AD207" s="116">
        <f t="shared" si="51"/>
        <v>0</v>
      </c>
      <c r="AE207" s="116">
        <f t="shared" si="52"/>
        <v>0</v>
      </c>
      <c r="AF207" s="116">
        <f t="shared" si="53"/>
        <v>0</v>
      </c>
      <c r="AG207" s="116">
        <f t="shared" si="54"/>
        <v>0</v>
      </c>
      <c r="AH207" s="116">
        <f t="shared" si="55"/>
        <v>0</v>
      </c>
      <c r="AI207" s="116">
        <f t="shared" si="56"/>
        <v>0</v>
      </c>
      <c r="AJ207" s="116">
        <f t="shared" si="57"/>
        <v>0</v>
      </c>
      <c r="AK207" s="116">
        <f t="shared" si="58"/>
        <v>0</v>
      </c>
      <c r="AL207" s="116">
        <f t="shared" si="59"/>
        <v>5</v>
      </c>
      <c r="AM207" s="116">
        <f t="shared" si="60"/>
        <v>17</v>
      </c>
      <c r="AN207" s="116">
        <f t="shared" si="61"/>
        <v>13</v>
      </c>
      <c r="AO207" s="116">
        <f t="shared" si="62"/>
        <v>42</v>
      </c>
      <c r="AP207" s="116">
        <f t="shared" si="63"/>
        <v>1</v>
      </c>
      <c r="AQ207" s="116">
        <f t="shared" si="64"/>
        <v>78</v>
      </c>
    </row>
    <row r="208" spans="1:43" x14ac:dyDescent="0.25">
      <c r="A208" s="119" t="s">
        <v>301</v>
      </c>
      <c r="B208" s="119" t="s">
        <v>344</v>
      </c>
      <c r="C208" s="120">
        <v>37</v>
      </c>
      <c r="D208" s="120">
        <v>41</v>
      </c>
      <c r="E208" s="120">
        <v>41</v>
      </c>
      <c r="F208" s="120">
        <v>42</v>
      </c>
      <c r="G208" s="120">
        <v>34</v>
      </c>
      <c r="H208" s="120">
        <v>39</v>
      </c>
      <c r="I208" s="120">
        <v>45</v>
      </c>
      <c r="J208" s="120">
        <v>29</v>
      </c>
      <c r="K208" s="120">
        <v>26</v>
      </c>
      <c r="L208" s="120">
        <v>23</v>
      </c>
      <c r="M208" s="120">
        <v>0</v>
      </c>
      <c r="N208" s="120">
        <v>0</v>
      </c>
      <c r="O208" s="120">
        <v>0</v>
      </c>
      <c r="P208" s="120">
        <v>0</v>
      </c>
      <c r="Q208" s="120">
        <v>0</v>
      </c>
      <c r="R208" s="120">
        <v>357</v>
      </c>
      <c r="V208" s="116" t="str">
        <v>Mashpee</v>
      </c>
      <c r="AB208" s="116">
        <f t="shared" si="49"/>
        <v>37</v>
      </c>
      <c r="AC208" s="116">
        <f t="shared" si="50"/>
        <v>41</v>
      </c>
      <c r="AD208" s="116">
        <f t="shared" si="51"/>
        <v>41</v>
      </c>
      <c r="AE208" s="116">
        <f t="shared" si="52"/>
        <v>42</v>
      </c>
      <c r="AF208" s="116">
        <f t="shared" si="53"/>
        <v>34</v>
      </c>
      <c r="AG208" s="116">
        <f t="shared" si="54"/>
        <v>39</v>
      </c>
      <c r="AH208" s="116">
        <f t="shared" si="55"/>
        <v>45</v>
      </c>
      <c r="AI208" s="116">
        <f t="shared" si="56"/>
        <v>29</v>
      </c>
      <c r="AJ208" s="116">
        <f t="shared" si="57"/>
        <v>26</v>
      </c>
      <c r="AK208" s="116">
        <f t="shared" si="58"/>
        <v>23</v>
      </c>
      <c r="AL208" s="116">
        <f t="shared" si="59"/>
        <v>0</v>
      </c>
      <c r="AM208" s="116">
        <f t="shared" si="60"/>
        <v>0</v>
      </c>
      <c r="AN208" s="116">
        <f t="shared" si="61"/>
        <v>0</v>
      </c>
      <c r="AO208" s="116">
        <f t="shared" si="62"/>
        <v>0</v>
      </c>
      <c r="AP208" s="116">
        <f t="shared" si="63"/>
        <v>0</v>
      </c>
      <c r="AQ208" s="116">
        <f t="shared" si="64"/>
        <v>357</v>
      </c>
    </row>
    <row r="209" spans="1:43" x14ac:dyDescent="0.25">
      <c r="A209" s="119" t="s">
        <v>301</v>
      </c>
      <c r="B209" s="119" t="s">
        <v>345</v>
      </c>
      <c r="C209" s="120">
        <v>14</v>
      </c>
      <c r="D209" s="120">
        <v>19</v>
      </c>
      <c r="E209" s="120">
        <v>21</v>
      </c>
      <c r="F209" s="120">
        <v>33</v>
      </c>
      <c r="G209" s="120">
        <v>43</v>
      </c>
      <c r="H209" s="120">
        <v>23</v>
      </c>
      <c r="I209" s="120">
        <v>28</v>
      </c>
      <c r="J209" s="120">
        <v>17</v>
      </c>
      <c r="K209" s="120">
        <v>0</v>
      </c>
      <c r="L209" s="120">
        <v>0</v>
      </c>
      <c r="M209" s="120">
        <v>0</v>
      </c>
      <c r="N209" s="120">
        <v>0</v>
      </c>
      <c r="O209" s="120">
        <v>0</v>
      </c>
      <c r="P209" s="120">
        <v>0</v>
      </c>
      <c r="Q209" s="120">
        <v>0</v>
      </c>
      <c r="R209" s="120">
        <v>198</v>
      </c>
      <c r="V209" s="116" t="str">
        <v>Match Charter Public School (District)</v>
      </c>
      <c r="AB209" s="116">
        <f t="shared" si="49"/>
        <v>14</v>
      </c>
      <c r="AC209" s="116">
        <f t="shared" si="50"/>
        <v>19</v>
      </c>
      <c r="AD209" s="116">
        <f t="shared" si="51"/>
        <v>21</v>
      </c>
      <c r="AE209" s="116">
        <f t="shared" si="52"/>
        <v>33</v>
      </c>
      <c r="AF209" s="116">
        <f t="shared" si="53"/>
        <v>43</v>
      </c>
      <c r="AG209" s="116">
        <f t="shared" si="54"/>
        <v>23</v>
      </c>
      <c r="AH209" s="116">
        <f t="shared" si="55"/>
        <v>28</v>
      </c>
      <c r="AI209" s="116">
        <f t="shared" si="56"/>
        <v>17</v>
      </c>
      <c r="AJ209" s="116">
        <f t="shared" si="57"/>
        <v>0</v>
      </c>
      <c r="AK209" s="116">
        <f t="shared" si="58"/>
        <v>0</v>
      </c>
      <c r="AL209" s="116">
        <f t="shared" si="59"/>
        <v>0</v>
      </c>
      <c r="AM209" s="116">
        <f t="shared" si="60"/>
        <v>0</v>
      </c>
      <c r="AN209" s="116">
        <f t="shared" si="61"/>
        <v>0</v>
      </c>
      <c r="AO209" s="116">
        <f t="shared" si="62"/>
        <v>0</v>
      </c>
      <c r="AP209" s="116">
        <f t="shared" si="63"/>
        <v>0</v>
      </c>
      <c r="AQ209" s="116">
        <f t="shared" si="64"/>
        <v>198</v>
      </c>
    </row>
    <row r="210" spans="1:43" x14ac:dyDescent="0.25">
      <c r="A210" s="119" t="s">
        <v>301</v>
      </c>
      <c r="B210" s="119" t="s">
        <v>346</v>
      </c>
      <c r="C210" s="120">
        <v>22</v>
      </c>
      <c r="D210" s="120">
        <v>28</v>
      </c>
      <c r="E210" s="120">
        <v>35</v>
      </c>
      <c r="F210" s="120">
        <v>37</v>
      </c>
      <c r="G210" s="120">
        <v>39</v>
      </c>
      <c r="H210" s="120">
        <v>33</v>
      </c>
      <c r="I210" s="120">
        <v>35</v>
      </c>
      <c r="J210" s="120">
        <v>30</v>
      </c>
      <c r="K210" s="120">
        <v>0</v>
      </c>
      <c r="L210" s="120">
        <v>0</v>
      </c>
      <c r="M210" s="120">
        <v>0</v>
      </c>
      <c r="N210" s="120">
        <v>0</v>
      </c>
      <c r="O210" s="120">
        <v>0</v>
      </c>
      <c r="P210" s="120">
        <v>0</v>
      </c>
      <c r="Q210" s="120">
        <v>0</v>
      </c>
      <c r="R210" s="120">
        <v>259</v>
      </c>
      <c r="V210" s="116" t="str">
        <v>Mattapoisett</v>
      </c>
      <c r="AB210" s="116">
        <f t="shared" si="49"/>
        <v>22</v>
      </c>
      <c r="AC210" s="116">
        <f t="shared" si="50"/>
        <v>28</v>
      </c>
      <c r="AD210" s="116">
        <f t="shared" si="51"/>
        <v>35</v>
      </c>
      <c r="AE210" s="116">
        <f t="shared" si="52"/>
        <v>37</v>
      </c>
      <c r="AF210" s="116">
        <f t="shared" si="53"/>
        <v>39</v>
      </c>
      <c r="AG210" s="116">
        <f t="shared" si="54"/>
        <v>33</v>
      </c>
      <c r="AH210" s="116">
        <f t="shared" si="55"/>
        <v>35</v>
      </c>
      <c r="AI210" s="116">
        <f t="shared" si="56"/>
        <v>30</v>
      </c>
      <c r="AJ210" s="116">
        <f t="shared" si="57"/>
        <v>0</v>
      </c>
      <c r="AK210" s="116">
        <f t="shared" si="58"/>
        <v>0</v>
      </c>
      <c r="AL210" s="116">
        <f t="shared" si="59"/>
        <v>0</v>
      </c>
      <c r="AM210" s="116">
        <f t="shared" si="60"/>
        <v>0</v>
      </c>
      <c r="AN210" s="116">
        <f t="shared" si="61"/>
        <v>0</v>
      </c>
      <c r="AO210" s="116">
        <f t="shared" si="62"/>
        <v>0</v>
      </c>
      <c r="AP210" s="116">
        <f t="shared" si="63"/>
        <v>0</v>
      </c>
      <c r="AQ210" s="116">
        <f t="shared" si="64"/>
        <v>259</v>
      </c>
    </row>
    <row r="211" spans="1:43" x14ac:dyDescent="0.25">
      <c r="A211" s="119" t="s">
        <v>301</v>
      </c>
      <c r="B211" s="119" t="s">
        <v>347</v>
      </c>
      <c r="C211" s="120">
        <v>11</v>
      </c>
      <c r="D211" s="120">
        <v>18</v>
      </c>
      <c r="E211" s="120">
        <v>21</v>
      </c>
      <c r="F211" s="120">
        <v>22</v>
      </c>
      <c r="G211" s="120">
        <v>23</v>
      </c>
      <c r="H211" s="120">
        <v>22</v>
      </c>
      <c r="I211" s="120">
        <v>22</v>
      </c>
      <c r="J211" s="120">
        <v>23</v>
      </c>
      <c r="K211" s="120">
        <v>0</v>
      </c>
      <c r="L211" s="120">
        <v>0</v>
      </c>
      <c r="M211" s="120">
        <v>0</v>
      </c>
      <c r="N211" s="120">
        <v>0</v>
      </c>
      <c r="O211" s="120">
        <v>0</v>
      </c>
      <c r="P211" s="120">
        <v>0</v>
      </c>
      <c r="Q211" s="120">
        <v>0</v>
      </c>
      <c r="R211" s="120">
        <v>162</v>
      </c>
      <c r="V211" s="116" t="str">
        <v>Maynard</v>
      </c>
      <c r="AB211" s="116">
        <f t="shared" si="49"/>
        <v>11</v>
      </c>
      <c r="AC211" s="116">
        <f t="shared" si="50"/>
        <v>18</v>
      </c>
      <c r="AD211" s="116">
        <f t="shared" si="51"/>
        <v>21</v>
      </c>
      <c r="AE211" s="116">
        <f t="shared" si="52"/>
        <v>22</v>
      </c>
      <c r="AF211" s="116">
        <f t="shared" si="53"/>
        <v>23</v>
      </c>
      <c r="AG211" s="116">
        <f t="shared" si="54"/>
        <v>22</v>
      </c>
      <c r="AH211" s="116">
        <f t="shared" si="55"/>
        <v>22</v>
      </c>
      <c r="AI211" s="116">
        <f t="shared" si="56"/>
        <v>23</v>
      </c>
      <c r="AJ211" s="116">
        <f t="shared" si="57"/>
        <v>0</v>
      </c>
      <c r="AK211" s="116">
        <f t="shared" si="58"/>
        <v>0</v>
      </c>
      <c r="AL211" s="116">
        <f t="shared" si="59"/>
        <v>0</v>
      </c>
      <c r="AM211" s="116">
        <f t="shared" si="60"/>
        <v>0</v>
      </c>
      <c r="AN211" s="116">
        <f t="shared" si="61"/>
        <v>0</v>
      </c>
      <c r="AO211" s="116">
        <f t="shared" si="62"/>
        <v>0</v>
      </c>
      <c r="AP211" s="116">
        <f t="shared" si="63"/>
        <v>0</v>
      </c>
      <c r="AQ211" s="116">
        <f t="shared" si="64"/>
        <v>162</v>
      </c>
    </row>
    <row r="212" spans="1:43" x14ac:dyDescent="0.25">
      <c r="A212" s="119" t="s">
        <v>301</v>
      </c>
      <c r="B212" s="119" t="s">
        <v>348</v>
      </c>
      <c r="C212" s="120">
        <v>38</v>
      </c>
      <c r="D212" s="120">
        <v>35</v>
      </c>
      <c r="E212" s="120">
        <v>42</v>
      </c>
      <c r="F212" s="120">
        <v>42</v>
      </c>
      <c r="G212" s="120">
        <v>46</v>
      </c>
      <c r="H212" s="120">
        <v>49</v>
      </c>
      <c r="I212" s="120">
        <v>45</v>
      </c>
      <c r="J212" s="120">
        <v>45</v>
      </c>
      <c r="K212" s="120">
        <v>0</v>
      </c>
      <c r="L212" s="120">
        <v>18</v>
      </c>
      <c r="M212" s="120">
        <v>0</v>
      </c>
      <c r="N212" s="120">
        <v>0</v>
      </c>
      <c r="O212" s="120">
        <v>0</v>
      </c>
      <c r="P212" s="120">
        <v>0</v>
      </c>
      <c r="Q212" s="120">
        <v>0</v>
      </c>
      <c r="R212" s="120">
        <v>360</v>
      </c>
      <c r="V212" s="116" t="str">
        <v>Medfield</v>
      </c>
      <c r="AB212" s="116">
        <f t="shared" si="49"/>
        <v>38</v>
      </c>
      <c r="AC212" s="116">
        <f t="shared" si="50"/>
        <v>35</v>
      </c>
      <c r="AD212" s="116">
        <f t="shared" si="51"/>
        <v>42</v>
      </c>
      <c r="AE212" s="116">
        <f t="shared" si="52"/>
        <v>42</v>
      </c>
      <c r="AF212" s="116">
        <f t="shared" si="53"/>
        <v>46</v>
      </c>
      <c r="AG212" s="116">
        <f t="shared" si="54"/>
        <v>49</v>
      </c>
      <c r="AH212" s="116">
        <f t="shared" si="55"/>
        <v>45</v>
      </c>
      <c r="AI212" s="116">
        <f t="shared" si="56"/>
        <v>45</v>
      </c>
      <c r="AJ212" s="116">
        <f t="shared" si="57"/>
        <v>0</v>
      </c>
      <c r="AK212" s="116">
        <f t="shared" si="58"/>
        <v>18</v>
      </c>
      <c r="AL212" s="116">
        <f t="shared" si="59"/>
        <v>0</v>
      </c>
      <c r="AM212" s="116">
        <f t="shared" si="60"/>
        <v>0</v>
      </c>
      <c r="AN212" s="116">
        <f t="shared" si="61"/>
        <v>0</v>
      </c>
      <c r="AO212" s="116">
        <f t="shared" si="62"/>
        <v>0</v>
      </c>
      <c r="AP212" s="116">
        <f t="shared" si="63"/>
        <v>0</v>
      </c>
      <c r="AQ212" s="116">
        <f t="shared" si="64"/>
        <v>360</v>
      </c>
    </row>
    <row r="213" spans="1:43" x14ac:dyDescent="0.25">
      <c r="A213" s="119" t="s">
        <v>301</v>
      </c>
      <c r="B213" s="119" t="s">
        <v>349</v>
      </c>
      <c r="C213" s="120">
        <v>39</v>
      </c>
      <c r="D213" s="120">
        <v>45</v>
      </c>
      <c r="E213" s="120">
        <v>43</v>
      </c>
      <c r="F213" s="120">
        <v>43</v>
      </c>
      <c r="G213" s="120">
        <v>43</v>
      </c>
      <c r="H213" s="120">
        <v>41</v>
      </c>
      <c r="I213" s="120">
        <v>40</v>
      </c>
      <c r="J213" s="120">
        <v>40</v>
      </c>
      <c r="K213" s="120">
        <v>0</v>
      </c>
      <c r="L213" s="120">
        <v>0</v>
      </c>
      <c r="M213" s="120">
        <v>0</v>
      </c>
      <c r="N213" s="120">
        <v>0</v>
      </c>
      <c r="O213" s="120">
        <v>0</v>
      </c>
      <c r="P213" s="120">
        <v>0</v>
      </c>
      <c r="Q213" s="120">
        <v>0</v>
      </c>
      <c r="R213" s="120">
        <v>334</v>
      </c>
      <c r="V213" s="116" t="str">
        <v>Medford</v>
      </c>
      <c r="AB213" s="116">
        <f t="shared" si="49"/>
        <v>39</v>
      </c>
      <c r="AC213" s="116">
        <f t="shared" si="50"/>
        <v>45</v>
      </c>
      <c r="AD213" s="116">
        <f t="shared" si="51"/>
        <v>43</v>
      </c>
      <c r="AE213" s="116">
        <f t="shared" si="52"/>
        <v>43</v>
      </c>
      <c r="AF213" s="116">
        <f t="shared" si="53"/>
        <v>43</v>
      </c>
      <c r="AG213" s="116">
        <f t="shared" si="54"/>
        <v>41</v>
      </c>
      <c r="AH213" s="116">
        <f t="shared" si="55"/>
        <v>40</v>
      </c>
      <c r="AI213" s="116">
        <f t="shared" si="56"/>
        <v>40</v>
      </c>
      <c r="AJ213" s="116">
        <f t="shared" si="57"/>
        <v>0</v>
      </c>
      <c r="AK213" s="116">
        <f t="shared" si="58"/>
        <v>0</v>
      </c>
      <c r="AL213" s="116">
        <f t="shared" si="59"/>
        <v>0</v>
      </c>
      <c r="AM213" s="116">
        <f t="shared" si="60"/>
        <v>0</v>
      </c>
      <c r="AN213" s="116">
        <f t="shared" si="61"/>
        <v>0</v>
      </c>
      <c r="AO213" s="116">
        <f t="shared" si="62"/>
        <v>0</v>
      </c>
      <c r="AP213" s="116">
        <f t="shared" si="63"/>
        <v>0</v>
      </c>
      <c r="AQ213" s="116">
        <f t="shared" si="64"/>
        <v>334</v>
      </c>
    </row>
    <row r="214" spans="1:43" x14ac:dyDescent="0.25">
      <c r="A214" s="119" t="s">
        <v>301</v>
      </c>
      <c r="B214" s="119" t="s">
        <v>350</v>
      </c>
      <c r="C214" s="120">
        <v>51</v>
      </c>
      <c r="D214" s="120">
        <v>64</v>
      </c>
      <c r="E214" s="120">
        <v>53</v>
      </c>
      <c r="F214" s="120">
        <v>0</v>
      </c>
      <c r="G214" s="120">
        <v>0</v>
      </c>
      <c r="H214" s="120">
        <v>0</v>
      </c>
      <c r="I214" s="120">
        <v>0</v>
      </c>
      <c r="J214" s="120">
        <v>0</v>
      </c>
      <c r="K214" s="120">
        <v>0</v>
      </c>
      <c r="L214" s="120">
        <v>0</v>
      </c>
      <c r="M214" s="120">
        <v>0</v>
      </c>
      <c r="N214" s="120">
        <v>0</v>
      </c>
      <c r="O214" s="120">
        <v>0</v>
      </c>
      <c r="P214" s="120">
        <v>0</v>
      </c>
      <c r="Q214" s="120">
        <v>0</v>
      </c>
      <c r="R214" s="120">
        <v>168</v>
      </c>
      <c r="V214" s="116" t="str">
        <v>Medway</v>
      </c>
      <c r="AB214" s="116">
        <f t="shared" si="49"/>
        <v>51</v>
      </c>
      <c r="AC214" s="116">
        <f t="shared" si="50"/>
        <v>64</v>
      </c>
      <c r="AD214" s="116">
        <f t="shared" si="51"/>
        <v>53</v>
      </c>
      <c r="AE214" s="116">
        <f t="shared" si="52"/>
        <v>0</v>
      </c>
      <c r="AF214" s="116">
        <f t="shared" si="53"/>
        <v>0</v>
      </c>
      <c r="AG214" s="116">
        <f t="shared" si="54"/>
        <v>0</v>
      </c>
      <c r="AH214" s="116">
        <f t="shared" si="55"/>
        <v>0</v>
      </c>
      <c r="AI214" s="116">
        <f t="shared" si="56"/>
        <v>0</v>
      </c>
      <c r="AJ214" s="116">
        <f t="shared" si="57"/>
        <v>0</v>
      </c>
      <c r="AK214" s="116">
        <f t="shared" si="58"/>
        <v>0</v>
      </c>
      <c r="AL214" s="116">
        <f t="shared" si="59"/>
        <v>0</v>
      </c>
      <c r="AM214" s="116">
        <f t="shared" si="60"/>
        <v>0</v>
      </c>
      <c r="AN214" s="116">
        <f t="shared" si="61"/>
        <v>0</v>
      </c>
      <c r="AO214" s="116">
        <f t="shared" si="62"/>
        <v>0</v>
      </c>
      <c r="AP214" s="116">
        <f t="shared" si="63"/>
        <v>0</v>
      </c>
      <c r="AQ214" s="116">
        <f t="shared" si="64"/>
        <v>168</v>
      </c>
    </row>
    <row r="215" spans="1:43" x14ac:dyDescent="0.25">
      <c r="A215" s="119" t="s">
        <v>301</v>
      </c>
      <c r="B215" s="119" t="s">
        <v>351</v>
      </c>
      <c r="C215" s="120">
        <v>65</v>
      </c>
      <c r="D215" s="120">
        <v>64</v>
      </c>
      <c r="E215" s="120">
        <v>67</v>
      </c>
      <c r="F215" s="120">
        <v>0</v>
      </c>
      <c r="G215" s="120">
        <v>0</v>
      </c>
      <c r="H215" s="120">
        <v>0</v>
      </c>
      <c r="I215" s="120">
        <v>0</v>
      </c>
      <c r="J215" s="120">
        <v>0</v>
      </c>
      <c r="K215" s="120">
        <v>0</v>
      </c>
      <c r="L215" s="120">
        <v>0</v>
      </c>
      <c r="M215" s="120">
        <v>0</v>
      </c>
      <c r="N215" s="120">
        <v>0</v>
      </c>
      <c r="O215" s="120">
        <v>0</v>
      </c>
      <c r="P215" s="120">
        <v>0</v>
      </c>
      <c r="Q215" s="120">
        <v>0</v>
      </c>
      <c r="R215" s="120">
        <v>196</v>
      </c>
      <c r="V215" s="116" t="str">
        <v>Melrose</v>
      </c>
      <c r="AB215" s="116">
        <f t="shared" si="49"/>
        <v>65</v>
      </c>
      <c r="AC215" s="116">
        <f t="shared" si="50"/>
        <v>64</v>
      </c>
      <c r="AD215" s="116">
        <f t="shared" si="51"/>
        <v>67</v>
      </c>
      <c r="AE215" s="116">
        <f t="shared" si="52"/>
        <v>0</v>
      </c>
      <c r="AF215" s="116">
        <f t="shared" si="53"/>
        <v>0</v>
      </c>
      <c r="AG215" s="116">
        <f t="shared" si="54"/>
        <v>0</v>
      </c>
      <c r="AH215" s="116">
        <f t="shared" si="55"/>
        <v>0</v>
      </c>
      <c r="AI215" s="116">
        <f t="shared" si="56"/>
        <v>0</v>
      </c>
      <c r="AJ215" s="116">
        <f t="shared" si="57"/>
        <v>0</v>
      </c>
      <c r="AK215" s="116">
        <f t="shared" si="58"/>
        <v>0</v>
      </c>
      <c r="AL215" s="116">
        <f t="shared" si="59"/>
        <v>0</v>
      </c>
      <c r="AM215" s="116">
        <f t="shared" si="60"/>
        <v>0</v>
      </c>
      <c r="AN215" s="116">
        <f t="shared" si="61"/>
        <v>0</v>
      </c>
      <c r="AO215" s="116">
        <f t="shared" si="62"/>
        <v>0</v>
      </c>
      <c r="AP215" s="116">
        <f t="shared" si="63"/>
        <v>0</v>
      </c>
      <c r="AQ215" s="116">
        <f t="shared" si="64"/>
        <v>196</v>
      </c>
    </row>
    <row r="216" spans="1:43" x14ac:dyDescent="0.25">
      <c r="A216" s="119" t="s">
        <v>301</v>
      </c>
      <c r="B216" s="119" t="s">
        <v>352</v>
      </c>
      <c r="C216" s="120">
        <v>0</v>
      </c>
      <c r="D216" s="120">
        <v>0</v>
      </c>
      <c r="E216" s="120">
        <v>0</v>
      </c>
      <c r="F216" s="120">
        <v>69</v>
      </c>
      <c r="G216" s="120">
        <v>55</v>
      </c>
      <c r="H216" s="120">
        <v>53</v>
      </c>
      <c r="I216" s="120">
        <v>40</v>
      </c>
      <c r="J216" s="120">
        <v>44</v>
      </c>
      <c r="K216" s="120">
        <v>53</v>
      </c>
      <c r="L216" s="120">
        <v>62</v>
      </c>
      <c r="M216" s="120">
        <v>53</v>
      </c>
      <c r="N216" s="120">
        <v>57</v>
      </c>
      <c r="O216" s="120">
        <v>69</v>
      </c>
      <c r="P216" s="120">
        <v>63</v>
      </c>
      <c r="Q216" s="120">
        <v>13</v>
      </c>
      <c r="R216" s="120">
        <v>631</v>
      </c>
      <c r="V216" s="116" t="str">
        <v>Mendon-Upton</v>
      </c>
      <c r="AB216" s="116">
        <f t="shared" si="49"/>
        <v>0</v>
      </c>
      <c r="AC216" s="116">
        <f t="shared" si="50"/>
        <v>0</v>
      </c>
      <c r="AD216" s="116">
        <f t="shared" si="51"/>
        <v>0</v>
      </c>
      <c r="AE216" s="116">
        <f t="shared" si="52"/>
        <v>69</v>
      </c>
      <c r="AF216" s="116">
        <f t="shared" si="53"/>
        <v>55</v>
      </c>
      <c r="AG216" s="116">
        <f t="shared" si="54"/>
        <v>53</v>
      </c>
      <c r="AH216" s="116">
        <f t="shared" si="55"/>
        <v>40</v>
      </c>
      <c r="AI216" s="116">
        <f t="shared" si="56"/>
        <v>44</v>
      </c>
      <c r="AJ216" s="116">
        <f t="shared" si="57"/>
        <v>53</v>
      </c>
      <c r="AK216" s="116">
        <f t="shared" si="58"/>
        <v>62</v>
      </c>
      <c r="AL216" s="116">
        <f t="shared" si="59"/>
        <v>53</v>
      </c>
      <c r="AM216" s="116">
        <f t="shared" si="60"/>
        <v>57</v>
      </c>
      <c r="AN216" s="116">
        <f t="shared" si="61"/>
        <v>69</v>
      </c>
      <c r="AO216" s="116">
        <f t="shared" si="62"/>
        <v>63</v>
      </c>
      <c r="AP216" s="116">
        <f t="shared" si="63"/>
        <v>13</v>
      </c>
      <c r="AQ216" s="116">
        <f t="shared" si="64"/>
        <v>631</v>
      </c>
    </row>
    <row r="217" spans="1:43" x14ac:dyDescent="0.25">
      <c r="A217" s="119" t="s">
        <v>301</v>
      </c>
      <c r="B217" s="119" t="s">
        <v>353</v>
      </c>
      <c r="C217" s="120">
        <v>0</v>
      </c>
      <c r="D217" s="120">
        <v>28</v>
      </c>
      <c r="E217" s="120">
        <v>33</v>
      </c>
      <c r="F217" s="120">
        <v>59</v>
      </c>
      <c r="G217" s="120">
        <v>57</v>
      </c>
      <c r="H217" s="120">
        <v>46</v>
      </c>
      <c r="I217" s="120">
        <v>61</v>
      </c>
      <c r="J217" s="120">
        <v>63</v>
      </c>
      <c r="K217" s="120">
        <v>59</v>
      </c>
      <c r="L217" s="120">
        <v>66</v>
      </c>
      <c r="M217" s="120">
        <v>0</v>
      </c>
      <c r="N217" s="120">
        <v>0</v>
      </c>
      <c r="O217" s="120">
        <v>0</v>
      </c>
      <c r="P217" s="120">
        <v>0</v>
      </c>
      <c r="Q217" s="120">
        <v>0</v>
      </c>
      <c r="R217" s="120">
        <v>472</v>
      </c>
      <c r="V217" s="116" t="str">
        <v>Methuen</v>
      </c>
      <c r="AB217" s="116">
        <f t="shared" si="49"/>
        <v>0</v>
      </c>
      <c r="AC217" s="116">
        <f t="shared" si="50"/>
        <v>28</v>
      </c>
      <c r="AD217" s="116">
        <f t="shared" si="51"/>
        <v>33</v>
      </c>
      <c r="AE217" s="116">
        <f t="shared" si="52"/>
        <v>59</v>
      </c>
      <c r="AF217" s="116">
        <f t="shared" si="53"/>
        <v>57</v>
      </c>
      <c r="AG217" s="116">
        <f t="shared" si="54"/>
        <v>46</v>
      </c>
      <c r="AH217" s="116">
        <f t="shared" si="55"/>
        <v>61</v>
      </c>
      <c r="AI217" s="116">
        <f t="shared" si="56"/>
        <v>63</v>
      </c>
      <c r="AJ217" s="116">
        <f t="shared" si="57"/>
        <v>59</v>
      </c>
      <c r="AK217" s="116">
        <f t="shared" si="58"/>
        <v>66</v>
      </c>
      <c r="AL217" s="116">
        <f t="shared" si="59"/>
        <v>0</v>
      </c>
      <c r="AM217" s="116">
        <f t="shared" si="60"/>
        <v>0</v>
      </c>
      <c r="AN217" s="116">
        <f t="shared" si="61"/>
        <v>0</v>
      </c>
      <c r="AO217" s="116">
        <f t="shared" si="62"/>
        <v>0</v>
      </c>
      <c r="AP217" s="116">
        <f t="shared" si="63"/>
        <v>0</v>
      </c>
      <c r="AQ217" s="116">
        <f t="shared" si="64"/>
        <v>472</v>
      </c>
    </row>
    <row r="218" spans="1:43" x14ac:dyDescent="0.25">
      <c r="A218" s="119" t="s">
        <v>301</v>
      </c>
      <c r="B218" s="119" t="s">
        <v>354</v>
      </c>
      <c r="C218" s="120">
        <v>37</v>
      </c>
      <c r="D218" s="120">
        <v>43</v>
      </c>
      <c r="E218" s="120">
        <v>44</v>
      </c>
      <c r="F218" s="120">
        <v>44</v>
      </c>
      <c r="G218" s="120">
        <v>45</v>
      </c>
      <c r="H218" s="120">
        <v>43</v>
      </c>
      <c r="I218" s="120">
        <v>44</v>
      </c>
      <c r="J218" s="120">
        <v>40</v>
      </c>
      <c r="K218" s="120">
        <v>0</v>
      </c>
      <c r="L218" s="120">
        <v>32</v>
      </c>
      <c r="M218" s="120">
        <v>0</v>
      </c>
      <c r="N218" s="120">
        <v>0</v>
      </c>
      <c r="O218" s="120">
        <v>0</v>
      </c>
      <c r="P218" s="120">
        <v>0</v>
      </c>
      <c r="Q218" s="120">
        <v>0</v>
      </c>
      <c r="R218" s="120">
        <v>372</v>
      </c>
      <c r="V218" s="116" t="str">
        <v>Middleborough</v>
      </c>
      <c r="AB218" s="116">
        <f t="shared" si="49"/>
        <v>37</v>
      </c>
      <c r="AC218" s="116">
        <f t="shared" si="50"/>
        <v>43</v>
      </c>
      <c r="AD218" s="116">
        <f t="shared" si="51"/>
        <v>44</v>
      </c>
      <c r="AE218" s="116">
        <f t="shared" si="52"/>
        <v>44</v>
      </c>
      <c r="AF218" s="116">
        <f t="shared" si="53"/>
        <v>45</v>
      </c>
      <c r="AG218" s="116">
        <f t="shared" si="54"/>
        <v>43</v>
      </c>
      <c r="AH218" s="116">
        <f t="shared" si="55"/>
        <v>44</v>
      </c>
      <c r="AI218" s="116">
        <f t="shared" si="56"/>
        <v>40</v>
      </c>
      <c r="AJ218" s="116">
        <f t="shared" si="57"/>
        <v>0</v>
      </c>
      <c r="AK218" s="116">
        <f t="shared" si="58"/>
        <v>32</v>
      </c>
      <c r="AL218" s="116">
        <f t="shared" si="59"/>
        <v>0</v>
      </c>
      <c r="AM218" s="116">
        <f t="shared" si="60"/>
        <v>0</v>
      </c>
      <c r="AN218" s="116">
        <f t="shared" si="61"/>
        <v>0</v>
      </c>
      <c r="AO218" s="116">
        <f t="shared" si="62"/>
        <v>0</v>
      </c>
      <c r="AP218" s="116">
        <f t="shared" si="63"/>
        <v>0</v>
      </c>
      <c r="AQ218" s="116">
        <f t="shared" si="64"/>
        <v>372</v>
      </c>
    </row>
    <row r="219" spans="1:43" x14ac:dyDescent="0.25">
      <c r="A219" s="119" t="s">
        <v>301</v>
      </c>
      <c r="B219" s="119" t="s">
        <v>355</v>
      </c>
      <c r="C219" s="120">
        <v>30</v>
      </c>
      <c r="D219" s="120">
        <v>38</v>
      </c>
      <c r="E219" s="120">
        <v>43</v>
      </c>
      <c r="F219" s="120">
        <v>43</v>
      </c>
      <c r="G219" s="120">
        <v>0</v>
      </c>
      <c r="H219" s="120">
        <v>0</v>
      </c>
      <c r="I219" s="120">
        <v>0</v>
      </c>
      <c r="J219" s="120">
        <v>0</v>
      </c>
      <c r="K219" s="120">
        <v>0</v>
      </c>
      <c r="L219" s="120">
        <v>0</v>
      </c>
      <c r="M219" s="120">
        <v>0</v>
      </c>
      <c r="N219" s="120">
        <v>0</v>
      </c>
      <c r="O219" s="120">
        <v>0</v>
      </c>
      <c r="P219" s="120">
        <v>0</v>
      </c>
      <c r="Q219" s="120">
        <v>0</v>
      </c>
      <c r="R219" s="120">
        <v>154</v>
      </c>
      <c r="V219" s="116" t="str">
        <v>Middleton</v>
      </c>
      <c r="AB219" s="116">
        <f t="shared" si="49"/>
        <v>30</v>
      </c>
      <c r="AC219" s="116">
        <f t="shared" si="50"/>
        <v>38</v>
      </c>
      <c r="AD219" s="116">
        <f t="shared" si="51"/>
        <v>43</v>
      </c>
      <c r="AE219" s="116">
        <f t="shared" si="52"/>
        <v>43</v>
      </c>
      <c r="AF219" s="116">
        <f t="shared" si="53"/>
        <v>0</v>
      </c>
      <c r="AG219" s="116">
        <f t="shared" si="54"/>
        <v>0</v>
      </c>
      <c r="AH219" s="116">
        <f t="shared" si="55"/>
        <v>0</v>
      </c>
      <c r="AI219" s="116">
        <f t="shared" si="56"/>
        <v>0</v>
      </c>
      <c r="AJ219" s="116">
        <f t="shared" si="57"/>
        <v>0</v>
      </c>
      <c r="AK219" s="116">
        <f t="shared" si="58"/>
        <v>0</v>
      </c>
      <c r="AL219" s="116">
        <f t="shared" si="59"/>
        <v>0</v>
      </c>
      <c r="AM219" s="116">
        <f t="shared" si="60"/>
        <v>0</v>
      </c>
      <c r="AN219" s="116">
        <f t="shared" si="61"/>
        <v>0</v>
      </c>
      <c r="AO219" s="116">
        <f t="shared" si="62"/>
        <v>0</v>
      </c>
      <c r="AP219" s="116">
        <f t="shared" si="63"/>
        <v>0</v>
      </c>
      <c r="AQ219" s="116">
        <f t="shared" si="64"/>
        <v>154</v>
      </c>
    </row>
    <row r="220" spans="1:43" x14ac:dyDescent="0.25">
      <c r="A220" s="119" t="s">
        <v>301</v>
      </c>
      <c r="B220" s="119" t="s">
        <v>356</v>
      </c>
      <c r="C220" s="120">
        <v>0</v>
      </c>
      <c r="D220" s="120">
        <v>0</v>
      </c>
      <c r="E220" s="120">
        <v>0</v>
      </c>
      <c r="F220" s="120">
        <v>0</v>
      </c>
      <c r="G220" s="120">
        <v>31</v>
      </c>
      <c r="H220" s="120">
        <v>30</v>
      </c>
      <c r="I220" s="120">
        <v>26</v>
      </c>
      <c r="J220" s="120">
        <v>37</v>
      </c>
      <c r="K220" s="120">
        <v>45</v>
      </c>
      <c r="L220" s="120">
        <v>44</v>
      </c>
      <c r="M220" s="120">
        <v>0</v>
      </c>
      <c r="N220" s="120">
        <v>0</v>
      </c>
      <c r="O220" s="120">
        <v>0</v>
      </c>
      <c r="P220" s="120">
        <v>0</v>
      </c>
      <c r="Q220" s="120">
        <v>0</v>
      </c>
      <c r="R220" s="120">
        <v>213</v>
      </c>
      <c r="V220" s="116" t="str">
        <v>Milford</v>
      </c>
      <c r="AB220" s="116">
        <f t="shared" si="49"/>
        <v>0</v>
      </c>
      <c r="AC220" s="116">
        <f t="shared" si="50"/>
        <v>0</v>
      </c>
      <c r="AD220" s="116">
        <f t="shared" si="51"/>
        <v>0</v>
      </c>
      <c r="AE220" s="116">
        <f t="shared" si="52"/>
        <v>0</v>
      </c>
      <c r="AF220" s="116">
        <f t="shared" si="53"/>
        <v>31</v>
      </c>
      <c r="AG220" s="116">
        <f t="shared" si="54"/>
        <v>30</v>
      </c>
      <c r="AH220" s="116">
        <f t="shared" si="55"/>
        <v>26</v>
      </c>
      <c r="AI220" s="116">
        <f t="shared" si="56"/>
        <v>37</v>
      </c>
      <c r="AJ220" s="116">
        <f t="shared" si="57"/>
        <v>45</v>
      </c>
      <c r="AK220" s="116">
        <f t="shared" si="58"/>
        <v>44</v>
      </c>
      <c r="AL220" s="116">
        <f t="shared" si="59"/>
        <v>0</v>
      </c>
      <c r="AM220" s="116">
        <f t="shared" si="60"/>
        <v>0</v>
      </c>
      <c r="AN220" s="116">
        <f t="shared" si="61"/>
        <v>0</v>
      </c>
      <c r="AO220" s="116">
        <f t="shared" si="62"/>
        <v>0</v>
      </c>
      <c r="AP220" s="116">
        <f t="shared" si="63"/>
        <v>0</v>
      </c>
      <c r="AQ220" s="116">
        <f t="shared" si="64"/>
        <v>213</v>
      </c>
    </row>
    <row r="221" spans="1:43" x14ac:dyDescent="0.25">
      <c r="A221" s="119" t="s">
        <v>301</v>
      </c>
      <c r="B221" s="119" t="s">
        <v>357</v>
      </c>
      <c r="C221" s="120">
        <v>30</v>
      </c>
      <c r="D221" s="120">
        <v>39</v>
      </c>
      <c r="E221" s="120">
        <v>32</v>
      </c>
      <c r="F221" s="120">
        <v>38</v>
      </c>
      <c r="G221" s="120">
        <v>38</v>
      </c>
      <c r="H221" s="120">
        <v>36</v>
      </c>
      <c r="I221" s="120">
        <v>35</v>
      </c>
      <c r="J221" s="120">
        <v>35</v>
      </c>
      <c r="K221" s="120">
        <v>0</v>
      </c>
      <c r="L221" s="120">
        <v>0</v>
      </c>
      <c r="M221" s="120">
        <v>0</v>
      </c>
      <c r="N221" s="120">
        <v>0</v>
      </c>
      <c r="O221" s="120">
        <v>0</v>
      </c>
      <c r="P221" s="120">
        <v>0</v>
      </c>
      <c r="Q221" s="120">
        <v>0</v>
      </c>
      <c r="R221" s="120">
        <v>283</v>
      </c>
      <c r="V221" s="116" t="str">
        <v>Millbury</v>
      </c>
      <c r="AB221" s="116">
        <f t="shared" si="49"/>
        <v>30</v>
      </c>
      <c r="AC221" s="116">
        <f t="shared" si="50"/>
        <v>39</v>
      </c>
      <c r="AD221" s="116">
        <f t="shared" si="51"/>
        <v>32</v>
      </c>
      <c r="AE221" s="116">
        <f t="shared" si="52"/>
        <v>38</v>
      </c>
      <c r="AF221" s="116">
        <f t="shared" si="53"/>
        <v>38</v>
      </c>
      <c r="AG221" s="116">
        <f t="shared" si="54"/>
        <v>36</v>
      </c>
      <c r="AH221" s="116">
        <f t="shared" si="55"/>
        <v>35</v>
      </c>
      <c r="AI221" s="116">
        <f t="shared" si="56"/>
        <v>35</v>
      </c>
      <c r="AJ221" s="116">
        <f t="shared" si="57"/>
        <v>0</v>
      </c>
      <c r="AK221" s="116">
        <f t="shared" si="58"/>
        <v>0</v>
      </c>
      <c r="AL221" s="116">
        <f t="shared" si="59"/>
        <v>0</v>
      </c>
      <c r="AM221" s="116">
        <f t="shared" si="60"/>
        <v>0</v>
      </c>
      <c r="AN221" s="116">
        <f t="shared" si="61"/>
        <v>0</v>
      </c>
      <c r="AO221" s="116">
        <f t="shared" si="62"/>
        <v>0</v>
      </c>
      <c r="AP221" s="116">
        <f t="shared" si="63"/>
        <v>0</v>
      </c>
      <c r="AQ221" s="116">
        <f t="shared" si="64"/>
        <v>283</v>
      </c>
    </row>
    <row r="222" spans="1:43" x14ac:dyDescent="0.25">
      <c r="A222" s="119" t="s">
        <v>301</v>
      </c>
      <c r="B222" s="119" t="s">
        <v>358</v>
      </c>
      <c r="C222" s="120">
        <v>4</v>
      </c>
      <c r="D222" s="120">
        <v>4</v>
      </c>
      <c r="E222" s="120">
        <v>2</v>
      </c>
      <c r="F222" s="120">
        <v>5</v>
      </c>
      <c r="G222" s="120">
        <v>4</v>
      </c>
      <c r="H222" s="120">
        <v>8</v>
      </c>
      <c r="I222" s="120">
        <v>1</v>
      </c>
      <c r="J222" s="120">
        <v>2</v>
      </c>
      <c r="K222" s="120">
        <v>6</v>
      </c>
      <c r="L222" s="120">
        <v>6</v>
      </c>
      <c r="M222" s="120">
        <v>6</v>
      </c>
      <c r="N222" s="120">
        <v>10</v>
      </c>
      <c r="O222" s="120">
        <v>1</v>
      </c>
      <c r="P222" s="120">
        <v>11</v>
      </c>
      <c r="Q222" s="120">
        <v>3</v>
      </c>
      <c r="R222" s="120">
        <v>73</v>
      </c>
      <c r="V222" s="116" t="str">
        <v>Millis</v>
      </c>
      <c r="AB222" s="116">
        <f t="shared" si="49"/>
        <v>4</v>
      </c>
      <c r="AC222" s="116">
        <f t="shared" si="50"/>
        <v>4</v>
      </c>
      <c r="AD222" s="116">
        <f t="shared" si="51"/>
        <v>2</v>
      </c>
      <c r="AE222" s="116">
        <f t="shared" si="52"/>
        <v>5</v>
      </c>
      <c r="AF222" s="116">
        <f t="shared" si="53"/>
        <v>4</v>
      </c>
      <c r="AG222" s="116">
        <f t="shared" si="54"/>
        <v>8</v>
      </c>
      <c r="AH222" s="116">
        <f t="shared" si="55"/>
        <v>1</v>
      </c>
      <c r="AI222" s="116">
        <f t="shared" si="56"/>
        <v>2</v>
      </c>
      <c r="AJ222" s="116">
        <f t="shared" si="57"/>
        <v>6</v>
      </c>
      <c r="AK222" s="116">
        <f t="shared" si="58"/>
        <v>6</v>
      </c>
      <c r="AL222" s="116">
        <f t="shared" si="59"/>
        <v>6</v>
      </c>
      <c r="AM222" s="116">
        <f t="shared" si="60"/>
        <v>10</v>
      </c>
      <c r="AN222" s="116">
        <f t="shared" si="61"/>
        <v>1</v>
      </c>
      <c r="AO222" s="116">
        <f t="shared" si="62"/>
        <v>11</v>
      </c>
      <c r="AP222" s="116">
        <f t="shared" si="63"/>
        <v>3</v>
      </c>
      <c r="AQ222" s="116">
        <f t="shared" si="64"/>
        <v>73</v>
      </c>
    </row>
    <row r="223" spans="1:43" x14ac:dyDescent="0.25">
      <c r="A223" s="119" t="s">
        <v>301</v>
      </c>
      <c r="B223" s="119" t="s">
        <v>359</v>
      </c>
      <c r="C223" s="120">
        <v>26</v>
      </c>
      <c r="D223" s="120">
        <v>36</v>
      </c>
      <c r="E223" s="120">
        <v>42</v>
      </c>
      <c r="F223" s="120">
        <v>46</v>
      </c>
      <c r="G223" s="120">
        <v>42</v>
      </c>
      <c r="H223" s="120">
        <v>43</v>
      </c>
      <c r="I223" s="120">
        <v>40</v>
      </c>
      <c r="J223" s="120">
        <v>30</v>
      </c>
      <c r="K223" s="120">
        <v>12</v>
      </c>
      <c r="L223" s="120">
        <v>18</v>
      </c>
      <c r="M223" s="120">
        <v>0</v>
      </c>
      <c r="N223" s="120">
        <v>0</v>
      </c>
      <c r="O223" s="120">
        <v>0</v>
      </c>
      <c r="P223" s="120">
        <v>0</v>
      </c>
      <c r="Q223" s="120">
        <v>0</v>
      </c>
      <c r="R223" s="120">
        <v>335</v>
      </c>
      <c r="V223" s="116" t="str">
        <v>Milton</v>
      </c>
      <c r="AB223" s="116">
        <f t="shared" si="49"/>
        <v>26</v>
      </c>
      <c r="AC223" s="116">
        <f t="shared" si="50"/>
        <v>36</v>
      </c>
      <c r="AD223" s="116">
        <f t="shared" si="51"/>
        <v>42</v>
      </c>
      <c r="AE223" s="116">
        <f t="shared" si="52"/>
        <v>46</v>
      </c>
      <c r="AF223" s="116">
        <f t="shared" si="53"/>
        <v>42</v>
      </c>
      <c r="AG223" s="116">
        <f t="shared" si="54"/>
        <v>43</v>
      </c>
      <c r="AH223" s="116">
        <f t="shared" si="55"/>
        <v>40</v>
      </c>
      <c r="AI223" s="116">
        <f t="shared" si="56"/>
        <v>30</v>
      </c>
      <c r="AJ223" s="116">
        <f t="shared" si="57"/>
        <v>12</v>
      </c>
      <c r="AK223" s="116">
        <f t="shared" si="58"/>
        <v>18</v>
      </c>
      <c r="AL223" s="116">
        <f t="shared" si="59"/>
        <v>0</v>
      </c>
      <c r="AM223" s="116">
        <f t="shared" si="60"/>
        <v>0</v>
      </c>
      <c r="AN223" s="116">
        <f t="shared" si="61"/>
        <v>0</v>
      </c>
      <c r="AO223" s="116">
        <f t="shared" si="62"/>
        <v>0</v>
      </c>
      <c r="AP223" s="116">
        <f t="shared" si="63"/>
        <v>0</v>
      </c>
      <c r="AQ223" s="116">
        <f t="shared" si="64"/>
        <v>335</v>
      </c>
    </row>
    <row r="224" spans="1:43" x14ac:dyDescent="0.25">
      <c r="A224" s="119" t="s">
        <v>301</v>
      </c>
      <c r="B224" s="119" t="s">
        <v>360</v>
      </c>
      <c r="C224" s="120">
        <v>35</v>
      </c>
      <c r="D224" s="120">
        <v>39</v>
      </c>
      <c r="E224" s="120">
        <v>55</v>
      </c>
      <c r="F224" s="120">
        <v>63</v>
      </c>
      <c r="G224" s="120">
        <v>52</v>
      </c>
      <c r="H224" s="120">
        <v>50</v>
      </c>
      <c r="I224" s="120">
        <v>57</v>
      </c>
      <c r="J224" s="120">
        <v>48</v>
      </c>
      <c r="K224" s="120">
        <v>0</v>
      </c>
      <c r="L224" s="120">
        <v>0</v>
      </c>
      <c r="M224" s="120">
        <v>0</v>
      </c>
      <c r="N224" s="120">
        <v>0</v>
      </c>
      <c r="O224" s="120">
        <v>0</v>
      </c>
      <c r="P224" s="120">
        <v>0</v>
      </c>
      <c r="Q224" s="120">
        <v>0</v>
      </c>
      <c r="R224" s="120">
        <v>399</v>
      </c>
      <c r="V224" s="116" t="str">
        <v>Minuteman Regional Vocational Technical</v>
      </c>
      <c r="AB224" s="116">
        <f t="shared" si="49"/>
        <v>35</v>
      </c>
      <c r="AC224" s="116">
        <f t="shared" si="50"/>
        <v>39</v>
      </c>
      <c r="AD224" s="116">
        <f t="shared" si="51"/>
        <v>55</v>
      </c>
      <c r="AE224" s="116">
        <f t="shared" si="52"/>
        <v>63</v>
      </c>
      <c r="AF224" s="116">
        <f t="shared" si="53"/>
        <v>52</v>
      </c>
      <c r="AG224" s="116">
        <f t="shared" si="54"/>
        <v>50</v>
      </c>
      <c r="AH224" s="116">
        <f t="shared" si="55"/>
        <v>57</v>
      </c>
      <c r="AI224" s="116">
        <f t="shared" si="56"/>
        <v>48</v>
      </c>
      <c r="AJ224" s="116">
        <f t="shared" si="57"/>
        <v>0</v>
      </c>
      <c r="AK224" s="116">
        <f t="shared" si="58"/>
        <v>0</v>
      </c>
      <c r="AL224" s="116">
        <f t="shared" si="59"/>
        <v>0</v>
      </c>
      <c r="AM224" s="116">
        <f t="shared" si="60"/>
        <v>0</v>
      </c>
      <c r="AN224" s="116">
        <f t="shared" si="61"/>
        <v>0</v>
      </c>
      <c r="AO224" s="116">
        <f t="shared" si="62"/>
        <v>0</v>
      </c>
      <c r="AP224" s="116">
        <f t="shared" si="63"/>
        <v>0</v>
      </c>
      <c r="AQ224" s="116">
        <f t="shared" si="64"/>
        <v>399</v>
      </c>
    </row>
    <row r="225" spans="1:43" x14ac:dyDescent="0.25">
      <c r="A225" s="119" t="s">
        <v>301</v>
      </c>
      <c r="B225" s="119" t="s">
        <v>361</v>
      </c>
      <c r="C225" s="120">
        <v>19</v>
      </c>
      <c r="D225" s="120">
        <v>34</v>
      </c>
      <c r="E225" s="120">
        <v>42</v>
      </c>
      <c r="F225" s="120">
        <v>41</v>
      </c>
      <c r="G225" s="120">
        <v>41</v>
      </c>
      <c r="H225" s="120">
        <v>39</v>
      </c>
      <c r="I225" s="120">
        <v>36</v>
      </c>
      <c r="J225" s="120">
        <v>27</v>
      </c>
      <c r="K225" s="120">
        <v>0</v>
      </c>
      <c r="L225" s="120">
        <v>0</v>
      </c>
      <c r="M225" s="120">
        <v>0</v>
      </c>
      <c r="N225" s="120">
        <v>0</v>
      </c>
      <c r="O225" s="120">
        <v>0</v>
      </c>
      <c r="P225" s="120">
        <v>0</v>
      </c>
      <c r="Q225" s="120">
        <v>0</v>
      </c>
      <c r="R225" s="120">
        <v>279</v>
      </c>
      <c r="V225" s="116" t="str">
        <v>Mohawk Trail</v>
      </c>
      <c r="AB225" s="116">
        <f t="shared" si="49"/>
        <v>19</v>
      </c>
      <c r="AC225" s="116">
        <f t="shared" si="50"/>
        <v>34</v>
      </c>
      <c r="AD225" s="116">
        <f t="shared" si="51"/>
        <v>42</v>
      </c>
      <c r="AE225" s="116">
        <f t="shared" si="52"/>
        <v>41</v>
      </c>
      <c r="AF225" s="116">
        <f t="shared" si="53"/>
        <v>41</v>
      </c>
      <c r="AG225" s="116">
        <f t="shared" si="54"/>
        <v>39</v>
      </c>
      <c r="AH225" s="116">
        <f t="shared" si="55"/>
        <v>36</v>
      </c>
      <c r="AI225" s="116">
        <f t="shared" si="56"/>
        <v>27</v>
      </c>
      <c r="AJ225" s="116">
        <f t="shared" si="57"/>
        <v>0</v>
      </c>
      <c r="AK225" s="116">
        <f t="shared" si="58"/>
        <v>0</v>
      </c>
      <c r="AL225" s="116">
        <f t="shared" si="59"/>
        <v>0</v>
      </c>
      <c r="AM225" s="116">
        <f t="shared" si="60"/>
        <v>0</v>
      </c>
      <c r="AN225" s="116">
        <f t="shared" si="61"/>
        <v>0</v>
      </c>
      <c r="AO225" s="116">
        <f t="shared" si="62"/>
        <v>0</v>
      </c>
      <c r="AP225" s="116">
        <f t="shared" si="63"/>
        <v>0</v>
      </c>
      <c r="AQ225" s="116">
        <f t="shared" si="64"/>
        <v>279</v>
      </c>
    </row>
    <row r="226" spans="1:43" x14ac:dyDescent="0.25">
      <c r="A226" s="119" t="s">
        <v>301</v>
      </c>
      <c r="B226" s="119" t="s">
        <v>362</v>
      </c>
      <c r="C226" s="120">
        <v>27</v>
      </c>
      <c r="D226" s="120">
        <v>37</v>
      </c>
      <c r="E226" s="120">
        <v>42</v>
      </c>
      <c r="F226" s="120">
        <v>41</v>
      </c>
      <c r="G226" s="120">
        <v>43</v>
      </c>
      <c r="H226" s="120">
        <v>48</v>
      </c>
      <c r="I226" s="120">
        <v>39</v>
      </c>
      <c r="J226" s="120">
        <v>52</v>
      </c>
      <c r="K226" s="120">
        <v>0</v>
      </c>
      <c r="L226" s="120">
        <v>0</v>
      </c>
      <c r="M226" s="120">
        <v>0</v>
      </c>
      <c r="N226" s="120">
        <v>0</v>
      </c>
      <c r="O226" s="120">
        <v>0</v>
      </c>
      <c r="P226" s="120">
        <v>0</v>
      </c>
      <c r="Q226" s="120">
        <v>0</v>
      </c>
      <c r="R226" s="120">
        <v>329</v>
      </c>
      <c r="V226" s="116" t="str">
        <v>Monomoy Regional School District</v>
      </c>
      <c r="AB226" s="116">
        <f t="shared" si="49"/>
        <v>27</v>
      </c>
      <c r="AC226" s="116">
        <f t="shared" si="50"/>
        <v>37</v>
      </c>
      <c r="AD226" s="116">
        <f t="shared" si="51"/>
        <v>42</v>
      </c>
      <c r="AE226" s="116">
        <f t="shared" si="52"/>
        <v>41</v>
      </c>
      <c r="AF226" s="116">
        <f t="shared" si="53"/>
        <v>43</v>
      </c>
      <c r="AG226" s="116">
        <f t="shared" si="54"/>
        <v>48</v>
      </c>
      <c r="AH226" s="116">
        <f t="shared" si="55"/>
        <v>39</v>
      </c>
      <c r="AI226" s="116">
        <f t="shared" si="56"/>
        <v>52</v>
      </c>
      <c r="AJ226" s="116">
        <f t="shared" si="57"/>
        <v>0</v>
      </c>
      <c r="AK226" s="116">
        <f t="shared" si="58"/>
        <v>0</v>
      </c>
      <c r="AL226" s="116">
        <f t="shared" si="59"/>
        <v>0</v>
      </c>
      <c r="AM226" s="116">
        <f t="shared" si="60"/>
        <v>0</v>
      </c>
      <c r="AN226" s="116">
        <f t="shared" si="61"/>
        <v>0</v>
      </c>
      <c r="AO226" s="116">
        <f t="shared" si="62"/>
        <v>0</v>
      </c>
      <c r="AP226" s="116">
        <f t="shared" si="63"/>
        <v>0</v>
      </c>
      <c r="AQ226" s="116">
        <f t="shared" si="64"/>
        <v>329</v>
      </c>
    </row>
    <row r="227" spans="1:43" x14ac:dyDescent="0.25">
      <c r="A227" s="119" t="s">
        <v>301</v>
      </c>
      <c r="B227" s="119" t="s">
        <v>363</v>
      </c>
      <c r="C227" s="120">
        <v>39</v>
      </c>
      <c r="D227" s="120">
        <v>48</v>
      </c>
      <c r="E227" s="120">
        <v>43</v>
      </c>
      <c r="F227" s="120">
        <v>45</v>
      </c>
      <c r="G227" s="120">
        <v>49</v>
      </c>
      <c r="H227" s="120">
        <v>33</v>
      </c>
      <c r="I227" s="120">
        <v>34</v>
      </c>
      <c r="J227" s="120">
        <v>35</v>
      </c>
      <c r="K227" s="120">
        <v>39</v>
      </c>
      <c r="L227" s="120">
        <v>36</v>
      </c>
      <c r="M227" s="120">
        <v>0</v>
      </c>
      <c r="N227" s="120">
        <v>0</v>
      </c>
      <c r="O227" s="120">
        <v>0</v>
      </c>
      <c r="P227" s="120">
        <v>0</v>
      </c>
      <c r="Q227" s="120">
        <v>0</v>
      </c>
      <c r="R227" s="120">
        <v>401</v>
      </c>
      <c r="V227" s="116" t="str">
        <v>Monson</v>
      </c>
      <c r="AB227" s="116">
        <f t="shared" si="49"/>
        <v>39</v>
      </c>
      <c r="AC227" s="116">
        <f t="shared" si="50"/>
        <v>48</v>
      </c>
      <c r="AD227" s="116">
        <f t="shared" si="51"/>
        <v>43</v>
      </c>
      <c r="AE227" s="116">
        <f t="shared" si="52"/>
        <v>45</v>
      </c>
      <c r="AF227" s="116">
        <f t="shared" si="53"/>
        <v>49</v>
      </c>
      <c r="AG227" s="116">
        <f t="shared" si="54"/>
        <v>33</v>
      </c>
      <c r="AH227" s="116">
        <f t="shared" si="55"/>
        <v>34</v>
      </c>
      <c r="AI227" s="116">
        <f t="shared" si="56"/>
        <v>35</v>
      </c>
      <c r="AJ227" s="116">
        <f t="shared" si="57"/>
        <v>39</v>
      </c>
      <c r="AK227" s="116">
        <f t="shared" si="58"/>
        <v>36</v>
      </c>
      <c r="AL227" s="116">
        <f t="shared" si="59"/>
        <v>0</v>
      </c>
      <c r="AM227" s="116">
        <f t="shared" si="60"/>
        <v>0</v>
      </c>
      <c r="AN227" s="116">
        <f t="shared" si="61"/>
        <v>0</v>
      </c>
      <c r="AO227" s="116">
        <f t="shared" si="62"/>
        <v>0</v>
      </c>
      <c r="AP227" s="116">
        <f t="shared" si="63"/>
        <v>0</v>
      </c>
      <c r="AQ227" s="116">
        <f t="shared" si="64"/>
        <v>401</v>
      </c>
    </row>
    <row r="228" spans="1:43" x14ac:dyDescent="0.25">
      <c r="A228" s="119" t="s">
        <v>301</v>
      </c>
      <c r="B228" s="119" t="s">
        <v>364</v>
      </c>
      <c r="C228" s="120">
        <v>72</v>
      </c>
      <c r="D228" s="120">
        <v>68</v>
      </c>
      <c r="E228" s="120">
        <v>64</v>
      </c>
      <c r="F228" s="120">
        <v>64</v>
      </c>
      <c r="G228" s="120">
        <v>65</v>
      </c>
      <c r="H228" s="120">
        <v>50</v>
      </c>
      <c r="I228" s="120">
        <v>39</v>
      </c>
      <c r="J228" s="120">
        <v>42</v>
      </c>
      <c r="K228" s="120">
        <v>0</v>
      </c>
      <c r="L228" s="120">
        <v>0</v>
      </c>
      <c r="M228" s="120">
        <v>0</v>
      </c>
      <c r="N228" s="120">
        <v>0</v>
      </c>
      <c r="O228" s="120">
        <v>0</v>
      </c>
      <c r="P228" s="120">
        <v>0</v>
      </c>
      <c r="Q228" s="120">
        <v>0</v>
      </c>
      <c r="R228" s="120">
        <v>464</v>
      </c>
      <c r="V228" s="116" t="str">
        <v>Montachusett Regional Vocational Technical</v>
      </c>
      <c r="AB228" s="116">
        <f t="shared" si="49"/>
        <v>72</v>
      </c>
      <c r="AC228" s="116">
        <f t="shared" si="50"/>
        <v>68</v>
      </c>
      <c r="AD228" s="116">
        <f t="shared" si="51"/>
        <v>64</v>
      </c>
      <c r="AE228" s="116">
        <f t="shared" si="52"/>
        <v>64</v>
      </c>
      <c r="AF228" s="116">
        <f t="shared" si="53"/>
        <v>65</v>
      </c>
      <c r="AG228" s="116">
        <f t="shared" si="54"/>
        <v>50</v>
      </c>
      <c r="AH228" s="116">
        <f t="shared" si="55"/>
        <v>39</v>
      </c>
      <c r="AI228" s="116">
        <f t="shared" si="56"/>
        <v>42</v>
      </c>
      <c r="AJ228" s="116">
        <f t="shared" si="57"/>
        <v>0</v>
      </c>
      <c r="AK228" s="116">
        <f t="shared" si="58"/>
        <v>0</v>
      </c>
      <c r="AL228" s="116">
        <f t="shared" si="59"/>
        <v>0</v>
      </c>
      <c r="AM228" s="116">
        <f t="shared" si="60"/>
        <v>0</v>
      </c>
      <c r="AN228" s="116">
        <f t="shared" si="61"/>
        <v>0</v>
      </c>
      <c r="AO228" s="116">
        <f t="shared" si="62"/>
        <v>0</v>
      </c>
      <c r="AP228" s="116">
        <f t="shared" si="63"/>
        <v>0</v>
      </c>
      <c r="AQ228" s="116">
        <f t="shared" si="64"/>
        <v>464</v>
      </c>
    </row>
    <row r="229" spans="1:43" x14ac:dyDescent="0.25">
      <c r="A229" s="119" t="s">
        <v>301</v>
      </c>
      <c r="B229" s="119" t="s">
        <v>365</v>
      </c>
      <c r="C229" s="120">
        <v>58</v>
      </c>
      <c r="D229" s="120">
        <v>31</v>
      </c>
      <c r="E229" s="120">
        <v>35</v>
      </c>
      <c r="F229" s="120">
        <v>38</v>
      </c>
      <c r="G229" s="120">
        <v>33</v>
      </c>
      <c r="H229" s="120">
        <v>0</v>
      </c>
      <c r="I229" s="120">
        <v>0</v>
      </c>
      <c r="J229" s="120">
        <v>0</v>
      </c>
      <c r="K229" s="120">
        <v>0</v>
      </c>
      <c r="L229" s="120">
        <v>0</v>
      </c>
      <c r="M229" s="120">
        <v>0</v>
      </c>
      <c r="N229" s="120">
        <v>0</v>
      </c>
      <c r="O229" s="120">
        <v>0</v>
      </c>
      <c r="P229" s="120">
        <v>0</v>
      </c>
      <c r="Q229" s="120">
        <v>0</v>
      </c>
      <c r="R229" s="120">
        <v>195</v>
      </c>
      <c r="V229" s="116" t="str">
        <v>Mount Greylock</v>
      </c>
      <c r="AB229" s="116">
        <f t="shared" si="49"/>
        <v>58</v>
      </c>
      <c r="AC229" s="116">
        <f t="shared" si="50"/>
        <v>31</v>
      </c>
      <c r="AD229" s="116">
        <f t="shared" si="51"/>
        <v>35</v>
      </c>
      <c r="AE229" s="116">
        <f t="shared" si="52"/>
        <v>38</v>
      </c>
      <c r="AF229" s="116">
        <f t="shared" si="53"/>
        <v>33</v>
      </c>
      <c r="AG229" s="116">
        <f t="shared" si="54"/>
        <v>0</v>
      </c>
      <c r="AH229" s="116">
        <f t="shared" si="55"/>
        <v>0</v>
      </c>
      <c r="AI229" s="116">
        <f t="shared" si="56"/>
        <v>0</v>
      </c>
      <c r="AJ229" s="116">
        <f t="shared" si="57"/>
        <v>0</v>
      </c>
      <c r="AK229" s="116">
        <f t="shared" si="58"/>
        <v>0</v>
      </c>
      <c r="AL229" s="116">
        <f t="shared" si="59"/>
        <v>0</v>
      </c>
      <c r="AM229" s="116">
        <f t="shared" si="60"/>
        <v>0</v>
      </c>
      <c r="AN229" s="116">
        <f t="shared" si="61"/>
        <v>0</v>
      </c>
      <c r="AO229" s="116">
        <f t="shared" si="62"/>
        <v>0</v>
      </c>
      <c r="AP229" s="116">
        <f t="shared" si="63"/>
        <v>0</v>
      </c>
      <c r="AQ229" s="116">
        <f t="shared" si="64"/>
        <v>195</v>
      </c>
    </row>
    <row r="230" spans="1:43" x14ac:dyDescent="0.25">
      <c r="A230" s="119" t="s">
        <v>301</v>
      </c>
      <c r="B230" s="119" t="s">
        <v>366</v>
      </c>
      <c r="C230" s="120">
        <v>58</v>
      </c>
      <c r="D230" s="120">
        <v>59</v>
      </c>
      <c r="E230" s="120">
        <v>52</v>
      </c>
      <c r="F230" s="120">
        <v>59</v>
      </c>
      <c r="G230" s="120">
        <v>55</v>
      </c>
      <c r="H230" s="120">
        <v>57</v>
      </c>
      <c r="I230" s="120">
        <v>44</v>
      </c>
      <c r="J230" s="120">
        <v>56</v>
      </c>
      <c r="K230" s="120">
        <v>56</v>
      </c>
      <c r="L230" s="120">
        <v>55</v>
      </c>
      <c r="M230" s="120">
        <v>0</v>
      </c>
      <c r="N230" s="120">
        <v>0</v>
      </c>
      <c r="O230" s="120">
        <v>0</v>
      </c>
      <c r="P230" s="120">
        <v>0</v>
      </c>
      <c r="Q230" s="120">
        <v>0</v>
      </c>
      <c r="R230" s="120">
        <v>551</v>
      </c>
      <c r="V230" s="116" t="str">
        <v>Mystic Valley Regional Charter (District)</v>
      </c>
      <c r="AB230" s="116">
        <f t="shared" si="49"/>
        <v>58</v>
      </c>
      <c r="AC230" s="116">
        <f t="shared" si="50"/>
        <v>59</v>
      </c>
      <c r="AD230" s="116">
        <f t="shared" si="51"/>
        <v>52</v>
      </c>
      <c r="AE230" s="116">
        <f t="shared" si="52"/>
        <v>59</v>
      </c>
      <c r="AF230" s="116">
        <f t="shared" si="53"/>
        <v>55</v>
      </c>
      <c r="AG230" s="116">
        <f t="shared" si="54"/>
        <v>57</v>
      </c>
      <c r="AH230" s="116">
        <f t="shared" si="55"/>
        <v>44</v>
      </c>
      <c r="AI230" s="116">
        <f t="shared" si="56"/>
        <v>56</v>
      </c>
      <c r="AJ230" s="116">
        <f t="shared" si="57"/>
        <v>56</v>
      </c>
      <c r="AK230" s="116">
        <f t="shared" si="58"/>
        <v>55</v>
      </c>
      <c r="AL230" s="116">
        <f t="shared" si="59"/>
        <v>0</v>
      </c>
      <c r="AM230" s="116">
        <f t="shared" si="60"/>
        <v>0</v>
      </c>
      <c r="AN230" s="116">
        <f t="shared" si="61"/>
        <v>0</v>
      </c>
      <c r="AO230" s="116">
        <f t="shared" si="62"/>
        <v>0</v>
      </c>
      <c r="AP230" s="116">
        <f t="shared" si="63"/>
        <v>0</v>
      </c>
      <c r="AQ230" s="116">
        <f t="shared" si="64"/>
        <v>551</v>
      </c>
    </row>
    <row r="231" spans="1:43" x14ac:dyDescent="0.25">
      <c r="A231" s="119" t="s">
        <v>301</v>
      </c>
      <c r="B231" s="119" t="s">
        <v>367</v>
      </c>
      <c r="C231" s="120">
        <v>55</v>
      </c>
      <c r="D231" s="120">
        <v>62</v>
      </c>
      <c r="E231" s="120">
        <v>66</v>
      </c>
      <c r="F231" s="120">
        <v>60</v>
      </c>
      <c r="G231" s="120">
        <v>53</v>
      </c>
      <c r="H231" s="120">
        <v>51</v>
      </c>
      <c r="I231" s="120">
        <v>59</v>
      </c>
      <c r="J231" s="120">
        <v>48</v>
      </c>
      <c r="K231" s="120">
        <v>28</v>
      </c>
      <c r="L231" s="120">
        <v>30</v>
      </c>
      <c r="M231" s="120">
        <v>0</v>
      </c>
      <c r="N231" s="120">
        <v>0</v>
      </c>
      <c r="O231" s="120">
        <v>0</v>
      </c>
      <c r="P231" s="120">
        <v>0</v>
      </c>
      <c r="Q231" s="120">
        <v>0</v>
      </c>
      <c r="R231" s="120">
        <v>512</v>
      </c>
      <c r="V231" s="116" t="str">
        <v>Nahant</v>
      </c>
      <c r="AB231" s="116">
        <f t="shared" si="49"/>
        <v>55</v>
      </c>
      <c r="AC231" s="116">
        <f t="shared" si="50"/>
        <v>62</v>
      </c>
      <c r="AD231" s="116">
        <f t="shared" si="51"/>
        <v>66</v>
      </c>
      <c r="AE231" s="116">
        <f t="shared" si="52"/>
        <v>60</v>
      </c>
      <c r="AF231" s="116">
        <f t="shared" si="53"/>
        <v>53</v>
      </c>
      <c r="AG231" s="116">
        <f t="shared" si="54"/>
        <v>51</v>
      </c>
      <c r="AH231" s="116">
        <f t="shared" si="55"/>
        <v>59</v>
      </c>
      <c r="AI231" s="116">
        <f t="shared" si="56"/>
        <v>48</v>
      </c>
      <c r="AJ231" s="116">
        <f t="shared" si="57"/>
        <v>28</v>
      </c>
      <c r="AK231" s="116">
        <f t="shared" si="58"/>
        <v>30</v>
      </c>
      <c r="AL231" s="116">
        <f t="shared" si="59"/>
        <v>0</v>
      </c>
      <c r="AM231" s="116">
        <f t="shared" si="60"/>
        <v>0</v>
      </c>
      <c r="AN231" s="116">
        <f t="shared" si="61"/>
        <v>0</v>
      </c>
      <c r="AO231" s="116">
        <f t="shared" si="62"/>
        <v>0</v>
      </c>
      <c r="AP231" s="116">
        <f t="shared" si="63"/>
        <v>0</v>
      </c>
      <c r="AQ231" s="116">
        <f t="shared" si="64"/>
        <v>512</v>
      </c>
    </row>
    <row r="232" spans="1:43" x14ac:dyDescent="0.25">
      <c r="A232" s="119" t="s">
        <v>301</v>
      </c>
      <c r="B232" s="119" t="s">
        <v>368</v>
      </c>
      <c r="C232" s="120">
        <v>0</v>
      </c>
      <c r="D232" s="120">
        <v>0</v>
      </c>
      <c r="E232" s="120">
        <v>0</v>
      </c>
      <c r="F232" s="120">
        <v>0</v>
      </c>
      <c r="G232" s="120">
        <v>0</v>
      </c>
      <c r="H232" s="120">
        <v>0</v>
      </c>
      <c r="I232" s="120">
        <v>0</v>
      </c>
      <c r="J232" s="120">
        <v>0</v>
      </c>
      <c r="K232" s="120">
        <v>0</v>
      </c>
      <c r="L232" s="120">
        <v>0</v>
      </c>
      <c r="M232" s="120">
        <v>18</v>
      </c>
      <c r="N232" s="120">
        <v>29</v>
      </c>
      <c r="O232" s="120">
        <v>28</v>
      </c>
      <c r="P232" s="120">
        <v>20</v>
      </c>
      <c r="Q232" s="120">
        <v>0</v>
      </c>
      <c r="R232" s="120">
        <v>95</v>
      </c>
      <c r="V232" s="116" t="str">
        <v>Nantucket</v>
      </c>
      <c r="AB232" s="116">
        <f t="shared" si="49"/>
        <v>0</v>
      </c>
      <c r="AC232" s="116">
        <f t="shared" si="50"/>
        <v>0</v>
      </c>
      <c r="AD232" s="116">
        <f t="shared" si="51"/>
        <v>0</v>
      </c>
      <c r="AE232" s="116">
        <f t="shared" si="52"/>
        <v>0</v>
      </c>
      <c r="AF232" s="116">
        <f t="shared" si="53"/>
        <v>0</v>
      </c>
      <c r="AG232" s="116">
        <f t="shared" si="54"/>
        <v>0</v>
      </c>
      <c r="AH232" s="116">
        <f t="shared" si="55"/>
        <v>0</v>
      </c>
      <c r="AI232" s="116">
        <f t="shared" si="56"/>
        <v>0</v>
      </c>
      <c r="AJ232" s="116">
        <f t="shared" si="57"/>
        <v>0</v>
      </c>
      <c r="AK232" s="116">
        <f t="shared" si="58"/>
        <v>0</v>
      </c>
      <c r="AL232" s="116">
        <f t="shared" si="59"/>
        <v>18</v>
      </c>
      <c r="AM232" s="116">
        <f t="shared" si="60"/>
        <v>29</v>
      </c>
      <c r="AN232" s="116">
        <f t="shared" si="61"/>
        <v>28</v>
      </c>
      <c r="AO232" s="116">
        <f t="shared" si="62"/>
        <v>20</v>
      </c>
      <c r="AP232" s="116">
        <f t="shared" si="63"/>
        <v>0</v>
      </c>
      <c r="AQ232" s="116">
        <f t="shared" si="64"/>
        <v>95</v>
      </c>
    </row>
    <row r="233" spans="1:43" x14ac:dyDescent="0.25">
      <c r="A233" s="119" t="s">
        <v>301</v>
      </c>
      <c r="B233" s="119" t="s">
        <v>369</v>
      </c>
      <c r="C233" s="120">
        <v>0</v>
      </c>
      <c r="D233" s="120">
        <v>13</v>
      </c>
      <c r="E233" s="120">
        <v>13</v>
      </c>
      <c r="F233" s="120">
        <v>17</v>
      </c>
      <c r="G233" s="120">
        <v>14</v>
      </c>
      <c r="H233" s="120">
        <v>17</v>
      </c>
      <c r="I233" s="120">
        <v>11</v>
      </c>
      <c r="J233" s="120">
        <v>17</v>
      </c>
      <c r="K233" s="120">
        <v>21</v>
      </c>
      <c r="L233" s="120">
        <v>20</v>
      </c>
      <c r="M233" s="120">
        <v>0</v>
      </c>
      <c r="N233" s="120">
        <v>0</v>
      </c>
      <c r="O233" s="120">
        <v>0</v>
      </c>
      <c r="P233" s="120">
        <v>0</v>
      </c>
      <c r="Q233" s="120">
        <v>0</v>
      </c>
      <c r="R233" s="120">
        <v>143</v>
      </c>
      <c r="V233" s="116" t="str">
        <v>Narragansett</v>
      </c>
      <c r="AB233" s="116">
        <f t="shared" si="49"/>
        <v>0</v>
      </c>
      <c r="AC233" s="116">
        <f t="shared" si="50"/>
        <v>13</v>
      </c>
      <c r="AD233" s="116">
        <f t="shared" si="51"/>
        <v>13</v>
      </c>
      <c r="AE233" s="116">
        <f t="shared" si="52"/>
        <v>17</v>
      </c>
      <c r="AF233" s="116">
        <f t="shared" si="53"/>
        <v>14</v>
      </c>
      <c r="AG233" s="116">
        <f t="shared" si="54"/>
        <v>17</v>
      </c>
      <c r="AH233" s="116">
        <f t="shared" si="55"/>
        <v>11</v>
      </c>
      <c r="AI233" s="116">
        <f t="shared" si="56"/>
        <v>17</v>
      </c>
      <c r="AJ233" s="116">
        <f t="shared" si="57"/>
        <v>21</v>
      </c>
      <c r="AK233" s="116">
        <f t="shared" si="58"/>
        <v>20</v>
      </c>
      <c r="AL233" s="116">
        <f t="shared" si="59"/>
        <v>0</v>
      </c>
      <c r="AM233" s="116">
        <f t="shared" si="60"/>
        <v>0</v>
      </c>
      <c r="AN233" s="116">
        <f t="shared" si="61"/>
        <v>0</v>
      </c>
      <c r="AO233" s="116">
        <f t="shared" si="62"/>
        <v>0</v>
      </c>
      <c r="AP233" s="116">
        <f t="shared" si="63"/>
        <v>0</v>
      </c>
      <c r="AQ233" s="116">
        <f t="shared" si="64"/>
        <v>143</v>
      </c>
    </row>
    <row r="234" spans="1:43" x14ac:dyDescent="0.25">
      <c r="A234" s="119" t="s">
        <v>301</v>
      </c>
      <c r="B234" s="119" t="s">
        <v>370</v>
      </c>
      <c r="C234" s="120">
        <v>0</v>
      </c>
      <c r="D234" s="120">
        <v>0</v>
      </c>
      <c r="E234" s="120">
        <v>0</v>
      </c>
      <c r="F234" s="120">
        <v>0</v>
      </c>
      <c r="G234" s="120">
        <v>0</v>
      </c>
      <c r="H234" s="120">
        <v>0</v>
      </c>
      <c r="I234" s="120">
        <v>0</v>
      </c>
      <c r="J234" s="120">
        <v>0</v>
      </c>
      <c r="K234" s="120">
        <v>0</v>
      </c>
      <c r="L234" s="120">
        <v>0</v>
      </c>
      <c r="M234" s="120">
        <v>295</v>
      </c>
      <c r="N234" s="120">
        <v>295</v>
      </c>
      <c r="O234" s="120">
        <v>242</v>
      </c>
      <c r="P234" s="120">
        <v>258</v>
      </c>
      <c r="Q234" s="120">
        <v>31</v>
      </c>
      <c r="R234" s="120">
        <v>1121</v>
      </c>
      <c r="V234" s="116" t="str">
        <v>Nashoba</v>
      </c>
      <c r="AB234" s="116">
        <f t="shared" si="49"/>
        <v>0</v>
      </c>
      <c r="AC234" s="116">
        <f t="shared" si="50"/>
        <v>0</v>
      </c>
      <c r="AD234" s="116">
        <f t="shared" si="51"/>
        <v>0</v>
      </c>
      <c r="AE234" s="116">
        <f t="shared" si="52"/>
        <v>0</v>
      </c>
      <c r="AF234" s="116">
        <f t="shared" si="53"/>
        <v>0</v>
      </c>
      <c r="AG234" s="116">
        <f t="shared" si="54"/>
        <v>0</v>
      </c>
      <c r="AH234" s="116">
        <f t="shared" si="55"/>
        <v>0</v>
      </c>
      <c r="AI234" s="116">
        <f t="shared" si="56"/>
        <v>0</v>
      </c>
      <c r="AJ234" s="116">
        <f t="shared" si="57"/>
        <v>0</v>
      </c>
      <c r="AK234" s="116">
        <f t="shared" si="58"/>
        <v>0</v>
      </c>
      <c r="AL234" s="116">
        <f t="shared" si="59"/>
        <v>295</v>
      </c>
      <c r="AM234" s="116">
        <f t="shared" si="60"/>
        <v>295</v>
      </c>
      <c r="AN234" s="116">
        <f t="shared" si="61"/>
        <v>242</v>
      </c>
      <c r="AO234" s="116">
        <f t="shared" si="62"/>
        <v>258</v>
      </c>
      <c r="AP234" s="116">
        <f t="shared" si="63"/>
        <v>31</v>
      </c>
      <c r="AQ234" s="116">
        <f t="shared" si="64"/>
        <v>1121</v>
      </c>
    </row>
    <row r="235" spans="1:43" x14ac:dyDescent="0.25">
      <c r="A235" s="119" t="s">
        <v>301</v>
      </c>
      <c r="B235" s="119" t="s">
        <v>371</v>
      </c>
      <c r="C235" s="120">
        <v>13</v>
      </c>
      <c r="D235" s="120">
        <v>20</v>
      </c>
      <c r="E235" s="120">
        <v>19</v>
      </c>
      <c r="F235" s="120">
        <v>21</v>
      </c>
      <c r="G235" s="120">
        <v>25</v>
      </c>
      <c r="H235" s="120">
        <v>19</v>
      </c>
      <c r="I235" s="120">
        <v>21</v>
      </c>
      <c r="J235" s="120">
        <v>21</v>
      </c>
      <c r="K235" s="120">
        <v>0</v>
      </c>
      <c r="L235" s="120">
        <v>0</v>
      </c>
      <c r="M235" s="120">
        <v>0</v>
      </c>
      <c r="N235" s="120">
        <v>0</v>
      </c>
      <c r="O235" s="120">
        <v>0</v>
      </c>
      <c r="P235" s="120">
        <v>0</v>
      </c>
      <c r="Q235" s="120">
        <v>0</v>
      </c>
      <c r="R235" s="120">
        <v>159</v>
      </c>
      <c r="V235" s="116" t="str">
        <v>Nashoba Valley Regional Vocational Technical</v>
      </c>
      <c r="AB235" s="116">
        <f t="shared" si="49"/>
        <v>13</v>
      </c>
      <c r="AC235" s="116">
        <f t="shared" si="50"/>
        <v>20</v>
      </c>
      <c r="AD235" s="116">
        <f t="shared" si="51"/>
        <v>19</v>
      </c>
      <c r="AE235" s="116">
        <f t="shared" si="52"/>
        <v>21</v>
      </c>
      <c r="AF235" s="116">
        <f t="shared" si="53"/>
        <v>25</v>
      </c>
      <c r="AG235" s="116">
        <f t="shared" si="54"/>
        <v>19</v>
      </c>
      <c r="AH235" s="116">
        <f t="shared" si="55"/>
        <v>21</v>
      </c>
      <c r="AI235" s="116">
        <f t="shared" si="56"/>
        <v>21</v>
      </c>
      <c r="AJ235" s="116">
        <f t="shared" si="57"/>
        <v>0</v>
      </c>
      <c r="AK235" s="116">
        <f t="shared" si="58"/>
        <v>0</v>
      </c>
      <c r="AL235" s="116">
        <f t="shared" si="59"/>
        <v>0</v>
      </c>
      <c r="AM235" s="116">
        <f t="shared" si="60"/>
        <v>0</v>
      </c>
      <c r="AN235" s="116">
        <f t="shared" si="61"/>
        <v>0</v>
      </c>
      <c r="AO235" s="116">
        <f t="shared" si="62"/>
        <v>0</v>
      </c>
      <c r="AP235" s="116">
        <f t="shared" si="63"/>
        <v>0</v>
      </c>
      <c r="AQ235" s="116">
        <f t="shared" si="64"/>
        <v>159</v>
      </c>
    </row>
    <row r="236" spans="1:43" x14ac:dyDescent="0.25">
      <c r="A236" s="119" t="s">
        <v>301</v>
      </c>
      <c r="B236" s="119" t="s">
        <v>372</v>
      </c>
      <c r="C236" s="120">
        <v>0</v>
      </c>
      <c r="D236" s="120">
        <v>0</v>
      </c>
      <c r="E236" s="120">
        <v>0</v>
      </c>
      <c r="F236" s="120">
        <v>0</v>
      </c>
      <c r="G236" s="120">
        <v>0</v>
      </c>
      <c r="H236" s="120">
        <v>0</v>
      </c>
      <c r="I236" s="120">
        <v>0</v>
      </c>
      <c r="J236" s="120">
        <v>0</v>
      </c>
      <c r="K236" s="120">
        <v>95</v>
      </c>
      <c r="L236" s="120">
        <v>9</v>
      </c>
      <c r="M236" s="120">
        <v>85</v>
      </c>
      <c r="N236" s="120">
        <v>83</v>
      </c>
      <c r="O236" s="120">
        <v>80</v>
      </c>
      <c r="P236" s="120">
        <v>76</v>
      </c>
      <c r="Q236" s="120">
        <v>0</v>
      </c>
      <c r="R236" s="120">
        <v>428</v>
      </c>
      <c r="V236" s="116" t="str">
        <v>Natick</v>
      </c>
      <c r="AB236" s="116">
        <f t="shared" si="49"/>
        <v>0</v>
      </c>
      <c r="AC236" s="116">
        <f t="shared" si="50"/>
        <v>0</v>
      </c>
      <c r="AD236" s="116">
        <f t="shared" si="51"/>
        <v>0</v>
      </c>
      <c r="AE236" s="116">
        <f t="shared" si="52"/>
        <v>0</v>
      </c>
      <c r="AF236" s="116">
        <f t="shared" si="53"/>
        <v>0</v>
      </c>
      <c r="AG236" s="116">
        <f t="shared" si="54"/>
        <v>0</v>
      </c>
      <c r="AH236" s="116">
        <f t="shared" si="55"/>
        <v>0</v>
      </c>
      <c r="AI236" s="116">
        <f t="shared" si="56"/>
        <v>0</v>
      </c>
      <c r="AJ236" s="116">
        <f t="shared" si="57"/>
        <v>95</v>
      </c>
      <c r="AK236" s="116">
        <f t="shared" si="58"/>
        <v>9</v>
      </c>
      <c r="AL236" s="116">
        <f t="shared" si="59"/>
        <v>85</v>
      </c>
      <c r="AM236" s="116">
        <f t="shared" si="60"/>
        <v>83</v>
      </c>
      <c r="AN236" s="116">
        <f t="shared" si="61"/>
        <v>80</v>
      </c>
      <c r="AO236" s="116">
        <f t="shared" si="62"/>
        <v>76</v>
      </c>
      <c r="AP236" s="116">
        <f t="shared" si="63"/>
        <v>0</v>
      </c>
      <c r="AQ236" s="116">
        <f t="shared" si="64"/>
        <v>428</v>
      </c>
    </row>
    <row r="237" spans="1:43" x14ac:dyDescent="0.25">
      <c r="A237" s="119" t="s">
        <v>301</v>
      </c>
      <c r="B237" s="119" t="s">
        <v>373</v>
      </c>
      <c r="C237" s="120">
        <v>33</v>
      </c>
      <c r="D237" s="120">
        <v>57</v>
      </c>
      <c r="E237" s="120">
        <v>72</v>
      </c>
      <c r="F237" s="120">
        <v>61</v>
      </c>
      <c r="G237" s="120">
        <v>53</v>
      </c>
      <c r="H237" s="120">
        <v>68</v>
      </c>
      <c r="I237" s="120">
        <v>70</v>
      </c>
      <c r="J237" s="120">
        <v>64</v>
      </c>
      <c r="K237" s="120">
        <v>84</v>
      </c>
      <c r="L237" s="120">
        <v>72</v>
      </c>
      <c r="M237" s="120">
        <v>0</v>
      </c>
      <c r="N237" s="120">
        <v>0</v>
      </c>
      <c r="O237" s="120">
        <v>0</v>
      </c>
      <c r="P237" s="120">
        <v>0</v>
      </c>
      <c r="Q237" s="120">
        <v>0</v>
      </c>
      <c r="R237" s="118">
        <v>634</v>
      </c>
      <c r="V237" s="116" t="str">
        <v>Nauset</v>
      </c>
      <c r="AB237" s="116">
        <f t="shared" si="49"/>
        <v>33</v>
      </c>
      <c r="AC237" s="116">
        <f t="shared" si="50"/>
        <v>57</v>
      </c>
      <c r="AD237" s="116">
        <f t="shared" si="51"/>
        <v>72</v>
      </c>
      <c r="AE237" s="116">
        <f t="shared" si="52"/>
        <v>61</v>
      </c>
      <c r="AF237" s="116">
        <f t="shared" si="53"/>
        <v>53</v>
      </c>
      <c r="AG237" s="116">
        <f t="shared" si="54"/>
        <v>68</v>
      </c>
      <c r="AH237" s="116">
        <f t="shared" si="55"/>
        <v>70</v>
      </c>
      <c r="AI237" s="116">
        <f t="shared" si="56"/>
        <v>64</v>
      </c>
      <c r="AJ237" s="116">
        <f t="shared" si="57"/>
        <v>84</v>
      </c>
      <c r="AK237" s="116">
        <f t="shared" si="58"/>
        <v>72</v>
      </c>
      <c r="AL237" s="116">
        <f t="shared" si="59"/>
        <v>0</v>
      </c>
      <c r="AM237" s="116">
        <f t="shared" si="60"/>
        <v>0</v>
      </c>
      <c r="AN237" s="116">
        <f t="shared" si="61"/>
        <v>0</v>
      </c>
      <c r="AO237" s="116">
        <f t="shared" si="62"/>
        <v>0</v>
      </c>
      <c r="AP237" s="116">
        <f t="shared" si="63"/>
        <v>0</v>
      </c>
      <c r="AQ237" s="116">
        <f t="shared" si="64"/>
        <v>634</v>
      </c>
    </row>
    <row r="238" spans="1:43" x14ac:dyDescent="0.25">
      <c r="A238" s="119" t="s">
        <v>301</v>
      </c>
      <c r="B238" s="119" t="s">
        <v>374</v>
      </c>
      <c r="C238" s="120">
        <v>22</v>
      </c>
      <c r="D238" s="120">
        <v>30</v>
      </c>
      <c r="E238" s="120">
        <v>28</v>
      </c>
      <c r="F238" s="120">
        <v>38</v>
      </c>
      <c r="G238" s="120">
        <v>30</v>
      </c>
      <c r="H238" s="120">
        <v>33</v>
      </c>
      <c r="I238" s="120">
        <v>24</v>
      </c>
      <c r="J238" s="120">
        <v>0</v>
      </c>
      <c r="K238" s="120">
        <v>0</v>
      </c>
      <c r="L238" s="120">
        <v>0</v>
      </c>
      <c r="M238" s="120">
        <v>0</v>
      </c>
      <c r="N238" s="120">
        <v>0</v>
      </c>
      <c r="O238" s="120">
        <v>0</v>
      </c>
      <c r="P238" s="120">
        <v>0</v>
      </c>
      <c r="Q238" s="120">
        <v>0</v>
      </c>
      <c r="R238" s="120">
        <v>205</v>
      </c>
      <c r="V238" s="116" t="str">
        <v>Needham</v>
      </c>
      <c r="AB238" s="116">
        <f t="shared" si="49"/>
        <v>22</v>
      </c>
      <c r="AC238" s="116">
        <f t="shared" si="50"/>
        <v>30</v>
      </c>
      <c r="AD238" s="116">
        <f t="shared" si="51"/>
        <v>28</v>
      </c>
      <c r="AE238" s="116">
        <f t="shared" si="52"/>
        <v>38</v>
      </c>
      <c r="AF238" s="116">
        <f t="shared" si="53"/>
        <v>30</v>
      </c>
      <c r="AG238" s="116">
        <f t="shared" si="54"/>
        <v>33</v>
      </c>
      <c r="AH238" s="116">
        <f t="shared" si="55"/>
        <v>24</v>
      </c>
      <c r="AI238" s="116">
        <f t="shared" si="56"/>
        <v>0</v>
      </c>
      <c r="AJ238" s="116">
        <f t="shared" si="57"/>
        <v>0</v>
      </c>
      <c r="AK238" s="116">
        <f t="shared" si="58"/>
        <v>0</v>
      </c>
      <c r="AL238" s="116">
        <f t="shared" si="59"/>
        <v>0</v>
      </c>
      <c r="AM238" s="116">
        <f t="shared" si="60"/>
        <v>0</v>
      </c>
      <c r="AN238" s="116">
        <f t="shared" si="61"/>
        <v>0</v>
      </c>
      <c r="AO238" s="116">
        <f t="shared" si="62"/>
        <v>0</v>
      </c>
      <c r="AP238" s="116">
        <f t="shared" si="63"/>
        <v>0</v>
      </c>
      <c r="AQ238" s="116">
        <f t="shared" si="64"/>
        <v>205</v>
      </c>
    </row>
    <row r="239" spans="1:43" x14ac:dyDescent="0.25">
      <c r="A239" s="119" t="s">
        <v>301</v>
      </c>
      <c r="B239" s="119" t="s">
        <v>375</v>
      </c>
      <c r="C239" s="120">
        <v>45</v>
      </c>
      <c r="D239" s="120">
        <v>62</v>
      </c>
      <c r="E239" s="120">
        <v>62</v>
      </c>
      <c r="F239" s="120">
        <v>62</v>
      </c>
      <c r="G239" s="120">
        <v>61</v>
      </c>
      <c r="H239" s="120">
        <v>68</v>
      </c>
      <c r="I239" s="120">
        <v>60</v>
      </c>
      <c r="J239" s="120">
        <v>53</v>
      </c>
      <c r="K239" s="120">
        <v>0</v>
      </c>
      <c r="L239" s="120">
        <v>0</v>
      </c>
      <c r="M239" s="120">
        <v>0</v>
      </c>
      <c r="N239" s="120">
        <v>0</v>
      </c>
      <c r="O239" s="120">
        <v>0</v>
      </c>
      <c r="P239" s="120">
        <v>0</v>
      </c>
      <c r="Q239" s="120">
        <v>0</v>
      </c>
      <c r="R239" s="120">
        <v>473</v>
      </c>
      <c r="V239" s="116" t="str">
        <v>Neighborhood House Charter (District)</v>
      </c>
      <c r="AB239" s="116">
        <f t="shared" si="49"/>
        <v>45</v>
      </c>
      <c r="AC239" s="116">
        <f t="shared" si="50"/>
        <v>62</v>
      </c>
      <c r="AD239" s="116">
        <f t="shared" si="51"/>
        <v>62</v>
      </c>
      <c r="AE239" s="116">
        <f t="shared" si="52"/>
        <v>62</v>
      </c>
      <c r="AF239" s="116">
        <f t="shared" si="53"/>
        <v>61</v>
      </c>
      <c r="AG239" s="116">
        <f t="shared" si="54"/>
        <v>68</v>
      </c>
      <c r="AH239" s="116">
        <f t="shared" si="55"/>
        <v>60</v>
      </c>
      <c r="AI239" s="116">
        <f t="shared" si="56"/>
        <v>53</v>
      </c>
      <c r="AJ239" s="116">
        <f t="shared" si="57"/>
        <v>0</v>
      </c>
      <c r="AK239" s="116">
        <f t="shared" si="58"/>
        <v>0</v>
      </c>
      <c r="AL239" s="116">
        <f t="shared" si="59"/>
        <v>0</v>
      </c>
      <c r="AM239" s="116">
        <f t="shared" si="60"/>
        <v>0</v>
      </c>
      <c r="AN239" s="116">
        <f t="shared" si="61"/>
        <v>0</v>
      </c>
      <c r="AO239" s="116">
        <f t="shared" si="62"/>
        <v>0</v>
      </c>
      <c r="AP239" s="116">
        <f t="shared" si="63"/>
        <v>0</v>
      </c>
      <c r="AQ239" s="116">
        <f t="shared" si="64"/>
        <v>473</v>
      </c>
    </row>
    <row r="240" spans="1:43" x14ac:dyDescent="0.25">
      <c r="A240" s="119" t="s">
        <v>301</v>
      </c>
      <c r="B240" s="119" t="s">
        <v>376</v>
      </c>
      <c r="C240" s="120">
        <v>70</v>
      </c>
      <c r="D240" s="120">
        <v>95</v>
      </c>
      <c r="E240" s="120">
        <v>94</v>
      </c>
      <c r="F240" s="120">
        <v>79</v>
      </c>
      <c r="G240" s="120">
        <v>63</v>
      </c>
      <c r="H240" s="120">
        <v>67</v>
      </c>
      <c r="I240" s="120">
        <v>54</v>
      </c>
      <c r="J240" s="120">
        <v>59</v>
      </c>
      <c r="K240" s="120">
        <v>0</v>
      </c>
      <c r="L240" s="120">
        <v>0</v>
      </c>
      <c r="M240" s="120">
        <v>0</v>
      </c>
      <c r="N240" s="120">
        <v>0</v>
      </c>
      <c r="O240" s="120">
        <v>0</v>
      </c>
      <c r="P240" s="120">
        <v>0</v>
      </c>
      <c r="Q240" s="120">
        <v>0</v>
      </c>
      <c r="R240" s="120">
        <v>581</v>
      </c>
      <c r="V240" s="116" t="str">
        <v>New Bedford</v>
      </c>
      <c r="AB240" s="116">
        <f t="shared" si="49"/>
        <v>70</v>
      </c>
      <c r="AC240" s="116">
        <f t="shared" si="50"/>
        <v>95</v>
      </c>
      <c r="AD240" s="116">
        <f t="shared" si="51"/>
        <v>94</v>
      </c>
      <c r="AE240" s="116">
        <f t="shared" si="52"/>
        <v>79</v>
      </c>
      <c r="AF240" s="116">
        <f t="shared" si="53"/>
        <v>63</v>
      </c>
      <c r="AG240" s="116">
        <f t="shared" si="54"/>
        <v>67</v>
      </c>
      <c r="AH240" s="116">
        <f t="shared" si="55"/>
        <v>54</v>
      </c>
      <c r="AI240" s="116">
        <f t="shared" si="56"/>
        <v>59</v>
      </c>
      <c r="AJ240" s="116">
        <f t="shared" si="57"/>
        <v>0</v>
      </c>
      <c r="AK240" s="116">
        <f t="shared" si="58"/>
        <v>0</v>
      </c>
      <c r="AL240" s="116">
        <f t="shared" si="59"/>
        <v>0</v>
      </c>
      <c r="AM240" s="116">
        <f t="shared" si="60"/>
        <v>0</v>
      </c>
      <c r="AN240" s="116">
        <f t="shared" si="61"/>
        <v>0</v>
      </c>
      <c r="AO240" s="116">
        <f t="shared" si="62"/>
        <v>0</v>
      </c>
      <c r="AP240" s="116">
        <f t="shared" si="63"/>
        <v>0</v>
      </c>
      <c r="AQ240" s="116">
        <f t="shared" si="64"/>
        <v>581</v>
      </c>
    </row>
    <row r="241" spans="1:43" x14ac:dyDescent="0.25">
      <c r="A241" s="119" t="s">
        <v>301</v>
      </c>
      <c r="B241" s="119" t="s">
        <v>377</v>
      </c>
      <c r="C241" s="120">
        <v>19</v>
      </c>
      <c r="D241" s="120">
        <v>43</v>
      </c>
      <c r="E241" s="120">
        <v>54</v>
      </c>
      <c r="F241" s="120">
        <v>70</v>
      </c>
      <c r="G241" s="120">
        <v>70</v>
      </c>
      <c r="H241" s="120">
        <v>73</v>
      </c>
      <c r="I241" s="120">
        <v>69</v>
      </c>
      <c r="J241" s="120">
        <v>64</v>
      </c>
      <c r="K241" s="120">
        <v>96</v>
      </c>
      <c r="L241" s="120">
        <v>82</v>
      </c>
      <c r="M241" s="120">
        <v>0</v>
      </c>
      <c r="N241" s="120">
        <v>0</v>
      </c>
      <c r="O241" s="120">
        <v>0</v>
      </c>
      <c r="P241" s="120">
        <v>0</v>
      </c>
      <c r="Q241" s="120">
        <v>0</v>
      </c>
      <c r="R241" s="120">
        <v>640</v>
      </c>
      <c r="V241" s="116" t="str">
        <v>New Heights Charter School of Brockton (District)</v>
      </c>
      <c r="AB241" s="116">
        <f t="shared" si="49"/>
        <v>19</v>
      </c>
      <c r="AC241" s="116">
        <f t="shared" si="50"/>
        <v>43</v>
      </c>
      <c r="AD241" s="116">
        <f t="shared" si="51"/>
        <v>54</v>
      </c>
      <c r="AE241" s="116">
        <f t="shared" si="52"/>
        <v>70</v>
      </c>
      <c r="AF241" s="116">
        <f t="shared" si="53"/>
        <v>70</v>
      </c>
      <c r="AG241" s="116">
        <f t="shared" si="54"/>
        <v>73</v>
      </c>
      <c r="AH241" s="116">
        <f t="shared" si="55"/>
        <v>69</v>
      </c>
      <c r="AI241" s="116">
        <f t="shared" si="56"/>
        <v>64</v>
      </c>
      <c r="AJ241" s="116">
        <f t="shared" si="57"/>
        <v>96</v>
      </c>
      <c r="AK241" s="116">
        <f t="shared" si="58"/>
        <v>82</v>
      </c>
      <c r="AL241" s="116">
        <f t="shared" si="59"/>
        <v>0</v>
      </c>
      <c r="AM241" s="116">
        <f t="shared" si="60"/>
        <v>0</v>
      </c>
      <c r="AN241" s="116">
        <f t="shared" si="61"/>
        <v>0</v>
      </c>
      <c r="AO241" s="116">
        <f t="shared" si="62"/>
        <v>0</v>
      </c>
      <c r="AP241" s="116">
        <f t="shared" si="63"/>
        <v>0</v>
      </c>
      <c r="AQ241" s="116">
        <f t="shared" si="64"/>
        <v>640</v>
      </c>
    </row>
    <row r="242" spans="1:43" x14ac:dyDescent="0.25">
      <c r="A242" s="119" t="s">
        <v>301</v>
      </c>
      <c r="B242" s="119" t="s">
        <v>378</v>
      </c>
      <c r="C242" s="120">
        <v>0</v>
      </c>
      <c r="D242" s="120">
        <v>0</v>
      </c>
      <c r="E242" s="120">
        <v>1</v>
      </c>
      <c r="F242" s="120">
        <v>0</v>
      </c>
      <c r="G242" s="120">
        <v>4</v>
      </c>
      <c r="H242" s="120">
        <v>4</v>
      </c>
      <c r="I242" s="120">
        <v>4</v>
      </c>
      <c r="J242" s="120">
        <v>7</v>
      </c>
      <c r="K242" s="120">
        <v>12</v>
      </c>
      <c r="L242" s="120">
        <v>15</v>
      </c>
      <c r="M242" s="120">
        <v>22</v>
      </c>
      <c r="N242" s="120">
        <v>23</v>
      </c>
      <c r="O242" s="120">
        <v>17</v>
      </c>
      <c r="P242" s="120">
        <v>14</v>
      </c>
      <c r="Q242" s="120">
        <v>2</v>
      </c>
      <c r="R242" s="120">
        <v>125</v>
      </c>
      <c r="V242" s="116" t="str">
        <v>New Salem-Wendell</v>
      </c>
      <c r="AB242" s="116">
        <f t="shared" si="49"/>
        <v>0</v>
      </c>
      <c r="AC242" s="116">
        <f t="shared" si="50"/>
        <v>0</v>
      </c>
      <c r="AD242" s="116">
        <f t="shared" si="51"/>
        <v>1</v>
      </c>
      <c r="AE242" s="116">
        <f t="shared" si="52"/>
        <v>0</v>
      </c>
      <c r="AF242" s="116">
        <f t="shared" si="53"/>
        <v>4</v>
      </c>
      <c r="AG242" s="116">
        <f t="shared" si="54"/>
        <v>4</v>
      </c>
      <c r="AH242" s="116">
        <f t="shared" si="55"/>
        <v>4</v>
      </c>
      <c r="AI242" s="116">
        <f t="shared" si="56"/>
        <v>7</v>
      </c>
      <c r="AJ242" s="116">
        <f t="shared" si="57"/>
        <v>12</v>
      </c>
      <c r="AK242" s="116">
        <f t="shared" si="58"/>
        <v>15</v>
      </c>
      <c r="AL242" s="116">
        <f t="shared" si="59"/>
        <v>22</v>
      </c>
      <c r="AM242" s="116">
        <f t="shared" si="60"/>
        <v>23</v>
      </c>
      <c r="AN242" s="116">
        <f t="shared" si="61"/>
        <v>17</v>
      </c>
      <c r="AO242" s="116">
        <f t="shared" si="62"/>
        <v>14</v>
      </c>
      <c r="AP242" s="116">
        <f t="shared" si="63"/>
        <v>2</v>
      </c>
      <c r="AQ242" s="116">
        <f t="shared" si="64"/>
        <v>125</v>
      </c>
    </row>
    <row r="243" spans="1:43" x14ac:dyDescent="0.25">
      <c r="A243" s="119" t="s">
        <v>301</v>
      </c>
      <c r="B243" s="119" t="s">
        <v>379</v>
      </c>
      <c r="C243" s="120">
        <v>24</v>
      </c>
      <c r="D243" s="120">
        <v>38</v>
      </c>
      <c r="E243" s="120">
        <v>41</v>
      </c>
      <c r="F243" s="120">
        <v>41</v>
      </c>
      <c r="G243" s="120">
        <v>43</v>
      </c>
      <c r="H243" s="120">
        <v>45</v>
      </c>
      <c r="I243" s="120">
        <v>38</v>
      </c>
      <c r="J243" s="120">
        <v>39</v>
      </c>
      <c r="K243" s="120">
        <v>0</v>
      </c>
      <c r="L243" s="120">
        <v>0</v>
      </c>
      <c r="M243" s="120">
        <v>0</v>
      </c>
      <c r="N243" s="120">
        <v>0</v>
      </c>
      <c r="O243" s="120">
        <v>0</v>
      </c>
      <c r="P243" s="120">
        <v>0</v>
      </c>
      <c r="Q243" s="120">
        <v>0</v>
      </c>
      <c r="R243" s="120">
        <v>309</v>
      </c>
      <c r="V243" s="116" t="str">
        <v>Newburyport</v>
      </c>
      <c r="AB243" s="116">
        <f t="shared" si="49"/>
        <v>24</v>
      </c>
      <c r="AC243" s="116">
        <f t="shared" si="50"/>
        <v>38</v>
      </c>
      <c r="AD243" s="116">
        <f t="shared" si="51"/>
        <v>41</v>
      </c>
      <c r="AE243" s="116">
        <f t="shared" si="52"/>
        <v>41</v>
      </c>
      <c r="AF243" s="116">
        <f t="shared" si="53"/>
        <v>43</v>
      </c>
      <c r="AG243" s="116">
        <f t="shared" si="54"/>
        <v>45</v>
      </c>
      <c r="AH243" s="116">
        <f t="shared" si="55"/>
        <v>38</v>
      </c>
      <c r="AI243" s="116">
        <f t="shared" si="56"/>
        <v>39</v>
      </c>
      <c r="AJ243" s="116">
        <f t="shared" si="57"/>
        <v>0</v>
      </c>
      <c r="AK243" s="116">
        <f t="shared" si="58"/>
        <v>0</v>
      </c>
      <c r="AL243" s="116">
        <f t="shared" si="59"/>
        <v>0</v>
      </c>
      <c r="AM243" s="116">
        <f t="shared" si="60"/>
        <v>0</v>
      </c>
      <c r="AN243" s="116">
        <f t="shared" si="61"/>
        <v>0</v>
      </c>
      <c r="AO243" s="116">
        <f t="shared" si="62"/>
        <v>0</v>
      </c>
      <c r="AP243" s="116">
        <f t="shared" si="63"/>
        <v>0</v>
      </c>
      <c r="AQ243" s="116">
        <f t="shared" si="64"/>
        <v>309</v>
      </c>
    </row>
    <row r="244" spans="1:43" x14ac:dyDescent="0.25">
      <c r="A244" s="119" t="s">
        <v>301</v>
      </c>
      <c r="B244" s="119" t="s">
        <v>380</v>
      </c>
      <c r="C244" s="120">
        <v>37</v>
      </c>
      <c r="D244" s="120">
        <v>47</v>
      </c>
      <c r="E244" s="120">
        <v>42</v>
      </c>
      <c r="F244" s="120">
        <v>43</v>
      </c>
      <c r="G244" s="120">
        <v>41</v>
      </c>
      <c r="H244" s="120">
        <v>65</v>
      </c>
      <c r="I244" s="120">
        <v>64</v>
      </c>
      <c r="J244" s="120">
        <v>77</v>
      </c>
      <c r="K244" s="120">
        <v>88</v>
      </c>
      <c r="L244" s="120">
        <v>97</v>
      </c>
      <c r="M244" s="120">
        <v>0</v>
      </c>
      <c r="N244" s="120">
        <v>0</v>
      </c>
      <c r="O244" s="120">
        <v>0</v>
      </c>
      <c r="P244" s="120">
        <v>0</v>
      </c>
      <c r="Q244" s="120">
        <v>0</v>
      </c>
      <c r="R244" s="120">
        <v>601</v>
      </c>
      <c r="V244" s="116" t="str">
        <v>Newton</v>
      </c>
      <c r="AB244" s="116">
        <f t="shared" si="49"/>
        <v>37</v>
      </c>
      <c r="AC244" s="116">
        <f t="shared" si="50"/>
        <v>47</v>
      </c>
      <c r="AD244" s="116">
        <f t="shared" si="51"/>
        <v>42</v>
      </c>
      <c r="AE244" s="116">
        <f t="shared" si="52"/>
        <v>43</v>
      </c>
      <c r="AF244" s="116">
        <f t="shared" si="53"/>
        <v>41</v>
      </c>
      <c r="AG244" s="116">
        <f t="shared" si="54"/>
        <v>65</v>
      </c>
      <c r="AH244" s="116">
        <f t="shared" si="55"/>
        <v>64</v>
      </c>
      <c r="AI244" s="116">
        <f t="shared" si="56"/>
        <v>77</v>
      </c>
      <c r="AJ244" s="116">
        <f t="shared" si="57"/>
        <v>88</v>
      </c>
      <c r="AK244" s="116">
        <f t="shared" si="58"/>
        <v>97</v>
      </c>
      <c r="AL244" s="116">
        <f t="shared" si="59"/>
        <v>0</v>
      </c>
      <c r="AM244" s="116">
        <f t="shared" si="60"/>
        <v>0</v>
      </c>
      <c r="AN244" s="116">
        <f t="shared" si="61"/>
        <v>0</v>
      </c>
      <c r="AO244" s="116">
        <f t="shared" si="62"/>
        <v>0</v>
      </c>
      <c r="AP244" s="116">
        <f t="shared" si="63"/>
        <v>0</v>
      </c>
      <c r="AQ244" s="116">
        <f t="shared" si="64"/>
        <v>601</v>
      </c>
    </row>
    <row r="245" spans="1:43" x14ac:dyDescent="0.25">
      <c r="A245" s="119" t="s">
        <v>301</v>
      </c>
      <c r="B245" s="119" t="s">
        <v>381</v>
      </c>
      <c r="C245" s="120">
        <v>24</v>
      </c>
      <c r="D245" s="120">
        <v>20</v>
      </c>
      <c r="E245" s="120">
        <v>19</v>
      </c>
      <c r="F245" s="120">
        <v>19</v>
      </c>
      <c r="G245" s="120">
        <v>21</v>
      </c>
      <c r="H245" s="120">
        <v>20</v>
      </c>
      <c r="I245" s="120">
        <v>18</v>
      </c>
      <c r="J245" s="120">
        <v>14</v>
      </c>
      <c r="K245" s="120">
        <v>0</v>
      </c>
      <c r="L245" s="120">
        <v>0</v>
      </c>
      <c r="M245" s="120">
        <v>0</v>
      </c>
      <c r="N245" s="120">
        <v>0</v>
      </c>
      <c r="O245" s="120">
        <v>0</v>
      </c>
      <c r="P245" s="120">
        <v>0</v>
      </c>
      <c r="Q245" s="120">
        <v>0</v>
      </c>
      <c r="R245" s="120">
        <v>155</v>
      </c>
      <c r="V245" s="116" t="str">
        <v>Norfolk</v>
      </c>
      <c r="AB245" s="116">
        <f t="shared" si="49"/>
        <v>24</v>
      </c>
      <c r="AC245" s="116">
        <f t="shared" si="50"/>
        <v>20</v>
      </c>
      <c r="AD245" s="116">
        <f t="shared" si="51"/>
        <v>19</v>
      </c>
      <c r="AE245" s="116">
        <f t="shared" si="52"/>
        <v>19</v>
      </c>
      <c r="AF245" s="116">
        <f t="shared" si="53"/>
        <v>21</v>
      </c>
      <c r="AG245" s="116">
        <f t="shared" si="54"/>
        <v>20</v>
      </c>
      <c r="AH245" s="116">
        <f t="shared" si="55"/>
        <v>18</v>
      </c>
      <c r="AI245" s="116">
        <f t="shared" si="56"/>
        <v>14</v>
      </c>
      <c r="AJ245" s="116">
        <f t="shared" si="57"/>
        <v>0</v>
      </c>
      <c r="AK245" s="116">
        <f t="shared" si="58"/>
        <v>0</v>
      </c>
      <c r="AL245" s="116">
        <f t="shared" si="59"/>
        <v>0</v>
      </c>
      <c r="AM245" s="116">
        <f t="shared" si="60"/>
        <v>0</v>
      </c>
      <c r="AN245" s="116">
        <f t="shared" si="61"/>
        <v>0</v>
      </c>
      <c r="AO245" s="116">
        <f t="shared" si="62"/>
        <v>0</v>
      </c>
      <c r="AP245" s="116">
        <f t="shared" si="63"/>
        <v>0</v>
      </c>
      <c r="AQ245" s="116">
        <f t="shared" si="64"/>
        <v>155</v>
      </c>
    </row>
    <row r="246" spans="1:43" x14ac:dyDescent="0.25">
      <c r="A246" s="119" t="s">
        <v>301</v>
      </c>
      <c r="B246" s="119" t="s">
        <v>382</v>
      </c>
      <c r="C246" s="120">
        <v>48</v>
      </c>
      <c r="D246" s="120">
        <v>68</v>
      </c>
      <c r="E246" s="120">
        <v>67</v>
      </c>
      <c r="F246" s="120">
        <v>85</v>
      </c>
      <c r="G246" s="120">
        <v>91</v>
      </c>
      <c r="H246" s="120">
        <v>110</v>
      </c>
      <c r="I246" s="120">
        <v>113</v>
      </c>
      <c r="J246" s="120">
        <v>126</v>
      </c>
      <c r="K246" s="120">
        <v>82</v>
      </c>
      <c r="L246" s="120">
        <v>65</v>
      </c>
      <c r="M246" s="120">
        <v>0</v>
      </c>
      <c r="N246" s="120">
        <v>0</v>
      </c>
      <c r="O246" s="120">
        <v>0</v>
      </c>
      <c r="P246" s="120">
        <v>0</v>
      </c>
      <c r="Q246" s="120">
        <v>0</v>
      </c>
      <c r="R246" s="120">
        <v>855</v>
      </c>
      <c r="V246" s="116" t="str">
        <v>Norfolk County Agricultural</v>
      </c>
      <c r="AB246" s="116">
        <f t="shared" si="49"/>
        <v>48</v>
      </c>
      <c r="AC246" s="116">
        <f t="shared" si="50"/>
        <v>68</v>
      </c>
      <c r="AD246" s="116">
        <f t="shared" si="51"/>
        <v>67</v>
      </c>
      <c r="AE246" s="116">
        <f t="shared" si="52"/>
        <v>85</v>
      </c>
      <c r="AF246" s="116">
        <f t="shared" si="53"/>
        <v>91</v>
      </c>
      <c r="AG246" s="116">
        <f t="shared" si="54"/>
        <v>110</v>
      </c>
      <c r="AH246" s="116">
        <f t="shared" si="55"/>
        <v>113</v>
      </c>
      <c r="AI246" s="116">
        <f t="shared" si="56"/>
        <v>126</v>
      </c>
      <c r="AJ246" s="116">
        <f t="shared" si="57"/>
        <v>82</v>
      </c>
      <c r="AK246" s="116">
        <f t="shared" si="58"/>
        <v>65</v>
      </c>
      <c r="AL246" s="116">
        <f t="shared" si="59"/>
        <v>0</v>
      </c>
      <c r="AM246" s="116">
        <f t="shared" si="60"/>
        <v>0</v>
      </c>
      <c r="AN246" s="116">
        <f t="shared" si="61"/>
        <v>0</v>
      </c>
      <c r="AO246" s="116">
        <f t="shared" si="62"/>
        <v>0</v>
      </c>
      <c r="AP246" s="116">
        <f t="shared" si="63"/>
        <v>0</v>
      </c>
      <c r="AQ246" s="116">
        <f t="shared" si="64"/>
        <v>855</v>
      </c>
    </row>
    <row r="247" spans="1:43" x14ac:dyDescent="0.25">
      <c r="A247" s="119" t="s">
        <v>301</v>
      </c>
      <c r="B247" s="119" t="s">
        <v>383</v>
      </c>
      <c r="C247" s="120">
        <v>0</v>
      </c>
      <c r="D247" s="120">
        <v>0</v>
      </c>
      <c r="E247" s="120">
        <v>0</v>
      </c>
      <c r="F247" s="120">
        <v>0</v>
      </c>
      <c r="G247" s="120">
        <v>0</v>
      </c>
      <c r="H247" s="120">
        <v>0</v>
      </c>
      <c r="I247" s="120">
        <v>0</v>
      </c>
      <c r="J247" s="120">
        <v>0</v>
      </c>
      <c r="K247" s="120">
        <v>87</v>
      </c>
      <c r="L247" s="120">
        <v>95</v>
      </c>
      <c r="M247" s="120">
        <v>141</v>
      </c>
      <c r="N247" s="120">
        <v>133</v>
      </c>
      <c r="O247" s="120">
        <v>139</v>
      </c>
      <c r="P247" s="120">
        <v>120</v>
      </c>
      <c r="Q247" s="120">
        <v>0</v>
      </c>
      <c r="R247" s="120">
        <v>715</v>
      </c>
      <c r="V247" s="116" t="str">
        <v>North Adams</v>
      </c>
      <c r="AB247" s="116">
        <f t="shared" si="49"/>
        <v>0</v>
      </c>
      <c r="AC247" s="116">
        <f t="shared" si="50"/>
        <v>0</v>
      </c>
      <c r="AD247" s="116">
        <f t="shared" si="51"/>
        <v>0</v>
      </c>
      <c r="AE247" s="116">
        <f t="shared" si="52"/>
        <v>0</v>
      </c>
      <c r="AF247" s="116">
        <f t="shared" si="53"/>
        <v>0</v>
      </c>
      <c r="AG247" s="116">
        <f t="shared" si="54"/>
        <v>0</v>
      </c>
      <c r="AH247" s="116">
        <f t="shared" si="55"/>
        <v>0</v>
      </c>
      <c r="AI247" s="116">
        <f t="shared" si="56"/>
        <v>0</v>
      </c>
      <c r="AJ247" s="116">
        <f t="shared" si="57"/>
        <v>87</v>
      </c>
      <c r="AK247" s="116">
        <f t="shared" si="58"/>
        <v>95</v>
      </c>
      <c r="AL247" s="116">
        <f t="shared" si="59"/>
        <v>141</v>
      </c>
      <c r="AM247" s="116">
        <f t="shared" si="60"/>
        <v>133</v>
      </c>
      <c r="AN247" s="116">
        <f t="shared" si="61"/>
        <v>139</v>
      </c>
      <c r="AO247" s="116">
        <f t="shared" si="62"/>
        <v>120</v>
      </c>
      <c r="AP247" s="116">
        <f t="shared" si="63"/>
        <v>0</v>
      </c>
      <c r="AQ247" s="116">
        <f t="shared" si="64"/>
        <v>715</v>
      </c>
    </row>
    <row r="248" spans="1:43" x14ac:dyDescent="0.25">
      <c r="A248" s="119" t="s">
        <v>301</v>
      </c>
      <c r="B248" s="119" t="s">
        <v>384</v>
      </c>
      <c r="C248" s="120">
        <v>0</v>
      </c>
      <c r="D248" s="120">
        <v>0</v>
      </c>
      <c r="E248" s="120">
        <v>0</v>
      </c>
      <c r="F248" s="120">
        <v>0</v>
      </c>
      <c r="G248" s="120">
        <v>0</v>
      </c>
      <c r="H248" s="120">
        <v>0</v>
      </c>
      <c r="I248" s="120">
        <v>0</v>
      </c>
      <c r="J248" s="120">
        <v>0</v>
      </c>
      <c r="K248" s="120">
        <v>171</v>
      </c>
      <c r="L248" s="120">
        <v>153</v>
      </c>
      <c r="M248" s="120">
        <v>296</v>
      </c>
      <c r="N248" s="120">
        <v>320</v>
      </c>
      <c r="O248" s="120">
        <v>305</v>
      </c>
      <c r="P248" s="120">
        <v>264</v>
      </c>
      <c r="Q248" s="120">
        <v>0</v>
      </c>
      <c r="R248" s="120">
        <v>1509</v>
      </c>
      <c r="V248" s="116" t="str">
        <v>North Andover</v>
      </c>
      <c r="AB248" s="116">
        <f t="shared" si="49"/>
        <v>0</v>
      </c>
      <c r="AC248" s="116">
        <f t="shared" si="50"/>
        <v>0</v>
      </c>
      <c r="AD248" s="116">
        <f t="shared" si="51"/>
        <v>0</v>
      </c>
      <c r="AE248" s="116">
        <f t="shared" si="52"/>
        <v>0</v>
      </c>
      <c r="AF248" s="116">
        <f t="shared" si="53"/>
        <v>0</v>
      </c>
      <c r="AG248" s="116">
        <f t="shared" si="54"/>
        <v>0</v>
      </c>
      <c r="AH248" s="116">
        <f t="shared" si="55"/>
        <v>0</v>
      </c>
      <c r="AI248" s="116">
        <f t="shared" si="56"/>
        <v>0</v>
      </c>
      <c r="AJ248" s="116">
        <f t="shared" si="57"/>
        <v>171</v>
      </c>
      <c r="AK248" s="116">
        <f t="shared" si="58"/>
        <v>153</v>
      </c>
      <c r="AL248" s="116">
        <f t="shared" si="59"/>
        <v>296</v>
      </c>
      <c r="AM248" s="116">
        <f t="shared" si="60"/>
        <v>320</v>
      </c>
      <c r="AN248" s="116">
        <f t="shared" si="61"/>
        <v>305</v>
      </c>
      <c r="AO248" s="116">
        <f t="shared" si="62"/>
        <v>264</v>
      </c>
      <c r="AP248" s="116">
        <f t="shared" si="63"/>
        <v>0</v>
      </c>
      <c r="AQ248" s="116">
        <f t="shared" si="64"/>
        <v>1509</v>
      </c>
    </row>
    <row r="249" spans="1:43" x14ac:dyDescent="0.25">
      <c r="A249" s="119" t="s">
        <v>301</v>
      </c>
      <c r="B249" s="119" t="s">
        <v>385</v>
      </c>
      <c r="C249" s="120">
        <v>16</v>
      </c>
      <c r="D249" s="120">
        <v>31</v>
      </c>
      <c r="E249" s="120">
        <v>34</v>
      </c>
      <c r="F249" s="120">
        <v>41</v>
      </c>
      <c r="G249" s="120">
        <v>37</v>
      </c>
      <c r="H249" s="120">
        <v>35</v>
      </c>
      <c r="I249" s="120">
        <v>33</v>
      </c>
      <c r="J249" s="120">
        <v>29</v>
      </c>
      <c r="K249" s="120">
        <v>0</v>
      </c>
      <c r="L249" s="120">
        <v>0</v>
      </c>
      <c r="M249" s="120">
        <v>0</v>
      </c>
      <c r="N249" s="120">
        <v>0</v>
      </c>
      <c r="O249" s="120">
        <v>0</v>
      </c>
      <c r="P249" s="120">
        <v>0</v>
      </c>
      <c r="Q249" s="120">
        <v>0</v>
      </c>
      <c r="R249" s="120">
        <v>256</v>
      </c>
      <c r="V249" s="116" t="str">
        <v>North Attleborough</v>
      </c>
      <c r="AB249" s="116">
        <f t="shared" si="49"/>
        <v>16</v>
      </c>
      <c r="AC249" s="116">
        <f t="shared" si="50"/>
        <v>31</v>
      </c>
      <c r="AD249" s="116">
        <f t="shared" si="51"/>
        <v>34</v>
      </c>
      <c r="AE249" s="116">
        <f t="shared" si="52"/>
        <v>41</v>
      </c>
      <c r="AF249" s="116">
        <f t="shared" si="53"/>
        <v>37</v>
      </c>
      <c r="AG249" s="116">
        <f t="shared" si="54"/>
        <v>35</v>
      </c>
      <c r="AH249" s="116">
        <f t="shared" si="55"/>
        <v>33</v>
      </c>
      <c r="AI249" s="116">
        <f t="shared" si="56"/>
        <v>29</v>
      </c>
      <c r="AJ249" s="116">
        <f t="shared" si="57"/>
        <v>0</v>
      </c>
      <c r="AK249" s="116">
        <f t="shared" si="58"/>
        <v>0</v>
      </c>
      <c r="AL249" s="116">
        <f t="shared" si="59"/>
        <v>0</v>
      </c>
      <c r="AM249" s="116">
        <f t="shared" si="60"/>
        <v>0</v>
      </c>
      <c r="AN249" s="116">
        <f t="shared" si="61"/>
        <v>0</v>
      </c>
      <c r="AO249" s="116">
        <f t="shared" si="62"/>
        <v>0</v>
      </c>
      <c r="AP249" s="116">
        <f t="shared" si="63"/>
        <v>0</v>
      </c>
      <c r="AQ249" s="116">
        <f t="shared" si="64"/>
        <v>256</v>
      </c>
    </row>
    <row r="250" spans="1:43" x14ac:dyDescent="0.25">
      <c r="A250" s="119" t="s">
        <v>301</v>
      </c>
      <c r="B250" s="119" t="s">
        <v>386</v>
      </c>
      <c r="C250" s="120">
        <v>0</v>
      </c>
      <c r="D250" s="120">
        <v>0</v>
      </c>
      <c r="E250" s="120">
        <v>0</v>
      </c>
      <c r="F250" s="120">
        <v>0</v>
      </c>
      <c r="G250" s="120">
        <v>73</v>
      </c>
      <c r="H250" s="120">
        <v>94</v>
      </c>
      <c r="I250" s="120">
        <v>80</v>
      </c>
      <c r="J250" s="120">
        <v>85</v>
      </c>
      <c r="K250" s="120">
        <v>65</v>
      </c>
      <c r="L250" s="120">
        <v>80</v>
      </c>
      <c r="M250" s="120">
        <v>0</v>
      </c>
      <c r="N250" s="120">
        <v>0</v>
      </c>
      <c r="O250" s="120">
        <v>0</v>
      </c>
      <c r="P250" s="120">
        <v>0</v>
      </c>
      <c r="Q250" s="120">
        <v>0</v>
      </c>
      <c r="R250" s="120">
        <v>477</v>
      </c>
      <c r="V250" s="116" t="str">
        <v>North Brookfield</v>
      </c>
      <c r="AB250" s="116">
        <f t="shared" si="49"/>
        <v>0</v>
      </c>
      <c r="AC250" s="116">
        <f t="shared" si="50"/>
        <v>0</v>
      </c>
      <c r="AD250" s="116">
        <f t="shared" si="51"/>
        <v>0</v>
      </c>
      <c r="AE250" s="116">
        <f t="shared" si="52"/>
        <v>0</v>
      </c>
      <c r="AF250" s="116">
        <f t="shared" si="53"/>
        <v>73</v>
      </c>
      <c r="AG250" s="116">
        <f t="shared" si="54"/>
        <v>94</v>
      </c>
      <c r="AH250" s="116">
        <f t="shared" si="55"/>
        <v>80</v>
      </c>
      <c r="AI250" s="116">
        <f t="shared" si="56"/>
        <v>85</v>
      </c>
      <c r="AJ250" s="116">
        <f t="shared" si="57"/>
        <v>65</v>
      </c>
      <c r="AK250" s="116">
        <f t="shared" si="58"/>
        <v>80</v>
      </c>
      <c r="AL250" s="116">
        <f t="shared" si="59"/>
        <v>0</v>
      </c>
      <c r="AM250" s="116">
        <f t="shared" si="60"/>
        <v>0</v>
      </c>
      <c r="AN250" s="116">
        <f t="shared" si="61"/>
        <v>0</v>
      </c>
      <c r="AO250" s="116">
        <f t="shared" si="62"/>
        <v>0</v>
      </c>
      <c r="AP250" s="116">
        <f t="shared" si="63"/>
        <v>0</v>
      </c>
      <c r="AQ250" s="116">
        <f t="shared" si="64"/>
        <v>477</v>
      </c>
    </row>
    <row r="251" spans="1:43" x14ac:dyDescent="0.25">
      <c r="A251" s="119" t="s">
        <v>301</v>
      </c>
      <c r="B251" s="119" t="s">
        <v>387</v>
      </c>
      <c r="C251" s="120">
        <v>34</v>
      </c>
      <c r="D251" s="120">
        <v>55</v>
      </c>
      <c r="E251" s="120">
        <v>67</v>
      </c>
      <c r="F251" s="120">
        <v>67</v>
      </c>
      <c r="G251" s="120">
        <v>64</v>
      </c>
      <c r="H251" s="120">
        <v>73</v>
      </c>
      <c r="I251" s="120">
        <v>69</v>
      </c>
      <c r="J251" s="120">
        <v>99</v>
      </c>
      <c r="K251" s="120">
        <v>81</v>
      </c>
      <c r="L251" s="120">
        <v>80</v>
      </c>
      <c r="M251" s="120">
        <v>0</v>
      </c>
      <c r="N251" s="120">
        <v>0</v>
      </c>
      <c r="O251" s="120">
        <v>0</v>
      </c>
      <c r="P251" s="120">
        <v>0</v>
      </c>
      <c r="Q251" s="120">
        <v>0</v>
      </c>
      <c r="R251" s="118">
        <v>689</v>
      </c>
      <c r="V251" s="116" t="str">
        <v>North Middlesex</v>
      </c>
      <c r="AB251" s="116">
        <f t="shared" si="49"/>
        <v>34</v>
      </c>
      <c r="AC251" s="116">
        <f t="shared" si="50"/>
        <v>55</v>
      </c>
      <c r="AD251" s="116">
        <f t="shared" si="51"/>
        <v>67</v>
      </c>
      <c r="AE251" s="116">
        <f t="shared" si="52"/>
        <v>67</v>
      </c>
      <c r="AF251" s="116">
        <f t="shared" si="53"/>
        <v>64</v>
      </c>
      <c r="AG251" s="116">
        <f t="shared" si="54"/>
        <v>73</v>
      </c>
      <c r="AH251" s="116">
        <f t="shared" si="55"/>
        <v>69</v>
      </c>
      <c r="AI251" s="116">
        <f t="shared" si="56"/>
        <v>99</v>
      </c>
      <c r="AJ251" s="116">
        <f t="shared" si="57"/>
        <v>81</v>
      </c>
      <c r="AK251" s="116">
        <f t="shared" si="58"/>
        <v>80</v>
      </c>
      <c r="AL251" s="116">
        <f t="shared" si="59"/>
        <v>0</v>
      </c>
      <c r="AM251" s="116">
        <f t="shared" si="60"/>
        <v>0</v>
      </c>
      <c r="AN251" s="116">
        <f t="shared" si="61"/>
        <v>0</v>
      </c>
      <c r="AO251" s="116">
        <f t="shared" si="62"/>
        <v>0</v>
      </c>
      <c r="AP251" s="116">
        <f t="shared" si="63"/>
        <v>0</v>
      </c>
      <c r="AQ251" s="116">
        <f t="shared" si="64"/>
        <v>689</v>
      </c>
    </row>
    <row r="252" spans="1:43" x14ac:dyDescent="0.25">
      <c r="A252" s="119" t="s">
        <v>301</v>
      </c>
      <c r="B252" s="119" t="s">
        <v>388</v>
      </c>
      <c r="C252" s="120">
        <v>37</v>
      </c>
      <c r="D252" s="120">
        <v>63</v>
      </c>
      <c r="E252" s="120">
        <v>63</v>
      </c>
      <c r="F252" s="120">
        <v>57</v>
      </c>
      <c r="G252" s="120">
        <v>59</v>
      </c>
      <c r="H252" s="120">
        <v>56</v>
      </c>
      <c r="I252" s="120">
        <v>35</v>
      </c>
      <c r="J252" s="120">
        <v>38</v>
      </c>
      <c r="K252" s="120">
        <v>0</v>
      </c>
      <c r="L252" s="120">
        <v>0</v>
      </c>
      <c r="M252" s="120">
        <v>0</v>
      </c>
      <c r="N252" s="120">
        <v>0</v>
      </c>
      <c r="O252" s="120">
        <v>0</v>
      </c>
      <c r="P252" s="120">
        <v>0</v>
      </c>
      <c r="Q252" s="120">
        <v>0</v>
      </c>
      <c r="R252" s="120">
        <v>408</v>
      </c>
      <c r="V252" s="116" t="str">
        <v>North Reading</v>
      </c>
      <c r="AB252" s="116">
        <f t="shared" si="49"/>
        <v>37</v>
      </c>
      <c r="AC252" s="116">
        <f t="shared" si="50"/>
        <v>63</v>
      </c>
      <c r="AD252" s="116">
        <f t="shared" si="51"/>
        <v>63</v>
      </c>
      <c r="AE252" s="116">
        <f t="shared" si="52"/>
        <v>57</v>
      </c>
      <c r="AF252" s="116">
        <f t="shared" si="53"/>
        <v>59</v>
      </c>
      <c r="AG252" s="116">
        <f t="shared" si="54"/>
        <v>56</v>
      </c>
      <c r="AH252" s="116">
        <f t="shared" si="55"/>
        <v>35</v>
      </c>
      <c r="AI252" s="116">
        <f t="shared" si="56"/>
        <v>38</v>
      </c>
      <c r="AJ252" s="116">
        <f t="shared" si="57"/>
        <v>0</v>
      </c>
      <c r="AK252" s="116">
        <f t="shared" si="58"/>
        <v>0</v>
      </c>
      <c r="AL252" s="116">
        <f t="shared" si="59"/>
        <v>0</v>
      </c>
      <c r="AM252" s="116">
        <f t="shared" si="60"/>
        <v>0</v>
      </c>
      <c r="AN252" s="116">
        <f t="shared" si="61"/>
        <v>0</v>
      </c>
      <c r="AO252" s="116">
        <f t="shared" si="62"/>
        <v>0</v>
      </c>
      <c r="AP252" s="116">
        <f t="shared" si="63"/>
        <v>0</v>
      </c>
      <c r="AQ252" s="116">
        <f t="shared" si="64"/>
        <v>408</v>
      </c>
    </row>
    <row r="253" spans="1:43" x14ac:dyDescent="0.25">
      <c r="A253" s="119" t="s">
        <v>301</v>
      </c>
      <c r="B253" s="119" t="s">
        <v>389</v>
      </c>
      <c r="C253" s="120">
        <v>8</v>
      </c>
      <c r="D253" s="120">
        <v>26</v>
      </c>
      <c r="E253" s="120">
        <v>30</v>
      </c>
      <c r="F253" s="120">
        <v>28</v>
      </c>
      <c r="G253" s="120">
        <v>29</v>
      </c>
      <c r="H253" s="120">
        <v>19</v>
      </c>
      <c r="I253" s="120">
        <v>15</v>
      </c>
      <c r="J253" s="120">
        <v>12</v>
      </c>
      <c r="K253" s="120">
        <v>0</v>
      </c>
      <c r="L253" s="120">
        <v>0</v>
      </c>
      <c r="M253" s="120">
        <v>0</v>
      </c>
      <c r="N253" s="120">
        <v>0</v>
      </c>
      <c r="O253" s="120">
        <v>0</v>
      </c>
      <c r="P253" s="120">
        <v>0</v>
      </c>
      <c r="Q253" s="120">
        <v>0</v>
      </c>
      <c r="R253" s="120">
        <v>167</v>
      </c>
      <c r="V253" s="116" t="str">
        <v>Northampton</v>
      </c>
      <c r="AB253" s="116">
        <f t="shared" si="49"/>
        <v>8</v>
      </c>
      <c r="AC253" s="116">
        <f t="shared" si="50"/>
        <v>26</v>
      </c>
      <c r="AD253" s="116">
        <f t="shared" si="51"/>
        <v>30</v>
      </c>
      <c r="AE253" s="116">
        <f t="shared" si="52"/>
        <v>28</v>
      </c>
      <c r="AF253" s="116">
        <f t="shared" si="53"/>
        <v>29</v>
      </c>
      <c r="AG253" s="116">
        <f t="shared" si="54"/>
        <v>19</v>
      </c>
      <c r="AH253" s="116">
        <f t="shared" si="55"/>
        <v>15</v>
      </c>
      <c r="AI253" s="116">
        <f t="shared" si="56"/>
        <v>12</v>
      </c>
      <c r="AJ253" s="116">
        <f t="shared" si="57"/>
        <v>0</v>
      </c>
      <c r="AK253" s="116">
        <f t="shared" si="58"/>
        <v>0</v>
      </c>
      <c r="AL253" s="116">
        <f t="shared" si="59"/>
        <v>0</v>
      </c>
      <c r="AM253" s="116">
        <f t="shared" si="60"/>
        <v>0</v>
      </c>
      <c r="AN253" s="116">
        <f t="shared" si="61"/>
        <v>0</v>
      </c>
      <c r="AO253" s="116">
        <f t="shared" si="62"/>
        <v>0</v>
      </c>
      <c r="AP253" s="116">
        <f t="shared" si="63"/>
        <v>0</v>
      </c>
      <c r="AQ253" s="116">
        <f t="shared" si="64"/>
        <v>167</v>
      </c>
    </row>
    <row r="254" spans="1:43" x14ac:dyDescent="0.25">
      <c r="A254" s="119" t="s">
        <v>301</v>
      </c>
      <c r="B254" s="119" t="s">
        <v>390</v>
      </c>
      <c r="C254" s="120">
        <v>47</v>
      </c>
      <c r="D254" s="120">
        <v>27</v>
      </c>
      <c r="E254" s="120">
        <v>25</v>
      </c>
      <c r="F254" s="120">
        <v>27</v>
      </c>
      <c r="G254" s="120">
        <v>29</v>
      </c>
      <c r="H254" s="120">
        <v>24</v>
      </c>
      <c r="I254" s="120">
        <v>13</v>
      </c>
      <c r="J254" s="120">
        <v>21</v>
      </c>
      <c r="K254" s="120">
        <v>0</v>
      </c>
      <c r="L254" s="120">
        <v>0</v>
      </c>
      <c r="M254" s="120">
        <v>0</v>
      </c>
      <c r="N254" s="120">
        <v>0</v>
      </c>
      <c r="O254" s="120">
        <v>0</v>
      </c>
      <c r="P254" s="120">
        <v>0</v>
      </c>
      <c r="Q254" s="120">
        <v>0</v>
      </c>
      <c r="R254" s="120">
        <v>213</v>
      </c>
      <c r="V254" s="116" t="str">
        <v>Northampton-Smith Vocational Agricultural</v>
      </c>
      <c r="AB254" s="116">
        <f t="shared" si="49"/>
        <v>47</v>
      </c>
      <c r="AC254" s="116">
        <f t="shared" si="50"/>
        <v>27</v>
      </c>
      <c r="AD254" s="116">
        <f t="shared" si="51"/>
        <v>25</v>
      </c>
      <c r="AE254" s="116">
        <f t="shared" si="52"/>
        <v>27</v>
      </c>
      <c r="AF254" s="116">
        <f t="shared" si="53"/>
        <v>29</v>
      </c>
      <c r="AG254" s="116">
        <f t="shared" si="54"/>
        <v>24</v>
      </c>
      <c r="AH254" s="116">
        <f t="shared" si="55"/>
        <v>13</v>
      </c>
      <c r="AI254" s="116">
        <f t="shared" si="56"/>
        <v>21</v>
      </c>
      <c r="AJ254" s="116">
        <f t="shared" si="57"/>
        <v>0</v>
      </c>
      <c r="AK254" s="116">
        <f t="shared" si="58"/>
        <v>0</v>
      </c>
      <c r="AL254" s="116">
        <f t="shared" si="59"/>
        <v>0</v>
      </c>
      <c r="AM254" s="116">
        <f t="shared" si="60"/>
        <v>0</v>
      </c>
      <c r="AN254" s="116">
        <f t="shared" si="61"/>
        <v>0</v>
      </c>
      <c r="AO254" s="116">
        <f t="shared" si="62"/>
        <v>0</v>
      </c>
      <c r="AP254" s="116">
        <f t="shared" si="63"/>
        <v>0</v>
      </c>
      <c r="AQ254" s="116">
        <f t="shared" si="64"/>
        <v>213</v>
      </c>
    </row>
    <row r="255" spans="1:43" x14ac:dyDescent="0.25">
      <c r="A255" s="119" t="s">
        <v>301</v>
      </c>
      <c r="B255" s="119" t="s">
        <v>391</v>
      </c>
      <c r="C255" s="120">
        <v>11</v>
      </c>
      <c r="D255" s="120">
        <v>19</v>
      </c>
      <c r="E255" s="120">
        <v>19</v>
      </c>
      <c r="F255" s="120">
        <v>21</v>
      </c>
      <c r="G255" s="120">
        <v>15</v>
      </c>
      <c r="H255" s="120">
        <v>16</v>
      </c>
      <c r="I255" s="120">
        <v>12</v>
      </c>
      <c r="J255" s="120">
        <v>18</v>
      </c>
      <c r="K255" s="120">
        <v>0</v>
      </c>
      <c r="L255" s="120">
        <v>0</v>
      </c>
      <c r="M255" s="120">
        <v>0</v>
      </c>
      <c r="N255" s="120">
        <v>0</v>
      </c>
      <c r="O255" s="120">
        <v>0</v>
      </c>
      <c r="P255" s="120">
        <v>0</v>
      </c>
      <c r="Q255" s="120">
        <v>0</v>
      </c>
      <c r="R255" s="120">
        <v>131</v>
      </c>
      <c r="V255" s="116" t="str">
        <v>Northboro-Southboro</v>
      </c>
      <c r="AB255" s="116">
        <f t="shared" si="49"/>
        <v>11</v>
      </c>
      <c r="AC255" s="116">
        <f t="shared" si="50"/>
        <v>19</v>
      </c>
      <c r="AD255" s="116">
        <f t="shared" si="51"/>
        <v>19</v>
      </c>
      <c r="AE255" s="116">
        <f t="shared" si="52"/>
        <v>21</v>
      </c>
      <c r="AF255" s="116">
        <f t="shared" si="53"/>
        <v>15</v>
      </c>
      <c r="AG255" s="116">
        <f t="shared" si="54"/>
        <v>16</v>
      </c>
      <c r="AH255" s="116">
        <f t="shared" si="55"/>
        <v>12</v>
      </c>
      <c r="AI255" s="116">
        <f t="shared" si="56"/>
        <v>18</v>
      </c>
      <c r="AJ255" s="116">
        <f t="shared" si="57"/>
        <v>0</v>
      </c>
      <c r="AK255" s="116">
        <f t="shared" si="58"/>
        <v>0</v>
      </c>
      <c r="AL255" s="116">
        <f t="shared" si="59"/>
        <v>0</v>
      </c>
      <c r="AM255" s="116">
        <f t="shared" si="60"/>
        <v>0</v>
      </c>
      <c r="AN255" s="116">
        <f t="shared" si="61"/>
        <v>0</v>
      </c>
      <c r="AO255" s="116">
        <f t="shared" si="62"/>
        <v>0</v>
      </c>
      <c r="AP255" s="116">
        <f t="shared" si="63"/>
        <v>0</v>
      </c>
      <c r="AQ255" s="116">
        <f t="shared" si="64"/>
        <v>131</v>
      </c>
    </row>
    <row r="256" spans="1:43" x14ac:dyDescent="0.25">
      <c r="A256" s="119" t="s">
        <v>301</v>
      </c>
      <c r="B256" s="119" t="s">
        <v>392</v>
      </c>
      <c r="C256" s="120">
        <v>92</v>
      </c>
      <c r="D256" s="120">
        <v>106</v>
      </c>
      <c r="E256" s="120">
        <v>97</v>
      </c>
      <c r="F256" s="120">
        <v>110</v>
      </c>
      <c r="G256" s="120">
        <v>111</v>
      </c>
      <c r="H256" s="120">
        <v>101</v>
      </c>
      <c r="I256" s="120">
        <v>114</v>
      </c>
      <c r="J256" s="120">
        <v>0</v>
      </c>
      <c r="K256" s="120">
        <v>0</v>
      </c>
      <c r="L256" s="120">
        <v>0</v>
      </c>
      <c r="M256" s="120">
        <v>0</v>
      </c>
      <c r="N256" s="120">
        <v>0</v>
      </c>
      <c r="O256" s="120">
        <v>0</v>
      </c>
      <c r="P256" s="120">
        <v>0</v>
      </c>
      <c r="Q256" s="120">
        <v>0</v>
      </c>
      <c r="R256" s="120">
        <v>731</v>
      </c>
      <c r="V256" s="116" t="str">
        <v>Northborough</v>
      </c>
      <c r="AB256" s="116">
        <f t="shared" si="49"/>
        <v>92</v>
      </c>
      <c r="AC256" s="116">
        <f t="shared" si="50"/>
        <v>106</v>
      </c>
      <c r="AD256" s="116">
        <f t="shared" si="51"/>
        <v>97</v>
      </c>
      <c r="AE256" s="116">
        <f t="shared" si="52"/>
        <v>110</v>
      </c>
      <c r="AF256" s="116">
        <f t="shared" si="53"/>
        <v>111</v>
      </c>
      <c r="AG256" s="116">
        <f t="shared" si="54"/>
        <v>101</v>
      </c>
      <c r="AH256" s="116">
        <f t="shared" si="55"/>
        <v>114</v>
      </c>
      <c r="AI256" s="116">
        <f t="shared" si="56"/>
        <v>0</v>
      </c>
      <c r="AJ256" s="116">
        <f t="shared" si="57"/>
        <v>0</v>
      </c>
      <c r="AK256" s="116">
        <f t="shared" si="58"/>
        <v>0</v>
      </c>
      <c r="AL256" s="116">
        <f t="shared" si="59"/>
        <v>0</v>
      </c>
      <c r="AM256" s="116">
        <f t="shared" si="60"/>
        <v>0</v>
      </c>
      <c r="AN256" s="116">
        <f t="shared" si="61"/>
        <v>0</v>
      </c>
      <c r="AO256" s="116">
        <f t="shared" si="62"/>
        <v>0</v>
      </c>
      <c r="AP256" s="116">
        <f t="shared" si="63"/>
        <v>0</v>
      </c>
      <c r="AQ256" s="116">
        <f t="shared" si="64"/>
        <v>731</v>
      </c>
    </row>
    <row r="257" spans="1:43" x14ac:dyDescent="0.25">
      <c r="A257" s="119" t="s">
        <v>301</v>
      </c>
      <c r="B257" s="119" t="s">
        <v>393</v>
      </c>
      <c r="C257" s="120">
        <v>0</v>
      </c>
      <c r="D257" s="120">
        <v>0</v>
      </c>
      <c r="E257" s="120">
        <v>0</v>
      </c>
      <c r="F257" s="120">
        <v>0</v>
      </c>
      <c r="G257" s="120">
        <v>0</v>
      </c>
      <c r="H257" s="120">
        <v>0</v>
      </c>
      <c r="I257" s="120">
        <v>0</v>
      </c>
      <c r="J257" s="120">
        <v>124</v>
      </c>
      <c r="K257" s="120">
        <v>91</v>
      </c>
      <c r="L257" s="120">
        <v>95</v>
      </c>
      <c r="M257" s="120">
        <v>66</v>
      </c>
      <c r="N257" s="120">
        <v>58</v>
      </c>
      <c r="O257" s="120">
        <v>60</v>
      </c>
      <c r="P257" s="120">
        <v>62</v>
      </c>
      <c r="Q257" s="120">
        <v>1</v>
      </c>
      <c r="R257" s="120">
        <v>557</v>
      </c>
      <c r="V257" s="116" t="str">
        <v>Northbridge</v>
      </c>
      <c r="AB257" s="116">
        <f t="shared" si="49"/>
        <v>0</v>
      </c>
      <c r="AC257" s="116">
        <f t="shared" si="50"/>
        <v>0</v>
      </c>
      <c r="AD257" s="116">
        <f t="shared" si="51"/>
        <v>0</v>
      </c>
      <c r="AE257" s="116">
        <f t="shared" si="52"/>
        <v>0</v>
      </c>
      <c r="AF257" s="116">
        <f t="shared" si="53"/>
        <v>0</v>
      </c>
      <c r="AG257" s="116">
        <f t="shared" si="54"/>
        <v>0</v>
      </c>
      <c r="AH257" s="116">
        <f t="shared" si="55"/>
        <v>0</v>
      </c>
      <c r="AI257" s="116">
        <f t="shared" si="56"/>
        <v>124</v>
      </c>
      <c r="AJ257" s="116">
        <f t="shared" si="57"/>
        <v>91</v>
      </c>
      <c r="AK257" s="116">
        <f t="shared" si="58"/>
        <v>95</v>
      </c>
      <c r="AL257" s="116">
        <f t="shared" si="59"/>
        <v>66</v>
      </c>
      <c r="AM257" s="116">
        <f t="shared" si="60"/>
        <v>58</v>
      </c>
      <c r="AN257" s="116">
        <f t="shared" si="61"/>
        <v>60</v>
      </c>
      <c r="AO257" s="116">
        <f t="shared" si="62"/>
        <v>62</v>
      </c>
      <c r="AP257" s="116">
        <f t="shared" si="63"/>
        <v>1</v>
      </c>
      <c r="AQ257" s="116">
        <f t="shared" si="64"/>
        <v>557</v>
      </c>
    </row>
    <row r="258" spans="1:43" x14ac:dyDescent="0.25">
      <c r="A258" s="119" t="s">
        <v>301</v>
      </c>
      <c r="B258" s="119" t="s">
        <v>394</v>
      </c>
      <c r="C258" s="120">
        <v>33</v>
      </c>
      <c r="D258" s="120">
        <v>39</v>
      </c>
      <c r="E258" s="120">
        <v>39</v>
      </c>
      <c r="F258" s="120">
        <v>37</v>
      </c>
      <c r="G258" s="120">
        <v>40</v>
      </c>
      <c r="H258" s="120">
        <v>23</v>
      </c>
      <c r="I258" s="120">
        <v>35</v>
      </c>
      <c r="J258" s="120">
        <v>38</v>
      </c>
      <c r="K258" s="120">
        <v>37</v>
      </c>
      <c r="L258" s="120">
        <v>43</v>
      </c>
      <c r="M258" s="120">
        <v>0</v>
      </c>
      <c r="N258" s="120">
        <v>0</v>
      </c>
      <c r="O258" s="120">
        <v>0</v>
      </c>
      <c r="P258" s="120">
        <v>0</v>
      </c>
      <c r="Q258" s="120">
        <v>0</v>
      </c>
      <c r="R258" s="120">
        <v>364</v>
      </c>
      <c r="V258" s="116" t="str">
        <v>Northeast Metropolitan Regional Vocational Technical</v>
      </c>
      <c r="AB258" s="116">
        <f t="shared" si="49"/>
        <v>33</v>
      </c>
      <c r="AC258" s="116">
        <f t="shared" si="50"/>
        <v>39</v>
      </c>
      <c r="AD258" s="116">
        <f t="shared" si="51"/>
        <v>39</v>
      </c>
      <c r="AE258" s="116">
        <f t="shared" si="52"/>
        <v>37</v>
      </c>
      <c r="AF258" s="116">
        <f t="shared" si="53"/>
        <v>40</v>
      </c>
      <c r="AG258" s="116">
        <f t="shared" si="54"/>
        <v>23</v>
      </c>
      <c r="AH258" s="116">
        <f t="shared" si="55"/>
        <v>35</v>
      </c>
      <c r="AI258" s="116">
        <f t="shared" si="56"/>
        <v>38</v>
      </c>
      <c r="AJ258" s="116">
        <f t="shared" si="57"/>
        <v>37</v>
      </c>
      <c r="AK258" s="116">
        <f t="shared" si="58"/>
        <v>43</v>
      </c>
      <c r="AL258" s="116">
        <f t="shared" si="59"/>
        <v>0</v>
      </c>
      <c r="AM258" s="116">
        <f t="shared" si="60"/>
        <v>0</v>
      </c>
      <c r="AN258" s="116">
        <f t="shared" si="61"/>
        <v>0</v>
      </c>
      <c r="AO258" s="116">
        <f t="shared" si="62"/>
        <v>0</v>
      </c>
      <c r="AP258" s="116">
        <f t="shared" si="63"/>
        <v>0</v>
      </c>
      <c r="AQ258" s="116">
        <f t="shared" si="64"/>
        <v>364</v>
      </c>
    </row>
    <row r="259" spans="1:43" x14ac:dyDescent="0.25">
      <c r="A259" s="119" t="s">
        <v>301</v>
      </c>
      <c r="B259" s="119" t="s">
        <v>395</v>
      </c>
      <c r="C259" s="120">
        <v>55</v>
      </c>
      <c r="D259" s="120">
        <v>58</v>
      </c>
      <c r="E259" s="120">
        <v>60</v>
      </c>
      <c r="F259" s="120">
        <v>53</v>
      </c>
      <c r="G259" s="120">
        <v>50</v>
      </c>
      <c r="H259" s="120">
        <v>43</v>
      </c>
      <c r="I259" s="120">
        <v>37</v>
      </c>
      <c r="J259" s="120">
        <v>0</v>
      </c>
      <c r="K259" s="120">
        <v>0</v>
      </c>
      <c r="L259" s="120">
        <v>0</v>
      </c>
      <c r="M259" s="120">
        <v>0</v>
      </c>
      <c r="N259" s="120">
        <v>0</v>
      </c>
      <c r="O259" s="120">
        <v>0</v>
      </c>
      <c r="P259" s="120">
        <v>0</v>
      </c>
      <c r="Q259" s="120">
        <v>0</v>
      </c>
      <c r="R259" s="120">
        <v>356</v>
      </c>
      <c r="V259" s="116" t="str">
        <v>Northern Berkshire Regional Vocational Technical</v>
      </c>
      <c r="AB259" s="116">
        <f t="shared" si="49"/>
        <v>55</v>
      </c>
      <c r="AC259" s="116">
        <f t="shared" si="50"/>
        <v>58</v>
      </c>
      <c r="AD259" s="116">
        <f t="shared" si="51"/>
        <v>60</v>
      </c>
      <c r="AE259" s="116">
        <f t="shared" si="52"/>
        <v>53</v>
      </c>
      <c r="AF259" s="116">
        <f t="shared" si="53"/>
        <v>50</v>
      </c>
      <c r="AG259" s="116">
        <f t="shared" si="54"/>
        <v>43</v>
      </c>
      <c r="AH259" s="116">
        <f t="shared" si="55"/>
        <v>37</v>
      </c>
      <c r="AI259" s="116">
        <f t="shared" si="56"/>
        <v>0</v>
      </c>
      <c r="AJ259" s="116">
        <f t="shared" si="57"/>
        <v>0</v>
      </c>
      <c r="AK259" s="116">
        <f t="shared" si="58"/>
        <v>0</v>
      </c>
      <c r="AL259" s="116">
        <f t="shared" si="59"/>
        <v>0</v>
      </c>
      <c r="AM259" s="116">
        <f t="shared" si="60"/>
        <v>0</v>
      </c>
      <c r="AN259" s="116">
        <f t="shared" si="61"/>
        <v>0</v>
      </c>
      <c r="AO259" s="116">
        <f t="shared" si="62"/>
        <v>0</v>
      </c>
      <c r="AP259" s="116">
        <f t="shared" si="63"/>
        <v>0</v>
      </c>
      <c r="AQ259" s="116">
        <f t="shared" si="64"/>
        <v>356</v>
      </c>
    </row>
    <row r="260" spans="1:43" x14ac:dyDescent="0.25">
      <c r="A260" s="119" t="s">
        <v>301</v>
      </c>
      <c r="B260" s="119" t="s">
        <v>396</v>
      </c>
      <c r="C260" s="120">
        <v>0</v>
      </c>
      <c r="D260" s="120">
        <v>0</v>
      </c>
      <c r="E260" s="120">
        <v>0</v>
      </c>
      <c r="F260" s="120">
        <v>0</v>
      </c>
      <c r="G260" s="120">
        <v>0</v>
      </c>
      <c r="H260" s="120">
        <v>0</v>
      </c>
      <c r="I260" s="120">
        <v>0</v>
      </c>
      <c r="J260" s="120">
        <v>0</v>
      </c>
      <c r="K260" s="120">
        <v>70</v>
      </c>
      <c r="L260" s="120">
        <v>75</v>
      </c>
      <c r="M260" s="120">
        <v>117</v>
      </c>
      <c r="N260" s="120">
        <v>108</v>
      </c>
      <c r="O260" s="120">
        <v>115</v>
      </c>
      <c r="P260" s="120">
        <v>111</v>
      </c>
      <c r="Q260" s="120">
        <v>8</v>
      </c>
      <c r="R260" s="120">
        <v>604</v>
      </c>
      <c r="V260" s="116" t="str">
        <v>Norton</v>
      </c>
      <c r="AB260" s="116">
        <f t="shared" ref="AB260:AB323" si="65">C260*1</f>
        <v>0</v>
      </c>
      <c r="AC260" s="116">
        <f t="shared" ref="AC260:AC323" si="66">D260*1</f>
        <v>0</v>
      </c>
      <c r="AD260" s="116">
        <f t="shared" ref="AD260:AD323" si="67">E260*1</f>
        <v>0</v>
      </c>
      <c r="AE260" s="116">
        <f t="shared" ref="AE260:AE323" si="68">F260*1</f>
        <v>0</v>
      </c>
      <c r="AF260" s="116">
        <f t="shared" ref="AF260:AF323" si="69">G260*1</f>
        <v>0</v>
      </c>
      <c r="AG260" s="116">
        <f t="shared" ref="AG260:AG323" si="70">H260*1</f>
        <v>0</v>
      </c>
      <c r="AH260" s="116">
        <f t="shared" ref="AH260:AH323" si="71">I260*1</f>
        <v>0</v>
      </c>
      <c r="AI260" s="116">
        <f t="shared" ref="AI260:AI323" si="72">J260*1</f>
        <v>0</v>
      </c>
      <c r="AJ260" s="116">
        <f t="shared" ref="AJ260:AJ323" si="73">K260*1</f>
        <v>70</v>
      </c>
      <c r="AK260" s="116">
        <f t="shared" ref="AK260:AK323" si="74">L260*1</f>
        <v>75</v>
      </c>
      <c r="AL260" s="116">
        <f t="shared" ref="AL260:AL323" si="75">M260*1</f>
        <v>117</v>
      </c>
      <c r="AM260" s="116">
        <f t="shared" ref="AM260:AM323" si="76">N260*1</f>
        <v>108</v>
      </c>
      <c r="AN260" s="116">
        <f t="shared" ref="AN260:AN323" si="77">O260*1</f>
        <v>115</v>
      </c>
      <c r="AO260" s="116">
        <f t="shared" ref="AO260:AO323" si="78">P260*1</f>
        <v>111</v>
      </c>
      <c r="AP260" s="116">
        <f t="shared" ref="AP260:AP323" si="79">Q260*1</f>
        <v>8</v>
      </c>
      <c r="AQ260" s="116">
        <f t="shared" ref="AQ260:AQ323" si="80">R260*1</f>
        <v>604</v>
      </c>
    </row>
    <row r="261" spans="1:43" x14ac:dyDescent="0.25">
      <c r="A261" s="119" t="s">
        <v>301</v>
      </c>
      <c r="B261" s="119" t="s">
        <v>397</v>
      </c>
      <c r="C261" s="120">
        <v>50</v>
      </c>
      <c r="D261" s="120">
        <v>79</v>
      </c>
      <c r="E261" s="120">
        <v>75</v>
      </c>
      <c r="F261" s="120">
        <v>71</v>
      </c>
      <c r="G261" s="120">
        <v>61</v>
      </c>
      <c r="H261" s="120">
        <v>71</v>
      </c>
      <c r="I261" s="120">
        <v>55</v>
      </c>
      <c r="J261" s="120">
        <v>66</v>
      </c>
      <c r="K261" s="120">
        <v>0</v>
      </c>
      <c r="L261" s="120">
        <v>0</v>
      </c>
      <c r="M261" s="120">
        <v>0</v>
      </c>
      <c r="N261" s="120">
        <v>0</v>
      </c>
      <c r="O261" s="120">
        <v>0</v>
      </c>
      <c r="P261" s="120">
        <v>0</v>
      </c>
      <c r="Q261" s="120">
        <v>0</v>
      </c>
      <c r="R261" s="120">
        <v>528</v>
      </c>
      <c r="V261" s="116" t="str">
        <v>Norwell</v>
      </c>
      <c r="AB261" s="116">
        <f t="shared" si="65"/>
        <v>50</v>
      </c>
      <c r="AC261" s="116">
        <f t="shared" si="66"/>
        <v>79</v>
      </c>
      <c r="AD261" s="116">
        <f t="shared" si="67"/>
        <v>75</v>
      </c>
      <c r="AE261" s="116">
        <f t="shared" si="68"/>
        <v>71</v>
      </c>
      <c r="AF261" s="116">
        <f t="shared" si="69"/>
        <v>61</v>
      </c>
      <c r="AG261" s="116">
        <f t="shared" si="70"/>
        <v>71</v>
      </c>
      <c r="AH261" s="116">
        <f t="shared" si="71"/>
        <v>55</v>
      </c>
      <c r="AI261" s="116">
        <f t="shared" si="72"/>
        <v>66</v>
      </c>
      <c r="AJ261" s="116">
        <f t="shared" si="73"/>
        <v>0</v>
      </c>
      <c r="AK261" s="116">
        <f t="shared" si="74"/>
        <v>0</v>
      </c>
      <c r="AL261" s="116">
        <f t="shared" si="75"/>
        <v>0</v>
      </c>
      <c r="AM261" s="116">
        <f t="shared" si="76"/>
        <v>0</v>
      </c>
      <c r="AN261" s="116">
        <f t="shared" si="77"/>
        <v>0</v>
      </c>
      <c r="AO261" s="116">
        <f t="shared" si="78"/>
        <v>0</v>
      </c>
      <c r="AP261" s="116">
        <f t="shared" si="79"/>
        <v>0</v>
      </c>
      <c r="AQ261" s="116">
        <f t="shared" si="80"/>
        <v>528</v>
      </c>
    </row>
    <row r="262" spans="1:43" x14ac:dyDescent="0.25">
      <c r="A262" s="119" t="s">
        <v>301</v>
      </c>
      <c r="B262" s="119" t="s">
        <v>398</v>
      </c>
      <c r="C262" s="120">
        <v>0</v>
      </c>
      <c r="D262" s="120">
        <v>0</v>
      </c>
      <c r="E262" s="120">
        <v>0</v>
      </c>
      <c r="F262" s="120">
        <v>0</v>
      </c>
      <c r="G262" s="120">
        <v>0</v>
      </c>
      <c r="H262" s="120">
        <v>0</v>
      </c>
      <c r="I262" s="120">
        <v>0</v>
      </c>
      <c r="J262" s="120">
        <v>0</v>
      </c>
      <c r="K262" s="120">
        <v>0</v>
      </c>
      <c r="L262" s="120">
        <v>0</v>
      </c>
      <c r="M262" s="120">
        <v>89</v>
      </c>
      <c r="N262" s="120">
        <v>121</v>
      </c>
      <c r="O262" s="120">
        <v>119</v>
      </c>
      <c r="P262" s="120">
        <v>92</v>
      </c>
      <c r="Q262" s="120">
        <v>0</v>
      </c>
      <c r="R262" s="120">
        <v>421</v>
      </c>
      <c r="V262" s="116" t="str">
        <v>Norwood</v>
      </c>
      <c r="AB262" s="116">
        <f t="shared" si="65"/>
        <v>0</v>
      </c>
      <c r="AC262" s="116">
        <f t="shared" si="66"/>
        <v>0</v>
      </c>
      <c r="AD262" s="116">
        <f t="shared" si="67"/>
        <v>0</v>
      </c>
      <c r="AE262" s="116">
        <f t="shared" si="68"/>
        <v>0</v>
      </c>
      <c r="AF262" s="116">
        <f t="shared" si="69"/>
        <v>0</v>
      </c>
      <c r="AG262" s="116">
        <f t="shared" si="70"/>
        <v>0</v>
      </c>
      <c r="AH262" s="116">
        <f t="shared" si="71"/>
        <v>0</v>
      </c>
      <c r="AI262" s="116">
        <f t="shared" si="72"/>
        <v>0</v>
      </c>
      <c r="AJ262" s="116">
        <f t="shared" si="73"/>
        <v>0</v>
      </c>
      <c r="AK262" s="116">
        <f t="shared" si="74"/>
        <v>0</v>
      </c>
      <c r="AL262" s="116">
        <f t="shared" si="75"/>
        <v>89</v>
      </c>
      <c r="AM262" s="116">
        <f t="shared" si="76"/>
        <v>121</v>
      </c>
      <c r="AN262" s="116">
        <f t="shared" si="77"/>
        <v>119</v>
      </c>
      <c r="AO262" s="116">
        <f t="shared" si="78"/>
        <v>92</v>
      </c>
      <c r="AP262" s="116">
        <f t="shared" si="79"/>
        <v>0</v>
      </c>
      <c r="AQ262" s="116">
        <f t="shared" si="80"/>
        <v>421</v>
      </c>
    </row>
    <row r="263" spans="1:43" x14ac:dyDescent="0.25">
      <c r="A263" s="119" t="s">
        <v>301</v>
      </c>
      <c r="B263" s="119" t="s">
        <v>399</v>
      </c>
      <c r="C263" s="120">
        <v>53</v>
      </c>
      <c r="D263" s="120">
        <v>82</v>
      </c>
      <c r="E263" s="120">
        <v>83</v>
      </c>
      <c r="F263" s="120">
        <v>78</v>
      </c>
      <c r="G263" s="120">
        <v>78</v>
      </c>
      <c r="H263" s="120">
        <v>76</v>
      </c>
      <c r="I263" s="120">
        <v>67</v>
      </c>
      <c r="J263" s="120">
        <v>59</v>
      </c>
      <c r="K263" s="120">
        <v>0</v>
      </c>
      <c r="L263" s="120">
        <v>0</v>
      </c>
      <c r="M263" s="120">
        <v>0</v>
      </c>
      <c r="N263" s="120">
        <v>0</v>
      </c>
      <c r="O263" s="120">
        <v>0</v>
      </c>
      <c r="P263" s="120">
        <v>0</v>
      </c>
      <c r="Q263" s="120">
        <v>0</v>
      </c>
      <c r="R263" s="120">
        <v>576</v>
      </c>
      <c r="V263" s="116" t="str">
        <v>Oak Bluffs</v>
      </c>
      <c r="AB263" s="116">
        <f t="shared" si="65"/>
        <v>53</v>
      </c>
      <c r="AC263" s="116">
        <f t="shared" si="66"/>
        <v>82</v>
      </c>
      <c r="AD263" s="116">
        <f t="shared" si="67"/>
        <v>83</v>
      </c>
      <c r="AE263" s="116">
        <f t="shared" si="68"/>
        <v>78</v>
      </c>
      <c r="AF263" s="116">
        <f t="shared" si="69"/>
        <v>78</v>
      </c>
      <c r="AG263" s="116">
        <f t="shared" si="70"/>
        <v>76</v>
      </c>
      <c r="AH263" s="116">
        <f t="shared" si="71"/>
        <v>67</v>
      </c>
      <c r="AI263" s="116">
        <f t="shared" si="72"/>
        <v>59</v>
      </c>
      <c r="AJ263" s="116">
        <f t="shared" si="73"/>
        <v>0</v>
      </c>
      <c r="AK263" s="116">
        <f t="shared" si="74"/>
        <v>0</v>
      </c>
      <c r="AL263" s="116">
        <f t="shared" si="75"/>
        <v>0</v>
      </c>
      <c r="AM263" s="116">
        <f t="shared" si="76"/>
        <v>0</v>
      </c>
      <c r="AN263" s="116">
        <f t="shared" si="77"/>
        <v>0</v>
      </c>
      <c r="AO263" s="116">
        <f t="shared" si="78"/>
        <v>0</v>
      </c>
      <c r="AP263" s="116">
        <f t="shared" si="79"/>
        <v>0</v>
      </c>
      <c r="AQ263" s="116">
        <f t="shared" si="80"/>
        <v>576</v>
      </c>
    </row>
    <row r="264" spans="1:43" x14ac:dyDescent="0.25">
      <c r="A264" s="119" t="s">
        <v>301</v>
      </c>
      <c r="B264" s="119" t="s">
        <v>400</v>
      </c>
      <c r="C264" s="120">
        <v>0</v>
      </c>
      <c r="D264" s="120">
        <v>0</v>
      </c>
      <c r="E264" s="120">
        <v>0</v>
      </c>
      <c r="F264" s="120">
        <v>0</v>
      </c>
      <c r="G264" s="120">
        <v>0</v>
      </c>
      <c r="H264" s="120">
        <v>0</v>
      </c>
      <c r="I264" s="120">
        <v>0</v>
      </c>
      <c r="J264" s="120">
        <v>0</v>
      </c>
      <c r="K264" s="120">
        <v>113</v>
      </c>
      <c r="L264" s="120">
        <v>118</v>
      </c>
      <c r="M264" s="120">
        <v>140</v>
      </c>
      <c r="N264" s="120">
        <v>167</v>
      </c>
      <c r="O264" s="120">
        <v>170</v>
      </c>
      <c r="P264" s="120">
        <v>141</v>
      </c>
      <c r="Q264" s="120">
        <v>1</v>
      </c>
      <c r="R264" s="120">
        <v>850</v>
      </c>
      <c r="V264" s="116" t="str">
        <v>Old Colony Regional Vocational Technical</v>
      </c>
      <c r="AB264" s="116">
        <f t="shared" si="65"/>
        <v>0</v>
      </c>
      <c r="AC264" s="116">
        <f t="shared" si="66"/>
        <v>0</v>
      </c>
      <c r="AD264" s="116">
        <f t="shared" si="67"/>
        <v>0</v>
      </c>
      <c r="AE264" s="116">
        <f t="shared" si="68"/>
        <v>0</v>
      </c>
      <c r="AF264" s="116">
        <f t="shared" si="69"/>
        <v>0</v>
      </c>
      <c r="AG264" s="116">
        <f t="shared" si="70"/>
        <v>0</v>
      </c>
      <c r="AH264" s="116">
        <f t="shared" si="71"/>
        <v>0</v>
      </c>
      <c r="AI264" s="116">
        <f t="shared" si="72"/>
        <v>0</v>
      </c>
      <c r="AJ264" s="116">
        <f t="shared" si="73"/>
        <v>113</v>
      </c>
      <c r="AK264" s="116">
        <f t="shared" si="74"/>
        <v>118</v>
      </c>
      <c r="AL264" s="116">
        <f t="shared" si="75"/>
        <v>140</v>
      </c>
      <c r="AM264" s="116">
        <f t="shared" si="76"/>
        <v>167</v>
      </c>
      <c r="AN264" s="116">
        <f t="shared" si="77"/>
        <v>170</v>
      </c>
      <c r="AO264" s="116">
        <f t="shared" si="78"/>
        <v>141</v>
      </c>
      <c r="AP264" s="116">
        <f t="shared" si="79"/>
        <v>1</v>
      </c>
      <c r="AQ264" s="116">
        <f t="shared" si="80"/>
        <v>850</v>
      </c>
    </row>
    <row r="265" spans="1:43" x14ac:dyDescent="0.25">
      <c r="A265" s="119" t="s">
        <v>301</v>
      </c>
      <c r="B265" s="119" t="s">
        <v>401</v>
      </c>
      <c r="C265" s="120">
        <v>14</v>
      </c>
      <c r="D265" s="120">
        <v>29</v>
      </c>
      <c r="E265" s="120">
        <v>28</v>
      </c>
      <c r="F265" s="120">
        <v>49</v>
      </c>
      <c r="G265" s="120">
        <v>46</v>
      </c>
      <c r="H265" s="120">
        <v>39</v>
      </c>
      <c r="I265" s="120">
        <v>26</v>
      </c>
      <c r="J265" s="120">
        <v>39</v>
      </c>
      <c r="K265" s="120">
        <v>46</v>
      </c>
      <c r="L265" s="120">
        <v>48</v>
      </c>
      <c r="M265" s="120">
        <v>0</v>
      </c>
      <c r="N265" s="120">
        <v>0</v>
      </c>
      <c r="O265" s="120">
        <v>0</v>
      </c>
      <c r="P265" s="120">
        <v>0</v>
      </c>
      <c r="Q265" s="120">
        <v>0</v>
      </c>
      <c r="R265" s="120">
        <v>364</v>
      </c>
      <c r="V265" s="116" t="str">
        <v>Old Rochester</v>
      </c>
      <c r="AB265" s="116">
        <f t="shared" si="65"/>
        <v>14</v>
      </c>
      <c r="AC265" s="116">
        <f t="shared" si="66"/>
        <v>29</v>
      </c>
      <c r="AD265" s="116">
        <f t="shared" si="67"/>
        <v>28</v>
      </c>
      <c r="AE265" s="116">
        <f t="shared" si="68"/>
        <v>49</v>
      </c>
      <c r="AF265" s="116">
        <f t="shared" si="69"/>
        <v>46</v>
      </c>
      <c r="AG265" s="116">
        <f t="shared" si="70"/>
        <v>39</v>
      </c>
      <c r="AH265" s="116">
        <f t="shared" si="71"/>
        <v>26</v>
      </c>
      <c r="AI265" s="116">
        <f t="shared" si="72"/>
        <v>39</v>
      </c>
      <c r="AJ265" s="116">
        <f t="shared" si="73"/>
        <v>46</v>
      </c>
      <c r="AK265" s="116">
        <f t="shared" si="74"/>
        <v>48</v>
      </c>
      <c r="AL265" s="116">
        <f t="shared" si="75"/>
        <v>0</v>
      </c>
      <c r="AM265" s="116">
        <f t="shared" si="76"/>
        <v>0</v>
      </c>
      <c r="AN265" s="116">
        <f t="shared" si="77"/>
        <v>0</v>
      </c>
      <c r="AO265" s="116">
        <f t="shared" si="78"/>
        <v>0</v>
      </c>
      <c r="AP265" s="116">
        <f t="shared" si="79"/>
        <v>0</v>
      </c>
      <c r="AQ265" s="116">
        <f t="shared" si="80"/>
        <v>364</v>
      </c>
    </row>
    <row r="266" spans="1:43" x14ac:dyDescent="0.25">
      <c r="A266" s="119" t="s">
        <v>301</v>
      </c>
      <c r="B266" s="119" t="s">
        <v>402</v>
      </c>
      <c r="C266" s="120">
        <v>52</v>
      </c>
      <c r="D266" s="120">
        <v>54</v>
      </c>
      <c r="E266" s="120">
        <v>41</v>
      </c>
      <c r="F266" s="120">
        <v>43</v>
      </c>
      <c r="G266" s="120">
        <v>50</v>
      </c>
      <c r="H266" s="120">
        <v>38</v>
      </c>
      <c r="I266" s="120">
        <v>34</v>
      </c>
      <c r="J266" s="120">
        <v>40</v>
      </c>
      <c r="K266" s="120">
        <v>0</v>
      </c>
      <c r="L266" s="120">
        <v>0</v>
      </c>
      <c r="M266" s="120">
        <v>0</v>
      </c>
      <c r="N266" s="120">
        <v>0</v>
      </c>
      <c r="O266" s="120">
        <v>0</v>
      </c>
      <c r="P266" s="120">
        <v>0</v>
      </c>
      <c r="Q266" s="120">
        <v>0</v>
      </c>
      <c r="R266" s="120">
        <v>352</v>
      </c>
      <c r="V266" s="116" t="str">
        <v>Old Sturbridge Academy Charter Public School (District)</v>
      </c>
      <c r="AB266" s="116">
        <f t="shared" si="65"/>
        <v>52</v>
      </c>
      <c r="AC266" s="116">
        <f t="shared" si="66"/>
        <v>54</v>
      </c>
      <c r="AD266" s="116">
        <f t="shared" si="67"/>
        <v>41</v>
      </c>
      <c r="AE266" s="116">
        <f t="shared" si="68"/>
        <v>43</v>
      </c>
      <c r="AF266" s="116">
        <f t="shared" si="69"/>
        <v>50</v>
      </c>
      <c r="AG266" s="116">
        <f t="shared" si="70"/>
        <v>38</v>
      </c>
      <c r="AH266" s="116">
        <f t="shared" si="71"/>
        <v>34</v>
      </c>
      <c r="AI266" s="116">
        <f t="shared" si="72"/>
        <v>40</v>
      </c>
      <c r="AJ266" s="116">
        <f t="shared" si="73"/>
        <v>0</v>
      </c>
      <c r="AK266" s="116">
        <f t="shared" si="74"/>
        <v>0</v>
      </c>
      <c r="AL266" s="116">
        <f t="shared" si="75"/>
        <v>0</v>
      </c>
      <c r="AM266" s="116">
        <f t="shared" si="76"/>
        <v>0</v>
      </c>
      <c r="AN266" s="116">
        <f t="shared" si="77"/>
        <v>0</v>
      </c>
      <c r="AO266" s="116">
        <f t="shared" si="78"/>
        <v>0</v>
      </c>
      <c r="AP266" s="116">
        <f t="shared" si="79"/>
        <v>0</v>
      </c>
      <c r="AQ266" s="116">
        <f t="shared" si="80"/>
        <v>352</v>
      </c>
    </row>
    <row r="267" spans="1:43" x14ac:dyDescent="0.25">
      <c r="A267" s="119" t="s">
        <v>301</v>
      </c>
      <c r="B267" s="119" t="s">
        <v>403</v>
      </c>
      <c r="C267" s="120">
        <v>21</v>
      </c>
      <c r="D267" s="120">
        <v>28</v>
      </c>
      <c r="E267" s="120">
        <v>26</v>
      </c>
      <c r="F267" s="120">
        <v>32</v>
      </c>
      <c r="G267" s="120">
        <v>30</v>
      </c>
      <c r="H267" s="120">
        <v>35</v>
      </c>
      <c r="I267" s="120">
        <v>25</v>
      </c>
      <c r="J267" s="120">
        <v>30</v>
      </c>
      <c r="K267" s="120">
        <v>0</v>
      </c>
      <c r="L267" s="120">
        <v>0</v>
      </c>
      <c r="M267" s="120">
        <v>0</v>
      </c>
      <c r="N267" s="120">
        <v>0</v>
      </c>
      <c r="O267" s="120">
        <v>0</v>
      </c>
      <c r="P267" s="120">
        <v>0</v>
      </c>
      <c r="Q267" s="120">
        <v>0</v>
      </c>
      <c r="R267" s="120">
        <v>227</v>
      </c>
      <c r="V267" s="116" t="str">
        <v>Orange</v>
      </c>
      <c r="AB267" s="116">
        <f t="shared" si="65"/>
        <v>21</v>
      </c>
      <c r="AC267" s="116">
        <f t="shared" si="66"/>
        <v>28</v>
      </c>
      <c r="AD267" s="116">
        <f t="shared" si="67"/>
        <v>26</v>
      </c>
      <c r="AE267" s="116">
        <f t="shared" si="68"/>
        <v>32</v>
      </c>
      <c r="AF267" s="116">
        <f t="shared" si="69"/>
        <v>30</v>
      </c>
      <c r="AG267" s="116">
        <f t="shared" si="70"/>
        <v>35</v>
      </c>
      <c r="AH267" s="116">
        <f t="shared" si="71"/>
        <v>25</v>
      </c>
      <c r="AI267" s="116">
        <f t="shared" si="72"/>
        <v>30</v>
      </c>
      <c r="AJ267" s="116">
        <f t="shared" si="73"/>
        <v>0</v>
      </c>
      <c r="AK267" s="116">
        <f t="shared" si="74"/>
        <v>0</v>
      </c>
      <c r="AL267" s="116">
        <f t="shared" si="75"/>
        <v>0</v>
      </c>
      <c r="AM267" s="116">
        <f t="shared" si="76"/>
        <v>0</v>
      </c>
      <c r="AN267" s="116">
        <f t="shared" si="77"/>
        <v>0</v>
      </c>
      <c r="AO267" s="116">
        <f t="shared" si="78"/>
        <v>0</v>
      </c>
      <c r="AP267" s="116">
        <f t="shared" si="79"/>
        <v>0</v>
      </c>
      <c r="AQ267" s="116">
        <f t="shared" si="80"/>
        <v>227</v>
      </c>
    </row>
    <row r="268" spans="1:43" x14ac:dyDescent="0.25">
      <c r="A268" s="119" t="s">
        <v>301</v>
      </c>
      <c r="B268" s="119" t="s">
        <v>404</v>
      </c>
      <c r="C268" s="120">
        <v>53</v>
      </c>
      <c r="D268" s="120">
        <v>69</v>
      </c>
      <c r="E268" s="120">
        <v>70</v>
      </c>
      <c r="F268" s="120">
        <v>76</v>
      </c>
      <c r="G268" s="120">
        <v>83</v>
      </c>
      <c r="H268" s="120">
        <v>96</v>
      </c>
      <c r="I268" s="120">
        <v>106</v>
      </c>
      <c r="J268" s="120">
        <v>88</v>
      </c>
      <c r="K268" s="120">
        <v>0</v>
      </c>
      <c r="L268" s="120">
        <v>0</v>
      </c>
      <c r="M268" s="120">
        <v>0</v>
      </c>
      <c r="N268" s="120">
        <v>0</v>
      </c>
      <c r="O268" s="120">
        <v>0</v>
      </c>
      <c r="P268" s="120">
        <v>0</v>
      </c>
      <c r="Q268" s="120">
        <v>0</v>
      </c>
      <c r="R268" s="120">
        <v>641</v>
      </c>
      <c r="V268" s="116" t="str">
        <v>Orleans</v>
      </c>
      <c r="AB268" s="116">
        <f t="shared" si="65"/>
        <v>53</v>
      </c>
      <c r="AC268" s="116">
        <f t="shared" si="66"/>
        <v>69</v>
      </c>
      <c r="AD268" s="116">
        <f t="shared" si="67"/>
        <v>70</v>
      </c>
      <c r="AE268" s="116">
        <f t="shared" si="68"/>
        <v>76</v>
      </c>
      <c r="AF268" s="116">
        <f t="shared" si="69"/>
        <v>83</v>
      </c>
      <c r="AG268" s="116">
        <f t="shared" si="70"/>
        <v>96</v>
      </c>
      <c r="AH268" s="116">
        <f t="shared" si="71"/>
        <v>106</v>
      </c>
      <c r="AI268" s="116">
        <f t="shared" si="72"/>
        <v>88</v>
      </c>
      <c r="AJ268" s="116">
        <f t="shared" si="73"/>
        <v>0</v>
      </c>
      <c r="AK268" s="116">
        <f t="shared" si="74"/>
        <v>0</v>
      </c>
      <c r="AL268" s="116">
        <f t="shared" si="75"/>
        <v>0</v>
      </c>
      <c r="AM268" s="116">
        <f t="shared" si="76"/>
        <v>0</v>
      </c>
      <c r="AN268" s="116">
        <f t="shared" si="77"/>
        <v>0</v>
      </c>
      <c r="AO268" s="116">
        <f t="shared" si="78"/>
        <v>0</v>
      </c>
      <c r="AP268" s="116">
        <f t="shared" si="79"/>
        <v>0</v>
      </c>
      <c r="AQ268" s="116">
        <f t="shared" si="80"/>
        <v>641</v>
      </c>
    </row>
    <row r="269" spans="1:43" x14ac:dyDescent="0.25">
      <c r="A269" s="119" t="s">
        <v>301</v>
      </c>
      <c r="B269" s="119" t="s">
        <v>405</v>
      </c>
      <c r="C269" s="120">
        <v>64</v>
      </c>
      <c r="D269" s="120">
        <v>63</v>
      </c>
      <c r="E269" s="120">
        <v>65</v>
      </c>
      <c r="F269" s="120">
        <v>69</v>
      </c>
      <c r="G269" s="120">
        <v>55</v>
      </c>
      <c r="H269" s="120">
        <v>62</v>
      </c>
      <c r="I269" s="120">
        <v>40</v>
      </c>
      <c r="J269" s="120">
        <v>43</v>
      </c>
      <c r="K269" s="120">
        <v>23</v>
      </c>
      <c r="L269" s="120">
        <v>23</v>
      </c>
      <c r="M269" s="120">
        <v>0</v>
      </c>
      <c r="N269" s="120">
        <v>0</v>
      </c>
      <c r="O269" s="120">
        <v>0</v>
      </c>
      <c r="P269" s="120">
        <v>0</v>
      </c>
      <c r="Q269" s="120">
        <v>0</v>
      </c>
      <c r="R269" s="120">
        <v>507</v>
      </c>
      <c r="V269" s="116" t="str">
        <v>Oxford</v>
      </c>
      <c r="AB269" s="116">
        <f t="shared" si="65"/>
        <v>64</v>
      </c>
      <c r="AC269" s="116">
        <f t="shared" si="66"/>
        <v>63</v>
      </c>
      <c r="AD269" s="116">
        <f t="shared" si="67"/>
        <v>65</v>
      </c>
      <c r="AE269" s="116">
        <f t="shared" si="68"/>
        <v>69</v>
      </c>
      <c r="AF269" s="116">
        <f t="shared" si="69"/>
        <v>55</v>
      </c>
      <c r="AG269" s="116">
        <f t="shared" si="70"/>
        <v>62</v>
      </c>
      <c r="AH269" s="116">
        <f t="shared" si="71"/>
        <v>40</v>
      </c>
      <c r="AI269" s="116">
        <f t="shared" si="72"/>
        <v>43</v>
      </c>
      <c r="AJ269" s="116">
        <f t="shared" si="73"/>
        <v>23</v>
      </c>
      <c r="AK269" s="116">
        <f t="shared" si="74"/>
        <v>23</v>
      </c>
      <c r="AL269" s="116">
        <f t="shared" si="75"/>
        <v>0</v>
      </c>
      <c r="AM269" s="116">
        <f t="shared" si="76"/>
        <v>0</v>
      </c>
      <c r="AN269" s="116">
        <f t="shared" si="77"/>
        <v>0</v>
      </c>
      <c r="AO269" s="116">
        <f t="shared" si="78"/>
        <v>0</v>
      </c>
      <c r="AP269" s="116">
        <f t="shared" si="79"/>
        <v>0</v>
      </c>
      <c r="AQ269" s="116">
        <f t="shared" si="80"/>
        <v>507</v>
      </c>
    </row>
    <row r="270" spans="1:43" x14ac:dyDescent="0.25">
      <c r="A270" s="119" t="s">
        <v>301</v>
      </c>
      <c r="B270" s="119" t="s">
        <v>406</v>
      </c>
      <c r="C270" s="120">
        <v>26</v>
      </c>
      <c r="D270" s="120">
        <v>30</v>
      </c>
      <c r="E270" s="120">
        <v>20</v>
      </c>
      <c r="F270" s="120">
        <v>0</v>
      </c>
      <c r="G270" s="120">
        <v>0</v>
      </c>
      <c r="H270" s="120">
        <v>0</v>
      </c>
      <c r="I270" s="120">
        <v>0</v>
      </c>
      <c r="J270" s="120">
        <v>0</v>
      </c>
      <c r="K270" s="120">
        <v>0</v>
      </c>
      <c r="L270" s="120">
        <v>0</v>
      </c>
      <c r="M270" s="120">
        <v>0</v>
      </c>
      <c r="N270" s="120">
        <v>0</v>
      </c>
      <c r="O270" s="120">
        <v>0</v>
      </c>
      <c r="P270" s="120">
        <v>0</v>
      </c>
      <c r="Q270" s="120">
        <v>0</v>
      </c>
      <c r="R270" s="120">
        <v>76</v>
      </c>
      <c r="V270" s="116" t="str">
        <v>Palmer</v>
      </c>
      <c r="AB270" s="116">
        <f t="shared" si="65"/>
        <v>26</v>
      </c>
      <c r="AC270" s="116">
        <f t="shared" si="66"/>
        <v>30</v>
      </c>
      <c r="AD270" s="116">
        <f t="shared" si="67"/>
        <v>20</v>
      </c>
      <c r="AE270" s="116">
        <f t="shared" si="68"/>
        <v>0</v>
      </c>
      <c r="AF270" s="116">
        <f t="shared" si="69"/>
        <v>0</v>
      </c>
      <c r="AG270" s="116">
        <f t="shared" si="70"/>
        <v>0</v>
      </c>
      <c r="AH270" s="116">
        <f t="shared" si="71"/>
        <v>0</v>
      </c>
      <c r="AI270" s="116">
        <f t="shared" si="72"/>
        <v>0</v>
      </c>
      <c r="AJ270" s="116">
        <f t="shared" si="73"/>
        <v>0</v>
      </c>
      <c r="AK270" s="116">
        <f t="shared" si="74"/>
        <v>0</v>
      </c>
      <c r="AL270" s="116">
        <f t="shared" si="75"/>
        <v>0</v>
      </c>
      <c r="AM270" s="116">
        <f t="shared" si="76"/>
        <v>0</v>
      </c>
      <c r="AN270" s="116">
        <f t="shared" si="77"/>
        <v>0</v>
      </c>
      <c r="AO270" s="116">
        <f t="shared" si="78"/>
        <v>0</v>
      </c>
      <c r="AP270" s="116">
        <f t="shared" si="79"/>
        <v>0</v>
      </c>
      <c r="AQ270" s="116">
        <f t="shared" si="80"/>
        <v>76</v>
      </c>
    </row>
    <row r="271" spans="1:43" x14ac:dyDescent="0.25">
      <c r="A271" s="119" t="s">
        <v>301</v>
      </c>
      <c r="B271" s="119" t="s">
        <v>407</v>
      </c>
      <c r="C271" s="120">
        <v>41</v>
      </c>
      <c r="D271" s="120">
        <v>38</v>
      </c>
      <c r="E271" s="120">
        <v>44</v>
      </c>
      <c r="F271" s="120">
        <v>44</v>
      </c>
      <c r="G271" s="120">
        <v>46</v>
      </c>
      <c r="H271" s="120">
        <v>45</v>
      </c>
      <c r="I271" s="120">
        <v>46</v>
      </c>
      <c r="J271" s="120">
        <v>49</v>
      </c>
      <c r="K271" s="120">
        <v>0</v>
      </c>
      <c r="L271" s="120">
        <v>0</v>
      </c>
      <c r="M271" s="120">
        <v>0</v>
      </c>
      <c r="N271" s="120">
        <v>0</v>
      </c>
      <c r="O271" s="120">
        <v>0</v>
      </c>
      <c r="P271" s="120">
        <v>0</v>
      </c>
      <c r="Q271" s="120">
        <v>0</v>
      </c>
      <c r="R271" s="120">
        <v>353</v>
      </c>
      <c r="V271" s="116" t="str">
        <v>Pathfinder Regional Vocational Technical</v>
      </c>
      <c r="AB271" s="116">
        <f t="shared" si="65"/>
        <v>41</v>
      </c>
      <c r="AC271" s="116">
        <f t="shared" si="66"/>
        <v>38</v>
      </c>
      <c r="AD271" s="116">
        <f t="shared" si="67"/>
        <v>44</v>
      </c>
      <c r="AE271" s="116">
        <f t="shared" si="68"/>
        <v>44</v>
      </c>
      <c r="AF271" s="116">
        <f t="shared" si="69"/>
        <v>46</v>
      </c>
      <c r="AG271" s="116">
        <f t="shared" si="70"/>
        <v>45</v>
      </c>
      <c r="AH271" s="116">
        <f t="shared" si="71"/>
        <v>46</v>
      </c>
      <c r="AI271" s="116">
        <f t="shared" si="72"/>
        <v>49</v>
      </c>
      <c r="AJ271" s="116">
        <f t="shared" si="73"/>
        <v>0</v>
      </c>
      <c r="AK271" s="116">
        <f t="shared" si="74"/>
        <v>0</v>
      </c>
      <c r="AL271" s="116">
        <f t="shared" si="75"/>
        <v>0</v>
      </c>
      <c r="AM271" s="116">
        <f t="shared" si="76"/>
        <v>0</v>
      </c>
      <c r="AN271" s="116">
        <f t="shared" si="77"/>
        <v>0</v>
      </c>
      <c r="AO271" s="116">
        <f t="shared" si="78"/>
        <v>0</v>
      </c>
      <c r="AP271" s="116">
        <f t="shared" si="79"/>
        <v>0</v>
      </c>
      <c r="AQ271" s="116">
        <f t="shared" si="80"/>
        <v>353</v>
      </c>
    </row>
    <row r="272" spans="1:43" x14ac:dyDescent="0.25">
      <c r="A272" s="119" t="s">
        <v>301</v>
      </c>
      <c r="B272" s="119" t="s">
        <v>408</v>
      </c>
      <c r="C272" s="120">
        <v>17</v>
      </c>
      <c r="D272" s="120">
        <v>28</v>
      </c>
      <c r="E272" s="120">
        <v>40</v>
      </c>
      <c r="F272" s="120">
        <v>38</v>
      </c>
      <c r="G272" s="120">
        <v>32</v>
      </c>
      <c r="H272" s="120">
        <v>28</v>
      </c>
      <c r="I272" s="120">
        <v>21</v>
      </c>
      <c r="J272" s="120">
        <v>22</v>
      </c>
      <c r="K272" s="120">
        <v>0</v>
      </c>
      <c r="L272" s="120">
        <v>0</v>
      </c>
      <c r="M272" s="120">
        <v>0</v>
      </c>
      <c r="N272" s="120">
        <v>0</v>
      </c>
      <c r="O272" s="120">
        <v>0</v>
      </c>
      <c r="P272" s="120">
        <v>0</v>
      </c>
      <c r="Q272" s="120">
        <v>0</v>
      </c>
      <c r="R272" s="120">
        <v>226</v>
      </c>
      <c r="V272" s="116" t="str">
        <v>Peabody</v>
      </c>
      <c r="AB272" s="116">
        <f t="shared" si="65"/>
        <v>17</v>
      </c>
      <c r="AC272" s="116">
        <f t="shared" si="66"/>
        <v>28</v>
      </c>
      <c r="AD272" s="116">
        <f t="shared" si="67"/>
        <v>40</v>
      </c>
      <c r="AE272" s="116">
        <f t="shared" si="68"/>
        <v>38</v>
      </c>
      <c r="AF272" s="116">
        <f t="shared" si="69"/>
        <v>32</v>
      </c>
      <c r="AG272" s="116">
        <f t="shared" si="70"/>
        <v>28</v>
      </c>
      <c r="AH272" s="116">
        <f t="shared" si="71"/>
        <v>21</v>
      </c>
      <c r="AI272" s="116">
        <f t="shared" si="72"/>
        <v>22</v>
      </c>
      <c r="AJ272" s="116">
        <f t="shared" si="73"/>
        <v>0</v>
      </c>
      <c r="AK272" s="116">
        <f t="shared" si="74"/>
        <v>0</v>
      </c>
      <c r="AL272" s="116">
        <f t="shared" si="75"/>
        <v>0</v>
      </c>
      <c r="AM272" s="116">
        <f t="shared" si="76"/>
        <v>0</v>
      </c>
      <c r="AN272" s="116">
        <f t="shared" si="77"/>
        <v>0</v>
      </c>
      <c r="AO272" s="116">
        <f t="shared" si="78"/>
        <v>0</v>
      </c>
      <c r="AP272" s="116">
        <f t="shared" si="79"/>
        <v>0</v>
      </c>
      <c r="AQ272" s="116">
        <f t="shared" si="80"/>
        <v>226</v>
      </c>
    </row>
    <row r="273" spans="1:43" x14ac:dyDescent="0.25">
      <c r="A273" s="119" t="s">
        <v>301</v>
      </c>
      <c r="B273" s="119" t="s">
        <v>409</v>
      </c>
      <c r="C273" s="120">
        <v>42</v>
      </c>
      <c r="D273" s="120">
        <v>57</v>
      </c>
      <c r="E273" s="120">
        <v>61</v>
      </c>
      <c r="F273" s="120">
        <v>52</v>
      </c>
      <c r="G273" s="120">
        <v>58</v>
      </c>
      <c r="H273" s="120">
        <v>50</v>
      </c>
      <c r="I273" s="120">
        <v>47</v>
      </c>
      <c r="J273" s="120">
        <v>35</v>
      </c>
      <c r="K273" s="120">
        <v>47</v>
      </c>
      <c r="L273" s="120">
        <v>40</v>
      </c>
      <c r="M273" s="120">
        <v>0</v>
      </c>
      <c r="N273" s="120">
        <v>0</v>
      </c>
      <c r="O273" s="120">
        <v>0</v>
      </c>
      <c r="P273" s="120">
        <v>0</v>
      </c>
      <c r="Q273" s="120">
        <v>0</v>
      </c>
      <c r="R273" s="120">
        <v>489</v>
      </c>
      <c r="V273" s="116" t="str">
        <v>Pelham</v>
      </c>
      <c r="AB273" s="116">
        <f t="shared" si="65"/>
        <v>42</v>
      </c>
      <c r="AC273" s="116">
        <f t="shared" si="66"/>
        <v>57</v>
      </c>
      <c r="AD273" s="116">
        <f t="shared" si="67"/>
        <v>61</v>
      </c>
      <c r="AE273" s="116">
        <f t="shared" si="68"/>
        <v>52</v>
      </c>
      <c r="AF273" s="116">
        <f t="shared" si="69"/>
        <v>58</v>
      </c>
      <c r="AG273" s="116">
        <f t="shared" si="70"/>
        <v>50</v>
      </c>
      <c r="AH273" s="116">
        <f t="shared" si="71"/>
        <v>47</v>
      </c>
      <c r="AI273" s="116">
        <f t="shared" si="72"/>
        <v>35</v>
      </c>
      <c r="AJ273" s="116">
        <f t="shared" si="73"/>
        <v>47</v>
      </c>
      <c r="AK273" s="116">
        <f t="shared" si="74"/>
        <v>40</v>
      </c>
      <c r="AL273" s="116">
        <f t="shared" si="75"/>
        <v>0</v>
      </c>
      <c r="AM273" s="116">
        <f t="shared" si="76"/>
        <v>0</v>
      </c>
      <c r="AN273" s="116">
        <f t="shared" si="77"/>
        <v>0</v>
      </c>
      <c r="AO273" s="116">
        <f t="shared" si="78"/>
        <v>0</v>
      </c>
      <c r="AP273" s="116">
        <f t="shared" si="79"/>
        <v>0</v>
      </c>
      <c r="AQ273" s="116">
        <f t="shared" si="80"/>
        <v>489</v>
      </c>
    </row>
    <row r="274" spans="1:43" x14ac:dyDescent="0.25">
      <c r="A274" s="119" t="s">
        <v>410</v>
      </c>
      <c r="B274" s="119" t="s">
        <v>411</v>
      </c>
      <c r="C274" s="120">
        <v>0</v>
      </c>
      <c r="D274" s="120">
        <v>0</v>
      </c>
      <c r="E274" s="120">
        <v>0</v>
      </c>
      <c r="F274" s="120">
        <v>0</v>
      </c>
      <c r="G274" s="120">
        <v>0</v>
      </c>
      <c r="H274" s="120">
        <v>0</v>
      </c>
      <c r="I274" s="120">
        <v>99</v>
      </c>
      <c r="J274" s="120">
        <v>105</v>
      </c>
      <c r="K274" s="120">
        <v>87</v>
      </c>
      <c r="L274" s="120">
        <v>96</v>
      </c>
      <c r="M274" s="120">
        <v>84</v>
      </c>
      <c r="N274" s="120">
        <v>87</v>
      </c>
      <c r="O274" s="120">
        <v>63</v>
      </c>
      <c r="P274" s="120">
        <v>82</v>
      </c>
      <c r="Q274" s="120">
        <v>5</v>
      </c>
      <c r="R274" s="120">
        <v>708</v>
      </c>
      <c r="V274" s="116" t="str">
        <v>Pembroke</v>
      </c>
      <c r="AB274" s="116">
        <f t="shared" si="65"/>
        <v>0</v>
      </c>
      <c r="AC274" s="116">
        <f t="shared" si="66"/>
        <v>0</v>
      </c>
      <c r="AD274" s="116">
        <f t="shared" si="67"/>
        <v>0</v>
      </c>
      <c r="AE274" s="116">
        <f t="shared" si="68"/>
        <v>0</v>
      </c>
      <c r="AF274" s="116">
        <f t="shared" si="69"/>
        <v>0</v>
      </c>
      <c r="AG274" s="116">
        <f t="shared" si="70"/>
        <v>0</v>
      </c>
      <c r="AH274" s="116">
        <f t="shared" si="71"/>
        <v>99</v>
      </c>
      <c r="AI274" s="116">
        <f t="shared" si="72"/>
        <v>105</v>
      </c>
      <c r="AJ274" s="116">
        <f t="shared" si="73"/>
        <v>87</v>
      </c>
      <c r="AK274" s="116">
        <f t="shared" si="74"/>
        <v>96</v>
      </c>
      <c r="AL274" s="116">
        <f t="shared" si="75"/>
        <v>84</v>
      </c>
      <c r="AM274" s="116">
        <f t="shared" si="76"/>
        <v>87</v>
      </c>
      <c r="AN274" s="116">
        <f t="shared" si="77"/>
        <v>63</v>
      </c>
      <c r="AO274" s="116">
        <f t="shared" si="78"/>
        <v>82</v>
      </c>
      <c r="AP274" s="116">
        <f t="shared" si="79"/>
        <v>5</v>
      </c>
      <c r="AQ274" s="116">
        <f t="shared" si="80"/>
        <v>708</v>
      </c>
    </row>
    <row r="275" spans="1:43" x14ac:dyDescent="0.25">
      <c r="A275" s="119" t="s">
        <v>412</v>
      </c>
      <c r="B275" s="119" t="s">
        <v>413</v>
      </c>
      <c r="C275" s="120">
        <v>0</v>
      </c>
      <c r="D275" s="120">
        <v>0</v>
      </c>
      <c r="E275" s="120">
        <v>0</v>
      </c>
      <c r="F275" s="120">
        <v>0</v>
      </c>
      <c r="G275" s="120">
        <v>0</v>
      </c>
      <c r="H275" s="120">
        <v>0</v>
      </c>
      <c r="I275" s="120">
        <v>0</v>
      </c>
      <c r="J275" s="120">
        <v>0</v>
      </c>
      <c r="K275" s="120">
        <v>0</v>
      </c>
      <c r="L275" s="120">
        <v>0</v>
      </c>
      <c r="M275" s="120">
        <v>36</v>
      </c>
      <c r="N275" s="120">
        <v>33</v>
      </c>
      <c r="O275" s="120">
        <v>4</v>
      </c>
      <c r="P275" s="120">
        <v>250</v>
      </c>
      <c r="Q275" s="120">
        <v>0</v>
      </c>
      <c r="R275" s="120">
        <v>323</v>
      </c>
      <c r="V275" s="116" t="str">
        <v>Pentucket</v>
      </c>
      <c r="AB275" s="116">
        <f t="shared" si="65"/>
        <v>0</v>
      </c>
      <c r="AC275" s="116">
        <f t="shared" si="66"/>
        <v>0</v>
      </c>
      <c r="AD275" s="116">
        <f t="shared" si="67"/>
        <v>0</v>
      </c>
      <c r="AE275" s="116">
        <f t="shared" si="68"/>
        <v>0</v>
      </c>
      <c r="AF275" s="116">
        <f t="shared" si="69"/>
        <v>0</v>
      </c>
      <c r="AG275" s="116">
        <f t="shared" si="70"/>
        <v>0</v>
      </c>
      <c r="AH275" s="116">
        <f t="shared" si="71"/>
        <v>0</v>
      </c>
      <c r="AI275" s="116">
        <f t="shared" si="72"/>
        <v>0</v>
      </c>
      <c r="AJ275" s="116">
        <f t="shared" si="73"/>
        <v>0</v>
      </c>
      <c r="AK275" s="116">
        <f t="shared" si="74"/>
        <v>0</v>
      </c>
      <c r="AL275" s="116">
        <f t="shared" si="75"/>
        <v>36</v>
      </c>
      <c r="AM275" s="116">
        <f t="shared" si="76"/>
        <v>33</v>
      </c>
      <c r="AN275" s="116">
        <f t="shared" si="77"/>
        <v>4</v>
      </c>
      <c r="AO275" s="116">
        <f t="shared" si="78"/>
        <v>250</v>
      </c>
      <c r="AP275" s="116">
        <f t="shared" si="79"/>
        <v>0</v>
      </c>
      <c r="AQ275" s="116">
        <f t="shared" si="80"/>
        <v>323</v>
      </c>
    </row>
    <row r="276" spans="1:43" x14ac:dyDescent="0.25">
      <c r="A276" s="119" t="s">
        <v>414</v>
      </c>
      <c r="B276" s="119" t="s">
        <v>415</v>
      </c>
      <c r="C276" s="120">
        <v>0</v>
      </c>
      <c r="D276" s="120">
        <v>0</v>
      </c>
      <c r="E276" s="120">
        <v>0</v>
      </c>
      <c r="F276" s="120">
        <v>0</v>
      </c>
      <c r="G276" s="120">
        <v>0</v>
      </c>
      <c r="H276" s="120">
        <v>0</v>
      </c>
      <c r="I276" s="120">
        <v>0</v>
      </c>
      <c r="J276" s="120">
        <v>0</v>
      </c>
      <c r="K276" s="120">
        <v>69</v>
      </c>
      <c r="L276" s="120">
        <v>72</v>
      </c>
      <c r="M276" s="120">
        <v>79</v>
      </c>
      <c r="N276" s="120">
        <v>67</v>
      </c>
      <c r="O276" s="120">
        <v>70</v>
      </c>
      <c r="P276" s="120">
        <v>56</v>
      </c>
      <c r="Q276" s="120">
        <v>13</v>
      </c>
      <c r="R276" s="120">
        <v>426</v>
      </c>
      <c r="V276" s="116" t="str">
        <v>Petersham</v>
      </c>
      <c r="AB276" s="116">
        <f t="shared" si="65"/>
        <v>0</v>
      </c>
      <c r="AC276" s="116">
        <f t="shared" si="66"/>
        <v>0</v>
      </c>
      <c r="AD276" s="116">
        <f t="shared" si="67"/>
        <v>0</v>
      </c>
      <c r="AE276" s="116">
        <f t="shared" si="68"/>
        <v>0</v>
      </c>
      <c r="AF276" s="116">
        <f t="shared" si="69"/>
        <v>0</v>
      </c>
      <c r="AG276" s="116">
        <f t="shared" si="70"/>
        <v>0</v>
      </c>
      <c r="AH276" s="116">
        <f t="shared" si="71"/>
        <v>0</v>
      </c>
      <c r="AI276" s="116">
        <f t="shared" si="72"/>
        <v>0</v>
      </c>
      <c r="AJ276" s="116">
        <f t="shared" si="73"/>
        <v>69</v>
      </c>
      <c r="AK276" s="116">
        <f t="shared" si="74"/>
        <v>72</v>
      </c>
      <c r="AL276" s="116">
        <f t="shared" si="75"/>
        <v>79</v>
      </c>
      <c r="AM276" s="116">
        <f t="shared" si="76"/>
        <v>67</v>
      </c>
      <c r="AN276" s="116">
        <f t="shared" si="77"/>
        <v>70</v>
      </c>
      <c r="AO276" s="116">
        <f t="shared" si="78"/>
        <v>56</v>
      </c>
      <c r="AP276" s="116">
        <f t="shared" si="79"/>
        <v>13</v>
      </c>
      <c r="AQ276" s="116">
        <f t="shared" si="80"/>
        <v>426</v>
      </c>
    </row>
    <row r="277" spans="1:43" x14ac:dyDescent="0.25">
      <c r="A277" s="119" t="s">
        <v>416</v>
      </c>
      <c r="B277" s="119" t="s">
        <v>417</v>
      </c>
      <c r="C277" s="120">
        <v>0</v>
      </c>
      <c r="D277" s="120">
        <v>0</v>
      </c>
      <c r="E277" s="120">
        <v>0</v>
      </c>
      <c r="F277" s="120">
        <v>0</v>
      </c>
      <c r="G277" s="120">
        <v>0</v>
      </c>
      <c r="H277" s="120">
        <v>0</v>
      </c>
      <c r="I277" s="120">
        <v>0</v>
      </c>
      <c r="J277" s="120">
        <v>87</v>
      </c>
      <c r="K277" s="120">
        <v>103</v>
      </c>
      <c r="L277" s="120">
        <v>114</v>
      </c>
      <c r="M277" s="120">
        <v>111</v>
      </c>
      <c r="N277" s="120">
        <v>108</v>
      </c>
      <c r="O277" s="120">
        <v>94</v>
      </c>
      <c r="P277" s="120">
        <v>80</v>
      </c>
      <c r="Q277" s="120">
        <v>3</v>
      </c>
      <c r="R277" s="120">
        <v>700</v>
      </c>
      <c r="V277" s="116" t="str">
        <v>Phoenix Academy Charter Public High School, Chelsea (District)</v>
      </c>
      <c r="AB277" s="116">
        <f t="shared" si="65"/>
        <v>0</v>
      </c>
      <c r="AC277" s="116">
        <f t="shared" si="66"/>
        <v>0</v>
      </c>
      <c r="AD277" s="116">
        <f t="shared" si="67"/>
        <v>0</v>
      </c>
      <c r="AE277" s="116">
        <f t="shared" si="68"/>
        <v>0</v>
      </c>
      <c r="AF277" s="116">
        <f t="shared" si="69"/>
        <v>0</v>
      </c>
      <c r="AG277" s="116">
        <f t="shared" si="70"/>
        <v>0</v>
      </c>
      <c r="AH277" s="116">
        <f t="shared" si="71"/>
        <v>0</v>
      </c>
      <c r="AI277" s="116">
        <f t="shared" si="72"/>
        <v>87</v>
      </c>
      <c r="AJ277" s="116">
        <f t="shared" si="73"/>
        <v>103</v>
      </c>
      <c r="AK277" s="116">
        <f t="shared" si="74"/>
        <v>114</v>
      </c>
      <c r="AL277" s="116">
        <f t="shared" si="75"/>
        <v>111</v>
      </c>
      <c r="AM277" s="116">
        <f t="shared" si="76"/>
        <v>108</v>
      </c>
      <c r="AN277" s="116">
        <f t="shared" si="77"/>
        <v>94</v>
      </c>
      <c r="AO277" s="116">
        <f t="shared" si="78"/>
        <v>80</v>
      </c>
      <c r="AP277" s="116">
        <f t="shared" si="79"/>
        <v>3</v>
      </c>
      <c r="AQ277" s="116">
        <f t="shared" si="80"/>
        <v>700</v>
      </c>
    </row>
    <row r="278" spans="1:43" x14ac:dyDescent="0.25">
      <c r="A278" s="119" t="s">
        <v>418</v>
      </c>
      <c r="B278" s="119" t="s">
        <v>419</v>
      </c>
      <c r="C278" s="120">
        <v>105</v>
      </c>
      <c r="D278" s="120">
        <v>126</v>
      </c>
      <c r="E278" s="120">
        <v>137</v>
      </c>
      <c r="F278" s="120">
        <v>139</v>
      </c>
      <c r="G278" s="120">
        <v>133</v>
      </c>
      <c r="H278" s="120">
        <v>128</v>
      </c>
      <c r="I278" s="120">
        <v>97</v>
      </c>
      <c r="J278" s="120">
        <v>73</v>
      </c>
      <c r="K278" s="120">
        <v>0</v>
      </c>
      <c r="L278" s="120">
        <v>0</v>
      </c>
      <c r="M278" s="120">
        <v>0</v>
      </c>
      <c r="N278" s="120">
        <v>0</v>
      </c>
      <c r="O278" s="120">
        <v>0</v>
      </c>
      <c r="P278" s="120">
        <v>0</v>
      </c>
      <c r="Q278" s="120">
        <v>0</v>
      </c>
      <c r="R278" s="120">
        <v>938</v>
      </c>
      <c r="V278" s="116" t="str">
        <v>Phoenix Academy Public Charter High School, Lawrence (District)</v>
      </c>
      <c r="AB278" s="116">
        <f t="shared" si="65"/>
        <v>105</v>
      </c>
      <c r="AC278" s="116">
        <f t="shared" si="66"/>
        <v>126</v>
      </c>
      <c r="AD278" s="116">
        <f t="shared" si="67"/>
        <v>137</v>
      </c>
      <c r="AE278" s="116">
        <f t="shared" si="68"/>
        <v>139</v>
      </c>
      <c r="AF278" s="116">
        <f t="shared" si="69"/>
        <v>133</v>
      </c>
      <c r="AG278" s="116">
        <f t="shared" si="70"/>
        <v>128</v>
      </c>
      <c r="AH278" s="116">
        <f t="shared" si="71"/>
        <v>97</v>
      </c>
      <c r="AI278" s="116">
        <f t="shared" si="72"/>
        <v>73</v>
      </c>
      <c r="AJ278" s="116">
        <f t="shared" si="73"/>
        <v>0</v>
      </c>
      <c r="AK278" s="116">
        <f t="shared" si="74"/>
        <v>0</v>
      </c>
      <c r="AL278" s="116">
        <f t="shared" si="75"/>
        <v>0</v>
      </c>
      <c r="AM278" s="116">
        <f t="shared" si="76"/>
        <v>0</v>
      </c>
      <c r="AN278" s="116">
        <f t="shared" si="77"/>
        <v>0</v>
      </c>
      <c r="AO278" s="116">
        <f t="shared" si="78"/>
        <v>0</v>
      </c>
      <c r="AP278" s="116">
        <f t="shared" si="79"/>
        <v>0</v>
      </c>
      <c r="AQ278" s="116">
        <f t="shared" si="80"/>
        <v>938</v>
      </c>
    </row>
    <row r="279" spans="1:43" x14ac:dyDescent="0.25">
      <c r="A279" s="119" t="s">
        <v>420</v>
      </c>
      <c r="B279" s="119" t="s">
        <v>421</v>
      </c>
      <c r="C279" s="120">
        <v>0</v>
      </c>
      <c r="D279" s="120">
        <v>0</v>
      </c>
      <c r="E279" s="120">
        <v>0</v>
      </c>
      <c r="F279" s="120">
        <v>0</v>
      </c>
      <c r="G279" s="120">
        <v>0</v>
      </c>
      <c r="H279" s="120">
        <v>0</v>
      </c>
      <c r="I279" s="120">
        <v>0</v>
      </c>
      <c r="J279" s="120">
        <v>0</v>
      </c>
      <c r="K279" s="120">
        <v>0</v>
      </c>
      <c r="L279" s="120">
        <v>0</v>
      </c>
      <c r="M279" s="120">
        <v>89</v>
      </c>
      <c r="N279" s="120">
        <v>78</v>
      </c>
      <c r="O279" s="120">
        <v>80</v>
      </c>
      <c r="P279" s="120">
        <v>85</v>
      </c>
      <c r="Q279" s="120">
        <v>9</v>
      </c>
      <c r="R279" s="120">
        <v>341</v>
      </c>
      <c r="V279" s="116" t="str">
        <v>Phoenix Academy Public Charter High School, Springfield (District)</v>
      </c>
      <c r="AB279" s="116">
        <f t="shared" si="65"/>
        <v>0</v>
      </c>
      <c r="AC279" s="116">
        <f t="shared" si="66"/>
        <v>0</v>
      </c>
      <c r="AD279" s="116">
        <f t="shared" si="67"/>
        <v>0</v>
      </c>
      <c r="AE279" s="116">
        <f t="shared" si="68"/>
        <v>0</v>
      </c>
      <c r="AF279" s="116">
        <f t="shared" si="69"/>
        <v>0</v>
      </c>
      <c r="AG279" s="116">
        <f t="shared" si="70"/>
        <v>0</v>
      </c>
      <c r="AH279" s="116">
        <f t="shared" si="71"/>
        <v>0</v>
      </c>
      <c r="AI279" s="116">
        <f t="shared" si="72"/>
        <v>0</v>
      </c>
      <c r="AJ279" s="116">
        <f t="shared" si="73"/>
        <v>0</v>
      </c>
      <c r="AK279" s="116">
        <f t="shared" si="74"/>
        <v>0</v>
      </c>
      <c r="AL279" s="116">
        <f t="shared" si="75"/>
        <v>89</v>
      </c>
      <c r="AM279" s="116">
        <f t="shared" si="76"/>
        <v>78</v>
      </c>
      <c r="AN279" s="116">
        <f t="shared" si="77"/>
        <v>80</v>
      </c>
      <c r="AO279" s="116">
        <f t="shared" si="78"/>
        <v>85</v>
      </c>
      <c r="AP279" s="116">
        <f t="shared" si="79"/>
        <v>9</v>
      </c>
      <c r="AQ279" s="116">
        <f t="shared" si="80"/>
        <v>341</v>
      </c>
    </row>
    <row r="280" spans="1:43" x14ac:dyDescent="0.25">
      <c r="A280" s="119" t="s">
        <v>420</v>
      </c>
      <c r="B280" s="119" t="s">
        <v>422</v>
      </c>
      <c r="C280" s="120">
        <v>0</v>
      </c>
      <c r="D280" s="120">
        <v>0</v>
      </c>
      <c r="E280" s="120">
        <v>0</v>
      </c>
      <c r="F280" s="120">
        <v>0</v>
      </c>
      <c r="G280" s="120">
        <v>120</v>
      </c>
      <c r="H280" s="120">
        <v>111</v>
      </c>
      <c r="I280" s="120">
        <v>128</v>
      </c>
      <c r="J280" s="120">
        <v>0</v>
      </c>
      <c r="K280" s="120">
        <v>0</v>
      </c>
      <c r="L280" s="120">
        <v>0</v>
      </c>
      <c r="M280" s="120">
        <v>0</v>
      </c>
      <c r="N280" s="120">
        <v>0</v>
      </c>
      <c r="O280" s="120">
        <v>0</v>
      </c>
      <c r="P280" s="120">
        <v>0</v>
      </c>
      <c r="Q280" s="120">
        <v>0</v>
      </c>
      <c r="R280" s="120">
        <v>359</v>
      </c>
      <c r="V280" s="116" t="str">
        <v>Pioneer Charter School of Science (District)</v>
      </c>
      <c r="AB280" s="116">
        <f t="shared" si="65"/>
        <v>0</v>
      </c>
      <c r="AC280" s="116">
        <f t="shared" si="66"/>
        <v>0</v>
      </c>
      <c r="AD280" s="116">
        <f t="shared" si="67"/>
        <v>0</v>
      </c>
      <c r="AE280" s="116">
        <f t="shared" si="68"/>
        <v>0</v>
      </c>
      <c r="AF280" s="116">
        <f t="shared" si="69"/>
        <v>120</v>
      </c>
      <c r="AG280" s="116">
        <f t="shared" si="70"/>
        <v>111</v>
      </c>
      <c r="AH280" s="116">
        <f t="shared" si="71"/>
        <v>128</v>
      </c>
      <c r="AI280" s="116">
        <f t="shared" si="72"/>
        <v>0</v>
      </c>
      <c r="AJ280" s="116">
        <f t="shared" si="73"/>
        <v>0</v>
      </c>
      <c r="AK280" s="116">
        <f t="shared" si="74"/>
        <v>0</v>
      </c>
      <c r="AL280" s="116">
        <f t="shared" si="75"/>
        <v>0</v>
      </c>
      <c r="AM280" s="116">
        <f t="shared" si="76"/>
        <v>0</v>
      </c>
      <c r="AN280" s="116">
        <f t="shared" si="77"/>
        <v>0</v>
      </c>
      <c r="AO280" s="116">
        <f t="shared" si="78"/>
        <v>0</v>
      </c>
      <c r="AP280" s="116">
        <f t="shared" si="79"/>
        <v>0</v>
      </c>
      <c r="AQ280" s="116">
        <f t="shared" si="80"/>
        <v>359</v>
      </c>
    </row>
    <row r="281" spans="1:43" x14ac:dyDescent="0.25">
      <c r="A281" s="119" t="s">
        <v>420</v>
      </c>
      <c r="B281" s="119" t="s">
        <v>423</v>
      </c>
      <c r="C281" s="120">
        <v>0</v>
      </c>
      <c r="D281" s="120">
        <v>0</v>
      </c>
      <c r="E281" s="120">
        <v>0</v>
      </c>
      <c r="F281" s="120">
        <v>0</v>
      </c>
      <c r="G281" s="120">
        <v>0</v>
      </c>
      <c r="H281" s="120">
        <v>0</v>
      </c>
      <c r="I281" s="120">
        <v>0</v>
      </c>
      <c r="J281" s="120">
        <v>117</v>
      </c>
      <c r="K281" s="120">
        <v>149</v>
      </c>
      <c r="L281" s="120">
        <v>128</v>
      </c>
      <c r="M281" s="120">
        <v>0</v>
      </c>
      <c r="N281" s="120">
        <v>0</v>
      </c>
      <c r="O281" s="120">
        <v>0</v>
      </c>
      <c r="P281" s="120">
        <v>0</v>
      </c>
      <c r="Q281" s="120">
        <v>0</v>
      </c>
      <c r="R281" s="120">
        <v>394</v>
      </c>
      <c r="V281" s="116" t="str">
        <v>Pioneer Charter School of Science II (District)</v>
      </c>
      <c r="AB281" s="116">
        <f t="shared" si="65"/>
        <v>0</v>
      </c>
      <c r="AC281" s="116">
        <f t="shared" si="66"/>
        <v>0</v>
      </c>
      <c r="AD281" s="116">
        <f t="shared" si="67"/>
        <v>0</v>
      </c>
      <c r="AE281" s="116">
        <f t="shared" si="68"/>
        <v>0</v>
      </c>
      <c r="AF281" s="116">
        <f t="shared" si="69"/>
        <v>0</v>
      </c>
      <c r="AG281" s="116">
        <f t="shared" si="70"/>
        <v>0</v>
      </c>
      <c r="AH281" s="116">
        <f t="shared" si="71"/>
        <v>0</v>
      </c>
      <c r="AI281" s="116">
        <f t="shared" si="72"/>
        <v>117</v>
      </c>
      <c r="AJ281" s="116">
        <f t="shared" si="73"/>
        <v>149</v>
      </c>
      <c r="AK281" s="116">
        <f t="shared" si="74"/>
        <v>128</v>
      </c>
      <c r="AL281" s="116">
        <f t="shared" si="75"/>
        <v>0</v>
      </c>
      <c r="AM281" s="116">
        <f t="shared" si="76"/>
        <v>0</v>
      </c>
      <c r="AN281" s="116">
        <f t="shared" si="77"/>
        <v>0</v>
      </c>
      <c r="AO281" s="116">
        <f t="shared" si="78"/>
        <v>0</v>
      </c>
      <c r="AP281" s="116">
        <f t="shared" si="79"/>
        <v>0</v>
      </c>
      <c r="AQ281" s="116">
        <f t="shared" si="80"/>
        <v>394</v>
      </c>
    </row>
    <row r="282" spans="1:43" x14ac:dyDescent="0.25">
      <c r="A282" s="119" t="s">
        <v>420</v>
      </c>
      <c r="B282" s="119" t="s">
        <v>424</v>
      </c>
      <c r="C282" s="120">
        <v>57</v>
      </c>
      <c r="D282" s="120">
        <v>119</v>
      </c>
      <c r="E282" s="120">
        <v>132</v>
      </c>
      <c r="F282" s="120">
        <v>117</v>
      </c>
      <c r="G282" s="120">
        <v>0</v>
      </c>
      <c r="H282" s="120">
        <v>0</v>
      </c>
      <c r="I282" s="120">
        <v>0</v>
      </c>
      <c r="J282" s="120">
        <v>0</v>
      </c>
      <c r="K282" s="120">
        <v>0</v>
      </c>
      <c r="L282" s="120">
        <v>0</v>
      </c>
      <c r="M282" s="120">
        <v>0</v>
      </c>
      <c r="N282" s="120">
        <v>0</v>
      </c>
      <c r="O282" s="120">
        <v>0</v>
      </c>
      <c r="P282" s="120">
        <v>0</v>
      </c>
      <c r="Q282" s="120">
        <v>0</v>
      </c>
      <c r="R282" s="120">
        <v>425</v>
      </c>
      <c r="V282" s="116" t="str">
        <v>Pioneer Valley</v>
      </c>
      <c r="AB282" s="116">
        <f t="shared" si="65"/>
        <v>57</v>
      </c>
      <c r="AC282" s="116">
        <f t="shared" si="66"/>
        <v>119</v>
      </c>
      <c r="AD282" s="116">
        <f t="shared" si="67"/>
        <v>132</v>
      </c>
      <c r="AE282" s="116">
        <f t="shared" si="68"/>
        <v>117</v>
      </c>
      <c r="AF282" s="116">
        <f t="shared" si="69"/>
        <v>0</v>
      </c>
      <c r="AG282" s="116">
        <f t="shared" si="70"/>
        <v>0</v>
      </c>
      <c r="AH282" s="116">
        <f t="shared" si="71"/>
        <v>0</v>
      </c>
      <c r="AI282" s="116">
        <f t="shared" si="72"/>
        <v>0</v>
      </c>
      <c r="AJ282" s="116">
        <f t="shared" si="73"/>
        <v>0</v>
      </c>
      <c r="AK282" s="116">
        <f t="shared" si="74"/>
        <v>0</v>
      </c>
      <c r="AL282" s="116">
        <f t="shared" si="75"/>
        <v>0</v>
      </c>
      <c r="AM282" s="116">
        <f t="shared" si="76"/>
        <v>0</v>
      </c>
      <c r="AN282" s="116">
        <f t="shared" si="77"/>
        <v>0</v>
      </c>
      <c r="AO282" s="116">
        <f t="shared" si="78"/>
        <v>0</v>
      </c>
      <c r="AP282" s="116">
        <f t="shared" si="79"/>
        <v>0</v>
      </c>
      <c r="AQ282" s="116">
        <f t="shared" si="80"/>
        <v>425</v>
      </c>
    </row>
    <row r="283" spans="1:43" x14ac:dyDescent="0.25">
      <c r="A283" s="119" t="s">
        <v>425</v>
      </c>
      <c r="B283" s="119" t="s">
        <v>426</v>
      </c>
      <c r="C283" s="120">
        <v>45</v>
      </c>
      <c r="D283" s="120">
        <v>105</v>
      </c>
      <c r="E283" s="120">
        <v>118</v>
      </c>
      <c r="F283" s="120">
        <v>99</v>
      </c>
      <c r="G283" s="120">
        <v>0</v>
      </c>
      <c r="H283" s="120">
        <v>0</v>
      </c>
      <c r="I283" s="120">
        <v>0</v>
      </c>
      <c r="J283" s="120">
        <v>0</v>
      </c>
      <c r="K283" s="120">
        <v>0</v>
      </c>
      <c r="L283" s="120">
        <v>0</v>
      </c>
      <c r="M283" s="120">
        <v>0</v>
      </c>
      <c r="N283" s="120">
        <v>0</v>
      </c>
      <c r="O283" s="120">
        <v>0</v>
      </c>
      <c r="P283" s="120">
        <v>0</v>
      </c>
      <c r="Q283" s="120">
        <v>0</v>
      </c>
      <c r="R283" s="120">
        <v>367</v>
      </c>
      <c r="V283" s="116" t="str">
        <v>Pioneer Valley Chinese Immersion Charter (District)</v>
      </c>
      <c r="AB283" s="116">
        <f t="shared" si="65"/>
        <v>45</v>
      </c>
      <c r="AC283" s="116">
        <f t="shared" si="66"/>
        <v>105</v>
      </c>
      <c r="AD283" s="116">
        <f t="shared" si="67"/>
        <v>118</v>
      </c>
      <c r="AE283" s="116">
        <f t="shared" si="68"/>
        <v>99</v>
      </c>
      <c r="AF283" s="116">
        <f t="shared" si="69"/>
        <v>0</v>
      </c>
      <c r="AG283" s="116">
        <f t="shared" si="70"/>
        <v>0</v>
      </c>
      <c r="AH283" s="116">
        <f t="shared" si="71"/>
        <v>0</v>
      </c>
      <c r="AI283" s="116">
        <f t="shared" si="72"/>
        <v>0</v>
      </c>
      <c r="AJ283" s="116">
        <f t="shared" si="73"/>
        <v>0</v>
      </c>
      <c r="AK283" s="116">
        <f t="shared" si="74"/>
        <v>0</v>
      </c>
      <c r="AL283" s="116">
        <f t="shared" si="75"/>
        <v>0</v>
      </c>
      <c r="AM283" s="116">
        <f t="shared" si="76"/>
        <v>0</v>
      </c>
      <c r="AN283" s="116">
        <f t="shared" si="77"/>
        <v>0</v>
      </c>
      <c r="AO283" s="116">
        <f t="shared" si="78"/>
        <v>0</v>
      </c>
      <c r="AP283" s="116">
        <f t="shared" si="79"/>
        <v>0</v>
      </c>
      <c r="AQ283" s="116">
        <f t="shared" si="80"/>
        <v>367</v>
      </c>
    </row>
    <row r="284" spans="1:43" x14ac:dyDescent="0.25">
      <c r="A284" s="119" t="s">
        <v>425</v>
      </c>
      <c r="B284" s="119" t="s">
        <v>427</v>
      </c>
      <c r="C284" s="120">
        <v>0</v>
      </c>
      <c r="D284" s="120">
        <v>0</v>
      </c>
      <c r="E284" s="120">
        <v>0</v>
      </c>
      <c r="F284" s="120">
        <v>0</v>
      </c>
      <c r="G284" s="120">
        <v>102</v>
      </c>
      <c r="H284" s="120">
        <v>108</v>
      </c>
      <c r="I284" s="120">
        <v>108</v>
      </c>
      <c r="J284" s="120">
        <v>93</v>
      </c>
      <c r="K284" s="120">
        <v>0</v>
      </c>
      <c r="L284" s="120">
        <v>0</v>
      </c>
      <c r="M284" s="120">
        <v>0</v>
      </c>
      <c r="N284" s="120">
        <v>0</v>
      </c>
      <c r="O284" s="120">
        <v>0</v>
      </c>
      <c r="P284" s="120">
        <v>0</v>
      </c>
      <c r="Q284" s="120">
        <v>0</v>
      </c>
      <c r="R284" s="120">
        <v>411</v>
      </c>
      <c r="V284" s="116" t="str">
        <v>Pioneer Valley Performing Arts Charter Public (District)</v>
      </c>
      <c r="AB284" s="116">
        <f t="shared" si="65"/>
        <v>0</v>
      </c>
      <c r="AC284" s="116">
        <f t="shared" si="66"/>
        <v>0</v>
      </c>
      <c r="AD284" s="116">
        <f t="shared" si="67"/>
        <v>0</v>
      </c>
      <c r="AE284" s="116">
        <f t="shared" si="68"/>
        <v>0</v>
      </c>
      <c r="AF284" s="116">
        <f t="shared" si="69"/>
        <v>102</v>
      </c>
      <c r="AG284" s="116">
        <f t="shared" si="70"/>
        <v>108</v>
      </c>
      <c r="AH284" s="116">
        <f t="shared" si="71"/>
        <v>108</v>
      </c>
      <c r="AI284" s="116">
        <f t="shared" si="72"/>
        <v>93</v>
      </c>
      <c r="AJ284" s="116">
        <f t="shared" si="73"/>
        <v>0</v>
      </c>
      <c r="AK284" s="116">
        <f t="shared" si="74"/>
        <v>0</v>
      </c>
      <c r="AL284" s="116">
        <f t="shared" si="75"/>
        <v>0</v>
      </c>
      <c r="AM284" s="116">
        <f t="shared" si="76"/>
        <v>0</v>
      </c>
      <c r="AN284" s="116">
        <f t="shared" si="77"/>
        <v>0</v>
      </c>
      <c r="AO284" s="116">
        <f t="shared" si="78"/>
        <v>0</v>
      </c>
      <c r="AP284" s="116">
        <f t="shared" si="79"/>
        <v>0</v>
      </c>
      <c r="AQ284" s="116">
        <f t="shared" si="80"/>
        <v>411</v>
      </c>
    </row>
    <row r="285" spans="1:43" x14ac:dyDescent="0.25">
      <c r="A285" s="119" t="s">
        <v>428</v>
      </c>
      <c r="B285" s="119" t="s">
        <v>429</v>
      </c>
      <c r="C285" s="120">
        <v>0</v>
      </c>
      <c r="D285" s="120">
        <v>48</v>
      </c>
      <c r="E285" s="120">
        <v>62</v>
      </c>
      <c r="F285" s="120">
        <v>73</v>
      </c>
      <c r="G285" s="120">
        <v>70</v>
      </c>
      <c r="H285" s="120">
        <v>74</v>
      </c>
      <c r="I285" s="120">
        <v>0</v>
      </c>
      <c r="J285" s="120">
        <v>0</v>
      </c>
      <c r="K285" s="120">
        <v>0</v>
      </c>
      <c r="L285" s="120">
        <v>0</v>
      </c>
      <c r="M285" s="120">
        <v>0</v>
      </c>
      <c r="N285" s="120">
        <v>0</v>
      </c>
      <c r="O285" s="120">
        <v>0</v>
      </c>
      <c r="P285" s="120">
        <v>0</v>
      </c>
      <c r="Q285" s="120">
        <v>0</v>
      </c>
      <c r="R285" s="120">
        <v>327</v>
      </c>
      <c r="V285" s="116" t="str">
        <v>Pittsfield</v>
      </c>
      <c r="AB285" s="116">
        <f t="shared" si="65"/>
        <v>0</v>
      </c>
      <c r="AC285" s="116">
        <f t="shared" si="66"/>
        <v>48</v>
      </c>
      <c r="AD285" s="116">
        <f t="shared" si="67"/>
        <v>62</v>
      </c>
      <c r="AE285" s="116">
        <f t="shared" si="68"/>
        <v>73</v>
      </c>
      <c r="AF285" s="116">
        <f t="shared" si="69"/>
        <v>70</v>
      </c>
      <c r="AG285" s="116">
        <f t="shared" si="70"/>
        <v>74</v>
      </c>
      <c r="AH285" s="116">
        <f t="shared" si="71"/>
        <v>0</v>
      </c>
      <c r="AI285" s="116">
        <f t="shared" si="72"/>
        <v>0</v>
      </c>
      <c r="AJ285" s="116">
        <f t="shared" si="73"/>
        <v>0</v>
      </c>
      <c r="AK285" s="116">
        <f t="shared" si="74"/>
        <v>0</v>
      </c>
      <c r="AL285" s="116">
        <f t="shared" si="75"/>
        <v>0</v>
      </c>
      <c r="AM285" s="116">
        <f t="shared" si="76"/>
        <v>0</v>
      </c>
      <c r="AN285" s="116">
        <f t="shared" si="77"/>
        <v>0</v>
      </c>
      <c r="AO285" s="116">
        <f t="shared" si="78"/>
        <v>0</v>
      </c>
      <c r="AP285" s="116">
        <f t="shared" si="79"/>
        <v>0</v>
      </c>
      <c r="AQ285" s="116">
        <f t="shared" si="80"/>
        <v>327</v>
      </c>
    </row>
    <row r="286" spans="1:43" x14ac:dyDescent="0.25">
      <c r="A286" s="119" t="s">
        <v>428</v>
      </c>
      <c r="B286" s="119" t="s">
        <v>430</v>
      </c>
      <c r="C286" s="120">
        <v>116</v>
      </c>
      <c r="D286" s="120">
        <v>0</v>
      </c>
      <c r="E286" s="120">
        <v>0</v>
      </c>
      <c r="F286" s="120">
        <v>0</v>
      </c>
      <c r="G286" s="120">
        <v>0</v>
      </c>
      <c r="H286" s="120">
        <v>0</v>
      </c>
      <c r="I286" s="120">
        <v>0</v>
      </c>
      <c r="J286" s="120">
        <v>0</v>
      </c>
      <c r="K286" s="120">
        <v>0</v>
      </c>
      <c r="L286" s="120">
        <v>0</v>
      </c>
      <c r="M286" s="120">
        <v>365</v>
      </c>
      <c r="N286" s="120">
        <v>367</v>
      </c>
      <c r="O286" s="120">
        <v>410</v>
      </c>
      <c r="P286" s="120">
        <v>435</v>
      </c>
      <c r="Q286" s="120">
        <v>1</v>
      </c>
      <c r="R286" s="120">
        <v>1694</v>
      </c>
      <c r="V286" s="116" t="str">
        <v>Plainville</v>
      </c>
      <c r="AB286" s="116">
        <f t="shared" si="65"/>
        <v>116</v>
      </c>
      <c r="AC286" s="116">
        <f t="shared" si="66"/>
        <v>0</v>
      </c>
      <c r="AD286" s="116">
        <f t="shared" si="67"/>
        <v>0</v>
      </c>
      <c r="AE286" s="116">
        <f t="shared" si="68"/>
        <v>0</v>
      </c>
      <c r="AF286" s="116">
        <f t="shared" si="69"/>
        <v>0</v>
      </c>
      <c r="AG286" s="116">
        <f t="shared" si="70"/>
        <v>0</v>
      </c>
      <c r="AH286" s="116">
        <f t="shared" si="71"/>
        <v>0</v>
      </c>
      <c r="AI286" s="116">
        <f t="shared" si="72"/>
        <v>0</v>
      </c>
      <c r="AJ286" s="116">
        <f t="shared" si="73"/>
        <v>0</v>
      </c>
      <c r="AK286" s="116">
        <f t="shared" si="74"/>
        <v>0</v>
      </c>
      <c r="AL286" s="116">
        <f t="shared" si="75"/>
        <v>365</v>
      </c>
      <c r="AM286" s="116">
        <f t="shared" si="76"/>
        <v>367</v>
      </c>
      <c r="AN286" s="116">
        <f t="shared" si="77"/>
        <v>410</v>
      </c>
      <c r="AO286" s="116">
        <f t="shared" si="78"/>
        <v>435</v>
      </c>
      <c r="AP286" s="116">
        <f t="shared" si="79"/>
        <v>1</v>
      </c>
      <c r="AQ286" s="116">
        <f t="shared" si="80"/>
        <v>1694</v>
      </c>
    </row>
    <row r="287" spans="1:43" x14ac:dyDescent="0.25">
      <c r="A287" s="119" t="s">
        <v>428</v>
      </c>
      <c r="B287" s="119" t="s">
        <v>431</v>
      </c>
      <c r="C287" s="120">
        <v>0</v>
      </c>
      <c r="D287" s="120">
        <v>41</v>
      </c>
      <c r="E287" s="120">
        <v>28</v>
      </c>
      <c r="F287" s="120">
        <v>38</v>
      </c>
      <c r="G287" s="120">
        <v>40</v>
      </c>
      <c r="H287" s="120">
        <v>35</v>
      </c>
      <c r="I287" s="120">
        <v>0</v>
      </c>
      <c r="J287" s="120">
        <v>0</v>
      </c>
      <c r="K287" s="120">
        <v>0</v>
      </c>
      <c r="L287" s="120">
        <v>0</v>
      </c>
      <c r="M287" s="120">
        <v>0</v>
      </c>
      <c r="N287" s="120">
        <v>0</v>
      </c>
      <c r="O287" s="120">
        <v>0</v>
      </c>
      <c r="P287" s="120">
        <v>0</v>
      </c>
      <c r="Q287" s="120">
        <v>0</v>
      </c>
      <c r="R287" s="120">
        <v>182</v>
      </c>
      <c r="V287" s="116" t="str">
        <v>Plymouth</v>
      </c>
      <c r="AB287" s="116">
        <f t="shared" si="65"/>
        <v>0</v>
      </c>
      <c r="AC287" s="116">
        <f t="shared" si="66"/>
        <v>41</v>
      </c>
      <c r="AD287" s="116">
        <f t="shared" si="67"/>
        <v>28</v>
      </c>
      <c r="AE287" s="116">
        <f t="shared" si="68"/>
        <v>38</v>
      </c>
      <c r="AF287" s="116">
        <f t="shared" si="69"/>
        <v>40</v>
      </c>
      <c r="AG287" s="116">
        <f t="shared" si="70"/>
        <v>35</v>
      </c>
      <c r="AH287" s="116">
        <f t="shared" si="71"/>
        <v>0</v>
      </c>
      <c r="AI287" s="116">
        <f t="shared" si="72"/>
        <v>0</v>
      </c>
      <c r="AJ287" s="116">
        <f t="shared" si="73"/>
        <v>0</v>
      </c>
      <c r="AK287" s="116">
        <f t="shared" si="74"/>
        <v>0</v>
      </c>
      <c r="AL287" s="116">
        <f t="shared" si="75"/>
        <v>0</v>
      </c>
      <c r="AM287" s="116">
        <f t="shared" si="76"/>
        <v>0</v>
      </c>
      <c r="AN287" s="116">
        <f t="shared" si="77"/>
        <v>0</v>
      </c>
      <c r="AO287" s="116">
        <f t="shared" si="78"/>
        <v>0</v>
      </c>
      <c r="AP287" s="116">
        <f t="shared" si="79"/>
        <v>0</v>
      </c>
      <c r="AQ287" s="116">
        <f t="shared" si="80"/>
        <v>182</v>
      </c>
    </row>
    <row r="288" spans="1:43" x14ac:dyDescent="0.25">
      <c r="A288" s="119" t="s">
        <v>428</v>
      </c>
      <c r="B288" s="119" t="s">
        <v>432</v>
      </c>
      <c r="C288" s="120">
        <v>0</v>
      </c>
      <c r="D288" s="120">
        <v>0</v>
      </c>
      <c r="E288" s="120">
        <v>0</v>
      </c>
      <c r="F288" s="120">
        <v>0</v>
      </c>
      <c r="G288" s="120">
        <v>0</v>
      </c>
      <c r="H288" s="120">
        <v>0</v>
      </c>
      <c r="I288" s="120">
        <v>238</v>
      </c>
      <c r="J288" s="120">
        <v>267</v>
      </c>
      <c r="K288" s="120">
        <v>244</v>
      </c>
      <c r="L288" s="120">
        <v>250</v>
      </c>
      <c r="M288" s="120">
        <v>0</v>
      </c>
      <c r="N288" s="120">
        <v>0</v>
      </c>
      <c r="O288" s="120">
        <v>0</v>
      </c>
      <c r="P288" s="120">
        <v>0</v>
      </c>
      <c r="Q288" s="120">
        <v>0</v>
      </c>
      <c r="R288" s="120">
        <v>999</v>
      </c>
      <c r="V288" s="116" t="str">
        <v>Plympton</v>
      </c>
      <c r="AB288" s="116">
        <f t="shared" si="65"/>
        <v>0</v>
      </c>
      <c r="AC288" s="116">
        <f t="shared" si="66"/>
        <v>0</v>
      </c>
      <c r="AD288" s="116">
        <f t="shared" si="67"/>
        <v>0</v>
      </c>
      <c r="AE288" s="116">
        <f t="shared" si="68"/>
        <v>0</v>
      </c>
      <c r="AF288" s="116">
        <f t="shared" si="69"/>
        <v>0</v>
      </c>
      <c r="AG288" s="116">
        <f t="shared" si="70"/>
        <v>0</v>
      </c>
      <c r="AH288" s="116">
        <f t="shared" si="71"/>
        <v>238</v>
      </c>
      <c r="AI288" s="116">
        <f t="shared" si="72"/>
        <v>267</v>
      </c>
      <c r="AJ288" s="116">
        <f t="shared" si="73"/>
        <v>244</v>
      </c>
      <c r="AK288" s="116">
        <f t="shared" si="74"/>
        <v>250</v>
      </c>
      <c r="AL288" s="116">
        <f t="shared" si="75"/>
        <v>0</v>
      </c>
      <c r="AM288" s="116">
        <f t="shared" si="76"/>
        <v>0</v>
      </c>
      <c r="AN288" s="116">
        <f t="shared" si="77"/>
        <v>0</v>
      </c>
      <c r="AO288" s="116">
        <f t="shared" si="78"/>
        <v>0</v>
      </c>
      <c r="AP288" s="116">
        <f t="shared" si="79"/>
        <v>0</v>
      </c>
      <c r="AQ288" s="116">
        <f t="shared" si="80"/>
        <v>999</v>
      </c>
    </row>
    <row r="289" spans="1:43" x14ac:dyDescent="0.25">
      <c r="A289" s="119" t="s">
        <v>428</v>
      </c>
      <c r="B289" s="119" t="s">
        <v>433</v>
      </c>
      <c r="C289" s="120">
        <v>0</v>
      </c>
      <c r="D289" s="120">
        <v>63</v>
      </c>
      <c r="E289" s="120">
        <v>64</v>
      </c>
      <c r="F289" s="120">
        <v>67</v>
      </c>
      <c r="G289" s="120">
        <v>73</v>
      </c>
      <c r="H289" s="120">
        <v>83</v>
      </c>
      <c r="I289" s="120">
        <v>0</v>
      </c>
      <c r="J289" s="120">
        <v>0</v>
      </c>
      <c r="K289" s="120">
        <v>0</v>
      </c>
      <c r="L289" s="120">
        <v>0</v>
      </c>
      <c r="M289" s="120">
        <v>0</v>
      </c>
      <c r="N289" s="120">
        <v>0</v>
      </c>
      <c r="O289" s="120">
        <v>0</v>
      </c>
      <c r="P289" s="120">
        <v>0</v>
      </c>
      <c r="Q289" s="120">
        <v>0</v>
      </c>
      <c r="R289" s="118">
        <v>350</v>
      </c>
      <c r="V289" s="116" t="str">
        <v>Prospect Hill Academy Charter (District)</v>
      </c>
      <c r="AB289" s="116">
        <f t="shared" si="65"/>
        <v>0</v>
      </c>
      <c r="AC289" s="116">
        <f t="shared" si="66"/>
        <v>63</v>
      </c>
      <c r="AD289" s="116">
        <f t="shared" si="67"/>
        <v>64</v>
      </c>
      <c r="AE289" s="116">
        <f t="shared" si="68"/>
        <v>67</v>
      </c>
      <c r="AF289" s="116">
        <f t="shared" si="69"/>
        <v>73</v>
      </c>
      <c r="AG289" s="116">
        <f t="shared" si="70"/>
        <v>83</v>
      </c>
      <c r="AH289" s="116">
        <f t="shared" si="71"/>
        <v>0</v>
      </c>
      <c r="AI289" s="116">
        <f t="shared" si="72"/>
        <v>0</v>
      </c>
      <c r="AJ289" s="116">
        <f t="shared" si="73"/>
        <v>0</v>
      </c>
      <c r="AK289" s="116">
        <f t="shared" si="74"/>
        <v>0</v>
      </c>
      <c r="AL289" s="116">
        <f t="shared" si="75"/>
        <v>0</v>
      </c>
      <c r="AM289" s="116">
        <f t="shared" si="76"/>
        <v>0</v>
      </c>
      <c r="AN289" s="116">
        <f t="shared" si="77"/>
        <v>0</v>
      </c>
      <c r="AO289" s="116">
        <f t="shared" si="78"/>
        <v>0</v>
      </c>
      <c r="AP289" s="116">
        <f t="shared" si="79"/>
        <v>0</v>
      </c>
      <c r="AQ289" s="116">
        <f t="shared" si="80"/>
        <v>350</v>
      </c>
    </row>
    <row r="290" spans="1:43" x14ac:dyDescent="0.25">
      <c r="A290" s="119" t="s">
        <v>428</v>
      </c>
      <c r="B290" s="119" t="s">
        <v>434</v>
      </c>
      <c r="C290" s="120">
        <v>0</v>
      </c>
      <c r="D290" s="120">
        <v>92</v>
      </c>
      <c r="E290" s="120">
        <v>64</v>
      </c>
      <c r="F290" s="120">
        <v>69</v>
      </c>
      <c r="G290" s="120">
        <v>62</v>
      </c>
      <c r="H290" s="120">
        <v>78</v>
      </c>
      <c r="I290" s="120">
        <v>0</v>
      </c>
      <c r="J290" s="120">
        <v>0</v>
      </c>
      <c r="K290" s="120">
        <v>0</v>
      </c>
      <c r="L290" s="120">
        <v>0</v>
      </c>
      <c r="M290" s="120">
        <v>0</v>
      </c>
      <c r="N290" s="120">
        <v>0</v>
      </c>
      <c r="O290" s="120">
        <v>0</v>
      </c>
      <c r="P290" s="120">
        <v>0</v>
      </c>
      <c r="Q290" s="120">
        <v>0</v>
      </c>
      <c r="R290" s="120">
        <v>365</v>
      </c>
      <c r="V290" s="116" t="str">
        <v>Provincetown</v>
      </c>
      <c r="AB290" s="116">
        <f t="shared" si="65"/>
        <v>0</v>
      </c>
      <c r="AC290" s="116">
        <f t="shared" si="66"/>
        <v>92</v>
      </c>
      <c r="AD290" s="116">
        <f t="shared" si="67"/>
        <v>64</v>
      </c>
      <c r="AE290" s="116">
        <f t="shared" si="68"/>
        <v>69</v>
      </c>
      <c r="AF290" s="116">
        <f t="shared" si="69"/>
        <v>62</v>
      </c>
      <c r="AG290" s="116">
        <f t="shared" si="70"/>
        <v>78</v>
      </c>
      <c r="AH290" s="116">
        <f t="shared" si="71"/>
        <v>0</v>
      </c>
      <c r="AI290" s="116">
        <f t="shared" si="72"/>
        <v>0</v>
      </c>
      <c r="AJ290" s="116">
        <f t="shared" si="73"/>
        <v>0</v>
      </c>
      <c r="AK290" s="116">
        <f t="shared" si="74"/>
        <v>0</v>
      </c>
      <c r="AL290" s="116">
        <f t="shared" si="75"/>
        <v>0</v>
      </c>
      <c r="AM290" s="116">
        <f t="shared" si="76"/>
        <v>0</v>
      </c>
      <c r="AN290" s="116">
        <f t="shared" si="77"/>
        <v>0</v>
      </c>
      <c r="AO290" s="116">
        <f t="shared" si="78"/>
        <v>0</v>
      </c>
      <c r="AP290" s="116">
        <f t="shared" si="79"/>
        <v>0</v>
      </c>
      <c r="AQ290" s="116">
        <f t="shared" si="80"/>
        <v>365</v>
      </c>
    </row>
    <row r="291" spans="1:43" x14ac:dyDescent="0.25">
      <c r="A291" s="119" t="s">
        <v>428</v>
      </c>
      <c r="B291" s="119" t="s">
        <v>435</v>
      </c>
      <c r="C291" s="120">
        <v>0</v>
      </c>
      <c r="D291" s="120">
        <v>62</v>
      </c>
      <c r="E291" s="120">
        <v>63</v>
      </c>
      <c r="F291" s="120">
        <v>72</v>
      </c>
      <c r="G291" s="120">
        <v>98</v>
      </c>
      <c r="H291" s="120">
        <v>72</v>
      </c>
      <c r="I291" s="120">
        <v>0</v>
      </c>
      <c r="J291" s="120">
        <v>0</v>
      </c>
      <c r="K291" s="120">
        <v>0</v>
      </c>
      <c r="L291" s="120">
        <v>0</v>
      </c>
      <c r="M291" s="120">
        <v>0</v>
      </c>
      <c r="N291" s="120">
        <v>0</v>
      </c>
      <c r="O291" s="120">
        <v>0</v>
      </c>
      <c r="P291" s="120">
        <v>0</v>
      </c>
      <c r="Q291" s="120">
        <v>0</v>
      </c>
      <c r="R291" s="120">
        <v>367</v>
      </c>
      <c r="V291" s="116" t="str">
        <v>Quabbin</v>
      </c>
      <c r="AB291" s="116">
        <f t="shared" si="65"/>
        <v>0</v>
      </c>
      <c r="AC291" s="116">
        <f t="shared" si="66"/>
        <v>62</v>
      </c>
      <c r="AD291" s="116">
        <f t="shared" si="67"/>
        <v>63</v>
      </c>
      <c r="AE291" s="116">
        <f t="shared" si="68"/>
        <v>72</v>
      </c>
      <c r="AF291" s="116">
        <f t="shared" si="69"/>
        <v>98</v>
      </c>
      <c r="AG291" s="116">
        <f t="shared" si="70"/>
        <v>72</v>
      </c>
      <c r="AH291" s="116">
        <f t="shared" si="71"/>
        <v>0</v>
      </c>
      <c r="AI291" s="116">
        <f t="shared" si="72"/>
        <v>0</v>
      </c>
      <c r="AJ291" s="116">
        <f t="shared" si="73"/>
        <v>0</v>
      </c>
      <c r="AK291" s="116">
        <f t="shared" si="74"/>
        <v>0</v>
      </c>
      <c r="AL291" s="116">
        <f t="shared" si="75"/>
        <v>0</v>
      </c>
      <c r="AM291" s="116">
        <f t="shared" si="76"/>
        <v>0</v>
      </c>
      <c r="AN291" s="116">
        <f t="shared" si="77"/>
        <v>0</v>
      </c>
      <c r="AO291" s="116">
        <f t="shared" si="78"/>
        <v>0</v>
      </c>
      <c r="AP291" s="116">
        <f t="shared" si="79"/>
        <v>0</v>
      </c>
      <c r="AQ291" s="116">
        <f t="shared" si="80"/>
        <v>367</v>
      </c>
    </row>
    <row r="292" spans="1:43" x14ac:dyDescent="0.25">
      <c r="A292" s="119" t="s">
        <v>428</v>
      </c>
      <c r="B292" s="119" t="s">
        <v>436</v>
      </c>
      <c r="C292" s="120">
        <v>0</v>
      </c>
      <c r="D292" s="120">
        <v>22</v>
      </c>
      <c r="E292" s="120">
        <v>65</v>
      </c>
      <c r="F292" s="120">
        <v>62</v>
      </c>
      <c r="G292" s="120">
        <v>87</v>
      </c>
      <c r="H292" s="120">
        <v>54</v>
      </c>
      <c r="I292" s="120">
        <v>0</v>
      </c>
      <c r="J292" s="120">
        <v>0</v>
      </c>
      <c r="K292" s="120">
        <v>0</v>
      </c>
      <c r="L292" s="120">
        <v>0</v>
      </c>
      <c r="M292" s="120">
        <v>0</v>
      </c>
      <c r="N292" s="120">
        <v>0</v>
      </c>
      <c r="O292" s="120">
        <v>0</v>
      </c>
      <c r="P292" s="120">
        <v>0</v>
      </c>
      <c r="Q292" s="120">
        <v>0</v>
      </c>
      <c r="R292" s="120">
        <v>290</v>
      </c>
      <c r="V292" s="116" t="str">
        <v>Quaboag Regional</v>
      </c>
      <c r="AB292" s="116">
        <f t="shared" si="65"/>
        <v>0</v>
      </c>
      <c r="AC292" s="116">
        <f t="shared" si="66"/>
        <v>22</v>
      </c>
      <c r="AD292" s="116">
        <f t="shared" si="67"/>
        <v>65</v>
      </c>
      <c r="AE292" s="116">
        <f t="shared" si="68"/>
        <v>62</v>
      </c>
      <c r="AF292" s="116">
        <f t="shared" si="69"/>
        <v>87</v>
      </c>
      <c r="AG292" s="116">
        <f t="shared" si="70"/>
        <v>54</v>
      </c>
      <c r="AH292" s="116">
        <f t="shared" si="71"/>
        <v>0</v>
      </c>
      <c r="AI292" s="116">
        <f t="shared" si="72"/>
        <v>0</v>
      </c>
      <c r="AJ292" s="116">
        <f t="shared" si="73"/>
        <v>0</v>
      </c>
      <c r="AK292" s="116">
        <f t="shared" si="74"/>
        <v>0</v>
      </c>
      <c r="AL292" s="116">
        <f t="shared" si="75"/>
        <v>0</v>
      </c>
      <c r="AM292" s="116">
        <f t="shared" si="76"/>
        <v>0</v>
      </c>
      <c r="AN292" s="116">
        <f t="shared" si="77"/>
        <v>0</v>
      </c>
      <c r="AO292" s="116">
        <f t="shared" si="78"/>
        <v>0</v>
      </c>
      <c r="AP292" s="116">
        <f t="shared" si="79"/>
        <v>0</v>
      </c>
      <c r="AQ292" s="116">
        <f t="shared" si="80"/>
        <v>290</v>
      </c>
    </row>
    <row r="293" spans="1:43" x14ac:dyDescent="0.25">
      <c r="A293" s="119" t="s">
        <v>428</v>
      </c>
      <c r="B293" s="119" t="s">
        <v>437</v>
      </c>
      <c r="C293" s="120">
        <v>0</v>
      </c>
      <c r="D293" s="120">
        <v>0</v>
      </c>
      <c r="E293" s="120">
        <v>0</v>
      </c>
      <c r="F293" s="120">
        <v>0</v>
      </c>
      <c r="G293" s="120">
        <v>0</v>
      </c>
      <c r="H293" s="120">
        <v>0</v>
      </c>
      <c r="I293" s="120">
        <v>168</v>
      </c>
      <c r="J293" s="120">
        <v>169</v>
      </c>
      <c r="K293" s="120">
        <v>149</v>
      </c>
      <c r="L293" s="120">
        <v>149</v>
      </c>
      <c r="M293" s="120">
        <v>0</v>
      </c>
      <c r="N293" s="120">
        <v>0</v>
      </c>
      <c r="O293" s="120">
        <v>0</v>
      </c>
      <c r="P293" s="120">
        <v>0</v>
      </c>
      <c r="Q293" s="120">
        <v>0</v>
      </c>
      <c r="R293" s="120">
        <v>635</v>
      </c>
      <c r="V293" s="116" t="str">
        <v>Quincy</v>
      </c>
      <c r="AB293" s="116">
        <f t="shared" si="65"/>
        <v>0</v>
      </c>
      <c r="AC293" s="116">
        <f t="shared" si="66"/>
        <v>0</v>
      </c>
      <c r="AD293" s="116">
        <f t="shared" si="67"/>
        <v>0</v>
      </c>
      <c r="AE293" s="116">
        <f t="shared" si="68"/>
        <v>0</v>
      </c>
      <c r="AF293" s="116">
        <f t="shared" si="69"/>
        <v>0</v>
      </c>
      <c r="AG293" s="116">
        <f t="shared" si="70"/>
        <v>0</v>
      </c>
      <c r="AH293" s="116">
        <f t="shared" si="71"/>
        <v>168</v>
      </c>
      <c r="AI293" s="116">
        <f t="shared" si="72"/>
        <v>169</v>
      </c>
      <c r="AJ293" s="116">
        <f t="shared" si="73"/>
        <v>149</v>
      </c>
      <c r="AK293" s="116">
        <f t="shared" si="74"/>
        <v>149</v>
      </c>
      <c r="AL293" s="116">
        <f t="shared" si="75"/>
        <v>0</v>
      </c>
      <c r="AM293" s="116">
        <f t="shared" si="76"/>
        <v>0</v>
      </c>
      <c r="AN293" s="116">
        <f t="shared" si="77"/>
        <v>0</v>
      </c>
      <c r="AO293" s="116">
        <f t="shared" si="78"/>
        <v>0</v>
      </c>
      <c r="AP293" s="116">
        <f t="shared" si="79"/>
        <v>0</v>
      </c>
      <c r="AQ293" s="116">
        <f t="shared" si="80"/>
        <v>635</v>
      </c>
    </row>
    <row r="294" spans="1:43" x14ac:dyDescent="0.25">
      <c r="A294" s="119" t="s">
        <v>438</v>
      </c>
      <c r="B294" s="119" t="s">
        <v>439</v>
      </c>
      <c r="C294" s="120">
        <v>0</v>
      </c>
      <c r="D294" s="120">
        <v>0</v>
      </c>
      <c r="E294" s="120">
        <v>0</v>
      </c>
      <c r="F294" s="120">
        <v>0</v>
      </c>
      <c r="G294" s="120">
        <v>71</v>
      </c>
      <c r="H294" s="120">
        <v>59</v>
      </c>
      <c r="I294" s="120">
        <v>67</v>
      </c>
      <c r="J294" s="120">
        <v>0</v>
      </c>
      <c r="K294" s="120">
        <v>0</v>
      </c>
      <c r="L294" s="120">
        <v>0</v>
      </c>
      <c r="M294" s="120">
        <v>0</v>
      </c>
      <c r="N294" s="120">
        <v>0</v>
      </c>
      <c r="O294" s="120">
        <v>0</v>
      </c>
      <c r="P294" s="120">
        <v>0</v>
      </c>
      <c r="Q294" s="120">
        <v>0</v>
      </c>
      <c r="R294" s="120">
        <v>197</v>
      </c>
      <c r="V294" s="116" t="str">
        <v>Ralph C Mahar</v>
      </c>
      <c r="AB294" s="116">
        <f t="shared" si="65"/>
        <v>0</v>
      </c>
      <c r="AC294" s="116">
        <f t="shared" si="66"/>
        <v>0</v>
      </c>
      <c r="AD294" s="116">
        <f t="shared" si="67"/>
        <v>0</v>
      </c>
      <c r="AE294" s="116">
        <f t="shared" si="68"/>
        <v>0</v>
      </c>
      <c r="AF294" s="116">
        <f t="shared" si="69"/>
        <v>71</v>
      </c>
      <c r="AG294" s="116">
        <f t="shared" si="70"/>
        <v>59</v>
      </c>
      <c r="AH294" s="116">
        <f t="shared" si="71"/>
        <v>67</v>
      </c>
      <c r="AI294" s="116">
        <f t="shared" si="72"/>
        <v>0</v>
      </c>
      <c r="AJ294" s="116">
        <f t="shared" si="73"/>
        <v>0</v>
      </c>
      <c r="AK294" s="116">
        <f t="shared" si="74"/>
        <v>0</v>
      </c>
      <c r="AL294" s="116">
        <f t="shared" si="75"/>
        <v>0</v>
      </c>
      <c r="AM294" s="116">
        <f t="shared" si="76"/>
        <v>0</v>
      </c>
      <c r="AN294" s="116">
        <f t="shared" si="77"/>
        <v>0</v>
      </c>
      <c r="AO294" s="116">
        <f t="shared" si="78"/>
        <v>0</v>
      </c>
      <c r="AP294" s="116">
        <f t="shared" si="79"/>
        <v>0</v>
      </c>
      <c r="AQ294" s="116">
        <f t="shared" si="80"/>
        <v>197</v>
      </c>
    </row>
    <row r="295" spans="1:43" x14ac:dyDescent="0.25">
      <c r="A295" s="119" t="s">
        <v>438</v>
      </c>
      <c r="B295" s="119" t="s">
        <v>440</v>
      </c>
      <c r="C295" s="120">
        <v>41</v>
      </c>
      <c r="D295" s="120">
        <v>66</v>
      </c>
      <c r="E295" s="120">
        <v>66</v>
      </c>
      <c r="F295" s="120">
        <v>69</v>
      </c>
      <c r="G295" s="120">
        <v>0</v>
      </c>
      <c r="H295" s="120">
        <v>0</v>
      </c>
      <c r="I295" s="120">
        <v>0</v>
      </c>
      <c r="J295" s="120">
        <v>0</v>
      </c>
      <c r="K295" s="120">
        <v>0</v>
      </c>
      <c r="L295" s="120">
        <v>0</v>
      </c>
      <c r="M295" s="120">
        <v>0</v>
      </c>
      <c r="N295" s="120">
        <v>0</v>
      </c>
      <c r="O295" s="120">
        <v>0</v>
      </c>
      <c r="P295" s="120">
        <v>0</v>
      </c>
      <c r="Q295" s="120">
        <v>0</v>
      </c>
      <c r="R295" s="120">
        <v>242</v>
      </c>
      <c r="V295" s="116" t="str">
        <v>Randolph</v>
      </c>
      <c r="AB295" s="116">
        <f t="shared" si="65"/>
        <v>41</v>
      </c>
      <c r="AC295" s="116">
        <f t="shared" si="66"/>
        <v>66</v>
      </c>
      <c r="AD295" s="116">
        <f t="shared" si="67"/>
        <v>66</v>
      </c>
      <c r="AE295" s="116">
        <f t="shared" si="68"/>
        <v>69</v>
      </c>
      <c r="AF295" s="116">
        <f t="shared" si="69"/>
        <v>0</v>
      </c>
      <c r="AG295" s="116">
        <f t="shared" si="70"/>
        <v>0</v>
      </c>
      <c r="AH295" s="116">
        <f t="shared" si="71"/>
        <v>0</v>
      </c>
      <c r="AI295" s="116">
        <f t="shared" si="72"/>
        <v>0</v>
      </c>
      <c r="AJ295" s="116">
        <f t="shared" si="73"/>
        <v>0</v>
      </c>
      <c r="AK295" s="116">
        <f t="shared" si="74"/>
        <v>0</v>
      </c>
      <c r="AL295" s="116">
        <f t="shared" si="75"/>
        <v>0</v>
      </c>
      <c r="AM295" s="116">
        <f t="shared" si="76"/>
        <v>0</v>
      </c>
      <c r="AN295" s="116">
        <f t="shared" si="77"/>
        <v>0</v>
      </c>
      <c r="AO295" s="116">
        <f t="shared" si="78"/>
        <v>0</v>
      </c>
      <c r="AP295" s="116">
        <f t="shared" si="79"/>
        <v>0</v>
      </c>
      <c r="AQ295" s="116">
        <f t="shared" si="80"/>
        <v>242</v>
      </c>
    </row>
    <row r="296" spans="1:43" x14ac:dyDescent="0.25">
      <c r="A296" s="119" t="s">
        <v>441</v>
      </c>
      <c r="B296" s="119" t="s">
        <v>442</v>
      </c>
      <c r="C296" s="120">
        <v>36</v>
      </c>
      <c r="D296" s="120">
        <v>32</v>
      </c>
      <c r="E296" s="120">
        <v>37</v>
      </c>
      <c r="F296" s="120">
        <v>38</v>
      </c>
      <c r="G296" s="120">
        <v>37</v>
      </c>
      <c r="H296" s="120">
        <v>39</v>
      </c>
      <c r="I296" s="120">
        <v>34</v>
      </c>
      <c r="J296" s="120">
        <v>29</v>
      </c>
      <c r="K296" s="120">
        <v>27</v>
      </c>
      <c r="L296" s="120">
        <v>20</v>
      </c>
      <c r="M296" s="120">
        <v>0</v>
      </c>
      <c r="N296" s="120">
        <v>0</v>
      </c>
      <c r="O296" s="120">
        <v>0</v>
      </c>
      <c r="P296" s="120">
        <v>0</v>
      </c>
      <c r="Q296" s="120">
        <v>0</v>
      </c>
      <c r="R296" s="120">
        <v>329</v>
      </c>
      <c r="V296" s="116" t="str">
        <v>Reading</v>
      </c>
      <c r="AB296" s="116">
        <f t="shared" si="65"/>
        <v>36</v>
      </c>
      <c r="AC296" s="116">
        <f t="shared" si="66"/>
        <v>32</v>
      </c>
      <c r="AD296" s="116">
        <f t="shared" si="67"/>
        <v>37</v>
      </c>
      <c r="AE296" s="116">
        <f t="shared" si="68"/>
        <v>38</v>
      </c>
      <c r="AF296" s="116">
        <f t="shared" si="69"/>
        <v>37</v>
      </c>
      <c r="AG296" s="116">
        <f t="shared" si="70"/>
        <v>39</v>
      </c>
      <c r="AH296" s="116">
        <f t="shared" si="71"/>
        <v>34</v>
      </c>
      <c r="AI296" s="116">
        <f t="shared" si="72"/>
        <v>29</v>
      </c>
      <c r="AJ296" s="116">
        <f t="shared" si="73"/>
        <v>27</v>
      </c>
      <c r="AK296" s="116">
        <f t="shared" si="74"/>
        <v>20</v>
      </c>
      <c r="AL296" s="116">
        <f t="shared" si="75"/>
        <v>0</v>
      </c>
      <c r="AM296" s="116">
        <f t="shared" si="76"/>
        <v>0</v>
      </c>
      <c r="AN296" s="116">
        <f t="shared" si="77"/>
        <v>0</v>
      </c>
      <c r="AO296" s="116">
        <f t="shared" si="78"/>
        <v>0</v>
      </c>
      <c r="AP296" s="116">
        <f t="shared" si="79"/>
        <v>0</v>
      </c>
      <c r="AQ296" s="116">
        <f t="shared" si="80"/>
        <v>329</v>
      </c>
    </row>
    <row r="297" spans="1:43" x14ac:dyDescent="0.25">
      <c r="A297" s="119" t="s">
        <v>443</v>
      </c>
      <c r="B297" s="119" t="s">
        <v>444</v>
      </c>
      <c r="C297" s="120">
        <v>0</v>
      </c>
      <c r="D297" s="120">
        <v>0</v>
      </c>
      <c r="E297" s="120">
        <v>0</v>
      </c>
      <c r="F297" s="120">
        <v>0</v>
      </c>
      <c r="G297" s="120">
        <v>0</v>
      </c>
      <c r="H297" s="120">
        <v>0</v>
      </c>
      <c r="I297" s="120">
        <v>0</v>
      </c>
      <c r="J297" s="120">
        <v>288</v>
      </c>
      <c r="K297" s="120">
        <v>286</v>
      </c>
      <c r="L297" s="120">
        <v>254</v>
      </c>
      <c r="M297" s="120">
        <v>0</v>
      </c>
      <c r="N297" s="120">
        <v>0</v>
      </c>
      <c r="O297" s="120">
        <v>0</v>
      </c>
      <c r="P297" s="120">
        <v>0</v>
      </c>
      <c r="Q297" s="120">
        <v>0</v>
      </c>
      <c r="R297" s="120">
        <v>828</v>
      </c>
      <c r="V297" s="116" t="str">
        <v>Revere</v>
      </c>
      <c r="AB297" s="116">
        <f t="shared" si="65"/>
        <v>0</v>
      </c>
      <c r="AC297" s="116">
        <f t="shared" si="66"/>
        <v>0</v>
      </c>
      <c r="AD297" s="116">
        <f t="shared" si="67"/>
        <v>0</v>
      </c>
      <c r="AE297" s="116">
        <f t="shared" si="68"/>
        <v>0</v>
      </c>
      <c r="AF297" s="116">
        <f t="shared" si="69"/>
        <v>0</v>
      </c>
      <c r="AG297" s="116">
        <f t="shared" si="70"/>
        <v>0</v>
      </c>
      <c r="AH297" s="116">
        <f t="shared" si="71"/>
        <v>0</v>
      </c>
      <c r="AI297" s="116">
        <f t="shared" si="72"/>
        <v>288</v>
      </c>
      <c r="AJ297" s="116">
        <f t="shared" si="73"/>
        <v>286</v>
      </c>
      <c r="AK297" s="116">
        <f t="shared" si="74"/>
        <v>254</v>
      </c>
      <c r="AL297" s="116">
        <f t="shared" si="75"/>
        <v>0</v>
      </c>
      <c r="AM297" s="116">
        <f t="shared" si="76"/>
        <v>0</v>
      </c>
      <c r="AN297" s="116">
        <f t="shared" si="77"/>
        <v>0</v>
      </c>
      <c r="AO297" s="116">
        <f t="shared" si="78"/>
        <v>0</v>
      </c>
      <c r="AP297" s="116">
        <f t="shared" si="79"/>
        <v>0</v>
      </c>
      <c r="AQ297" s="116">
        <f t="shared" si="80"/>
        <v>828</v>
      </c>
    </row>
    <row r="298" spans="1:43" x14ac:dyDescent="0.25">
      <c r="A298" s="119" t="s">
        <v>443</v>
      </c>
      <c r="B298" s="119" t="s">
        <v>445</v>
      </c>
      <c r="C298" s="120">
        <v>0</v>
      </c>
      <c r="D298" s="120">
        <v>0</v>
      </c>
      <c r="E298" s="120">
        <v>0</v>
      </c>
      <c r="F298" s="120">
        <v>0</v>
      </c>
      <c r="G298" s="120">
        <v>0</v>
      </c>
      <c r="H298" s="120">
        <v>0</v>
      </c>
      <c r="I298" s="120">
        <v>0</v>
      </c>
      <c r="J298" s="120">
        <v>0</v>
      </c>
      <c r="K298" s="120">
        <v>0</v>
      </c>
      <c r="L298" s="120">
        <v>0</v>
      </c>
      <c r="M298" s="120">
        <v>361</v>
      </c>
      <c r="N298" s="120">
        <v>339</v>
      </c>
      <c r="O298" s="120">
        <v>372</v>
      </c>
      <c r="P298" s="120">
        <v>397</v>
      </c>
      <c r="Q298" s="120">
        <v>18</v>
      </c>
      <c r="R298" s="120">
        <v>1487</v>
      </c>
      <c r="V298" s="116" t="str">
        <v>Richmond</v>
      </c>
      <c r="AB298" s="116">
        <f t="shared" si="65"/>
        <v>0</v>
      </c>
      <c r="AC298" s="116">
        <f t="shared" si="66"/>
        <v>0</v>
      </c>
      <c r="AD298" s="116">
        <f t="shared" si="67"/>
        <v>0</v>
      </c>
      <c r="AE298" s="116">
        <f t="shared" si="68"/>
        <v>0</v>
      </c>
      <c r="AF298" s="116">
        <f t="shared" si="69"/>
        <v>0</v>
      </c>
      <c r="AG298" s="116">
        <f t="shared" si="70"/>
        <v>0</v>
      </c>
      <c r="AH298" s="116">
        <f t="shared" si="71"/>
        <v>0</v>
      </c>
      <c r="AI298" s="116">
        <f t="shared" si="72"/>
        <v>0</v>
      </c>
      <c r="AJ298" s="116">
        <f t="shared" si="73"/>
        <v>0</v>
      </c>
      <c r="AK298" s="116">
        <f t="shared" si="74"/>
        <v>0</v>
      </c>
      <c r="AL298" s="116">
        <f t="shared" si="75"/>
        <v>361</v>
      </c>
      <c r="AM298" s="116">
        <f t="shared" si="76"/>
        <v>339</v>
      </c>
      <c r="AN298" s="116">
        <f t="shared" si="77"/>
        <v>372</v>
      </c>
      <c r="AO298" s="116">
        <f t="shared" si="78"/>
        <v>397</v>
      </c>
      <c r="AP298" s="116">
        <f t="shared" si="79"/>
        <v>18</v>
      </c>
      <c r="AQ298" s="116">
        <f t="shared" si="80"/>
        <v>1487</v>
      </c>
    </row>
    <row r="299" spans="1:43" x14ac:dyDescent="0.25">
      <c r="A299" s="119" t="s">
        <v>443</v>
      </c>
      <c r="B299" s="119" t="s">
        <v>446</v>
      </c>
      <c r="C299" s="120">
        <v>0</v>
      </c>
      <c r="D299" s="120">
        <v>0</v>
      </c>
      <c r="E299" s="120">
        <v>0</v>
      </c>
      <c r="F299" s="120">
        <v>189</v>
      </c>
      <c r="G299" s="120">
        <v>189</v>
      </c>
      <c r="H299" s="120">
        <v>165</v>
      </c>
      <c r="I299" s="120">
        <v>0</v>
      </c>
      <c r="J299" s="120">
        <v>0</v>
      </c>
      <c r="K299" s="120">
        <v>0</v>
      </c>
      <c r="L299" s="120">
        <v>0</v>
      </c>
      <c r="M299" s="120">
        <v>0</v>
      </c>
      <c r="N299" s="120">
        <v>0</v>
      </c>
      <c r="O299" s="120">
        <v>0</v>
      </c>
      <c r="P299" s="120">
        <v>0</v>
      </c>
      <c r="Q299" s="120">
        <v>0</v>
      </c>
      <c r="R299" s="120">
        <v>543</v>
      </c>
      <c r="V299" s="116" t="str">
        <v>Rising Tide Charter Public (District)</v>
      </c>
      <c r="AB299" s="116">
        <f t="shared" si="65"/>
        <v>0</v>
      </c>
      <c r="AC299" s="116">
        <f t="shared" si="66"/>
        <v>0</v>
      </c>
      <c r="AD299" s="116">
        <f t="shared" si="67"/>
        <v>0</v>
      </c>
      <c r="AE299" s="116">
        <f t="shared" si="68"/>
        <v>189</v>
      </c>
      <c r="AF299" s="116">
        <f t="shared" si="69"/>
        <v>189</v>
      </c>
      <c r="AG299" s="116">
        <f t="shared" si="70"/>
        <v>165</v>
      </c>
      <c r="AH299" s="116">
        <f t="shared" si="71"/>
        <v>0</v>
      </c>
      <c r="AI299" s="116">
        <f t="shared" si="72"/>
        <v>0</v>
      </c>
      <c r="AJ299" s="116">
        <f t="shared" si="73"/>
        <v>0</v>
      </c>
      <c r="AK299" s="116">
        <f t="shared" si="74"/>
        <v>0</v>
      </c>
      <c r="AL299" s="116">
        <f t="shared" si="75"/>
        <v>0</v>
      </c>
      <c r="AM299" s="116">
        <f t="shared" si="76"/>
        <v>0</v>
      </c>
      <c r="AN299" s="116">
        <f t="shared" si="77"/>
        <v>0</v>
      </c>
      <c r="AO299" s="116">
        <f t="shared" si="78"/>
        <v>0</v>
      </c>
      <c r="AP299" s="116">
        <f t="shared" si="79"/>
        <v>0</v>
      </c>
      <c r="AQ299" s="116">
        <f t="shared" si="80"/>
        <v>543</v>
      </c>
    </row>
    <row r="300" spans="1:43" x14ac:dyDescent="0.25">
      <c r="A300" s="119" t="s">
        <v>443</v>
      </c>
      <c r="B300" s="119" t="s">
        <v>447</v>
      </c>
      <c r="C300" s="120">
        <v>0</v>
      </c>
      <c r="D300" s="120">
        <v>144</v>
      </c>
      <c r="E300" s="120">
        <v>166</v>
      </c>
      <c r="F300" s="120">
        <v>0</v>
      </c>
      <c r="G300" s="120">
        <v>0</v>
      </c>
      <c r="H300" s="120">
        <v>0</v>
      </c>
      <c r="I300" s="120">
        <v>0</v>
      </c>
      <c r="J300" s="120">
        <v>0</v>
      </c>
      <c r="K300" s="120">
        <v>0</v>
      </c>
      <c r="L300" s="120">
        <v>0</v>
      </c>
      <c r="M300" s="120">
        <v>0</v>
      </c>
      <c r="N300" s="120">
        <v>0</v>
      </c>
      <c r="O300" s="120">
        <v>0</v>
      </c>
      <c r="P300" s="120">
        <v>0</v>
      </c>
      <c r="Q300" s="120">
        <v>0</v>
      </c>
      <c r="R300" s="120">
        <v>310</v>
      </c>
      <c r="V300" s="116" t="str">
        <v>River Valley Charter (District)</v>
      </c>
      <c r="AB300" s="116">
        <f t="shared" si="65"/>
        <v>0</v>
      </c>
      <c r="AC300" s="116">
        <f t="shared" si="66"/>
        <v>144</v>
      </c>
      <c r="AD300" s="116">
        <f t="shared" si="67"/>
        <v>166</v>
      </c>
      <c r="AE300" s="116">
        <f t="shared" si="68"/>
        <v>0</v>
      </c>
      <c r="AF300" s="116">
        <f t="shared" si="69"/>
        <v>0</v>
      </c>
      <c r="AG300" s="116">
        <f t="shared" si="70"/>
        <v>0</v>
      </c>
      <c r="AH300" s="116">
        <f t="shared" si="71"/>
        <v>0</v>
      </c>
      <c r="AI300" s="116">
        <f t="shared" si="72"/>
        <v>0</v>
      </c>
      <c r="AJ300" s="116">
        <f t="shared" si="73"/>
        <v>0</v>
      </c>
      <c r="AK300" s="116">
        <f t="shared" si="74"/>
        <v>0</v>
      </c>
      <c r="AL300" s="116">
        <f t="shared" si="75"/>
        <v>0</v>
      </c>
      <c r="AM300" s="116">
        <f t="shared" si="76"/>
        <v>0</v>
      </c>
      <c r="AN300" s="116">
        <f t="shared" si="77"/>
        <v>0</v>
      </c>
      <c r="AO300" s="116">
        <f t="shared" si="78"/>
        <v>0</v>
      </c>
      <c r="AP300" s="116">
        <f t="shared" si="79"/>
        <v>0</v>
      </c>
      <c r="AQ300" s="116">
        <f t="shared" si="80"/>
        <v>310</v>
      </c>
    </row>
    <row r="301" spans="1:43" x14ac:dyDescent="0.25">
      <c r="A301" s="119" t="s">
        <v>443</v>
      </c>
      <c r="B301" s="119" t="s">
        <v>448</v>
      </c>
      <c r="C301" s="120">
        <v>129</v>
      </c>
      <c r="D301" s="120">
        <v>264</v>
      </c>
      <c r="E301" s="120">
        <v>280</v>
      </c>
      <c r="F301" s="120">
        <v>258</v>
      </c>
      <c r="G301" s="120">
        <v>0</v>
      </c>
      <c r="H301" s="120">
        <v>0</v>
      </c>
      <c r="I301" s="120">
        <v>0</v>
      </c>
      <c r="J301" s="120">
        <v>0</v>
      </c>
      <c r="K301" s="120">
        <v>0</v>
      </c>
      <c r="L301" s="120">
        <v>0</v>
      </c>
      <c r="M301" s="120">
        <v>0</v>
      </c>
      <c r="N301" s="120">
        <v>0</v>
      </c>
      <c r="O301" s="120">
        <v>0</v>
      </c>
      <c r="P301" s="120">
        <v>0</v>
      </c>
      <c r="Q301" s="120">
        <v>0</v>
      </c>
      <c r="R301" s="120">
        <v>931</v>
      </c>
      <c r="V301" s="116" t="str">
        <v>Rochester</v>
      </c>
      <c r="AB301" s="116">
        <f t="shared" si="65"/>
        <v>129</v>
      </c>
      <c r="AC301" s="116">
        <f t="shared" si="66"/>
        <v>264</v>
      </c>
      <c r="AD301" s="116">
        <f t="shared" si="67"/>
        <v>280</v>
      </c>
      <c r="AE301" s="116">
        <f t="shared" si="68"/>
        <v>258</v>
      </c>
      <c r="AF301" s="116">
        <f t="shared" si="69"/>
        <v>0</v>
      </c>
      <c r="AG301" s="116">
        <f t="shared" si="70"/>
        <v>0</v>
      </c>
      <c r="AH301" s="116">
        <f t="shared" si="71"/>
        <v>0</v>
      </c>
      <c r="AI301" s="116">
        <f t="shared" si="72"/>
        <v>0</v>
      </c>
      <c r="AJ301" s="116">
        <f t="shared" si="73"/>
        <v>0</v>
      </c>
      <c r="AK301" s="116">
        <f t="shared" si="74"/>
        <v>0</v>
      </c>
      <c r="AL301" s="116">
        <f t="shared" si="75"/>
        <v>0</v>
      </c>
      <c r="AM301" s="116">
        <f t="shared" si="76"/>
        <v>0</v>
      </c>
      <c r="AN301" s="116">
        <f t="shared" si="77"/>
        <v>0</v>
      </c>
      <c r="AO301" s="116">
        <f t="shared" si="78"/>
        <v>0</v>
      </c>
      <c r="AP301" s="116">
        <f t="shared" si="79"/>
        <v>0</v>
      </c>
      <c r="AQ301" s="116">
        <f t="shared" si="80"/>
        <v>931</v>
      </c>
    </row>
    <row r="302" spans="1:43" x14ac:dyDescent="0.25">
      <c r="A302" s="119" t="s">
        <v>443</v>
      </c>
      <c r="B302" s="119" t="s">
        <v>449</v>
      </c>
      <c r="C302" s="120">
        <v>0</v>
      </c>
      <c r="D302" s="120">
        <v>0</v>
      </c>
      <c r="E302" s="120">
        <v>0</v>
      </c>
      <c r="F302" s="120">
        <v>0</v>
      </c>
      <c r="G302" s="120">
        <v>0</v>
      </c>
      <c r="H302" s="120">
        <v>0</v>
      </c>
      <c r="I302" s="120">
        <v>168</v>
      </c>
      <c r="J302" s="120">
        <v>174</v>
      </c>
      <c r="K302" s="120">
        <v>182</v>
      </c>
      <c r="L302" s="120">
        <v>186</v>
      </c>
      <c r="M302" s="120">
        <v>0</v>
      </c>
      <c r="N302" s="120">
        <v>0</v>
      </c>
      <c r="O302" s="120">
        <v>0</v>
      </c>
      <c r="P302" s="120">
        <v>0</v>
      </c>
      <c r="Q302" s="120">
        <v>0</v>
      </c>
      <c r="R302" s="118">
        <v>710</v>
      </c>
      <c r="V302" s="116" t="str">
        <v>Rockland</v>
      </c>
      <c r="AB302" s="116">
        <f t="shared" si="65"/>
        <v>0</v>
      </c>
      <c r="AC302" s="116">
        <f t="shared" si="66"/>
        <v>0</v>
      </c>
      <c r="AD302" s="116">
        <f t="shared" si="67"/>
        <v>0</v>
      </c>
      <c r="AE302" s="116">
        <f t="shared" si="68"/>
        <v>0</v>
      </c>
      <c r="AF302" s="116">
        <f t="shared" si="69"/>
        <v>0</v>
      </c>
      <c r="AG302" s="116">
        <f t="shared" si="70"/>
        <v>0</v>
      </c>
      <c r="AH302" s="116">
        <f t="shared" si="71"/>
        <v>168</v>
      </c>
      <c r="AI302" s="116">
        <f t="shared" si="72"/>
        <v>174</v>
      </c>
      <c r="AJ302" s="116">
        <f t="shared" si="73"/>
        <v>182</v>
      </c>
      <c r="AK302" s="116">
        <f t="shared" si="74"/>
        <v>186</v>
      </c>
      <c r="AL302" s="116">
        <f t="shared" si="75"/>
        <v>0</v>
      </c>
      <c r="AM302" s="116">
        <f t="shared" si="76"/>
        <v>0</v>
      </c>
      <c r="AN302" s="116">
        <f t="shared" si="77"/>
        <v>0</v>
      </c>
      <c r="AO302" s="116">
        <f t="shared" si="78"/>
        <v>0</v>
      </c>
      <c r="AP302" s="116">
        <f t="shared" si="79"/>
        <v>0</v>
      </c>
      <c r="AQ302" s="116">
        <f t="shared" si="80"/>
        <v>710</v>
      </c>
    </row>
    <row r="303" spans="1:43" x14ac:dyDescent="0.25">
      <c r="A303" s="119" t="s">
        <v>443</v>
      </c>
      <c r="B303" s="119" t="s">
        <v>450</v>
      </c>
      <c r="C303" s="120">
        <v>0</v>
      </c>
      <c r="D303" s="120">
        <v>0</v>
      </c>
      <c r="E303" s="120">
        <v>0</v>
      </c>
      <c r="F303" s="120">
        <v>0</v>
      </c>
      <c r="G303" s="120">
        <v>0</v>
      </c>
      <c r="H303" s="120">
        <v>0</v>
      </c>
      <c r="I303" s="120">
        <v>0</v>
      </c>
      <c r="J303" s="120">
        <v>0</v>
      </c>
      <c r="K303" s="120">
        <v>0</v>
      </c>
      <c r="L303" s="120">
        <v>0</v>
      </c>
      <c r="M303" s="120">
        <v>0</v>
      </c>
      <c r="N303" s="120">
        <v>5</v>
      </c>
      <c r="O303" s="120">
        <v>4</v>
      </c>
      <c r="P303" s="120">
        <v>1</v>
      </c>
      <c r="Q303" s="120">
        <v>0</v>
      </c>
      <c r="R303" s="120">
        <v>10</v>
      </c>
      <c r="V303" s="116" t="str">
        <v>Rockport</v>
      </c>
      <c r="AB303" s="116">
        <f t="shared" si="65"/>
        <v>0</v>
      </c>
      <c r="AC303" s="116">
        <f t="shared" si="66"/>
        <v>0</v>
      </c>
      <c r="AD303" s="116">
        <f t="shared" si="67"/>
        <v>0</v>
      </c>
      <c r="AE303" s="116">
        <f t="shared" si="68"/>
        <v>0</v>
      </c>
      <c r="AF303" s="116">
        <f t="shared" si="69"/>
        <v>0</v>
      </c>
      <c r="AG303" s="116">
        <f t="shared" si="70"/>
        <v>0</v>
      </c>
      <c r="AH303" s="116">
        <f t="shared" si="71"/>
        <v>0</v>
      </c>
      <c r="AI303" s="116">
        <f t="shared" si="72"/>
        <v>0</v>
      </c>
      <c r="AJ303" s="116">
        <f t="shared" si="73"/>
        <v>0</v>
      </c>
      <c r="AK303" s="116">
        <f t="shared" si="74"/>
        <v>0</v>
      </c>
      <c r="AL303" s="116">
        <f t="shared" si="75"/>
        <v>0</v>
      </c>
      <c r="AM303" s="116">
        <f t="shared" si="76"/>
        <v>5</v>
      </c>
      <c r="AN303" s="116">
        <f t="shared" si="77"/>
        <v>4</v>
      </c>
      <c r="AO303" s="116">
        <f t="shared" si="78"/>
        <v>1</v>
      </c>
      <c r="AP303" s="116">
        <f t="shared" si="79"/>
        <v>0</v>
      </c>
      <c r="AQ303" s="116">
        <f t="shared" si="80"/>
        <v>10</v>
      </c>
    </row>
    <row r="304" spans="1:43" x14ac:dyDescent="0.25">
      <c r="A304" s="119" t="s">
        <v>443</v>
      </c>
      <c r="B304" s="119" t="s">
        <v>451</v>
      </c>
      <c r="C304" s="120">
        <v>0</v>
      </c>
      <c r="D304" s="120">
        <v>0</v>
      </c>
      <c r="E304" s="120">
        <v>0</v>
      </c>
      <c r="F304" s="120">
        <v>0</v>
      </c>
      <c r="G304" s="120">
        <v>296</v>
      </c>
      <c r="H304" s="120">
        <v>286</v>
      </c>
      <c r="I304" s="120">
        <v>281</v>
      </c>
      <c r="J304" s="120">
        <v>0</v>
      </c>
      <c r="K304" s="120">
        <v>0</v>
      </c>
      <c r="L304" s="120">
        <v>0</v>
      </c>
      <c r="M304" s="120">
        <v>0</v>
      </c>
      <c r="N304" s="120">
        <v>0</v>
      </c>
      <c r="O304" s="120">
        <v>0</v>
      </c>
      <c r="P304" s="120">
        <v>0</v>
      </c>
      <c r="Q304" s="120">
        <v>0</v>
      </c>
      <c r="R304" s="120">
        <v>863</v>
      </c>
      <c r="V304" s="116" t="str">
        <v>Rowe</v>
      </c>
      <c r="AB304" s="116">
        <f t="shared" si="65"/>
        <v>0</v>
      </c>
      <c r="AC304" s="116">
        <f t="shared" si="66"/>
        <v>0</v>
      </c>
      <c r="AD304" s="116">
        <f t="shared" si="67"/>
        <v>0</v>
      </c>
      <c r="AE304" s="116">
        <f t="shared" si="68"/>
        <v>0</v>
      </c>
      <c r="AF304" s="116">
        <f t="shared" si="69"/>
        <v>296</v>
      </c>
      <c r="AG304" s="116">
        <f t="shared" si="70"/>
        <v>286</v>
      </c>
      <c r="AH304" s="116">
        <f t="shared" si="71"/>
        <v>281</v>
      </c>
      <c r="AI304" s="116">
        <f t="shared" si="72"/>
        <v>0</v>
      </c>
      <c r="AJ304" s="116">
        <f t="shared" si="73"/>
        <v>0</v>
      </c>
      <c r="AK304" s="116">
        <f t="shared" si="74"/>
        <v>0</v>
      </c>
      <c r="AL304" s="116">
        <f t="shared" si="75"/>
        <v>0</v>
      </c>
      <c r="AM304" s="116">
        <f t="shared" si="76"/>
        <v>0</v>
      </c>
      <c r="AN304" s="116">
        <f t="shared" si="77"/>
        <v>0</v>
      </c>
      <c r="AO304" s="116">
        <f t="shared" si="78"/>
        <v>0</v>
      </c>
      <c r="AP304" s="116">
        <f t="shared" si="79"/>
        <v>0</v>
      </c>
      <c r="AQ304" s="116">
        <f t="shared" si="80"/>
        <v>863</v>
      </c>
    </row>
    <row r="305" spans="1:43" x14ac:dyDescent="0.25">
      <c r="A305" s="119" t="s">
        <v>452</v>
      </c>
      <c r="B305" s="119" t="s">
        <v>453</v>
      </c>
      <c r="C305" s="120">
        <v>31</v>
      </c>
      <c r="D305" s="120">
        <v>14</v>
      </c>
      <c r="E305" s="120">
        <v>40</v>
      </c>
      <c r="F305" s="120">
        <v>33</v>
      </c>
      <c r="G305" s="120">
        <v>31</v>
      </c>
      <c r="H305" s="120">
        <v>27</v>
      </c>
      <c r="I305" s="120">
        <v>47</v>
      </c>
      <c r="J305" s="120">
        <v>35</v>
      </c>
      <c r="K305" s="120">
        <v>0</v>
      </c>
      <c r="L305" s="120">
        <v>0</v>
      </c>
      <c r="M305" s="120">
        <v>0</v>
      </c>
      <c r="N305" s="120">
        <v>0</v>
      </c>
      <c r="O305" s="120">
        <v>0</v>
      </c>
      <c r="P305" s="120">
        <v>0</v>
      </c>
      <c r="Q305" s="120">
        <v>0</v>
      </c>
      <c r="R305" s="120">
        <v>258</v>
      </c>
      <c r="V305" s="116" t="str">
        <v>Roxbury Preparatory Charter (District)</v>
      </c>
      <c r="AB305" s="116">
        <f t="shared" si="65"/>
        <v>31</v>
      </c>
      <c r="AC305" s="116">
        <f t="shared" si="66"/>
        <v>14</v>
      </c>
      <c r="AD305" s="116">
        <f t="shared" si="67"/>
        <v>40</v>
      </c>
      <c r="AE305" s="116">
        <f t="shared" si="68"/>
        <v>33</v>
      </c>
      <c r="AF305" s="116">
        <f t="shared" si="69"/>
        <v>31</v>
      </c>
      <c r="AG305" s="116">
        <f t="shared" si="70"/>
        <v>27</v>
      </c>
      <c r="AH305" s="116">
        <f t="shared" si="71"/>
        <v>47</v>
      </c>
      <c r="AI305" s="116">
        <f t="shared" si="72"/>
        <v>35</v>
      </c>
      <c r="AJ305" s="116">
        <f t="shared" si="73"/>
        <v>0</v>
      </c>
      <c r="AK305" s="116">
        <f t="shared" si="74"/>
        <v>0</v>
      </c>
      <c r="AL305" s="116">
        <f t="shared" si="75"/>
        <v>0</v>
      </c>
      <c r="AM305" s="116">
        <f t="shared" si="76"/>
        <v>0</v>
      </c>
      <c r="AN305" s="116">
        <f t="shared" si="77"/>
        <v>0</v>
      </c>
      <c r="AO305" s="116">
        <f t="shared" si="78"/>
        <v>0</v>
      </c>
      <c r="AP305" s="116">
        <f t="shared" si="79"/>
        <v>0</v>
      </c>
      <c r="AQ305" s="116">
        <f t="shared" si="80"/>
        <v>258</v>
      </c>
    </row>
    <row r="306" spans="1:43" x14ac:dyDescent="0.25">
      <c r="A306" s="119" t="s">
        <v>454</v>
      </c>
      <c r="B306" s="119" t="s">
        <v>455</v>
      </c>
      <c r="C306" s="120">
        <v>0</v>
      </c>
      <c r="D306" s="120">
        <v>0</v>
      </c>
      <c r="E306" s="120">
        <v>0</v>
      </c>
      <c r="F306" s="120">
        <v>0</v>
      </c>
      <c r="G306" s="120">
        <v>0</v>
      </c>
      <c r="H306" s="120">
        <v>0</v>
      </c>
      <c r="I306" s="120">
        <v>0</v>
      </c>
      <c r="J306" s="120">
        <v>0</v>
      </c>
      <c r="K306" s="120">
        <v>0</v>
      </c>
      <c r="L306" s="120">
        <v>0</v>
      </c>
      <c r="M306" s="120">
        <v>160</v>
      </c>
      <c r="N306" s="120">
        <v>161</v>
      </c>
      <c r="O306" s="120">
        <v>160</v>
      </c>
      <c r="P306" s="120">
        <v>150</v>
      </c>
      <c r="Q306" s="120">
        <v>0</v>
      </c>
      <c r="R306" s="120">
        <v>631</v>
      </c>
      <c r="V306" s="116" t="str">
        <v>Salem</v>
      </c>
      <c r="AB306" s="116">
        <f t="shared" si="65"/>
        <v>0</v>
      </c>
      <c r="AC306" s="116">
        <f t="shared" si="66"/>
        <v>0</v>
      </c>
      <c r="AD306" s="116">
        <f t="shared" si="67"/>
        <v>0</v>
      </c>
      <c r="AE306" s="116">
        <f t="shared" si="68"/>
        <v>0</v>
      </c>
      <c r="AF306" s="116">
        <f t="shared" si="69"/>
        <v>0</v>
      </c>
      <c r="AG306" s="116">
        <f t="shared" si="70"/>
        <v>0</v>
      </c>
      <c r="AH306" s="116">
        <f t="shared" si="71"/>
        <v>0</v>
      </c>
      <c r="AI306" s="116">
        <f t="shared" si="72"/>
        <v>0</v>
      </c>
      <c r="AJ306" s="116">
        <f t="shared" si="73"/>
        <v>0</v>
      </c>
      <c r="AK306" s="116">
        <f t="shared" si="74"/>
        <v>0</v>
      </c>
      <c r="AL306" s="116">
        <f t="shared" si="75"/>
        <v>160</v>
      </c>
      <c r="AM306" s="116">
        <f t="shared" si="76"/>
        <v>161</v>
      </c>
      <c r="AN306" s="116">
        <f t="shared" si="77"/>
        <v>160</v>
      </c>
      <c r="AO306" s="116">
        <f t="shared" si="78"/>
        <v>150</v>
      </c>
      <c r="AP306" s="116">
        <f t="shared" si="79"/>
        <v>0</v>
      </c>
      <c r="AQ306" s="116">
        <f t="shared" si="80"/>
        <v>631</v>
      </c>
    </row>
    <row r="307" spans="1:43" x14ac:dyDescent="0.25">
      <c r="A307" s="119" t="s">
        <v>456</v>
      </c>
      <c r="B307" s="119" t="s">
        <v>457</v>
      </c>
      <c r="C307" s="120">
        <v>0</v>
      </c>
      <c r="D307" s="120">
        <v>0</v>
      </c>
      <c r="E307" s="120">
        <v>0</v>
      </c>
      <c r="F307" s="120">
        <v>0</v>
      </c>
      <c r="G307" s="120">
        <v>0</v>
      </c>
      <c r="H307" s="120">
        <v>0</v>
      </c>
      <c r="I307" s="120">
        <v>0</v>
      </c>
      <c r="J307" s="120">
        <v>0</v>
      </c>
      <c r="K307" s="120">
        <v>0</v>
      </c>
      <c r="L307" s="120">
        <v>0</v>
      </c>
      <c r="M307" s="120">
        <v>344</v>
      </c>
      <c r="N307" s="120">
        <v>344</v>
      </c>
      <c r="O307" s="120">
        <v>335</v>
      </c>
      <c r="P307" s="120">
        <v>312</v>
      </c>
      <c r="Q307" s="120">
        <v>0</v>
      </c>
      <c r="R307" s="120">
        <v>1335</v>
      </c>
      <c r="V307" s="116" t="str">
        <v>Salem Academy Charter (District)</v>
      </c>
      <c r="AB307" s="116">
        <f t="shared" si="65"/>
        <v>0</v>
      </c>
      <c r="AC307" s="116">
        <f t="shared" si="66"/>
        <v>0</v>
      </c>
      <c r="AD307" s="116">
        <f t="shared" si="67"/>
        <v>0</v>
      </c>
      <c r="AE307" s="116">
        <f t="shared" si="68"/>
        <v>0</v>
      </c>
      <c r="AF307" s="116">
        <f t="shared" si="69"/>
        <v>0</v>
      </c>
      <c r="AG307" s="116">
        <f t="shared" si="70"/>
        <v>0</v>
      </c>
      <c r="AH307" s="116">
        <f t="shared" si="71"/>
        <v>0</v>
      </c>
      <c r="AI307" s="116">
        <f t="shared" si="72"/>
        <v>0</v>
      </c>
      <c r="AJ307" s="116">
        <f t="shared" si="73"/>
        <v>0</v>
      </c>
      <c r="AK307" s="116">
        <f t="shared" si="74"/>
        <v>0</v>
      </c>
      <c r="AL307" s="116">
        <f t="shared" si="75"/>
        <v>344</v>
      </c>
      <c r="AM307" s="116">
        <f t="shared" si="76"/>
        <v>344</v>
      </c>
      <c r="AN307" s="116">
        <f t="shared" si="77"/>
        <v>335</v>
      </c>
      <c r="AO307" s="116">
        <f t="shared" si="78"/>
        <v>312</v>
      </c>
      <c r="AP307" s="116">
        <f t="shared" si="79"/>
        <v>0</v>
      </c>
      <c r="AQ307" s="116">
        <f t="shared" si="80"/>
        <v>1335</v>
      </c>
    </row>
    <row r="308" spans="1:43" x14ac:dyDescent="0.25">
      <c r="A308" s="119" t="s">
        <v>458</v>
      </c>
      <c r="B308" s="119" t="s">
        <v>459</v>
      </c>
      <c r="C308" s="120">
        <v>0</v>
      </c>
      <c r="D308" s="120">
        <v>0</v>
      </c>
      <c r="E308" s="120">
        <v>0</v>
      </c>
      <c r="F308" s="120">
        <v>0</v>
      </c>
      <c r="G308" s="120">
        <v>0</v>
      </c>
      <c r="H308" s="120">
        <v>0</v>
      </c>
      <c r="I308" s="120">
        <v>0</v>
      </c>
      <c r="J308" s="120">
        <v>136</v>
      </c>
      <c r="K308" s="120">
        <v>175</v>
      </c>
      <c r="L308" s="120">
        <v>163</v>
      </c>
      <c r="M308" s="120">
        <v>0</v>
      </c>
      <c r="N308" s="120">
        <v>0</v>
      </c>
      <c r="O308" s="120">
        <v>0</v>
      </c>
      <c r="P308" s="120">
        <v>0</v>
      </c>
      <c r="Q308" s="120">
        <v>0</v>
      </c>
      <c r="R308" s="120">
        <v>474</v>
      </c>
      <c r="V308" s="116" t="str">
        <v>Sandwich</v>
      </c>
      <c r="AB308" s="116">
        <f t="shared" si="65"/>
        <v>0</v>
      </c>
      <c r="AC308" s="116">
        <f t="shared" si="66"/>
        <v>0</v>
      </c>
      <c r="AD308" s="116">
        <f t="shared" si="67"/>
        <v>0</v>
      </c>
      <c r="AE308" s="116">
        <f t="shared" si="68"/>
        <v>0</v>
      </c>
      <c r="AF308" s="116">
        <f t="shared" si="69"/>
        <v>0</v>
      </c>
      <c r="AG308" s="116">
        <f t="shared" si="70"/>
        <v>0</v>
      </c>
      <c r="AH308" s="116">
        <f t="shared" si="71"/>
        <v>0</v>
      </c>
      <c r="AI308" s="116">
        <f t="shared" si="72"/>
        <v>136</v>
      </c>
      <c r="AJ308" s="116">
        <f t="shared" si="73"/>
        <v>175</v>
      </c>
      <c r="AK308" s="116">
        <f t="shared" si="74"/>
        <v>163</v>
      </c>
      <c r="AL308" s="116">
        <f t="shared" si="75"/>
        <v>0</v>
      </c>
      <c r="AM308" s="116">
        <f t="shared" si="76"/>
        <v>0</v>
      </c>
      <c r="AN308" s="116">
        <f t="shared" si="77"/>
        <v>0</v>
      </c>
      <c r="AO308" s="116">
        <f t="shared" si="78"/>
        <v>0</v>
      </c>
      <c r="AP308" s="116">
        <f t="shared" si="79"/>
        <v>0</v>
      </c>
      <c r="AQ308" s="116">
        <f t="shared" si="80"/>
        <v>474</v>
      </c>
    </row>
    <row r="309" spans="1:43" x14ac:dyDescent="0.25">
      <c r="A309" s="119" t="s">
        <v>458</v>
      </c>
      <c r="B309" s="119" t="s">
        <v>460</v>
      </c>
      <c r="C309" s="120">
        <v>209</v>
      </c>
      <c r="D309" s="120">
        <v>0</v>
      </c>
      <c r="E309" s="120">
        <v>0</v>
      </c>
      <c r="F309" s="120">
        <v>0</v>
      </c>
      <c r="G309" s="120">
        <v>0</v>
      </c>
      <c r="H309" s="120">
        <v>0</v>
      </c>
      <c r="I309" s="120">
        <v>0</v>
      </c>
      <c r="J309" s="120">
        <v>0</v>
      </c>
      <c r="K309" s="120">
        <v>0</v>
      </c>
      <c r="L309" s="120">
        <v>0</v>
      </c>
      <c r="M309" s="120">
        <v>0</v>
      </c>
      <c r="N309" s="120">
        <v>0</v>
      </c>
      <c r="O309" s="120">
        <v>0</v>
      </c>
      <c r="P309" s="120">
        <v>0</v>
      </c>
      <c r="Q309" s="120">
        <v>0</v>
      </c>
      <c r="R309" s="120">
        <v>209</v>
      </c>
      <c r="V309" s="116" t="str">
        <v>Saugus</v>
      </c>
      <c r="AB309" s="116">
        <f t="shared" si="65"/>
        <v>209</v>
      </c>
      <c r="AC309" s="116">
        <f t="shared" si="66"/>
        <v>0</v>
      </c>
      <c r="AD309" s="116">
        <f t="shared" si="67"/>
        <v>0</v>
      </c>
      <c r="AE309" s="116">
        <f t="shared" si="68"/>
        <v>0</v>
      </c>
      <c r="AF309" s="116">
        <f t="shared" si="69"/>
        <v>0</v>
      </c>
      <c r="AG309" s="116">
        <f t="shared" si="70"/>
        <v>0</v>
      </c>
      <c r="AH309" s="116">
        <f t="shared" si="71"/>
        <v>0</v>
      </c>
      <c r="AI309" s="116">
        <f t="shared" si="72"/>
        <v>0</v>
      </c>
      <c r="AJ309" s="116">
        <f t="shared" si="73"/>
        <v>0</v>
      </c>
      <c r="AK309" s="116">
        <f t="shared" si="74"/>
        <v>0</v>
      </c>
      <c r="AL309" s="116">
        <f t="shared" si="75"/>
        <v>0</v>
      </c>
      <c r="AM309" s="116">
        <f t="shared" si="76"/>
        <v>0</v>
      </c>
      <c r="AN309" s="116">
        <f t="shared" si="77"/>
        <v>0</v>
      </c>
      <c r="AO309" s="116">
        <f t="shared" si="78"/>
        <v>0</v>
      </c>
      <c r="AP309" s="116">
        <f t="shared" si="79"/>
        <v>0</v>
      </c>
      <c r="AQ309" s="116">
        <f t="shared" si="80"/>
        <v>209</v>
      </c>
    </row>
    <row r="310" spans="1:43" x14ac:dyDescent="0.25">
      <c r="A310" s="119" t="s">
        <v>458</v>
      </c>
      <c r="B310" s="119" t="s">
        <v>461</v>
      </c>
      <c r="C310" s="120">
        <v>0</v>
      </c>
      <c r="D310" s="120">
        <v>0</v>
      </c>
      <c r="E310" s="120">
        <v>0</v>
      </c>
      <c r="F310" s="120">
        <v>0</v>
      </c>
      <c r="G310" s="120">
        <v>0</v>
      </c>
      <c r="H310" s="120">
        <v>0</v>
      </c>
      <c r="I310" s="120">
        <v>0</v>
      </c>
      <c r="J310" s="120">
        <v>0</v>
      </c>
      <c r="K310" s="120">
        <v>0</v>
      </c>
      <c r="L310" s="120">
        <v>0</v>
      </c>
      <c r="M310" s="120">
        <v>1028</v>
      </c>
      <c r="N310" s="120">
        <v>777</v>
      </c>
      <c r="O310" s="120">
        <v>855</v>
      </c>
      <c r="P310" s="120">
        <v>876</v>
      </c>
      <c r="Q310" s="120">
        <v>62</v>
      </c>
      <c r="R310" s="120">
        <v>3598</v>
      </c>
      <c r="V310" s="116" t="str">
        <v>Savoy</v>
      </c>
      <c r="AB310" s="116">
        <f t="shared" si="65"/>
        <v>0</v>
      </c>
      <c r="AC310" s="116">
        <f t="shared" si="66"/>
        <v>0</v>
      </c>
      <c r="AD310" s="116">
        <f t="shared" si="67"/>
        <v>0</v>
      </c>
      <c r="AE310" s="116">
        <f t="shared" si="68"/>
        <v>0</v>
      </c>
      <c r="AF310" s="116">
        <f t="shared" si="69"/>
        <v>0</v>
      </c>
      <c r="AG310" s="116">
        <f t="shared" si="70"/>
        <v>0</v>
      </c>
      <c r="AH310" s="116">
        <f t="shared" si="71"/>
        <v>0</v>
      </c>
      <c r="AI310" s="116">
        <f t="shared" si="72"/>
        <v>0</v>
      </c>
      <c r="AJ310" s="116">
        <f t="shared" si="73"/>
        <v>0</v>
      </c>
      <c r="AK310" s="116">
        <f t="shared" si="74"/>
        <v>0</v>
      </c>
      <c r="AL310" s="116">
        <f t="shared" si="75"/>
        <v>1028</v>
      </c>
      <c r="AM310" s="116">
        <f t="shared" si="76"/>
        <v>777</v>
      </c>
      <c r="AN310" s="116">
        <f t="shared" si="77"/>
        <v>855</v>
      </c>
      <c r="AO310" s="116">
        <f t="shared" si="78"/>
        <v>876</v>
      </c>
      <c r="AP310" s="116">
        <f t="shared" si="79"/>
        <v>62</v>
      </c>
      <c r="AQ310" s="116">
        <f t="shared" si="80"/>
        <v>3598</v>
      </c>
    </row>
    <row r="311" spans="1:43" x14ac:dyDescent="0.25">
      <c r="A311" s="119" t="s">
        <v>458</v>
      </c>
      <c r="B311" s="119" t="s">
        <v>462</v>
      </c>
      <c r="C311" s="120">
        <v>0</v>
      </c>
      <c r="D311" s="120">
        <v>0</v>
      </c>
      <c r="E311" s="120">
        <v>0</v>
      </c>
      <c r="F311" s="120">
        <v>0</v>
      </c>
      <c r="G311" s="120">
        <v>0</v>
      </c>
      <c r="H311" s="120">
        <v>0</v>
      </c>
      <c r="I311" s="120">
        <v>1</v>
      </c>
      <c r="J311" s="120">
        <v>0</v>
      </c>
      <c r="K311" s="120">
        <v>2</v>
      </c>
      <c r="L311" s="120">
        <v>2</v>
      </c>
      <c r="M311" s="120">
        <v>8</v>
      </c>
      <c r="N311" s="120">
        <v>4</v>
      </c>
      <c r="O311" s="120">
        <v>8</v>
      </c>
      <c r="P311" s="120">
        <v>5</v>
      </c>
      <c r="Q311" s="120">
        <v>0</v>
      </c>
      <c r="R311" s="118">
        <v>30</v>
      </c>
      <c r="V311" s="116" t="str">
        <v>Scituate</v>
      </c>
      <c r="AB311" s="116">
        <f t="shared" si="65"/>
        <v>0</v>
      </c>
      <c r="AC311" s="116">
        <f t="shared" si="66"/>
        <v>0</v>
      </c>
      <c r="AD311" s="116">
        <f t="shared" si="67"/>
        <v>0</v>
      </c>
      <c r="AE311" s="116">
        <f t="shared" si="68"/>
        <v>0</v>
      </c>
      <c r="AF311" s="116">
        <f t="shared" si="69"/>
        <v>0</v>
      </c>
      <c r="AG311" s="116">
        <f t="shared" si="70"/>
        <v>0</v>
      </c>
      <c r="AH311" s="116">
        <f t="shared" si="71"/>
        <v>1</v>
      </c>
      <c r="AI311" s="116">
        <f t="shared" si="72"/>
        <v>0</v>
      </c>
      <c r="AJ311" s="116">
        <f t="shared" si="73"/>
        <v>2</v>
      </c>
      <c r="AK311" s="116">
        <f t="shared" si="74"/>
        <v>2</v>
      </c>
      <c r="AL311" s="116">
        <f t="shared" si="75"/>
        <v>8</v>
      </c>
      <c r="AM311" s="116">
        <f t="shared" si="76"/>
        <v>4</v>
      </c>
      <c r="AN311" s="116">
        <f t="shared" si="77"/>
        <v>8</v>
      </c>
      <c r="AO311" s="116">
        <f t="shared" si="78"/>
        <v>5</v>
      </c>
      <c r="AP311" s="116">
        <f t="shared" si="79"/>
        <v>0</v>
      </c>
      <c r="AQ311" s="116">
        <f t="shared" si="80"/>
        <v>30</v>
      </c>
    </row>
    <row r="312" spans="1:43" x14ac:dyDescent="0.25">
      <c r="A312" s="119" t="s">
        <v>458</v>
      </c>
      <c r="B312" s="119" t="s">
        <v>463</v>
      </c>
      <c r="C312" s="120">
        <v>0</v>
      </c>
      <c r="D312" s="120">
        <v>0</v>
      </c>
      <c r="E312" s="120">
        <v>0</v>
      </c>
      <c r="F312" s="120">
        <v>0</v>
      </c>
      <c r="G312" s="120">
        <v>0</v>
      </c>
      <c r="H312" s="120">
        <v>0</v>
      </c>
      <c r="I312" s="120">
        <v>0</v>
      </c>
      <c r="J312" s="120">
        <v>7</v>
      </c>
      <c r="K312" s="120">
        <v>10</v>
      </c>
      <c r="L312" s="120">
        <v>18</v>
      </c>
      <c r="M312" s="120">
        <v>32</v>
      </c>
      <c r="N312" s="120">
        <v>20</v>
      </c>
      <c r="O312" s="120">
        <v>17</v>
      </c>
      <c r="P312" s="120">
        <v>18</v>
      </c>
      <c r="Q312" s="120">
        <v>0</v>
      </c>
      <c r="R312" s="120">
        <v>122</v>
      </c>
      <c r="V312" s="116" t="str">
        <v>Seekonk</v>
      </c>
      <c r="AB312" s="116">
        <f t="shared" si="65"/>
        <v>0</v>
      </c>
      <c r="AC312" s="116">
        <f t="shared" si="66"/>
        <v>0</v>
      </c>
      <c r="AD312" s="116">
        <f t="shared" si="67"/>
        <v>0</v>
      </c>
      <c r="AE312" s="116">
        <f t="shared" si="68"/>
        <v>0</v>
      </c>
      <c r="AF312" s="116">
        <f t="shared" si="69"/>
        <v>0</v>
      </c>
      <c r="AG312" s="116">
        <f t="shared" si="70"/>
        <v>0</v>
      </c>
      <c r="AH312" s="116">
        <f t="shared" si="71"/>
        <v>0</v>
      </c>
      <c r="AI312" s="116">
        <f t="shared" si="72"/>
        <v>7</v>
      </c>
      <c r="AJ312" s="116">
        <f t="shared" si="73"/>
        <v>10</v>
      </c>
      <c r="AK312" s="116">
        <f t="shared" si="74"/>
        <v>18</v>
      </c>
      <c r="AL312" s="116">
        <f t="shared" si="75"/>
        <v>32</v>
      </c>
      <c r="AM312" s="116">
        <f t="shared" si="76"/>
        <v>20</v>
      </c>
      <c r="AN312" s="116">
        <f t="shared" si="77"/>
        <v>17</v>
      </c>
      <c r="AO312" s="116">
        <f t="shared" si="78"/>
        <v>18</v>
      </c>
      <c r="AP312" s="116">
        <f t="shared" si="79"/>
        <v>0</v>
      </c>
      <c r="AQ312" s="116">
        <f t="shared" si="80"/>
        <v>122</v>
      </c>
    </row>
    <row r="313" spans="1:43" x14ac:dyDescent="0.25">
      <c r="A313" s="119" t="s">
        <v>458</v>
      </c>
      <c r="B313" s="119" t="s">
        <v>464</v>
      </c>
      <c r="C313" s="120">
        <v>51</v>
      </c>
      <c r="D313" s="120">
        <v>99</v>
      </c>
      <c r="E313" s="120">
        <v>76</v>
      </c>
      <c r="F313" s="120">
        <v>70</v>
      </c>
      <c r="G313" s="120">
        <v>94</v>
      </c>
      <c r="H313" s="120">
        <v>72</v>
      </c>
      <c r="I313" s="120">
        <v>70</v>
      </c>
      <c r="J313" s="120">
        <v>0</v>
      </c>
      <c r="K313" s="120">
        <v>0</v>
      </c>
      <c r="L313" s="120">
        <v>0</v>
      </c>
      <c r="M313" s="120">
        <v>0</v>
      </c>
      <c r="N313" s="120">
        <v>0</v>
      </c>
      <c r="O313" s="120">
        <v>0</v>
      </c>
      <c r="P313" s="120">
        <v>0</v>
      </c>
      <c r="Q313" s="120">
        <v>0</v>
      </c>
      <c r="R313" s="120">
        <v>532</v>
      </c>
      <c r="V313" s="116" t="str">
        <v>Sharon</v>
      </c>
      <c r="AB313" s="116">
        <f t="shared" si="65"/>
        <v>51</v>
      </c>
      <c r="AC313" s="116">
        <f t="shared" si="66"/>
        <v>99</v>
      </c>
      <c r="AD313" s="116">
        <f t="shared" si="67"/>
        <v>76</v>
      </c>
      <c r="AE313" s="116">
        <f t="shared" si="68"/>
        <v>70</v>
      </c>
      <c r="AF313" s="116">
        <f t="shared" si="69"/>
        <v>94</v>
      </c>
      <c r="AG313" s="116">
        <f t="shared" si="70"/>
        <v>72</v>
      </c>
      <c r="AH313" s="116">
        <f t="shared" si="71"/>
        <v>70</v>
      </c>
      <c r="AI313" s="116">
        <f t="shared" si="72"/>
        <v>0</v>
      </c>
      <c r="AJ313" s="116">
        <f t="shared" si="73"/>
        <v>0</v>
      </c>
      <c r="AK313" s="116">
        <f t="shared" si="74"/>
        <v>0</v>
      </c>
      <c r="AL313" s="116">
        <f t="shared" si="75"/>
        <v>0</v>
      </c>
      <c r="AM313" s="116">
        <f t="shared" si="76"/>
        <v>0</v>
      </c>
      <c r="AN313" s="116">
        <f t="shared" si="77"/>
        <v>0</v>
      </c>
      <c r="AO313" s="116">
        <f t="shared" si="78"/>
        <v>0</v>
      </c>
      <c r="AP313" s="116">
        <f t="shared" si="79"/>
        <v>0</v>
      </c>
      <c r="AQ313" s="116">
        <f t="shared" si="80"/>
        <v>532</v>
      </c>
    </row>
    <row r="314" spans="1:43" x14ac:dyDescent="0.25">
      <c r="A314" s="119" t="s">
        <v>458</v>
      </c>
      <c r="B314" s="119" t="s">
        <v>465</v>
      </c>
      <c r="C314" s="120">
        <v>0</v>
      </c>
      <c r="D314" s="120">
        <v>0</v>
      </c>
      <c r="E314" s="120">
        <v>0</v>
      </c>
      <c r="F314" s="120">
        <v>0</v>
      </c>
      <c r="G314" s="120">
        <v>0</v>
      </c>
      <c r="H314" s="120">
        <v>0</v>
      </c>
      <c r="I314" s="120">
        <v>0</v>
      </c>
      <c r="J314" s="120">
        <v>0</v>
      </c>
      <c r="K314" s="120">
        <v>0</v>
      </c>
      <c r="L314" s="120">
        <v>0</v>
      </c>
      <c r="M314" s="118">
        <v>40</v>
      </c>
      <c r="N314" s="120">
        <v>48</v>
      </c>
      <c r="O314" s="120">
        <v>50</v>
      </c>
      <c r="P314" s="120">
        <v>25</v>
      </c>
      <c r="Q314" s="120">
        <v>0</v>
      </c>
      <c r="R314" s="118">
        <v>163</v>
      </c>
      <c r="V314" s="116" t="str">
        <v>Shawsheen Valley Regional Vocational Technical</v>
      </c>
      <c r="AB314" s="116">
        <f t="shared" si="65"/>
        <v>0</v>
      </c>
      <c r="AC314" s="116">
        <f t="shared" si="66"/>
        <v>0</v>
      </c>
      <c r="AD314" s="116">
        <f t="shared" si="67"/>
        <v>0</v>
      </c>
      <c r="AE314" s="116">
        <f t="shared" si="68"/>
        <v>0</v>
      </c>
      <c r="AF314" s="116">
        <f t="shared" si="69"/>
        <v>0</v>
      </c>
      <c r="AG314" s="116">
        <f t="shared" si="70"/>
        <v>0</v>
      </c>
      <c r="AH314" s="116">
        <f t="shared" si="71"/>
        <v>0</v>
      </c>
      <c r="AI314" s="116">
        <f t="shared" si="72"/>
        <v>0</v>
      </c>
      <c r="AJ314" s="116">
        <f t="shared" si="73"/>
        <v>0</v>
      </c>
      <c r="AK314" s="116">
        <f t="shared" si="74"/>
        <v>0</v>
      </c>
      <c r="AL314" s="116">
        <f t="shared" si="75"/>
        <v>40</v>
      </c>
      <c r="AM314" s="116">
        <f t="shared" si="76"/>
        <v>48</v>
      </c>
      <c r="AN314" s="116">
        <f t="shared" si="77"/>
        <v>50</v>
      </c>
      <c r="AO314" s="116">
        <f t="shared" si="78"/>
        <v>25</v>
      </c>
      <c r="AP314" s="116">
        <f t="shared" si="79"/>
        <v>0</v>
      </c>
      <c r="AQ314" s="116">
        <f t="shared" si="80"/>
        <v>163</v>
      </c>
    </row>
    <row r="315" spans="1:43" x14ac:dyDescent="0.25">
      <c r="A315" s="119" t="s">
        <v>458</v>
      </c>
      <c r="B315" s="119" t="s">
        <v>466</v>
      </c>
      <c r="C315" s="120">
        <v>22</v>
      </c>
      <c r="D315" s="120">
        <v>106</v>
      </c>
      <c r="E315" s="120">
        <v>97</v>
      </c>
      <c r="F315" s="120">
        <v>83</v>
      </c>
      <c r="G315" s="120">
        <v>119</v>
      </c>
      <c r="H315" s="120">
        <v>100</v>
      </c>
      <c r="I315" s="120">
        <v>75</v>
      </c>
      <c r="J315" s="120">
        <v>0</v>
      </c>
      <c r="K315" s="120">
        <v>0</v>
      </c>
      <c r="L315" s="120">
        <v>0</v>
      </c>
      <c r="M315" s="120">
        <v>0</v>
      </c>
      <c r="N315" s="120">
        <v>0</v>
      </c>
      <c r="O315" s="120">
        <v>0</v>
      </c>
      <c r="P315" s="120">
        <v>0</v>
      </c>
      <c r="Q315" s="120">
        <v>0</v>
      </c>
      <c r="R315" s="120">
        <v>602</v>
      </c>
      <c r="V315" s="116" t="str">
        <v>Sherborn</v>
      </c>
      <c r="AB315" s="116">
        <f t="shared" si="65"/>
        <v>22</v>
      </c>
      <c r="AC315" s="116">
        <f t="shared" si="66"/>
        <v>106</v>
      </c>
      <c r="AD315" s="116">
        <f t="shared" si="67"/>
        <v>97</v>
      </c>
      <c r="AE315" s="116">
        <f t="shared" si="68"/>
        <v>83</v>
      </c>
      <c r="AF315" s="116">
        <f t="shared" si="69"/>
        <v>119</v>
      </c>
      <c r="AG315" s="116">
        <f t="shared" si="70"/>
        <v>100</v>
      </c>
      <c r="AH315" s="116">
        <f t="shared" si="71"/>
        <v>75</v>
      </c>
      <c r="AI315" s="116">
        <f t="shared" si="72"/>
        <v>0</v>
      </c>
      <c r="AJ315" s="116">
        <f t="shared" si="73"/>
        <v>0</v>
      </c>
      <c r="AK315" s="116">
        <f t="shared" si="74"/>
        <v>0</v>
      </c>
      <c r="AL315" s="116">
        <f t="shared" si="75"/>
        <v>0</v>
      </c>
      <c r="AM315" s="116">
        <f t="shared" si="76"/>
        <v>0</v>
      </c>
      <c r="AN315" s="116">
        <f t="shared" si="77"/>
        <v>0</v>
      </c>
      <c r="AO315" s="116">
        <f t="shared" si="78"/>
        <v>0</v>
      </c>
      <c r="AP315" s="116">
        <f t="shared" si="79"/>
        <v>0</v>
      </c>
      <c r="AQ315" s="116">
        <f t="shared" si="80"/>
        <v>602</v>
      </c>
    </row>
    <row r="316" spans="1:43" x14ac:dyDescent="0.25">
      <c r="A316" s="119" t="s">
        <v>458</v>
      </c>
      <c r="B316" s="119" t="s">
        <v>467</v>
      </c>
      <c r="C316" s="120">
        <v>39</v>
      </c>
      <c r="D316" s="120">
        <v>127</v>
      </c>
      <c r="E316" s="120">
        <v>120</v>
      </c>
      <c r="F316" s="120">
        <v>113</v>
      </c>
      <c r="G316" s="120">
        <v>135</v>
      </c>
      <c r="H316" s="120">
        <v>111</v>
      </c>
      <c r="I316" s="120">
        <v>118</v>
      </c>
      <c r="J316" s="120">
        <v>0</v>
      </c>
      <c r="K316" s="120">
        <v>0</v>
      </c>
      <c r="L316" s="120">
        <v>0</v>
      </c>
      <c r="M316" s="120">
        <v>0</v>
      </c>
      <c r="N316" s="120">
        <v>0</v>
      </c>
      <c r="O316" s="120">
        <v>0</v>
      </c>
      <c r="P316" s="120">
        <v>0</v>
      </c>
      <c r="Q316" s="120">
        <v>0</v>
      </c>
      <c r="R316" s="120">
        <v>763</v>
      </c>
      <c r="V316" s="116" t="str">
        <v>Shrewsbury</v>
      </c>
      <c r="AB316" s="116">
        <f t="shared" si="65"/>
        <v>39</v>
      </c>
      <c r="AC316" s="116">
        <f t="shared" si="66"/>
        <v>127</v>
      </c>
      <c r="AD316" s="116">
        <f t="shared" si="67"/>
        <v>120</v>
      </c>
      <c r="AE316" s="116">
        <f t="shared" si="68"/>
        <v>113</v>
      </c>
      <c r="AF316" s="116">
        <f t="shared" si="69"/>
        <v>135</v>
      </c>
      <c r="AG316" s="116">
        <f t="shared" si="70"/>
        <v>111</v>
      </c>
      <c r="AH316" s="116">
        <f t="shared" si="71"/>
        <v>118</v>
      </c>
      <c r="AI316" s="116">
        <f t="shared" si="72"/>
        <v>0</v>
      </c>
      <c r="AJ316" s="116">
        <f t="shared" si="73"/>
        <v>0</v>
      </c>
      <c r="AK316" s="116">
        <f t="shared" si="74"/>
        <v>0</v>
      </c>
      <c r="AL316" s="116">
        <f t="shared" si="75"/>
        <v>0</v>
      </c>
      <c r="AM316" s="116">
        <f t="shared" si="76"/>
        <v>0</v>
      </c>
      <c r="AN316" s="116">
        <f t="shared" si="77"/>
        <v>0</v>
      </c>
      <c r="AO316" s="116">
        <f t="shared" si="78"/>
        <v>0</v>
      </c>
      <c r="AP316" s="116">
        <f t="shared" si="79"/>
        <v>0</v>
      </c>
      <c r="AQ316" s="116">
        <f t="shared" si="80"/>
        <v>763</v>
      </c>
    </row>
    <row r="317" spans="1:43" x14ac:dyDescent="0.25">
      <c r="A317" s="119" t="s">
        <v>458</v>
      </c>
      <c r="B317" s="119" t="s">
        <v>432</v>
      </c>
      <c r="C317" s="120">
        <v>0</v>
      </c>
      <c r="D317" s="120">
        <v>0</v>
      </c>
      <c r="E317" s="120">
        <v>0</v>
      </c>
      <c r="F317" s="120">
        <v>0</v>
      </c>
      <c r="G317" s="120">
        <v>0</v>
      </c>
      <c r="H317" s="120">
        <v>0</v>
      </c>
      <c r="I317" s="120">
        <v>0</v>
      </c>
      <c r="J317" s="120">
        <v>133</v>
      </c>
      <c r="K317" s="120">
        <v>125</v>
      </c>
      <c r="L317" s="120">
        <v>163</v>
      </c>
      <c r="M317" s="120">
        <v>0</v>
      </c>
      <c r="N317" s="120">
        <v>0</v>
      </c>
      <c r="O317" s="120">
        <v>0</v>
      </c>
      <c r="P317" s="120">
        <v>0</v>
      </c>
      <c r="Q317" s="120">
        <v>0</v>
      </c>
      <c r="R317" s="120">
        <v>421</v>
      </c>
      <c r="V317" s="116" t="str">
        <v>Shutesbury</v>
      </c>
      <c r="AB317" s="116">
        <f t="shared" si="65"/>
        <v>0</v>
      </c>
      <c r="AC317" s="116">
        <f t="shared" si="66"/>
        <v>0</v>
      </c>
      <c r="AD317" s="116">
        <f t="shared" si="67"/>
        <v>0</v>
      </c>
      <c r="AE317" s="116">
        <f t="shared" si="68"/>
        <v>0</v>
      </c>
      <c r="AF317" s="116">
        <f t="shared" si="69"/>
        <v>0</v>
      </c>
      <c r="AG317" s="116">
        <f t="shared" si="70"/>
        <v>0</v>
      </c>
      <c r="AH317" s="116">
        <f t="shared" si="71"/>
        <v>0</v>
      </c>
      <c r="AI317" s="116">
        <f t="shared" si="72"/>
        <v>133</v>
      </c>
      <c r="AJ317" s="116">
        <f t="shared" si="73"/>
        <v>125</v>
      </c>
      <c r="AK317" s="116">
        <f t="shared" si="74"/>
        <v>163</v>
      </c>
      <c r="AL317" s="116">
        <f t="shared" si="75"/>
        <v>0</v>
      </c>
      <c r="AM317" s="116">
        <f t="shared" si="76"/>
        <v>0</v>
      </c>
      <c r="AN317" s="116">
        <f t="shared" si="77"/>
        <v>0</v>
      </c>
      <c r="AO317" s="116">
        <f t="shared" si="78"/>
        <v>0</v>
      </c>
      <c r="AP317" s="116">
        <f t="shared" si="79"/>
        <v>0</v>
      </c>
      <c r="AQ317" s="116">
        <f t="shared" si="80"/>
        <v>421</v>
      </c>
    </row>
    <row r="318" spans="1:43" x14ac:dyDescent="0.25">
      <c r="A318" s="119" t="s">
        <v>458</v>
      </c>
      <c r="B318" s="119" t="s">
        <v>468</v>
      </c>
      <c r="C318" s="120">
        <v>0</v>
      </c>
      <c r="D318" s="120">
        <v>129</v>
      </c>
      <c r="E318" s="120">
        <v>108</v>
      </c>
      <c r="F318" s="120">
        <v>116</v>
      </c>
      <c r="G318" s="120">
        <v>123</v>
      </c>
      <c r="H318" s="120">
        <v>110</v>
      </c>
      <c r="I318" s="120">
        <v>85</v>
      </c>
      <c r="J318" s="120">
        <v>108</v>
      </c>
      <c r="K318" s="120">
        <v>113</v>
      </c>
      <c r="L318" s="120">
        <v>117</v>
      </c>
      <c r="M318" s="120">
        <v>0</v>
      </c>
      <c r="N318" s="120">
        <v>0</v>
      </c>
      <c r="O318" s="120">
        <v>0</v>
      </c>
      <c r="P318" s="120">
        <v>0</v>
      </c>
      <c r="Q318" s="120">
        <v>0</v>
      </c>
      <c r="R318" s="120">
        <v>1009</v>
      </c>
      <c r="V318" s="116" t="str">
        <v>Silver Lake</v>
      </c>
      <c r="AB318" s="116">
        <f t="shared" si="65"/>
        <v>0</v>
      </c>
      <c r="AC318" s="116">
        <f t="shared" si="66"/>
        <v>129</v>
      </c>
      <c r="AD318" s="116">
        <f t="shared" si="67"/>
        <v>108</v>
      </c>
      <c r="AE318" s="116">
        <f t="shared" si="68"/>
        <v>116</v>
      </c>
      <c r="AF318" s="116">
        <f t="shared" si="69"/>
        <v>123</v>
      </c>
      <c r="AG318" s="116">
        <f t="shared" si="70"/>
        <v>110</v>
      </c>
      <c r="AH318" s="116">
        <f t="shared" si="71"/>
        <v>85</v>
      </c>
      <c r="AI318" s="116">
        <f t="shared" si="72"/>
        <v>108</v>
      </c>
      <c r="AJ318" s="116">
        <f t="shared" si="73"/>
        <v>113</v>
      </c>
      <c r="AK318" s="116">
        <f t="shared" si="74"/>
        <v>117</v>
      </c>
      <c r="AL318" s="116">
        <f t="shared" si="75"/>
        <v>0</v>
      </c>
      <c r="AM318" s="116">
        <f t="shared" si="76"/>
        <v>0</v>
      </c>
      <c r="AN318" s="116">
        <f t="shared" si="77"/>
        <v>0</v>
      </c>
      <c r="AO318" s="116">
        <f t="shared" si="78"/>
        <v>0</v>
      </c>
      <c r="AP318" s="116">
        <f t="shared" si="79"/>
        <v>0</v>
      </c>
      <c r="AQ318" s="116">
        <f t="shared" si="80"/>
        <v>1009</v>
      </c>
    </row>
    <row r="319" spans="1:43" x14ac:dyDescent="0.25">
      <c r="A319" s="119" t="s">
        <v>458</v>
      </c>
      <c r="B319" s="119" t="s">
        <v>469</v>
      </c>
      <c r="C319" s="120">
        <v>0</v>
      </c>
      <c r="D319" s="120">
        <v>0</v>
      </c>
      <c r="E319" s="120">
        <v>0</v>
      </c>
      <c r="F319" s="120">
        <v>0</v>
      </c>
      <c r="G319" s="120">
        <v>0</v>
      </c>
      <c r="H319" s="120">
        <v>0</v>
      </c>
      <c r="I319" s="120">
        <v>0</v>
      </c>
      <c r="J319" s="120">
        <v>0</v>
      </c>
      <c r="K319" s="120">
        <v>0</v>
      </c>
      <c r="L319" s="120">
        <v>0</v>
      </c>
      <c r="M319" s="120">
        <v>0</v>
      </c>
      <c r="N319" s="120">
        <v>0</v>
      </c>
      <c r="O319" s="120">
        <v>101</v>
      </c>
      <c r="P319" s="120">
        <v>124</v>
      </c>
      <c r="Q319" s="120">
        <v>0</v>
      </c>
      <c r="R319" s="120">
        <v>225</v>
      </c>
      <c r="V319" s="116" t="str">
        <v>Sizer School: A North Central Charter Essential (District)</v>
      </c>
      <c r="AB319" s="116">
        <f t="shared" si="65"/>
        <v>0</v>
      </c>
      <c r="AC319" s="116">
        <f t="shared" si="66"/>
        <v>0</v>
      </c>
      <c r="AD319" s="116">
        <f t="shared" si="67"/>
        <v>0</v>
      </c>
      <c r="AE319" s="116">
        <f t="shared" si="68"/>
        <v>0</v>
      </c>
      <c r="AF319" s="116">
        <f t="shared" si="69"/>
        <v>0</v>
      </c>
      <c r="AG319" s="116">
        <f t="shared" si="70"/>
        <v>0</v>
      </c>
      <c r="AH319" s="116">
        <f t="shared" si="71"/>
        <v>0</v>
      </c>
      <c r="AI319" s="116">
        <f t="shared" si="72"/>
        <v>0</v>
      </c>
      <c r="AJ319" s="116">
        <f t="shared" si="73"/>
        <v>0</v>
      </c>
      <c r="AK319" s="116">
        <f t="shared" si="74"/>
        <v>0</v>
      </c>
      <c r="AL319" s="116">
        <f t="shared" si="75"/>
        <v>0</v>
      </c>
      <c r="AM319" s="116">
        <f t="shared" si="76"/>
        <v>0</v>
      </c>
      <c r="AN319" s="116">
        <f t="shared" si="77"/>
        <v>101</v>
      </c>
      <c r="AO319" s="116">
        <f t="shared" si="78"/>
        <v>124</v>
      </c>
      <c r="AP319" s="116">
        <f t="shared" si="79"/>
        <v>0</v>
      </c>
      <c r="AQ319" s="116">
        <f t="shared" si="80"/>
        <v>225</v>
      </c>
    </row>
    <row r="320" spans="1:43" x14ac:dyDescent="0.25">
      <c r="A320" s="119" t="s">
        <v>458</v>
      </c>
      <c r="B320" s="119" t="s">
        <v>470</v>
      </c>
      <c r="C320" s="120">
        <v>41</v>
      </c>
      <c r="D320" s="120">
        <v>62</v>
      </c>
      <c r="E320" s="120">
        <v>67</v>
      </c>
      <c r="F320" s="120">
        <v>68</v>
      </c>
      <c r="G320" s="120">
        <v>69</v>
      </c>
      <c r="H320" s="120">
        <v>76</v>
      </c>
      <c r="I320" s="120">
        <v>61</v>
      </c>
      <c r="J320" s="120">
        <v>0</v>
      </c>
      <c r="K320" s="120">
        <v>0</v>
      </c>
      <c r="L320" s="120">
        <v>0</v>
      </c>
      <c r="M320" s="120">
        <v>0</v>
      </c>
      <c r="N320" s="120">
        <v>0</v>
      </c>
      <c r="O320" s="120">
        <v>0</v>
      </c>
      <c r="P320" s="120">
        <v>0</v>
      </c>
      <c r="Q320" s="120">
        <v>0</v>
      </c>
      <c r="R320" s="120">
        <v>444</v>
      </c>
      <c r="V320" s="116" t="str">
        <v>Somerset</v>
      </c>
      <c r="AB320" s="116">
        <f t="shared" si="65"/>
        <v>41</v>
      </c>
      <c r="AC320" s="116">
        <f t="shared" si="66"/>
        <v>62</v>
      </c>
      <c r="AD320" s="116">
        <f t="shared" si="67"/>
        <v>67</v>
      </c>
      <c r="AE320" s="116">
        <f t="shared" si="68"/>
        <v>68</v>
      </c>
      <c r="AF320" s="116">
        <f t="shared" si="69"/>
        <v>69</v>
      </c>
      <c r="AG320" s="116">
        <f t="shared" si="70"/>
        <v>76</v>
      </c>
      <c r="AH320" s="116">
        <f t="shared" si="71"/>
        <v>61</v>
      </c>
      <c r="AI320" s="116">
        <f t="shared" si="72"/>
        <v>0</v>
      </c>
      <c r="AJ320" s="116">
        <f t="shared" si="73"/>
        <v>0</v>
      </c>
      <c r="AK320" s="116">
        <f t="shared" si="74"/>
        <v>0</v>
      </c>
      <c r="AL320" s="116">
        <f t="shared" si="75"/>
        <v>0</v>
      </c>
      <c r="AM320" s="116">
        <f t="shared" si="76"/>
        <v>0</v>
      </c>
      <c r="AN320" s="116">
        <f t="shared" si="77"/>
        <v>0</v>
      </c>
      <c r="AO320" s="116">
        <f t="shared" si="78"/>
        <v>0</v>
      </c>
      <c r="AP320" s="116">
        <f t="shared" si="79"/>
        <v>0</v>
      </c>
      <c r="AQ320" s="116">
        <f t="shared" si="80"/>
        <v>444</v>
      </c>
    </row>
    <row r="321" spans="1:43" x14ac:dyDescent="0.25">
      <c r="A321" s="119" t="s">
        <v>458</v>
      </c>
      <c r="B321" s="119" t="s">
        <v>471</v>
      </c>
      <c r="C321" s="120">
        <v>45</v>
      </c>
      <c r="D321" s="120">
        <v>93</v>
      </c>
      <c r="E321" s="120">
        <v>106</v>
      </c>
      <c r="F321" s="120">
        <v>110</v>
      </c>
      <c r="G321" s="120">
        <v>114</v>
      </c>
      <c r="H321" s="120">
        <v>116</v>
      </c>
      <c r="I321" s="120">
        <v>96</v>
      </c>
      <c r="J321" s="120">
        <v>0</v>
      </c>
      <c r="K321" s="120">
        <v>0</v>
      </c>
      <c r="L321" s="120">
        <v>0</v>
      </c>
      <c r="M321" s="120">
        <v>0</v>
      </c>
      <c r="N321" s="120">
        <v>0</v>
      </c>
      <c r="O321" s="120">
        <v>0</v>
      </c>
      <c r="P321" s="120">
        <v>0</v>
      </c>
      <c r="Q321" s="120">
        <v>0</v>
      </c>
      <c r="R321" s="120">
        <v>680</v>
      </c>
      <c r="V321" s="116" t="str">
        <v>Somerset Berkley Regional School District</v>
      </c>
      <c r="AB321" s="116">
        <f t="shared" si="65"/>
        <v>45</v>
      </c>
      <c r="AC321" s="116">
        <f t="shared" si="66"/>
        <v>93</v>
      </c>
      <c r="AD321" s="116">
        <f t="shared" si="67"/>
        <v>106</v>
      </c>
      <c r="AE321" s="116">
        <f t="shared" si="68"/>
        <v>110</v>
      </c>
      <c r="AF321" s="116">
        <f t="shared" si="69"/>
        <v>114</v>
      </c>
      <c r="AG321" s="116">
        <f t="shared" si="70"/>
        <v>116</v>
      </c>
      <c r="AH321" s="116">
        <f t="shared" si="71"/>
        <v>96</v>
      </c>
      <c r="AI321" s="116">
        <f t="shared" si="72"/>
        <v>0</v>
      </c>
      <c r="AJ321" s="116">
        <f t="shared" si="73"/>
        <v>0</v>
      </c>
      <c r="AK321" s="116">
        <f t="shared" si="74"/>
        <v>0</v>
      </c>
      <c r="AL321" s="116">
        <f t="shared" si="75"/>
        <v>0</v>
      </c>
      <c r="AM321" s="116">
        <f t="shared" si="76"/>
        <v>0</v>
      </c>
      <c r="AN321" s="116">
        <f t="shared" si="77"/>
        <v>0</v>
      </c>
      <c r="AO321" s="116">
        <f t="shared" si="78"/>
        <v>0</v>
      </c>
      <c r="AP321" s="116">
        <f t="shared" si="79"/>
        <v>0</v>
      </c>
      <c r="AQ321" s="116">
        <f t="shared" si="80"/>
        <v>680</v>
      </c>
    </row>
    <row r="322" spans="1:43" x14ac:dyDescent="0.25">
      <c r="A322" s="119" t="s">
        <v>458</v>
      </c>
      <c r="B322" s="119" t="s">
        <v>289</v>
      </c>
      <c r="C322" s="120">
        <v>0</v>
      </c>
      <c r="D322" s="120">
        <v>87</v>
      </c>
      <c r="E322" s="120">
        <v>89</v>
      </c>
      <c r="F322" s="120">
        <v>98</v>
      </c>
      <c r="G322" s="120">
        <v>103</v>
      </c>
      <c r="H322" s="120">
        <v>88</v>
      </c>
      <c r="I322" s="120">
        <v>74</v>
      </c>
      <c r="J322" s="120">
        <v>0</v>
      </c>
      <c r="K322" s="120">
        <v>0</v>
      </c>
      <c r="L322" s="120">
        <v>0</v>
      </c>
      <c r="M322" s="120">
        <v>0</v>
      </c>
      <c r="N322" s="120">
        <v>0</v>
      </c>
      <c r="O322" s="120">
        <v>0</v>
      </c>
      <c r="P322" s="120">
        <v>0</v>
      </c>
      <c r="Q322" s="120">
        <v>0</v>
      </c>
      <c r="R322" s="120">
        <v>539</v>
      </c>
      <c r="V322" s="116" t="str">
        <v>Somerville</v>
      </c>
      <c r="AB322" s="116">
        <f t="shared" si="65"/>
        <v>0</v>
      </c>
      <c r="AC322" s="116">
        <f t="shared" si="66"/>
        <v>87</v>
      </c>
      <c r="AD322" s="116">
        <f t="shared" si="67"/>
        <v>89</v>
      </c>
      <c r="AE322" s="116">
        <f t="shared" si="68"/>
        <v>98</v>
      </c>
      <c r="AF322" s="116">
        <f t="shared" si="69"/>
        <v>103</v>
      </c>
      <c r="AG322" s="116">
        <f t="shared" si="70"/>
        <v>88</v>
      </c>
      <c r="AH322" s="116">
        <f t="shared" si="71"/>
        <v>74</v>
      </c>
      <c r="AI322" s="116">
        <f t="shared" si="72"/>
        <v>0</v>
      </c>
      <c r="AJ322" s="116">
        <f t="shared" si="73"/>
        <v>0</v>
      </c>
      <c r="AK322" s="116">
        <f t="shared" si="74"/>
        <v>0</v>
      </c>
      <c r="AL322" s="116">
        <f t="shared" si="75"/>
        <v>0</v>
      </c>
      <c r="AM322" s="116">
        <f t="shared" si="76"/>
        <v>0</v>
      </c>
      <c r="AN322" s="116">
        <f t="shared" si="77"/>
        <v>0</v>
      </c>
      <c r="AO322" s="116">
        <f t="shared" si="78"/>
        <v>0</v>
      </c>
      <c r="AP322" s="116">
        <f t="shared" si="79"/>
        <v>0</v>
      </c>
      <c r="AQ322" s="116">
        <f t="shared" si="80"/>
        <v>539</v>
      </c>
    </row>
    <row r="323" spans="1:43" x14ac:dyDescent="0.25">
      <c r="A323" s="119" t="s">
        <v>458</v>
      </c>
      <c r="B323" s="119" t="s">
        <v>472</v>
      </c>
      <c r="C323" s="120">
        <v>0</v>
      </c>
      <c r="D323" s="120">
        <v>130</v>
      </c>
      <c r="E323" s="120">
        <v>128</v>
      </c>
      <c r="F323" s="120">
        <v>127</v>
      </c>
      <c r="G323" s="120">
        <v>121</v>
      </c>
      <c r="H323" s="120">
        <v>197</v>
      </c>
      <c r="I323" s="120">
        <v>172</v>
      </c>
      <c r="J323" s="120">
        <v>0</v>
      </c>
      <c r="K323" s="120">
        <v>0</v>
      </c>
      <c r="L323" s="120">
        <v>0</v>
      </c>
      <c r="M323" s="120">
        <v>0</v>
      </c>
      <c r="N323" s="120">
        <v>0</v>
      </c>
      <c r="O323" s="120">
        <v>0</v>
      </c>
      <c r="P323" s="120">
        <v>0</v>
      </c>
      <c r="Q323" s="120">
        <v>0</v>
      </c>
      <c r="R323" s="120">
        <v>875</v>
      </c>
      <c r="V323" s="116" t="str">
        <v>South Hadley</v>
      </c>
      <c r="AB323" s="116">
        <f t="shared" si="65"/>
        <v>0</v>
      </c>
      <c r="AC323" s="116">
        <f t="shared" si="66"/>
        <v>130</v>
      </c>
      <c r="AD323" s="116">
        <f t="shared" si="67"/>
        <v>128</v>
      </c>
      <c r="AE323" s="116">
        <f t="shared" si="68"/>
        <v>127</v>
      </c>
      <c r="AF323" s="116">
        <f t="shared" si="69"/>
        <v>121</v>
      </c>
      <c r="AG323" s="116">
        <f t="shared" si="70"/>
        <v>197</v>
      </c>
      <c r="AH323" s="116">
        <f t="shared" si="71"/>
        <v>172</v>
      </c>
      <c r="AI323" s="116">
        <f t="shared" si="72"/>
        <v>0</v>
      </c>
      <c r="AJ323" s="116">
        <f t="shared" si="73"/>
        <v>0</v>
      </c>
      <c r="AK323" s="116">
        <f t="shared" si="74"/>
        <v>0</v>
      </c>
      <c r="AL323" s="116">
        <f t="shared" si="75"/>
        <v>0</v>
      </c>
      <c r="AM323" s="116">
        <f t="shared" si="76"/>
        <v>0</v>
      </c>
      <c r="AN323" s="116">
        <f t="shared" si="77"/>
        <v>0</v>
      </c>
      <c r="AO323" s="116">
        <f t="shared" si="78"/>
        <v>0</v>
      </c>
      <c r="AP323" s="116">
        <f t="shared" si="79"/>
        <v>0</v>
      </c>
      <c r="AQ323" s="116">
        <f t="shared" si="80"/>
        <v>875</v>
      </c>
    </row>
    <row r="324" spans="1:43" x14ac:dyDescent="0.25">
      <c r="A324" s="119" t="s">
        <v>458</v>
      </c>
      <c r="B324" s="119" t="s">
        <v>473</v>
      </c>
      <c r="C324" s="120">
        <v>121</v>
      </c>
      <c r="D324" s="120">
        <v>146</v>
      </c>
      <c r="E324" s="120">
        <v>142</v>
      </c>
      <c r="F324" s="120">
        <v>135</v>
      </c>
      <c r="G324" s="120">
        <v>124</v>
      </c>
      <c r="H324" s="120">
        <v>92</v>
      </c>
      <c r="I324" s="120">
        <v>78</v>
      </c>
      <c r="J324" s="120">
        <v>0</v>
      </c>
      <c r="K324" s="120">
        <v>0</v>
      </c>
      <c r="L324" s="120">
        <v>0</v>
      </c>
      <c r="M324" s="120">
        <v>0</v>
      </c>
      <c r="N324" s="120">
        <v>0</v>
      </c>
      <c r="O324" s="120">
        <v>0</v>
      </c>
      <c r="P324" s="120">
        <v>0</v>
      </c>
      <c r="Q324" s="120">
        <v>0</v>
      </c>
      <c r="R324" s="120">
        <v>838</v>
      </c>
      <c r="V324" s="116" t="str">
        <v>South Middlesex Regional Vocational Technical</v>
      </c>
      <c r="AB324" s="116">
        <f t="shared" ref="AB324:AB387" si="81">C324*1</f>
        <v>121</v>
      </c>
      <c r="AC324" s="116">
        <f t="shared" ref="AC324:AC387" si="82">D324*1</f>
        <v>146</v>
      </c>
      <c r="AD324" s="116">
        <f t="shared" ref="AD324:AD387" si="83">E324*1</f>
        <v>142</v>
      </c>
      <c r="AE324" s="116">
        <f t="shared" ref="AE324:AE387" si="84">F324*1</f>
        <v>135</v>
      </c>
      <c r="AF324" s="116">
        <f t="shared" ref="AF324:AF387" si="85">G324*1</f>
        <v>124</v>
      </c>
      <c r="AG324" s="116">
        <f t="shared" ref="AG324:AG387" si="86">H324*1</f>
        <v>92</v>
      </c>
      <c r="AH324" s="116">
        <f t="shared" ref="AH324:AH387" si="87">I324*1</f>
        <v>78</v>
      </c>
      <c r="AI324" s="116">
        <f t="shared" ref="AI324:AI387" si="88">J324*1</f>
        <v>0</v>
      </c>
      <c r="AJ324" s="116">
        <f t="shared" ref="AJ324:AJ387" si="89">K324*1</f>
        <v>0</v>
      </c>
      <c r="AK324" s="116">
        <f t="shared" ref="AK324:AK387" si="90">L324*1</f>
        <v>0</v>
      </c>
      <c r="AL324" s="116">
        <f t="shared" ref="AL324:AL387" si="91">M324*1</f>
        <v>0</v>
      </c>
      <c r="AM324" s="116">
        <f t="shared" ref="AM324:AM387" si="92">N324*1</f>
        <v>0</v>
      </c>
      <c r="AN324" s="116">
        <f t="shared" ref="AN324:AN387" si="93">O324*1</f>
        <v>0</v>
      </c>
      <c r="AO324" s="116">
        <f t="shared" ref="AO324:AO387" si="94">P324*1</f>
        <v>0</v>
      </c>
      <c r="AP324" s="116">
        <f t="shared" ref="AP324:AP387" si="95">Q324*1</f>
        <v>0</v>
      </c>
      <c r="AQ324" s="116">
        <f t="shared" ref="AQ324:AQ387" si="96">R324*1</f>
        <v>838</v>
      </c>
    </row>
    <row r="325" spans="1:43" x14ac:dyDescent="0.25">
      <c r="A325" s="119" t="s">
        <v>458</v>
      </c>
      <c r="B325" s="119" t="s">
        <v>474</v>
      </c>
      <c r="C325" s="120">
        <v>0</v>
      </c>
      <c r="D325" s="120">
        <v>139</v>
      </c>
      <c r="E325" s="120">
        <v>130</v>
      </c>
      <c r="F325" s="120">
        <v>143</v>
      </c>
      <c r="G325" s="120">
        <v>136</v>
      </c>
      <c r="H325" s="120">
        <v>109</v>
      </c>
      <c r="I325" s="120">
        <v>112</v>
      </c>
      <c r="J325" s="120">
        <v>0</v>
      </c>
      <c r="K325" s="120">
        <v>0</v>
      </c>
      <c r="L325" s="120">
        <v>0</v>
      </c>
      <c r="M325" s="120">
        <v>0</v>
      </c>
      <c r="N325" s="120">
        <v>0</v>
      </c>
      <c r="O325" s="120">
        <v>0</v>
      </c>
      <c r="P325" s="120">
        <v>0</v>
      </c>
      <c r="Q325" s="120">
        <v>0</v>
      </c>
      <c r="R325" s="120">
        <v>769</v>
      </c>
      <c r="V325" s="116" t="str">
        <v>South Shore Charter Public (District)</v>
      </c>
      <c r="AB325" s="116">
        <f t="shared" si="81"/>
        <v>0</v>
      </c>
      <c r="AC325" s="116">
        <f t="shared" si="82"/>
        <v>139</v>
      </c>
      <c r="AD325" s="116">
        <f t="shared" si="83"/>
        <v>130</v>
      </c>
      <c r="AE325" s="116">
        <f t="shared" si="84"/>
        <v>143</v>
      </c>
      <c r="AF325" s="116">
        <f t="shared" si="85"/>
        <v>136</v>
      </c>
      <c r="AG325" s="116">
        <f t="shared" si="86"/>
        <v>109</v>
      </c>
      <c r="AH325" s="116">
        <f t="shared" si="87"/>
        <v>112</v>
      </c>
      <c r="AI325" s="116">
        <f t="shared" si="88"/>
        <v>0</v>
      </c>
      <c r="AJ325" s="116">
        <f t="shared" si="89"/>
        <v>0</v>
      </c>
      <c r="AK325" s="116">
        <f t="shared" si="90"/>
        <v>0</v>
      </c>
      <c r="AL325" s="116">
        <f t="shared" si="91"/>
        <v>0</v>
      </c>
      <c r="AM325" s="116">
        <f t="shared" si="92"/>
        <v>0</v>
      </c>
      <c r="AN325" s="116">
        <f t="shared" si="93"/>
        <v>0</v>
      </c>
      <c r="AO325" s="116">
        <f t="shared" si="94"/>
        <v>0</v>
      </c>
      <c r="AP325" s="116">
        <f t="shared" si="95"/>
        <v>0</v>
      </c>
      <c r="AQ325" s="116">
        <f t="shared" si="96"/>
        <v>769</v>
      </c>
    </row>
    <row r="326" spans="1:43" x14ac:dyDescent="0.25">
      <c r="A326" s="119" t="s">
        <v>458</v>
      </c>
      <c r="B326" s="119" t="s">
        <v>475</v>
      </c>
      <c r="C326" s="120">
        <v>0</v>
      </c>
      <c r="D326" s="120">
        <v>0</v>
      </c>
      <c r="E326" s="120">
        <v>0</v>
      </c>
      <c r="F326" s="120">
        <v>0</v>
      </c>
      <c r="G326" s="120">
        <v>0</v>
      </c>
      <c r="H326" s="120">
        <v>0</v>
      </c>
      <c r="I326" s="120">
        <v>0</v>
      </c>
      <c r="J326" s="120">
        <v>148</v>
      </c>
      <c r="K326" s="120">
        <v>127</v>
      </c>
      <c r="L326" s="120">
        <v>152</v>
      </c>
      <c r="M326" s="120">
        <v>0</v>
      </c>
      <c r="N326" s="120">
        <v>0</v>
      </c>
      <c r="O326" s="120">
        <v>0</v>
      </c>
      <c r="P326" s="120">
        <v>0</v>
      </c>
      <c r="Q326" s="120">
        <v>0</v>
      </c>
      <c r="R326" s="120">
        <v>427</v>
      </c>
      <c r="V326" s="116" t="str">
        <v>South Shore Regional Vocational Technical</v>
      </c>
      <c r="AB326" s="116">
        <f t="shared" si="81"/>
        <v>0</v>
      </c>
      <c r="AC326" s="116">
        <f t="shared" si="82"/>
        <v>0</v>
      </c>
      <c r="AD326" s="116">
        <f t="shared" si="83"/>
        <v>0</v>
      </c>
      <c r="AE326" s="116">
        <f t="shared" si="84"/>
        <v>0</v>
      </c>
      <c r="AF326" s="116">
        <f t="shared" si="85"/>
        <v>0</v>
      </c>
      <c r="AG326" s="116">
        <f t="shared" si="86"/>
        <v>0</v>
      </c>
      <c r="AH326" s="116">
        <f t="shared" si="87"/>
        <v>0</v>
      </c>
      <c r="AI326" s="116">
        <f t="shared" si="88"/>
        <v>148</v>
      </c>
      <c r="AJ326" s="116">
        <f t="shared" si="89"/>
        <v>127</v>
      </c>
      <c r="AK326" s="116">
        <f t="shared" si="90"/>
        <v>152</v>
      </c>
      <c r="AL326" s="116">
        <f t="shared" si="91"/>
        <v>0</v>
      </c>
      <c r="AM326" s="116">
        <f t="shared" si="92"/>
        <v>0</v>
      </c>
      <c r="AN326" s="116">
        <f t="shared" si="93"/>
        <v>0</v>
      </c>
      <c r="AO326" s="116">
        <f t="shared" si="94"/>
        <v>0</v>
      </c>
      <c r="AP326" s="116">
        <f t="shared" si="95"/>
        <v>0</v>
      </c>
      <c r="AQ326" s="116">
        <f t="shared" si="96"/>
        <v>427</v>
      </c>
    </row>
    <row r="327" spans="1:43" x14ac:dyDescent="0.25">
      <c r="A327" s="119" t="s">
        <v>458</v>
      </c>
      <c r="B327" s="119" t="s">
        <v>476</v>
      </c>
      <c r="C327" s="120">
        <v>0</v>
      </c>
      <c r="D327" s="120">
        <v>154</v>
      </c>
      <c r="E327" s="120">
        <v>150</v>
      </c>
      <c r="F327" s="120">
        <v>140</v>
      </c>
      <c r="G327" s="120">
        <v>154</v>
      </c>
      <c r="H327" s="120">
        <v>146</v>
      </c>
      <c r="I327" s="120">
        <v>120</v>
      </c>
      <c r="J327" s="120">
        <v>0</v>
      </c>
      <c r="K327" s="120">
        <v>0</v>
      </c>
      <c r="L327" s="120">
        <v>0</v>
      </c>
      <c r="M327" s="120">
        <v>0</v>
      </c>
      <c r="N327" s="120">
        <v>0</v>
      </c>
      <c r="O327" s="120">
        <v>0</v>
      </c>
      <c r="P327" s="120">
        <v>0</v>
      </c>
      <c r="Q327" s="120">
        <v>0</v>
      </c>
      <c r="R327" s="120">
        <v>864</v>
      </c>
      <c r="V327" s="116" t="str">
        <v>Southampton</v>
      </c>
      <c r="AB327" s="116">
        <f t="shared" si="81"/>
        <v>0</v>
      </c>
      <c r="AC327" s="116">
        <f t="shared" si="82"/>
        <v>154</v>
      </c>
      <c r="AD327" s="116">
        <f t="shared" si="83"/>
        <v>150</v>
      </c>
      <c r="AE327" s="116">
        <f t="shared" si="84"/>
        <v>140</v>
      </c>
      <c r="AF327" s="116">
        <f t="shared" si="85"/>
        <v>154</v>
      </c>
      <c r="AG327" s="116">
        <f t="shared" si="86"/>
        <v>146</v>
      </c>
      <c r="AH327" s="116">
        <f t="shared" si="87"/>
        <v>120</v>
      </c>
      <c r="AI327" s="116">
        <f t="shared" si="88"/>
        <v>0</v>
      </c>
      <c r="AJ327" s="116">
        <f t="shared" si="89"/>
        <v>0</v>
      </c>
      <c r="AK327" s="116">
        <f t="shared" si="90"/>
        <v>0</v>
      </c>
      <c r="AL327" s="116">
        <f t="shared" si="91"/>
        <v>0</v>
      </c>
      <c r="AM327" s="116">
        <f t="shared" si="92"/>
        <v>0</v>
      </c>
      <c r="AN327" s="116">
        <f t="shared" si="93"/>
        <v>0</v>
      </c>
      <c r="AO327" s="116">
        <f t="shared" si="94"/>
        <v>0</v>
      </c>
      <c r="AP327" s="116">
        <f t="shared" si="95"/>
        <v>0</v>
      </c>
      <c r="AQ327" s="116">
        <f t="shared" si="96"/>
        <v>864</v>
      </c>
    </row>
    <row r="328" spans="1:43" x14ac:dyDescent="0.25">
      <c r="A328" s="119" t="s">
        <v>458</v>
      </c>
      <c r="B328" s="119" t="s">
        <v>477</v>
      </c>
      <c r="C328" s="120">
        <v>0</v>
      </c>
      <c r="D328" s="120">
        <v>0</v>
      </c>
      <c r="E328" s="120">
        <v>0</v>
      </c>
      <c r="F328" s="120">
        <v>0</v>
      </c>
      <c r="G328" s="120">
        <v>0</v>
      </c>
      <c r="H328" s="120">
        <v>0</v>
      </c>
      <c r="I328" s="120">
        <v>0</v>
      </c>
      <c r="J328" s="120">
        <v>194</v>
      </c>
      <c r="K328" s="120">
        <v>228</v>
      </c>
      <c r="L328" s="120">
        <v>205</v>
      </c>
      <c r="M328" s="120">
        <v>0</v>
      </c>
      <c r="N328" s="120">
        <v>0</v>
      </c>
      <c r="O328" s="120">
        <v>0</v>
      </c>
      <c r="P328" s="120">
        <v>0</v>
      </c>
      <c r="Q328" s="120">
        <v>0</v>
      </c>
      <c r="R328" s="120">
        <v>627</v>
      </c>
      <c r="V328" s="116" t="str">
        <v>Southborough</v>
      </c>
      <c r="AB328" s="116">
        <f t="shared" si="81"/>
        <v>0</v>
      </c>
      <c r="AC328" s="116">
        <f t="shared" si="82"/>
        <v>0</v>
      </c>
      <c r="AD328" s="116">
        <f t="shared" si="83"/>
        <v>0</v>
      </c>
      <c r="AE328" s="116">
        <f t="shared" si="84"/>
        <v>0</v>
      </c>
      <c r="AF328" s="116">
        <f t="shared" si="85"/>
        <v>0</v>
      </c>
      <c r="AG328" s="116">
        <f t="shared" si="86"/>
        <v>0</v>
      </c>
      <c r="AH328" s="116">
        <f t="shared" si="87"/>
        <v>0</v>
      </c>
      <c r="AI328" s="116">
        <f t="shared" si="88"/>
        <v>194</v>
      </c>
      <c r="AJ328" s="116">
        <f t="shared" si="89"/>
        <v>228</v>
      </c>
      <c r="AK328" s="116">
        <f t="shared" si="90"/>
        <v>205</v>
      </c>
      <c r="AL328" s="116">
        <f t="shared" si="91"/>
        <v>0</v>
      </c>
      <c r="AM328" s="116">
        <f t="shared" si="92"/>
        <v>0</v>
      </c>
      <c r="AN328" s="116">
        <f t="shared" si="93"/>
        <v>0</v>
      </c>
      <c r="AO328" s="116">
        <f t="shared" si="94"/>
        <v>0</v>
      </c>
      <c r="AP328" s="116">
        <f t="shared" si="95"/>
        <v>0</v>
      </c>
      <c r="AQ328" s="116">
        <f t="shared" si="96"/>
        <v>627</v>
      </c>
    </row>
    <row r="329" spans="1:43" x14ac:dyDescent="0.25">
      <c r="A329" s="119" t="s">
        <v>458</v>
      </c>
      <c r="B329" s="119" t="s">
        <v>478</v>
      </c>
      <c r="C329" s="120">
        <v>0</v>
      </c>
      <c r="D329" s="120">
        <v>0</v>
      </c>
      <c r="E329" s="120">
        <v>0</v>
      </c>
      <c r="F329" s="120">
        <v>0</v>
      </c>
      <c r="G329" s="120">
        <v>0</v>
      </c>
      <c r="H329" s="120">
        <v>0</v>
      </c>
      <c r="I329" s="120">
        <v>0</v>
      </c>
      <c r="J329" s="120">
        <v>0</v>
      </c>
      <c r="K329" s="120">
        <v>0</v>
      </c>
      <c r="L329" s="120">
        <v>0</v>
      </c>
      <c r="M329" s="120">
        <v>49</v>
      </c>
      <c r="N329" s="120">
        <v>58</v>
      </c>
      <c r="O329" s="120">
        <v>31</v>
      </c>
      <c r="P329" s="120">
        <v>0</v>
      </c>
      <c r="Q329" s="120">
        <v>0</v>
      </c>
      <c r="R329" s="120">
        <v>138</v>
      </c>
      <c r="V329" s="116" t="str">
        <v>Southbridge</v>
      </c>
      <c r="AB329" s="116">
        <f t="shared" si="81"/>
        <v>0</v>
      </c>
      <c r="AC329" s="116">
        <f t="shared" si="82"/>
        <v>0</v>
      </c>
      <c r="AD329" s="116">
        <f t="shared" si="83"/>
        <v>0</v>
      </c>
      <c r="AE329" s="116">
        <f t="shared" si="84"/>
        <v>0</v>
      </c>
      <c r="AF329" s="116">
        <f t="shared" si="85"/>
        <v>0</v>
      </c>
      <c r="AG329" s="116">
        <f t="shared" si="86"/>
        <v>0</v>
      </c>
      <c r="AH329" s="116">
        <f t="shared" si="87"/>
        <v>0</v>
      </c>
      <c r="AI329" s="116">
        <f t="shared" si="88"/>
        <v>0</v>
      </c>
      <c r="AJ329" s="116">
        <f t="shared" si="89"/>
        <v>0</v>
      </c>
      <c r="AK329" s="116">
        <f t="shared" si="90"/>
        <v>0</v>
      </c>
      <c r="AL329" s="116">
        <f t="shared" si="91"/>
        <v>49</v>
      </c>
      <c r="AM329" s="116">
        <f t="shared" si="92"/>
        <v>58</v>
      </c>
      <c r="AN329" s="116">
        <f t="shared" si="93"/>
        <v>31</v>
      </c>
      <c r="AO329" s="116">
        <f t="shared" si="94"/>
        <v>0</v>
      </c>
      <c r="AP329" s="116">
        <f t="shared" si="95"/>
        <v>0</v>
      </c>
      <c r="AQ329" s="116">
        <f t="shared" si="96"/>
        <v>138</v>
      </c>
    </row>
    <row r="330" spans="1:43" x14ac:dyDescent="0.25">
      <c r="A330" s="119" t="s">
        <v>458</v>
      </c>
      <c r="B330" s="119" t="s">
        <v>437</v>
      </c>
      <c r="C330" s="120">
        <v>0</v>
      </c>
      <c r="D330" s="120">
        <v>0</v>
      </c>
      <c r="E330" s="120">
        <v>0</v>
      </c>
      <c r="F330" s="120">
        <v>0</v>
      </c>
      <c r="G330" s="120">
        <v>0</v>
      </c>
      <c r="H330" s="120">
        <v>0</v>
      </c>
      <c r="I330" s="120">
        <v>0</v>
      </c>
      <c r="J330" s="120">
        <v>104</v>
      </c>
      <c r="K330" s="120">
        <v>138</v>
      </c>
      <c r="L330" s="120">
        <v>156</v>
      </c>
      <c r="M330" s="120">
        <v>0</v>
      </c>
      <c r="N330" s="120">
        <v>0</v>
      </c>
      <c r="O330" s="120">
        <v>0</v>
      </c>
      <c r="P330" s="120">
        <v>0</v>
      </c>
      <c r="Q330" s="120">
        <v>0</v>
      </c>
      <c r="R330" s="120">
        <v>398</v>
      </c>
      <c r="V330" s="116" t="str">
        <v>Southeastern Regional Vocational Technical</v>
      </c>
      <c r="AB330" s="116">
        <f t="shared" si="81"/>
        <v>0</v>
      </c>
      <c r="AC330" s="116">
        <f t="shared" si="82"/>
        <v>0</v>
      </c>
      <c r="AD330" s="116">
        <f t="shared" si="83"/>
        <v>0</v>
      </c>
      <c r="AE330" s="116">
        <f t="shared" si="84"/>
        <v>0</v>
      </c>
      <c r="AF330" s="116">
        <f t="shared" si="85"/>
        <v>0</v>
      </c>
      <c r="AG330" s="116">
        <f t="shared" si="86"/>
        <v>0</v>
      </c>
      <c r="AH330" s="116">
        <f t="shared" si="87"/>
        <v>0</v>
      </c>
      <c r="AI330" s="116">
        <f t="shared" si="88"/>
        <v>104</v>
      </c>
      <c r="AJ330" s="116">
        <f t="shared" si="89"/>
        <v>138</v>
      </c>
      <c r="AK330" s="116">
        <f t="shared" si="90"/>
        <v>156</v>
      </c>
      <c r="AL330" s="116">
        <f t="shared" si="91"/>
        <v>0</v>
      </c>
      <c r="AM330" s="116">
        <f t="shared" si="92"/>
        <v>0</v>
      </c>
      <c r="AN330" s="116">
        <f t="shared" si="93"/>
        <v>0</v>
      </c>
      <c r="AO330" s="116">
        <f t="shared" si="94"/>
        <v>0</v>
      </c>
      <c r="AP330" s="116">
        <f t="shared" si="95"/>
        <v>0</v>
      </c>
      <c r="AQ330" s="116">
        <f t="shared" si="96"/>
        <v>398</v>
      </c>
    </row>
    <row r="331" spans="1:43" x14ac:dyDescent="0.25">
      <c r="A331" s="119" t="s">
        <v>458</v>
      </c>
      <c r="B331" s="119" t="s">
        <v>479</v>
      </c>
      <c r="C331" s="120">
        <v>0</v>
      </c>
      <c r="D331" s="120">
        <v>0</v>
      </c>
      <c r="E331" s="120">
        <v>0</v>
      </c>
      <c r="F331" s="120">
        <v>0</v>
      </c>
      <c r="G331" s="120">
        <v>0</v>
      </c>
      <c r="H331" s="120">
        <v>0</v>
      </c>
      <c r="I331" s="120">
        <v>0</v>
      </c>
      <c r="J331" s="120">
        <v>152</v>
      </c>
      <c r="K331" s="120">
        <v>191</v>
      </c>
      <c r="L331" s="120">
        <v>190</v>
      </c>
      <c r="M331" s="120">
        <v>0</v>
      </c>
      <c r="N331" s="120">
        <v>0</v>
      </c>
      <c r="O331" s="120">
        <v>0</v>
      </c>
      <c r="P331" s="120">
        <v>0</v>
      </c>
      <c r="Q331" s="120">
        <v>0</v>
      </c>
      <c r="R331" s="120">
        <v>533</v>
      </c>
      <c r="V331" s="116" t="str">
        <v>Southern Berkshire</v>
      </c>
      <c r="AB331" s="116">
        <f t="shared" si="81"/>
        <v>0</v>
      </c>
      <c r="AC331" s="116">
        <f t="shared" si="82"/>
        <v>0</v>
      </c>
      <c r="AD331" s="116">
        <f t="shared" si="83"/>
        <v>0</v>
      </c>
      <c r="AE331" s="116">
        <f t="shared" si="84"/>
        <v>0</v>
      </c>
      <c r="AF331" s="116">
        <f t="shared" si="85"/>
        <v>0</v>
      </c>
      <c r="AG331" s="116">
        <f t="shared" si="86"/>
        <v>0</v>
      </c>
      <c r="AH331" s="116">
        <f t="shared" si="87"/>
        <v>0</v>
      </c>
      <c r="AI331" s="116">
        <f t="shared" si="88"/>
        <v>152</v>
      </c>
      <c r="AJ331" s="116">
        <f t="shared" si="89"/>
        <v>191</v>
      </c>
      <c r="AK331" s="116">
        <f t="shared" si="90"/>
        <v>190</v>
      </c>
      <c r="AL331" s="116">
        <f t="shared" si="91"/>
        <v>0</v>
      </c>
      <c r="AM331" s="116">
        <f t="shared" si="92"/>
        <v>0</v>
      </c>
      <c r="AN331" s="116">
        <f t="shared" si="93"/>
        <v>0</v>
      </c>
      <c r="AO331" s="116">
        <f t="shared" si="94"/>
        <v>0</v>
      </c>
      <c r="AP331" s="116">
        <f t="shared" si="95"/>
        <v>0</v>
      </c>
      <c r="AQ331" s="116">
        <f t="shared" si="96"/>
        <v>533</v>
      </c>
    </row>
    <row r="332" spans="1:43" x14ac:dyDescent="0.25">
      <c r="A332" s="119" t="s">
        <v>480</v>
      </c>
      <c r="B332" s="119" t="s">
        <v>481</v>
      </c>
      <c r="C332" s="120">
        <v>0</v>
      </c>
      <c r="D332" s="120">
        <v>194</v>
      </c>
      <c r="E332" s="120">
        <v>198</v>
      </c>
      <c r="F332" s="120">
        <v>199</v>
      </c>
      <c r="G332" s="120">
        <v>196</v>
      </c>
      <c r="H332" s="120">
        <v>198</v>
      </c>
      <c r="I332" s="120">
        <v>190</v>
      </c>
      <c r="J332" s="120">
        <v>186</v>
      </c>
      <c r="K332" s="120">
        <v>185</v>
      </c>
      <c r="L332" s="120">
        <v>185</v>
      </c>
      <c r="M332" s="120">
        <v>132</v>
      </c>
      <c r="N332" s="120">
        <v>131</v>
      </c>
      <c r="O332" s="120">
        <v>120</v>
      </c>
      <c r="P332" s="120">
        <v>101</v>
      </c>
      <c r="Q332" s="120">
        <v>1</v>
      </c>
      <c r="R332" s="120">
        <v>2216</v>
      </c>
      <c r="V332" s="116" t="str">
        <v>Southern Worcester County Regional Vocational School District</v>
      </c>
      <c r="AB332" s="116">
        <f t="shared" si="81"/>
        <v>0</v>
      </c>
      <c r="AC332" s="116">
        <f t="shared" si="82"/>
        <v>194</v>
      </c>
      <c r="AD332" s="116">
        <f t="shared" si="83"/>
        <v>198</v>
      </c>
      <c r="AE332" s="116">
        <f t="shared" si="84"/>
        <v>199</v>
      </c>
      <c r="AF332" s="116">
        <f t="shared" si="85"/>
        <v>196</v>
      </c>
      <c r="AG332" s="116">
        <f t="shared" si="86"/>
        <v>198</v>
      </c>
      <c r="AH332" s="116">
        <f t="shared" si="87"/>
        <v>190</v>
      </c>
      <c r="AI332" s="116">
        <f t="shared" si="88"/>
        <v>186</v>
      </c>
      <c r="AJ332" s="116">
        <f t="shared" si="89"/>
        <v>185</v>
      </c>
      <c r="AK332" s="116">
        <f t="shared" si="90"/>
        <v>185</v>
      </c>
      <c r="AL332" s="116">
        <f t="shared" si="91"/>
        <v>132</v>
      </c>
      <c r="AM332" s="116">
        <f t="shared" si="92"/>
        <v>131</v>
      </c>
      <c r="AN332" s="116">
        <f t="shared" si="93"/>
        <v>120</v>
      </c>
      <c r="AO332" s="116">
        <f t="shared" si="94"/>
        <v>101</v>
      </c>
      <c r="AP332" s="116">
        <f t="shared" si="95"/>
        <v>1</v>
      </c>
      <c r="AQ332" s="116">
        <f t="shared" si="96"/>
        <v>2216</v>
      </c>
    </row>
    <row r="333" spans="1:43" x14ac:dyDescent="0.25">
      <c r="A333" s="119" t="s">
        <v>464</v>
      </c>
      <c r="B333" s="119" t="s">
        <v>482</v>
      </c>
      <c r="C333" s="120">
        <v>19</v>
      </c>
      <c r="D333" s="120">
        <v>35</v>
      </c>
      <c r="E333" s="120">
        <v>37</v>
      </c>
      <c r="F333" s="120">
        <v>40</v>
      </c>
      <c r="G333" s="120">
        <v>40</v>
      </c>
      <c r="H333" s="120">
        <v>42</v>
      </c>
      <c r="I333" s="120">
        <v>38</v>
      </c>
      <c r="J333" s="120">
        <v>38</v>
      </c>
      <c r="K333" s="120">
        <v>0</v>
      </c>
      <c r="L333" s="120">
        <v>0</v>
      </c>
      <c r="M333" s="120">
        <v>0</v>
      </c>
      <c r="N333" s="120">
        <v>0</v>
      </c>
      <c r="O333" s="120">
        <v>0</v>
      </c>
      <c r="P333" s="120">
        <v>0</v>
      </c>
      <c r="Q333" s="120">
        <v>0</v>
      </c>
      <c r="R333" s="120">
        <v>289</v>
      </c>
      <c r="V333" s="116" t="str">
        <v>Southwick-Tolland-Granville Regional School District</v>
      </c>
      <c r="AB333" s="116">
        <f t="shared" si="81"/>
        <v>19</v>
      </c>
      <c r="AC333" s="116">
        <f t="shared" si="82"/>
        <v>35</v>
      </c>
      <c r="AD333" s="116">
        <f t="shared" si="83"/>
        <v>37</v>
      </c>
      <c r="AE333" s="116">
        <f t="shared" si="84"/>
        <v>40</v>
      </c>
      <c r="AF333" s="116">
        <f t="shared" si="85"/>
        <v>40</v>
      </c>
      <c r="AG333" s="116">
        <f t="shared" si="86"/>
        <v>42</v>
      </c>
      <c r="AH333" s="116">
        <f t="shared" si="87"/>
        <v>38</v>
      </c>
      <c r="AI333" s="116">
        <f t="shared" si="88"/>
        <v>38</v>
      </c>
      <c r="AJ333" s="116">
        <f t="shared" si="89"/>
        <v>0</v>
      </c>
      <c r="AK333" s="116">
        <f t="shared" si="90"/>
        <v>0</v>
      </c>
      <c r="AL333" s="116">
        <f t="shared" si="91"/>
        <v>0</v>
      </c>
      <c r="AM333" s="116">
        <f t="shared" si="92"/>
        <v>0</v>
      </c>
      <c r="AN333" s="116">
        <f t="shared" si="93"/>
        <v>0</v>
      </c>
      <c r="AO333" s="116">
        <f t="shared" si="94"/>
        <v>0</v>
      </c>
      <c r="AP333" s="116">
        <f t="shared" si="95"/>
        <v>0</v>
      </c>
      <c r="AQ333" s="116">
        <f t="shared" si="96"/>
        <v>289</v>
      </c>
    </row>
    <row r="334" spans="1:43" x14ac:dyDescent="0.25">
      <c r="A334" s="119" t="s">
        <v>483</v>
      </c>
      <c r="B334" s="119" t="s">
        <v>484</v>
      </c>
      <c r="C334" s="120">
        <v>47</v>
      </c>
      <c r="D334" s="120">
        <v>0</v>
      </c>
      <c r="E334" s="120">
        <v>0</v>
      </c>
      <c r="F334" s="120">
        <v>0</v>
      </c>
      <c r="G334" s="120">
        <v>0</v>
      </c>
      <c r="H334" s="120">
        <v>0</v>
      </c>
      <c r="I334" s="120">
        <v>0</v>
      </c>
      <c r="J334" s="120">
        <v>0</v>
      </c>
      <c r="K334" s="120">
        <v>0</v>
      </c>
      <c r="L334" s="120">
        <v>0</v>
      </c>
      <c r="M334" s="120">
        <v>0</v>
      </c>
      <c r="N334" s="120">
        <v>0</v>
      </c>
      <c r="O334" s="120">
        <v>0</v>
      </c>
      <c r="P334" s="120">
        <v>0</v>
      </c>
      <c r="Q334" s="120">
        <v>0</v>
      </c>
      <c r="R334" s="120">
        <v>47</v>
      </c>
      <c r="V334" s="116" t="str">
        <v>Spencer-E Brookfield</v>
      </c>
      <c r="AB334" s="116">
        <f t="shared" si="81"/>
        <v>47</v>
      </c>
      <c r="AC334" s="116">
        <f t="shared" si="82"/>
        <v>0</v>
      </c>
      <c r="AD334" s="116">
        <f t="shared" si="83"/>
        <v>0</v>
      </c>
      <c r="AE334" s="116">
        <f t="shared" si="84"/>
        <v>0</v>
      </c>
      <c r="AF334" s="116">
        <f t="shared" si="85"/>
        <v>0</v>
      </c>
      <c r="AG334" s="116">
        <f t="shared" si="86"/>
        <v>0</v>
      </c>
      <c r="AH334" s="116">
        <f t="shared" si="87"/>
        <v>0</v>
      </c>
      <c r="AI334" s="116">
        <f t="shared" si="88"/>
        <v>0</v>
      </c>
      <c r="AJ334" s="116">
        <f t="shared" si="89"/>
        <v>0</v>
      </c>
      <c r="AK334" s="116">
        <f t="shared" si="90"/>
        <v>0</v>
      </c>
      <c r="AL334" s="116">
        <f t="shared" si="91"/>
        <v>0</v>
      </c>
      <c r="AM334" s="116">
        <f t="shared" si="92"/>
        <v>0</v>
      </c>
      <c r="AN334" s="116">
        <f t="shared" si="93"/>
        <v>0</v>
      </c>
      <c r="AO334" s="116">
        <f t="shared" si="94"/>
        <v>0</v>
      </c>
      <c r="AP334" s="116">
        <f t="shared" si="95"/>
        <v>0</v>
      </c>
      <c r="AQ334" s="116">
        <f t="shared" si="96"/>
        <v>47</v>
      </c>
    </row>
    <row r="335" spans="1:43" x14ac:dyDescent="0.25">
      <c r="A335" s="119" t="s">
        <v>483</v>
      </c>
      <c r="B335" s="119" t="s">
        <v>485</v>
      </c>
      <c r="C335" s="120">
        <v>46</v>
      </c>
      <c r="D335" s="120">
        <v>0</v>
      </c>
      <c r="E335" s="120">
        <v>0</v>
      </c>
      <c r="F335" s="120">
        <v>0</v>
      </c>
      <c r="G335" s="120">
        <v>0</v>
      </c>
      <c r="H335" s="120">
        <v>0</v>
      </c>
      <c r="I335" s="120">
        <v>0</v>
      </c>
      <c r="J335" s="120">
        <v>0</v>
      </c>
      <c r="K335" s="120">
        <v>0</v>
      </c>
      <c r="L335" s="120">
        <v>0</v>
      </c>
      <c r="M335" s="120">
        <v>0</v>
      </c>
      <c r="N335" s="120">
        <v>0</v>
      </c>
      <c r="O335" s="120">
        <v>0</v>
      </c>
      <c r="P335" s="120">
        <v>0</v>
      </c>
      <c r="Q335" s="120">
        <v>0</v>
      </c>
      <c r="R335" s="120">
        <v>46</v>
      </c>
      <c r="V335" s="116" t="str">
        <v>Springfield</v>
      </c>
      <c r="AB335" s="116">
        <f t="shared" si="81"/>
        <v>46</v>
      </c>
      <c r="AC335" s="116">
        <f t="shared" si="82"/>
        <v>0</v>
      </c>
      <c r="AD335" s="116">
        <f t="shared" si="83"/>
        <v>0</v>
      </c>
      <c r="AE335" s="116">
        <f t="shared" si="84"/>
        <v>0</v>
      </c>
      <c r="AF335" s="116">
        <f t="shared" si="85"/>
        <v>0</v>
      </c>
      <c r="AG335" s="116">
        <f t="shared" si="86"/>
        <v>0</v>
      </c>
      <c r="AH335" s="116">
        <f t="shared" si="87"/>
        <v>0</v>
      </c>
      <c r="AI335" s="116">
        <f t="shared" si="88"/>
        <v>0</v>
      </c>
      <c r="AJ335" s="116">
        <f t="shared" si="89"/>
        <v>0</v>
      </c>
      <c r="AK335" s="116">
        <f t="shared" si="90"/>
        <v>0</v>
      </c>
      <c r="AL335" s="116">
        <f t="shared" si="91"/>
        <v>0</v>
      </c>
      <c r="AM335" s="116">
        <f t="shared" si="92"/>
        <v>0</v>
      </c>
      <c r="AN335" s="116">
        <f t="shared" si="93"/>
        <v>0</v>
      </c>
      <c r="AO335" s="116">
        <f t="shared" si="94"/>
        <v>0</v>
      </c>
      <c r="AP335" s="116">
        <f t="shared" si="95"/>
        <v>0</v>
      </c>
      <c r="AQ335" s="116">
        <f t="shared" si="96"/>
        <v>46</v>
      </c>
    </row>
    <row r="336" spans="1:43" x14ac:dyDescent="0.25">
      <c r="A336" s="119" t="s">
        <v>483</v>
      </c>
      <c r="B336" s="119" t="s">
        <v>486</v>
      </c>
      <c r="C336" s="120">
        <v>0</v>
      </c>
      <c r="D336" s="120">
        <v>0</v>
      </c>
      <c r="E336" s="120">
        <v>0</v>
      </c>
      <c r="F336" s="120">
        <v>0</v>
      </c>
      <c r="G336" s="120">
        <v>0</v>
      </c>
      <c r="H336" s="120">
        <v>0</v>
      </c>
      <c r="I336" s="120">
        <v>0</v>
      </c>
      <c r="J336" s="120">
        <v>0</v>
      </c>
      <c r="K336" s="120">
        <v>0</v>
      </c>
      <c r="L336" s="120">
        <v>0</v>
      </c>
      <c r="M336" s="120">
        <v>517</v>
      </c>
      <c r="N336" s="120">
        <v>578</v>
      </c>
      <c r="O336" s="120">
        <v>523</v>
      </c>
      <c r="P336" s="120">
        <v>548</v>
      </c>
      <c r="Q336" s="120">
        <v>15</v>
      </c>
      <c r="R336" s="118">
        <v>2181</v>
      </c>
      <c r="V336" s="116" t="str">
        <v>Springfield International Charter (District)</v>
      </c>
      <c r="AB336" s="116">
        <f t="shared" si="81"/>
        <v>0</v>
      </c>
      <c r="AC336" s="116">
        <f t="shared" si="82"/>
        <v>0</v>
      </c>
      <c r="AD336" s="116">
        <f t="shared" si="83"/>
        <v>0</v>
      </c>
      <c r="AE336" s="116">
        <f t="shared" si="84"/>
        <v>0</v>
      </c>
      <c r="AF336" s="116">
        <f t="shared" si="85"/>
        <v>0</v>
      </c>
      <c r="AG336" s="116">
        <f t="shared" si="86"/>
        <v>0</v>
      </c>
      <c r="AH336" s="116">
        <f t="shared" si="87"/>
        <v>0</v>
      </c>
      <c r="AI336" s="116">
        <f t="shared" si="88"/>
        <v>0</v>
      </c>
      <c r="AJ336" s="116">
        <f t="shared" si="89"/>
        <v>0</v>
      </c>
      <c r="AK336" s="116">
        <f t="shared" si="90"/>
        <v>0</v>
      </c>
      <c r="AL336" s="116">
        <f t="shared" si="91"/>
        <v>517</v>
      </c>
      <c r="AM336" s="116">
        <f t="shared" si="92"/>
        <v>578</v>
      </c>
      <c r="AN336" s="116">
        <f t="shared" si="93"/>
        <v>523</v>
      </c>
      <c r="AO336" s="116">
        <f t="shared" si="94"/>
        <v>548</v>
      </c>
      <c r="AP336" s="116">
        <f t="shared" si="95"/>
        <v>15</v>
      </c>
      <c r="AQ336" s="116">
        <f t="shared" si="96"/>
        <v>2181</v>
      </c>
    </row>
    <row r="337" spans="1:43" x14ac:dyDescent="0.25">
      <c r="A337" s="119" t="s">
        <v>483</v>
      </c>
      <c r="B337" s="119" t="s">
        <v>487</v>
      </c>
      <c r="C337" s="120">
        <v>0</v>
      </c>
      <c r="D337" s="120">
        <v>57</v>
      </c>
      <c r="E337" s="120">
        <v>71</v>
      </c>
      <c r="F337" s="120">
        <v>78</v>
      </c>
      <c r="G337" s="120">
        <v>82</v>
      </c>
      <c r="H337" s="120">
        <v>85</v>
      </c>
      <c r="I337" s="120">
        <v>81</v>
      </c>
      <c r="J337" s="120">
        <v>76</v>
      </c>
      <c r="K337" s="120">
        <v>63</v>
      </c>
      <c r="L337" s="120">
        <v>72</v>
      </c>
      <c r="M337" s="120">
        <v>0</v>
      </c>
      <c r="N337" s="120">
        <v>0</v>
      </c>
      <c r="O337" s="120">
        <v>0</v>
      </c>
      <c r="P337" s="120">
        <v>0</v>
      </c>
      <c r="Q337" s="120">
        <v>0</v>
      </c>
      <c r="R337" s="120">
        <v>665</v>
      </c>
      <c r="V337" s="116" t="str">
        <v>Springfield Preparatory Charter School (District)</v>
      </c>
      <c r="AB337" s="116">
        <f t="shared" si="81"/>
        <v>0</v>
      </c>
      <c r="AC337" s="116">
        <f t="shared" si="82"/>
        <v>57</v>
      </c>
      <c r="AD337" s="116">
        <f t="shared" si="83"/>
        <v>71</v>
      </c>
      <c r="AE337" s="116">
        <f t="shared" si="84"/>
        <v>78</v>
      </c>
      <c r="AF337" s="116">
        <f t="shared" si="85"/>
        <v>82</v>
      </c>
      <c r="AG337" s="116">
        <f t="shared" si="86"/>
        <v>85</v>
      </c>
      <c r="AH337" s="116">
        <f t="shared" si="87"/>
        <v>81</v>
      </c>
      <c r="AI337" s="116">
        <f t="shared" si="88"/>
        <v>76</v>
      </c>
      <c r="AJ337" s="116">
        <f t="shared" si="89"/>
        <v>63</v>
      </c>
      <c r="AK337" s="116">
        <f t="shared" si="90"/>
        <v>72</v>
      </c>
      <c r="AL337" s="116">
        <f t="shared" si="91"/>
        <v>0</v>
      </c>
      <c r="AM337" s="116">
        <f t="shared" si="92"/>
        <v>0</v>
      </c>
      <c r="AN337" s="116">
        <f t="shared" si="93"/>
        <v>0</v>
      </c>
      <c r="AO337" s="116">
        <f t="shared" si="94"/>
        <v>0</v>
      </c>
      <c r="AP337" s="116">
        <f t="shared" si="95"/>
        <v>0</v>
      </c>
      <c r="AQ337" s="116">
        <f t="shared" si="96"/>
        <v>665</v>
      </c>
    </row>
    <row r="338" spans="1:43" x14ac:dyDescent="0.25">
      <c r="A338" s="119" t="s">
        <v>483</v>
      </c>
      <c r="B338" s="119" t="s">
        <v>488</v>
      </c>
      <c r="C338" s="120">
        <v>32</v>
      </c>
      <c r="D338" s="120">
        <v>91</v>
      </c>
      <c r="E338" s="120">
        <v>84</v>
      </c>
      <c r="F338" s="120">
        <v>104</v>
      </c>
      <c r="G338" s="120">
        <v>104</v>
      </c>
      <c r="H338" s="120">
        <v>99</v>
      </c>
      <c r="I338" s="120">
        <v>92</v>
      </c>
      <c r="J338" s="120">
        <v>85</v>
      </c>
      <c r="K338" s="120">
        <v>86</v>
      </c>
      <c r="L338" s="120">
        <v>80</v>
      </c>
      <c r="M338" s="120">
        <v>0</v>
      </c>
      <c r="N338" s="120">
        <v>0</v>
      </c>
      <c r="O338" s="120">
        <v>0</v>
      </c>
      <c r="P338" s="120">
        <v>0</v>
      </c>
      <c r="Q338" s="120">
        <v>0</v>
      </c>
      <c r="R338" s="120">
        <v>857</v>
      </c>
      <c r="V338" s="116" t="str">
        <v>Stoneham</v>
      </c>
      <c r="AB338" s="116">
        <f t="shared" si="81"/>
        <v>32</v>
      </c>
      <c r="AC338" s="116">
        <f t="shared" si="82"/>
        <v>91</v>
      </c>
      <c r="AD338" s="116">
        <f t="shared" si="83"/>
        <v>84</v>
      </c>
      <c r="AE338" s="116">
        <f t="shared" si="84"/>
        <v>104</v>
      </c>
      <c r="AF338" s="116">
        <f t="shared" si="85"/>
        <v>104</v>
      </c>
      <c r="AG338" s="116">
        <f t="shared" si="86"/>
        <v>99</v>
      </c>
      <c r="AH338" s="116">
        <f t="shared" si="87"/>
        <v>92</v>
      </c>
      <c r="AI338" s="116">
        <f t="shared" si="88"/>
        <v>85</v>
      </c>
      <c r="AJ338" s="116">
        <f t="shared" si="89"/>
        <v>86</v>
      </c>
      <c r="AK338" s="116">
        <f t="shared" si="90"/>
        <v>80</v>
      </c>
      <c r="AL338" s="116">
        <f t="shared" si="91"/>
        <v>0</v>
      </c>
      <c r="AM338" s="116">
        <f t="shared" si="92"/>
        <v>0</v>
      </c>
      <c r="AN338" s="116">
        <f t="shared" si="93"/>
        <v>0</v>
      </c>
      <c r="AO338" s="116">
        <f t="shared" si="94"/>
        <v>0</v>
      </c>
      <c r="AP338" s="116">
        <f t="shared" si="95"/>
        <v>0</v>
      </c>
      <c r="AQ338" s="116">
        <f t="shared" si="96"/>
        <v>857</v>
      </c>
    </row>
    <row r="339" spans="1:43" x14ac:dyDescent="0.25">
      <c r="A339" s="119" t="s">
        <v>483</v>
      </c>
      <c r="B339" s="119" t="s">
        <v>489</v>
      </c>
      <c r="C339" s="120">
        <v>16</v>
      </c>
      <c r="D339" s="120">
        <v>53</v>
      </c>
      <c r="E339" s="120">
        <v>44</v>
      </c>
      <c r="F339" s="120">
        <v>46</v>
      </c>
      <c r="G339" s="120">
        <v>55</v>
      </c>
      <c r="H339" s="120">
        <v>41</v>
      </c>
      <c r="I339" s="120">
        <v>60</v>
      </c>
      <c r="J339" s="120">
        <v>57</v>
      </c>
      <c r="K339" s="120">
        <v>56</v>
      </c>
      <c r="L339" s="120">
        <v>48</v>
      </c>
      <c r="M339" s="120">
        <v>0</v>
      </c>
      <c r="N339" s="120">
        <v>0</v>
      </c>
      <c r="O339" s="120">
        <v>0</v>
      </c>
      <c r="P339" s="120">
        <v>0</v>
      </c>
      <c r="Q339" s="120">
        <v>0</v>
      </c>
      <c r="R339" s="120">
        <v>476</v>
      </c>
      <c r="V339" s="116" t="str">
        <v>Stoughton</v>
      </c>
      <c r="AB339" s="116">
        <f t="shared" si="81"/>
        <v>16</v>
      </c>
      <c r="AC339" s="116">
        <f t="shared" si="82"/>
        <v>53</v>
      </c>
      <c r="AD339" s="116">
        <f t="shared" si="83"/>
        <v>44</v>
      </c>
      <c r="AE339" s="116">
        <f t="shared" si="84"/>
        <v>46</v>
      </c>
      <c r="AF339" s="116">
        <f t="shared" si="85"/>
        <v>55</v>
      </c>
      <c r="AG339" s="116">
        <f t="shared" si="86"/>
        <v>41</v>
      </c>
      <c r="AH339" s="116">
        <f t="shared" si="87"/>
        <v>60</v>
      </c>
      <c r="AI339" s="116">
        <f t="shared" si="88"/>
        <v>57</v>
      </c>
      <c r="AJ339" s="116">
        <f t="shared" si="89"/>
        <v>56</v>
      </c>
      <c r="AK339" s="116">
        <f t="shared" si="90"/>
        <v>48</v>
      </c>
      <c r="AL339" s="116">
        <f t="shared" si="91"/>
        <v>0</v>
      </c>
      <c r="AM339" s="116">
        <f t="shared" si="92"/>
        <v>0</v>
      </c>
      <c r="AN339" s="116">
        <f t="shared" si="93"/>
        <v>0</v>
      </c>
      <c r="AO339" s="116">
        <f t="shared" si="94"/>
        <v>0</v>
      </c>
      <c r="AP339" s="116">
        <f t="shared" si="95"/>
        <v>0</v>
      </c>
      <c r="AQ339" s="116">
        <f t="shared" si="96"/>
        <v>476</v>
      </c>
    </row>
    <row r="340" spans="1:43" x14ac:dyDescent="0.25">
      <c r="A340" s="119" t="s">
        <v>483</v>
      </c>
      <c r="B340" s="119" t="s">
        <v>490</v>
      </c>
      <c r="C340" s="120">
        <v>0</v>
      </c>
      <c r="D340" s="120">
        <v>69</v>
      </c>
      <c r="E340" s="120">
        <v>70</v>
      </c>
      <c r="F340" s="120">
        <v>83</v>
      </c>
      <c r="G340" s="120">
        <v>70</v>
      </c>
      <c r="H340" s="120">
        <v>86</v>
      </c>
      <c r="I340" s="120">
        <v>67</v>
      </c>
      <c r="J340" s="120">
        <v>62</v>
      </c>
      <c r="K340" s="120">
        <v>71</v>
      </c>
      <c r="L340" s="120">
        <v>52</v>
      </c>
      <c r="M340" s="120">
        <v>0</v>
      </c>
      <c r="N340" s="120">
        <v>0</v>
      </c>
      <c r="O340" s="120">
        <v>0</v>
      </c>
      <c r="P340" s="120">
        <v>0</v>
      </c>
      <c r="Q340" s="120">
        <v>0</v>
      </c>
      <c r="R340" s="120">
        <v>630</v>
      </c>
      <c r="V340" s="116" t="str">
        <v>Sturbridge</v>
      </c>
      <c r="AB340" s="116">
        <f t="shared" si="81"/>
        <v>0</v>
      </c>
      <c r="AC340" s="116">
        <f t="shared" si="82"/>
        <v>69</v>
      </c>
      <c r="AD340" s="116">
        <f t="shared" si="83"/>
        <v>70</v>
      </c>
      <c r="AE340" s="116">
        <f t="shared" si="84"/>
        <v>83</v>
      </c>
      <c r="AF340" s="116">
        <f t="shared" si="85"/>
        <v>70</v>
      </c>
      <c r="AG340" s="116">
        <f t="shared" si="86"/>
        <v>86</v>
      </c>
      <c r="AH340" s="116">
        <f t="shared" si="87"/>
        <v>67</v>
      </c>
      <c r="AI340" s="116">
        <f t="shared" si="88"/>
        <v>62</v>
      </c>
      <c r="AJ340" s="116">
        <f t="shared" si="89"/>
        <v>71</v>
      </c>
      <c r="AK340" s="116">
        <f t="shared" si="90"/>
        <v>52</v>
      </c>
      <c r="AL340" s="116">
        <f t="shared" si="91"/>
        <v>0</v>
      </c>
      <c r="AM340" s="116">
        <f t="shared" si="92"/>
        <v>0</v>
      </c>
      <c r="AN340" s="116">
        <f t="shared" si="93"/>
        <v>0</v>
      </c>
      <c r="AO340" s="116">
        <f t="shared" si="94"/>
        <v>0</v>
      </c>
      <c r="AP340" s="116">
        <f t="shared" si="95"/>
        <v>0</v>
      </c>
      <c r="AQ340" s="116">
        <f t="shared" si="96"/>
        <v>630</v>
      </c>
    </row>
    <row r="341" spans="1:43" x14ac:dyDescent="0.25">
      <c r="A341" s="119" t="s">
        <v>483</v>
      </c>
      <c r="B341" s="119" t="s">
        <v>491</v>
      </c>
      <c r="C341" s="120">
        <v>52</v>
      </c>
      <c r="D341" s="120">
        <v>57</v>
      </c>
      <c r="E341" s="120">
        <v>46</v>
      </c>
      <c r="F341" s="120">
        <v>63</v>
      </c>
      <c r="G341" s="120">
        <v>46</v>
      </c>
      <c r="H341" s="120">
        <v>72</v>
      </c>
      <c r="I341" s="120">
        <v>57</v>
      </c>
      <c r="J341" s="120">
        <v>61</v>
      </c>
      <c r="K341" s="120">
        <v>53</v>
      </c>
      <c r="L341" s="120">
        <v>60</v>
      </c>
      <c r="M341" s="120">
        <v>0</v>
      </c>
      <c r="N341" s="120">
        <v>0</v>
      </c>
      <c r="O341" s="120">
        <v>0</v>
      </c>
      <c r="P341" s="120">
        <v>0</v>
      </c>
      <c r="Q341" s="120">
        <v>0</v>
      </c>
      <c r="R341" s="118">
        <v>567</v>
      </c>
      <c r="V341" s="116" t="str">
        <v>Sturgis Charter Public (District)</v>
      </c>
      <c r="AB341" s="116">
        <f t="shared" si="81"/>
        <v>52</v>
      </c>
      <c r="AC341" s="116">
        <f t="shared" si="82"/>
        <v>57</v>
      </c>
      <c r="AD341" s="116">
        <f t="shared" si="83"/>
        <v>46</v>
      </c>
      <c r="AE341" s="116">
        <f t="shared" si="84"/>
        <v>63</v>
      </c>
      <c r="AF341" s="116">
        <f t="shared" si="85"/>
        <v>46</v>
      </c>
      <c r="AG341" s="116">
        <f t="shared" si="86"/>
        <v>72</v>
      </c>
      <c r="AH341" s="116">
        <f t="shared" si="87"/>
        <v>57</v>
      </c>
      <c r="AI341" s="116">
        <f t="shared" si="88"/>
        <v>61</v>
      </c>
      <c r="AJ341" s="116">
        <f t="shared" si="89"/>
        <v>53</v>
      </c>
      <c r="AK341" s="116">
        <f t="shared" si="90"/>
        <v>60</v>
      </c>
      <c r="AL341" s="116">
        <f t="shared" si="91"/>
        <v>0</v>
      </c>
      <c r="AM341" s="116">
        <f t="shared" si="92"/>
        <v>0</v>
      </c>
      <c r="AN341" s="116">
        <f t="shared" si="93"/>
        <v>0</v>
      </c>
      <c r="AO341" s="116">
        <f t="shared" si="94"/>
        <v>0</v>
      </c>
      <c r="AP341" s="116">
        <f t="shared" si="95"/>
        <v>0</v>
      </c>
      <c r="AQ341" s="116">
        <f t="shared" si="96"/>
        <v>567</v>
      </c>
    </row>
    <row r="342" spans="1:43" x14ac:dyDescent="0.25">
      <c r="A342" s="119" t="s">
        <v>483</v>
      </c>
      <c r="B342" s="119" t="s">
        <v>492</v>
      </c>
      <c r="C342" s="120">
        <v>0</v>
      </c>
      <c r="D342" s="120">
        <v>52</v>
      </c>
      <c r="E342" s="120">
        <v>58</v>
      </c>
      <c r="F342" s="120">
        <v>66</v>
      </c>
      <c r="G342" s="120">
        <v>66</v>
      </c>
      <c r="H342" s="120">
        <v>67</v>
      </c>
      <c r="I342" s="120">
        <v>72</v>
      </c>
      <c r="J342" s="120">
        <v>71</v>
      </c>
      <c r="K342" s="120">
        <v>81</v>
      </c>
      <c r="L342" s="120">
        <v>59</v>
      </c>
      <c r="M342" s="120">
        <v>0</v>
      </c>
      <c r="N342" s="120">
        <v>0</v>
      </c>
      <c r="O342" s="120">
        <v>0</v>
      </c>
      <c r="P342" s="120">
        <v>0</v>
      </c>
      <c r="Q342" s="120">
        <v>0</v>
      </c>
      <c r="R342" s="120">
        <v>592</v>
      </c>
      <c r="V342" s="116" t="str">
        <v>Sudbury</v>
      </c>
      <c r="AB342" s="116">
        <f t="shared" si="81"/>
        <v>0</v>
      </c>
      <c r="AC342" s="116">
        <f t="shared" si="82"/>
        <v>52</v>
      </c>
      <c r="AD342" s="116">
        <f t="shared" si="83"/>
        <v>58</v>
      </c>
      <c r="AE342" s="116">
        <f t="shared" si="84"/>
        <v>66</v>
      </c>
      <c r="AF342" s="116">
        <f t="shared" si="85"/>
        <v>66</v>
      </c>
      <c r="AG342" s="116">
        <f t="shared" si="86"/>
        <v>67</v>
      </c>
      <c r="AH342" s="116">
        <f t="shared" si="87"/>
        <v>72</v>
      </c>
      <c r="AI342" s="116">
        <f t="shared" si="88"/>
        <v>71</v>
      </c>
      <c r="AJ342" s="116">
        <f t="shared" si="89"/>
        <v>81</v>
      </c>
      <c r="AK342" s="116">
        <f t="shared" si="90"/>
        <v>59</v>
      </c>
      <c r="AL342" s="116">
        <f t="shared" si="91"/>
        <v>0</v>
      </c>
      <c r="AM342" s="116">
        <f t="shared" si="92"/>
        <v>0</v>
      </c>
      <c r="AN342" s="116">
        <f t="shared" si="93"/>
        <v>0</v>
      </c>
      <c r="AO342" s="116">
        <f t="shared" si="94"/>
        <v>0</v>
      </c>
      <c r="AP342" s="116">
        <f t="shared" si="95"/>
        <v>0</v>
      </c>
      <c r="AQ342" s="116">
        <f t="shared" si="96"/>
        <v>592</v>
      </c>
    </row>
    <row r="343" spans="1:43" x14ac:dyDescent="0.25">
      <c r="A343" s="119" t="s">
        <v>483</v>
      </c>
      <c r="B343" s="119" t="s">
        <v>493</v>
      </c>
      <c r="C343" s="120">
        <v>16</v>
      </c>
      <c r="D343" s="120">
        <v>37</v>
      </c>
      <c r="E343" s="120">
        <v>43</v>
      </c>
      <c r="F343" s="120">
        <v>36</v>
      </c>
      <c r="G343" s="120">
        <v>43</v>
      </c>
      <c r="H343" s="120">
        <v>49</v>
      </c>
      <c r="I343" s="120">
        <v>48</v>
      </c>
      <c r="J343" s="120">
        <v>51</v>
      </c>
      <c r="K343" s="120">
        <v>56</v>
      </c>
      <c r="L343" s="120">
        <v>39</v>
      </c>
      <c r="M343" s="120">
        <v>0</v>
      </c>
      <c r="N343" s="120">
        <v>0</v>
      </c>
      <c r="O343" s="120">
        <v>0</v>
      </c>
      <c r="P343" s="120">
        <v>0</v>
      </c>
      <c r="Q343" s="120">
        <v>0</v>
      </c>
      <c r="R343" s="120">
        <v>418</v>
      </c>
      <c r="V343" s="116" t="str">
        <v>Sunderland</v>
      </c>
      <c r="AB343" s="116">
        <f t="shared" si="81"/>
        <v>16</v>
      </c>
      <c r="AC343" s="116">
        <f t="shared" si="82"/>
        <v>37</v>
      </c>
      <c r="AD343" s="116">
        <f t="shared" si="83"/>
        <v>43</v>
      </c>
      <c r="AE343" s="116">
        <f t="shared" si="84"/>
        <v>36</v>
      </c>
      <c r="AF343" s="116">
        <f t="shared" si="85"/>
        <v>43</v>
      </c>
      <c r="AG343" s="116">
        <f t="shared" si="86"/>
        <v>49</v>
      </c>
      <c r="AH343" s="116">
        <f t="shared" si="87"/>
        <v>48</v>
      </c>
      <c r="AI343" s="116">
        <f t="shared" si="88"/>
        <v>51</v>
      </c>
      <c r="AJ343" s="116">
        <f t="shared" si="89"/>
        <v>56</v>
      </c>
      <c r="AK343" s="116">
        <f t="shared" si="90"/>
        <v>39</v>
      </c>
      <c r="AL343" s="116">
        <f t="shared" si="91"/>
        <v>0</v>
      </c>
      <c r="AM343" s="116">
        <f t="shared" si="92"/>
        <v>0</v>
      </c>
      <c r="AN343" s="116">
        <f t="shared" si="93"/>
        <v>0</v>
      </c>
      <c r="AO343" s="116">
        <f t="shared" si="94"/>
        <v>0</v>
      </c>
      <c r="AP343" s="116">
        <f t="shared" si="95"/>
        <v>0</v>
      </c>
      <c r="AQ343" s="116">
        <f t="shared" si="96"/>
        <v>418</v>
      </c>
    </row>
    <row r="344" spans="1:43" x14ac:dyDescent="0.25">
      <c r="A344" s="119" t="s">
        <v>483</v>
      </c>
      <c r="B344" s="119" t="s">
        <v>494</v>
      </c>
      <c r="C344" s="120">
        <v>50</v>
      </c>
      <c r="D344" s="120">
        <v>0</v>
      </c>
      <c r="E344" s="120">
        <v>0</v>
      </c>
      <c r="F344" s="120">
        <v>0</v>
      </c>
      <c r="G344" s="120">
        <v>0</v>
      </c>
      <c r="H344" s="120">
        <v>0</v>
      </c>
      <c r="I344" s="120">
        <v>0</v>
      </c>
      <c r="J344" s="120">
        <v>0</v>
      </c>
      <c r="K344" s="120">
        <v>0</v>
      </c>
      <c r="L344" s="120">
        <v>0</v>
      </c>
      <c r="M344" s="120">
        <v>0</v>
      </c>
      <c r="N344" s="120">
        <v>0</v>
      </c>
      <c r="O344" s="120">
        <v>0</v>
      </c>
      <c r="P344" s="120">
        <v>0</v>
      </c>
      <c r="Q344" s="120">
        <v>0</v>
      </c>
      <c r="R344" s="120">
        <v>50</v>
      </c>
      <c r="V344" s="116" t="str">
        <v>Sutton</v>
      </c>
      <c r="AB344" s="116">
        <f t="shared" si="81"/>
        <v>50</v>
      </c>
      <c r="AC344" s="116">
        <f t="shared" si="82"/>
        <v>0</v>
      </c>
      <c r="AD344" s="116">
        <f t="shared" si="83"/>
        <v>0</v>
      </c>
      <c r="AE344" s="116">
        <f t="shared" si="84"/>
        <v>0</v>
      </c>
      <c r="AF344" s="116">
        <f t="shared" si="85"/>
        <v>0</v>
      </c>
      <c r="AG344" s="116">
        <f t="shared" si="86"/>
        <v>0</v>
      </c>
      <c r="AH344" s="116">
        <f t="shared" si="87"/>
        <v>0</v>
      </c>
      <c r="AI344" s="116">
        <f t="shared" si="88"/>
        <v>0</v>
      </c>
      <c r="AJ344" s="116">
        <f t="shared" si="89"/>
        <v>0</v>
      </c>
      <c r="AK344" s="116">
        <f t="shared" si="90"/>
        <v>0</v>
      </c>
      <c r="AL344" s="116">
        <f t="shared" si="91"/>
        <v>0</v>
      </c>
      <c r="AM344" s="116">
        <f t="shared" si="92"/>
        <v>0</v>
      </c>
      <c r="AN344" s="116">
        <f t="shared" si="93"/>
        <v>0</v>
      </c>
      <c r="AO344" s="116">
        <f t="shared" si="94"/>
        <v>0</v>
      </c>
      <c r="AP344" s="116">
        <f t="shared" si="95"/>
        <v>0</v>
      </c>
      <c r="AQ344" s="116">
        <f t="shared" si="96"/>
        <v>50</v>
      </c>
    </row>
    <row r="345" spans="1:43" x14ac:dyDescent="0.25">
      <c r="A345" s="119" t="s">
        <v>483</v>
      </c>
      <c r="B345" s="119" t="s">
        <v>495</v>
      </c>
      <c r="C345" s="120">
        <v>0</v>
      </c>
      <c r="D345" s="120">
        <v>57</v>
      </c>
      <c r="E345" s="120">
        <v>54</v>
      </c>
      <c r="F345" s="120">
        <v>62</v>
      </c>
      <c r="G345" s="120">
        <v>51</v>
      </c>
      <c r="H345" s="120">
        <v>59</v>
      </c>
      <c r="I345" s="120">
        <v>53</v>
      </c>
      <c r="J345" s="120">
        <v>45</v>
      </c>
      <c r="K345" s="120">
        <v>50</v>
      </c>
      <c r="L345" s="120">
        <v>63</v>
      </c>
      <c r="M345" s="120">
        <v>0</v>
      </c>
      <c r="N345" s="120">
        <v>0</v>
      </c>
      <c r="O345" s="120">
        <v>0</v>
      </c>
      <c r="P345" s="120">
        <v>0</v>
      </c>
      <c r="Q345" s="120">
        <v>0</v>
      </c>
      <c r="R345" s="120">
        <v>494</v>
      </c>
      <c r="V345" s="116" t="str">
        <v>Swampscott</v>
      </c>
      <c r="AB345" s="116">
        <f t="shared" si="81"/>
        <v>0</v>
      </c>
      <c r="AC345" s="116">
        <f t="shared" si="82"/>
        <v>57</v>
      </c>
      <c r="AD345" s="116">
        <f t="shared" si="83"/>
        <v>54</v>
      </c>
      <c r="AE345" s="116">
        <f t="shared" si="84"/>
        <v>62</v>
      </c>
      <c r="AF345" s="116">
        <f t="shared" si="85"/>
        <v>51</v>
      </c>
      <c r="AG345" s="116">
        <f t="shared" si="86"/>
        <v>59</v>
      </c>
      <c r="AH345" s="116">
        <f t="shared" si="87"/>
        <v>53</v>
      </c>
      <c r="AI345" s="116">
        <f t="shared" si="88"/>
        <v>45</v>
      </c>
      <c r="AJ345" s="116">
        <f t="shared" si="89"/>
        <v>50</v>
      </c>
      <c r="AK345" s="116">
        <f t="shared" si="90"/>
        <v>63</v>
      </c>
      <c r="AL345" s="116">
        <f t="shared" si="91"/>
        <v>0</v>
      </c>
      <c r="AM345" s="116">
        <f t="shared" si="92"/>
        <v>0</v>
      </c>
      <c r="AN345" s="116">
        <f t="shared" si="93"/>
        <v>0</v>
      </c>
      <c r="AO345" s="116">
        <f t="shared" si="94"/>
        <v>0</v>
      </c>
      <c r="AP345" s="116">
        <f t="shared" si="95"/>
        <v>0</v>
      </c>
      <c r="AQ345" s="116">
        <f t="shared" si="96"/>
        <v>494</v>
      </c>
    </row>
    <row r="346" spans="1:43" x14ac:dyDescent="0.25">
      <c r="A346" s="119" t="s">
        <v>496</v>
      </c>
      <c r="B346" s="119" t="s">
        <v>497</v>
      </c>
      <c r="C346" s="120">
        <v>100</v>
      </c>
      <c r="D346" s="120">
        <v>0</v>
      </c>
      <c r="E346" s="120">
        <v>0</v>
      </c>
      <c r="F346" s="120">
        <v>0</v>
      </c>
      <c r="G346" s="120">
        <v>0</v>
      </c>
      <c r="H346" s="120">
        <v>0</v>
      </c>
      <c r="I346" s="120">
        <v>0</v>
      </c>
      <c r="J346" s="120">
        <v>0</v>
      </c>
      <c r="K346" s="120">
        <v>0</v>
      </c>
      <c r="L346" s="120">
        <v>0</v>
      </c>
      <c r="M346" s="120">
        <v>234</v>
      </c>
      <c r="N346" s="120">
        <v>234</v>
      </c>
      <c r="O346" s="120">
        <v>216</v>
      </c>
      <c r="P346" s="120">
        <v>234</v>
      </c>
      <c r="Q346" s="120">
        <v>1</v>
      </c>
      <c r="R346" s="120">
        <v>1019</v>
      </c>
      <c r="V346" s="116" t="str">
        <v>Swansea</v>
      </c>
      <c r="AB346" s="116">
        <f t="shared" si="81"/>
        <v>100</v>
      </c>
      <c r="AC346" s="116">
        <f t="shared" si="82"/>
        <v>0</v>
      </c>
      <c r="AD346" s="116">
        <f t="shared" si="83"/>
        <v>0</v>
      </c>
      <c r="AE346" s="116">
        <f t="shared" si="84"/>
        <v>0</v>
      </c>
      <c r="AF346" s="116">
        <f t="shared" si="85"/>
        <v>0</v>
      </c>
      <c r="AG346" s="116">
        <f t="shared" si="86"/>
        <v>0</v>
      </c>
      <c r="AH346" s="116">
        <f t="shared" si="87"/>
        <v>0</v>
      </c>
      <c r="AI346" s="116">
        <f t="shared" si="88"/>
        <v>0</v>
      </c>
      <c r="AJ346" s="116">
        <f t="shared" si="89"/>
        <v>0</v>
      </c>
      <c r="AK346" s="116">
        <f t="shared" si="90"/>
        <v>0</v>
      </c>
      <c r="AL346" s="116">
        <f t="shared" si="91"/>
        <v>234</v>
      </c>
      <c r="AM346" s="116">
        <f t="shared" si="92"/>
        <v>234</v>
      </c>
      <c r="AN346" s="116">
        <f t="shared" si="93"/>
        <v>216</v>
      </c>
      <c r="AO346" s="116">
        <f t="shared" si="94"/>
        <v>234</v>
      </c>
      <c r="AP346" s="116">
        <f t="shared" si="95"/>
        <v>1</v>
      </c>
      <c r="AQ346" s="116">
        <f t="shared" si="96"/>
        <v>1019</v>
      </c>
    </row>
    <row r="347" spans="1:43" x14ac:dyDescent="0.25">
      <c r="A347" s="119" t="s">
        <v>496</v>
      </c>
      <c r="B347" s="119" t="s">
        <v>498</v>
      </c>
      <c r="C347" s="120">
        <v>0</v>
      </c>
      <c r="D347" s="120">
        <v>65</v>
      </c>
      <c r="E347" s="120">
        <v>81</v>
      </c>
      <c r="F347" s="120">
        <v>63</v>
      </c>
      <c r="G347" s="120">
        <v>84</v>
      </c>
      <c r="H347" s="120">
        <v>74</v>
      </c>
      <c r="I347" s="120">
        <v>70</v>
      </c>
      <c r="J347" s="120">
        <v>0</v>
      </c>
      <c r="K347" s="120">
        <v>0</v>
      </c>
      <c r="L347" s="120">
        <v>0</v>
      </c>
      <c r="M347" s="120">
        <v>0</v>
      </c>
      <c r="N347" s="120">
        <v>0</v>
      </c>
      <c r="O347" s="120">
        <v>0</v>
      </c>
      <c r="P347" s="120">
        <v>0</v>
      </c>
      <c r="Q347" s="120">
        <v>0</v>
      </c>
      <c r="R347" s="120">
        <v>437</v>
      </c>
      <c r="V347" s="116" t="str">
        <v>Tantasqua</v>
      </c>
      <c r="AB347" s="116">
        <f t="shared" si="81"/>
        <v>0</v>
      </c>
      <c r="AC347" s="116">
        <f t="shared" si="82"/>
        <v>65</v>
      </c>
      <c r="AD347" s="116">
        <f t="shared" si="83"/>
        <v>81</v>
      </c>
      <c r="AE347" s="116">
        <f t="shared" si="84"/>
        <v>63</v>
      </c>
      <c r="AF347" s="116">
        <f t="shared" si="85"/>
        <v>84</v>
      </c>
      <c r="AG347" s="116">
        <f t="shared" si="86"/>
        <v>74</v>
      </c>
      <c r="AH347" s="116">
        <f t="shared" si="87"/>
        <v>70</v>
      </c>
      <c r="AI347" s="116">
        <f t="shared" si="88"/>
        <v>0</v>
      </c>
      <c r="AJ347" s="116">
        <f t="shared" si="89"/>
        <v>0</v>
      </c>
      <c r="AK347" s="116">
        <f t="shared" si="90"/>
        <v>0</v>
      </c>
      <c r="AL347" s="116">
        <f t="shared" si="91"/>
        <v>0</v>
      </c>
      <c r="AM347" s="116">
        <f t="shared" si="92"/>
        <v>0</v>
      </c>
      <c r="AN347" s="116">
        <f t="shared" si="93"/>
        <v>0</v>
      </c>
      <c r="AO347" s="116">
        <f t="shared" si="94"/>
        <v>0</v>
      </c>
      <c r="AP347" s="116">
        <f t="shared" si="95"/>
        <v>0</v>
      </c>
      <c r="AQ347" s="116">
        <f t="shared" si="96"/>
        <v>437</v>
      </c>
    </row>
    <row r="348" spans="1:43" x14ac:dyDescent="0.25">
      <c r="A348" s="119" t="s">
        <v>496</v>
      </c>
      <c r="B348" s="119" t="s">
        <v>499</v>
      </c>
      <c r="C348" s="120">
        <v>0</v>
      </c>
      <c r="D348" s="120">
        <v>73</v>
      </c>
      <c r="E348" s="120">
        <v>75</v>
      </c>
      <c r="F348" s="120">
        <v>98</v>
      </c>
      <c r="G348" s="120">
        <v>92</v>
      </c>
      <c r="H348" s="120">
        <v>94</v>
      </c>
      <c r="I348" s="120">
        <v>82</v>
      </c>
      <c r="J348" s="120">
        <v>0</v>
      </c>
      <c r="K348" s="120">
        <v>0</v>
      </c>
      <c r="L348" s="120">
        <v>0</v>
      </c>
      <c r="M348" s="120">
        <v>0</v>
      </c>
      <c r="N348" s="120">
        <v>0</v>
      </c>
      <c r="O348" s="120">
        <v>0</v>
      </c>
      <c r="P348" s="120">
        <v>0</v>
      </c>
      <c r="Q348" s="120">
        <v>0</v>
      </c>
      <c r="R348" s="120">
        <v>514</v>
      </c>
      <c r="V348" s="116" t="str">
        <v>Taunton</v>
      </c>
      <c r="AB348" s="116">
        <f t="shared" si="81"/>
        <v>0</v>
      </c>
      <c r="AC348" s="116">
        <f t="shared" si="82"/>
        <v>73</v>
      </c>
      <c r="AD348" s="116">
        <f t="shared" si="83"/>
        <v>75</v>
      </c>
      <c r="AE348" s="116">
        <f t="shared" si="84"/>
        <v>98</v>
      </c>
      <c r="AF348" s="116">
        <f t="shared" si="85"/>
        <v>92</v>
      </c>
      <c r="AG348" s="116">
        <f t="shared" si="86"/>
        <v>94</v>
      </c>
      <c r="AH348" s="116">
        <f t="shared" si="87"/>
        <v>82</v>
      </c>
      <c r="AI348" s="116">
        <f t="shared" si="88"/>
        <v>0</v>
      </c>
      <c r="AJ348" s="116">
        <f t="shared" si="89"/>
        <v>0</v>
      </c>
      <c r="AK348" s="116">
        <f t="shared" si="90"/>
        <v>0</v>
      </c>
      <c r="AL348" s="116">
        <f t="shared" si="91"/>
        <v>0</v>
      </c>
      <c r="AM348" s="116">
        <f t="shared" si="92"/>
        <v>0</v>
      </c>
      <c r="AN348" s="116">
        <f t="shared" si="93"/>
        <v>0</v>
      </c>
      <c r="AO348" s="116">
        <f t="shared" si="94"/>
        <v>0</v>
      </c>
      <c r="AP348" s="116">
        <f t="shared" si="95"/>
        <v>0</v>
      </c>
      <c r="AQ348" s="116">
        <f t="shared" si="96"/>
        <v>514</v>
      </c>
    </row>
    <row r="349" spans="1:43" x14ac:dyDescent="0.25">
      <c r="A349" s="119" t="s">
        <v>496</v>
      </c>
      <c r="B349" s="119" t="s">
        <v>500</v>
      </c>
      <c r="C349" s="120">
        <v>0</v>
      </c>
      <c r="D349" s="120">
        <v>0</v>
      </c>
      <c r="E349" s="120">
        <v>0</v>
      </c>
      <c r="F349" s="120">
        <v>0</v>
      </c>
      <c r="G349" s="120">
        <v>0</v>
      </c>
      <c r="H349" s="120">
        <v>0</v>
      </c>
      <c r="I349" s="120">
        <v>0</v>
      </c>
      <c r="J349" s="120">
        <v>279</v>
      </c>
      <c r="K349" s="120">
        <v>280</v>
      </c>
      <c r="L349" s="120">
        <v>289</v>
      </c>
      <c r="M349" s="120">
        <v>0</v>
      </c>
      <c r="N349" s="120">
        <v>0</v>
      </c>
      <c r="O349" s="120">
        <v>0</v>
      </c>
      <c r="P349" s="120">
        <v>0</v>
      </c>
      <c r="Q349" s="120">
        <v>0</v>
      </c>
      <c r="R349" s="120">
        <v>848</v>
      </c>
      <c r="V349" s="116" t="str">
        <v>TEC Connections Academy Commonwealth Virtual School District</v>
      </c>
      <c r="AB349" s="116">
        <f t="shared" si="81"/>
        <v>0</v>
      </c>
      <c r="AC349" s="116">
        <f t="shared" si="82"/>
        <v>0</v>
      </c>
      <c r="AD349" s="116">
        <f t="shared" si="83"/>
        <v>0</v>
      </c>
      <c r="AE349" s="116">
        <f t="shared" si="84"/>
        <v>0</v>
      </c>
      <c r="AF349" s="116">
        <f t="shared" si="85"/>
        <v>0</v>
      </c>
      <c r="AG349" s="116">
        <f t="shared" si="86"/>
        <v>0</v>
      </c>
      <c r="AH349" s="116">
        <f t="shared" si="87"/>
        <v>0</v>
      </c>
      <c r="AI349" s="116">
        <f t="shared" si="88"/>
        <v>279</v>
      </c>
      <c r="AJ349" s="116">
        <f t="shared" si="89"/>
        <v>280</v>
      </c>
      <c r="AK349" s="116">
        <f t="shared" si="90"/>
        <v>289</v>
      </c>
      <c r="AL349" s="116">
        <f t="shared" si="91"/>
        <v>0</v>
      </c>
      <c r="AM349" s="116">
        <f t="shared" si="92"/>
        <v>0</v>
      </c>
      <c r="AN349" s="116">
        <f t="shared" si="93"/>
        <v>0</v>
      </c>
      <c r="AO349" s="116">
        <f t="shared" si="94"/>
        <v>0</v>
      </c>
      <c r="AP349" s="116">
        <f t="shared" si="95"/>
        <v>0</v>
      </c>
      <c r="AQ349" s="116">
        <f t="shared" si="96"/>
        <v>848</v>
      </c>
    </row>
    <row r="350" spans="1:43" x14ac:dyDescent="0.25">
      <c r="A350" s="119" t="s">
        <v>496</v>
      </c>
      <c r="B350" s="119" t="s">
        <v>501</v>
      </c>
      <c r="C350" s="120">
        <v>0</v>
      </c>
      <c r="D350" s="120">
        <v>57</v>
      </c>
      <c r="E350" s="120">
        <v>62</v>
      </c>
      <c r="F350" s="120">
        <v>48</v>
      </c>
      <c r="G350" s="120">
        <v>75</v>
      </c>
      <c r="H350" s="120">
        <v>63</v>
      </c>
      <c r="I350" s="120">
        <v>67</v>
      </c>
      <c r="J350" s="120">
        <v>0</v>
      </c>
      <c r="K350" s="120">
        <v>0</v>
      </c>
      <c r="L350" s="120">
        <v>0</v>
      </c>
      <c r="M350" s="120">
        <v>0</v>
      </c>
      <c r="N350" s="120">
        <v>0</v>
      </c>
      <c r="O350" s="120">
        <v>0</v>
      </c>
      <c r="P350" s="120">
        <v>0</v>
      </c>
      <c r="Q350" s="120">
        <v>0</v>
      </c>
      <c r="R350" s="120">
        <v>372</v>
      </c>
      <c r="V350" s="116" t="str">
        <v>Tewksbury</v>
      </c>
      <c r="AB350" s="116">
        <f t="shared" si="81"/>
        <v>0</v>
      </c>
      <c r="AC350" s="116">
        <f t="shared" si="82"/>
        <v>57</v>
      </c>
      <c r="AD350" s="116">
        <f t="shared" si="83"/>
        <v>62</v>
      </c>
      <c r="AE350" s="116">
        <f t="shared" si="84"/>
        <v>48</v>
      </c>
      <c r="AF350" s="116">
        <f t="shared" si="85"/>
        <v>75</v>
      </c>
      <c r="AG350" s="116">
        <f t="shared" si="86"/>
        <v>63</v>
      </c>
      <c r="AH350" s="116">
        <f t="shared" si="87"/>
        <v>67</v>
      </c>
      <c r="AI350" s="116">
        <f t="shared" si="88"/>
        <v>0</v>
      </c>
      <c r="AJ350" s="116">
        <f t="shared" si="89"/>
        <v>0</v>
      </c>
      <c r="AK350" s="116">
        <f t="shared" si="90"/>
        <v>0</v>
      </c>
      <c r="AL350" s="116">
        <f t="shared" si="91"/>
        <v>0</v>
      </c>
      <c r="AM350" s="116">
        <f t="shared" si="92"/>
        <v>0</v>
      </c>
      <c r="AN350" s="116">
        <f t="shared" si="93"/>
        <v>0</v>
      </c>
      <c r="AO350" s="116">
        <f t="shared" si="94"/>
        <v>0</v>
      </c>
      <c r="AP350" s="116">
        <f t="shared" si="95"/>
        <v>0</v>
      </c>
      <c r="AQ350" s="116">
        <f t="shared" si="96"/>
        <v>372</v>
      </c>
    </row>
    <row r="351" spans="1:43" x14ac:dyDescent="0.25">
      <c r="A351" s="119" t="s">
        <v>496</v>
      </c>
      <c r="B351" s="119" t="s">
        <v>502</v>
      </c>
      <c r="C351" s="120">
        <v>0</v>
      </c>
      <c r="D351" s="120">
        <v>49</v>
      </c>
      <c r="E351" s="120">
        <v>65</v>
      </c>
      <c r="F351" s="120">
        <v>56</v>
      </c>
      <c r="G351" s="120">
        <v>50</v>
      </c>
      <c r="H351" s="120">
        <v>50</v>
      </c>
      <c r="I351" s="120">
        <v>50</v>
      </c>
      <c r="J351" s="120">
        <v>0</v>
      </c>
      <c r="K351" s="120">
        <v>0</v>
      </c>
      <c r="L351" s="120">
        <v>0</v>
      </c>
      <c r="M351" s="120">
        <v>0</v>
      </c>
      <c r="N351" s="120">
        <v>0</v>
      </c>
      <c r="O351" s="120">
        <v>0</v>
      </c>
      <c r="P351" s="120">
        <v>0</v>
      </c>
      <c r="Q351" s="120">
        <v>0</v>
      </c>
      <c r="R351" s="118">
        <v>320</v>
      </c>
      <c r="V351" s="116" t="str">
        <v>Tisbury</v>
      </c>
      <c r="AB351" s="116">
        <f t="shared" si="81"/>
        <v>0</v>
      </c>
      <c r="AC351" s="116">
        <f t="shared" si="82"/>
        <v>49</v>
      </c>
      <c r="AD351" s="116">
        <f t="shared" si="83"/>
        <v>65</v>
      </c>
      <c r="AE351" s="116">
        <f t="shared" si="84"/>
        <v>56</v>
      </c>
      <c r="AF351" s="116">
        <f t="shared" si="85"/>
        <v>50</v>
      </c>
      <c r="AG351" s="116">
        <f t="shared" si="86"/>
        <v>50</v>
      </c>
      <c r="AH351" s="116">
        <f t="shared" si="87"/>
        <v>50</v>
      </c>
      <c r="AI351" s="116">
        <f t="shared" si="88"/>
        <v>0</v>
      </c>
      <c r="AJ351" s="116">
        <f t="shared" si="89"/>
        <v>0</v>
      </c>
      <c r="AK351" s="116">
        <f t="shared" si="90"/>
        <v>0</v>
      </c>
      <c r="AL351" s="116">
        <f t="shared" si="91"/>
        <v>0</v>
      </c>
      <c r="AM351" s="116">
        <f t="shared" si="92"/>
        <v>0</v>
      </c>
      <c r="AN351" s="116">
        <f t="shared" si="93"/>
        <v>0</v>
      </c>
      <c r="AO351" s="116">
        <f t="shared" si="94"/>
        <v>0</v>
      </c>
      <c r="AP351" s="116">
        <f t="shared" si="95"/>
        <v>0</v>
      </c>
      <c r="AQ351" s="116">
        <f t="shared" si="96"/>
        <v>320</v>
      </c>
    </row>
    <row r="352" spans="1:43" x14ac:dyDescent="0.25">
      <c r="A352" s="119" t="s">
        <v>503</v>
      </c>
      <c r="B352" s="119" t="s">
        <v>504</v>
      </c>
      <c r="C352" s="120">
        <v>18</v>
      </c>
      <c r="D352" s="120">
        <v>47</v>
      </c>
      <c r="E352" s="120">
        <v>49</v>
      </c>
      <c r="F352" s="120">
        <v>42</v>
      </c>
      <c r="G352" s="120">
        <v>48</v>
      </c>
      <c r="H352" s="120">
        <v>43</v>
      </c>
      <c r="I352" s="120">
        <v>41</v>
      </c>
      <c r="J352" s="120">
        <v>44</v>
      </c>
      <c r="K352" s="120">
        <v>38</v>
      </c>
      <c r="L352" s="120">
        <v>43</v>
      </c>
      <c r="M352" s="120">
        <v>0</v>
      </c>
      <c r="N352" s="120">
        <v>0</v>
      </c>
      <c r="O352" s="120">
        <v>0</v>
      </c>
      <c r="P352" s="120">
        <v>0</v>
      </c>
      <c r="Q352" s="120">
        <v>0</v>
      </c>
      <c r="R352" s="120">
        <v>413</v>
      </c>
      <c r="V352" s="116" t="str">
        <v>Topsfield</v>
      </c>
      <c r="AB352" s="116">
        <f t="shared" si="81"/>
        <v>18</v>
      </c>
      <c r="AC352" s="116">
        <f t="shared" si="82"/>
        <v>47</v>
      </c>
      <c r="AD352" s="116">
        <f t="shared" si="83"/>
        <v>49</v>
      </c>
      <c r="AE352" s="116">
        <f t="shared" si="84"/>
        <v>42</v>
      </c>
      <c r="AF352" s="116">
        <f t="shared" si="85"/>
        <v>48</v>
      </c>
      <c r="AG352" s="116">
        <f t="shared" si="86"/>
        <v>43</v>
      </c>
      <c r="AH352" s="116">
        <f t="shared" si="87"/>
        <v>41</v>
      </c>
      <c r="AI352" s="116">
        <f t="shared" si="88"/>
        <v>44</v>
      </c>
      <c r="AJ352" s="116">
        <f t="shared" si="89"/>
        <v>38</v>
      </c>
      <c r="AK352" s="116">
        <f t="shared" si="90"/>
        <v>43</v>
      </c>
      <c r="AL352" s="116">
        <f t="shared" si="91"/>
        <v>0</v>
      </c>
      <c r="AM352" s="116">
        <f t="shared" si="92"/>
        <v>0</v>
      </c>
      <c r="AN352" s="116">
        <f t="shared" si="93"/>
        <v>0</v>
      </c>
      <c r="AO352" s="116">
        <f t="shared" si="94"/>
        <v>0</v>
      </c>
      <c r="AP352" s="116">
        <f t="shared" si="95"/>
        <v>0</v>
      </c>
      <c r="AQ352" s="116">
        <f t="shared" si="96"/>
        <v>413</v>
      </c>
    </row>
    <row r="353" spans="1:43" x14ac:dyDescent="0.25">
      <c r="A353" s="119" t="s">
        <v>503</v>
      </c>
      <c r="B353" s="119" t="s">
        <v>505</v>
      </c>
      <c r="C353" s="120">
        <v>0</v>
      </c>
      <c r="D353" s="120">
        <v>0</v>
      </c>
      <c r="E353" s="120">
        <v>0</v>
      </c>
      <c r="F353" s="120">
        <v>0</v>
      </c>
      <c r="G353" s="120">
        <v>0</v>
      </c>
      <c r="H353" s="120">
        <v>0</v>
      </c>
      <c r="I353" s="120">
        <v>0</v>
      </c>
      <c r="J353" s="120">
        <v>0</v>
      </c>
      <c r="K353" s="120">
        <v>0</v>
      </c>
      <c r="L353" s="120">
        <v>0</v>
      </c>
      <c r="M353" s="120">
        <v>516</v>
      </c>
      <c r="N353" s="120">
        <v>526</v>
      </c>
      <c r="O353" s="120">
        <v>521</v>
      </c>
      <c r="P353" s="120">
        <v>486</v>
      </c>
      <c r="Q353" s="120">
        <v>23</v>
      </c>
      <c r="R353" s="120">
        <v>2072</v>
      </c>
      <c r="V353" s="116" t="str">
        <v>Tri-County Regional Vocational Technical</v>
      </c>
      <c r="AB353" s="116">
        <f t="shared" si="81"/>
        <v>0</v>
      </c>
      <c r="AC353" s="116">
        <f t="shared" si="82"/>
        <v>0</v>
      </c>
      <c r="AD353" s="116">
        <f t="shared" si="83"/>
        <v>0</v>
      </c>
      <c r="AE353" s="116">
        <f t="shared" si="84"/>
        <v>0</v>
      </c>
      <c r="AF353" s="116">
        <f t="shared" si="85"/>
        <v>0</v>
      </c>
      <c r="AG353" s="116">
        <f t="shared" si="86"/>
        <v>0</v>
      </c>
      <c r="AH353" s="116">
        <f t="shared" si="87"/>
        <v>0</v>
      </c>
      <c r="AI353" s="116">
        <f t="shared" si="88"/>
        <v>0</v>
      </c>
      <c r="AJ353" s="116">
        <f t="shared" si="89"/>
        <v>0</v>
      </c>
      <c r="AK353" s="116">
        <f t="shared" si="90"/>
        <v>0</v>
      </c>
      <c r="AL353" s="116">
        <f t="shared" si="91"/>
        <v>516</v>
      </c>
      <c r="AM353" s="116">
        <f t="shared" si="92"/>
        <v>526</v>
      </c>
      <c r="AN353" s="116">
        <f t="shared" si="93"/>
        <v>521</v>
      </c>
      <c r="AO353" s="116">
        <f t="shared" si="94"/>
        <v>486</v>
      </c>
      <c r="AP353" s="116">
        <f t="shared" si="95"/>
        <v>23</v>
      </c>
      <c r="AQ353" s="116">
        <f t="shared" si="96"/>
        <v>2072</v>
      </c>
    </row>
    <row r="354" spans="1:43" x14ac:dyDescent="0.25">
      <c r="A354" s="119" t="s">
        <v>503</v>
      </c>
      <c r="B354" s="119" t="s">
        <v>506</v>
      </c>
      <c r="C354" s="120">
        <v>0</v>
      </c>
      <c r="D354" s="120">
        <v>0</v>
      </c>
      <c r="E354" s="120">
        <v>0</v>
      </c>
      <c r="F354" s="120">
        <v>0</v>
      </c>
      <c r="G354" s="120">
        <v>0</v>
      </c>
      <c r="H354" s="120">
        <v>0</v>
      </c>
      <c r="I354" s="120">
        <v>0</v>
      </c>
      <c r="J354" s="120">
        <v>91</v>
      </c>
      <c r="K354" s="120">
        <v>118</v>
      </c>
      <c r="L354" s="120">
        <v>92</v>
      </c>
      <c r="M354" s="120">
        <v>0</v>
      </c>
      <c r="N354" s="120">
        <v>0</v>
      </c>
      <c r="O354" s="120">
        <v>0</v>
      </c>
      <c r="P354" s="120">
        <v>0</v>
      </c>
      <c r="Q354" s="120">
        <v>0</v>
      </c>
      <c r="R354" s="120">
        <v>301</v>
      </c>
      <c r="V354" s="116" t="str">
        <v>Triton</v>
      </c>
      <c r="AB354" s="116">
        <f t="shared" si="81"/>
        <v>0</v>
      </c>
      <c r="AC354" s="116">
        <f t="shared" si="82"/>
        <v>0</v>
      </c>
      <c r="AD354" s="116">
        <f t="shared" si="83"/>
        <v>0</v>
      </c>
      <c r="AE354" s="116">
        <f t="shared" si="84"/>
        <v>0</v>
      </c>
      <c r="AF354" s="116">
        <f t="shared" si="85"/>
        <v>0</v>
      </c>
      <c r="AG354" s="116">
        <f t="shared" si="86"/>
        <v>0</v>
      </c>
      <c r="AH354" s="116">
        <f t="shared" si="87"/>
        <v>0</v>
      </c>
      <c r="AI354" s="116">
        <f t="shared" si="88"/>
        <v>91</v>
      </c>
      <c r="AJ354" s="116">
        <f t="shared" si="89"/>
        <v>118</v>
      </c>
      <c r="AK354" s="116">
        <f t="shared" si="90"/>
        <v>92</v>
      </c>
      <c r="AL354" s="116">
        <f t="shared" si="91"/>
        <v>0</v>
      </c>
      <c r="AM354" s="116">
        <f t="shared" si="92"/>
        <v>0</v>
      </c>
      <c r="AN354" s="116">
        <f t="shared" si="93"/>
        <v>0</v>
      </c>
      <c r="AO354" s="116">
        <f t="shared" si="94"/>
        <v>0</v>
      </c>
      <c r="AP354" s="116">
        <f t="shared" si="95"/>
        <v>0</v>
      </c>
      <c r="AQ354" s="116">
        <f t="shared" si="96"/>
        <v>301</v>
      </c>
    </row>
    <row r="355" spans="1:43" x14ac:dyDescent="0.25">
      <c r="A355" s="119" t="s">
        <v>503</v>
      </c>
      <c r="B355" s="119" t="s">
        <v>507</v>
      </c>
      <c r="C355" s="120">
        <v>26</v>
      </c>
      <c r="D355" s="120">
        <v>34</v>
      </c>
      <c r="E355" s="120">
        <v>38</v>
      </c>
      <c r="F355" s="120">
        <v>38</v>
      </c>
      <c r="G355" s="120">
        <v>44</v>
      </c>
      <c r="H355" s="120">
        <v>47</v>
      </c>
      <c r="I355" s="120">
        <v>36</v>
      </c>
      <c r="J355" s="120">
        <v>0</v>
      </c>
      <c r="K355" s="120">
        <v>0</v>
      </c>
      <c r="L355" s="120">
        <v>0</v>
      </c>
      <c r="M355" s="120">
        <v>0</v>
      </c>
      <c r="N355" s="120">
        <v>0</v>
      </c>
      <c r="O355" s="120">
        <v>0</v>
      </c>
      <c r="P355" s="120">
        <v>0</v>
      </c>
      <c r="Q355" s="120">
        <v>0</v>
      </c>
      <c r="R355" s="120">
        <v>263</v>
      </c>
      <c r="V355" s="116" t="str">
        <v>Truro</v>
      </c>
      <c r="AB355" s="116">
        <f t="shared" si="81"/>
        <v>26</v>
      </c>
      <c r="AC355" s="116">
        <f t="shared" si="82"/>
        <v>34</v>
      </c>
      <c r="AD355" s="116">
        <f t="shared" si="83"/>
        <v>38</v>
      </c>
      <c r="AE355" s="116">
        <f t="shared" si="84"/>
        <v>38</v>
      </c>
      <c r="AF355" s="116">
        <f t="shared" si="85"/>
        <v>44</v>
      </c>
      <c r="AG355" s="116">
        <f t="shared" si="86"/>
        <v>47</v>
      </c>
      <c r="AH355" s="116">
        <f t="shared" si="87"/>
        <v>36</v>
      </c>
      <c r="AI355" s="116">
        <f t="shared" si="88"/>
        <v>0</v>
      </c>
      <c r="AJ355" s="116">
        <f t="shared" si="89"/>
        <v>0</v>
      </c>
      <c r="AK355" s="116">
        <f t="shared" si="90"/>
        <v>0</v>
      </c>
      <c r="AL355" s="116">
        <f t="shared" si="91"/>
        <v>0</v>
      </c>
      <c r="AM355" s="116">
        <f t="shared" si="92"/>
        <v>0</v>
      </c>
      <c r="AN355" s="116">
        <f t="shared" si="93"/>
        <v>0</v>
      </c>
      <c r="AO355" s="116">
        <f t="shared" si="94"/>
        <v>0</v>
      </c>
      <c r="AP355" s="116">
        <f t="shared" si="95"/>
        <v>0</v>
      </c>
      <c r="AQ355" s="116">
        <f t="shared" si="96"/>
        <v>263</v>
      </c>
    </row>
    <row r="356" spans="1:43" x14ac:dyDescent="0.25">
      <c r="A356" s="119" t="s">
        <v>503</v>
      </c>
      <c r="B356" s="119" t="s">
        <v>508</v>
      </c>
      <c r="C356" s="120">
        <v>29</v>
      </c>
      <c r="D356" s="120">
        <v>42</v>
      </c>
      <c r="E356" s="120">
        <v>38</v>
      </c>
      <c r="F356" s="120">
        <v>35</v>
      </c>
      <c r="G356" s="120">
        <v>36</v>
      </c>
      <c r="H356" s="120">
        <v>35</v>
      </c>
      <c r="I356" s="120">
        <v>34</v>
      </c>
      <c r="J356" s="120">
        <v>0</v>
      </c>
      <c r="K356" s="120">
        <v>0</v>
      </c>
      <c r="L356" s="120">
        <v>0</v>
      </c>
      <c r="M356" s="120">
        <v>0</v>
      </c>
      <c r="N356" s="120">
        <v>0</v>
      </c>
      <c r="O356" s="120">
        <v>0</v>
      </c>
      <c r="P356" s="120">
        <v>0</v>
      </c>
      <c r="Q356" s="120">
        <v>0</v>
      </c>
      <c r="R356" s="120">
        <v>249</v>
      </c>
      <c r="V356" s="116" t="str">
        <v>Tyngsborough</v>
      </c>
      <c r="AB356" s="116">
        <f t="shared" si="81"/>
        <v>29</v>
      </c>
      <c r="AC356" s="116">
        <f t="shared" si="82"/>
        <v>42</v>
      </c>
      <c r="AD356" s="116">
        <f t="shared" si="83"/>
        <v>38</v>
      </c>
      <c r="AE356" s="116">
        <f t="shared" si="84"/>
        <v>35</v>
      </c>
      <c r="AF356" s="116">
        <f t="shared" si="85"/>
        <v>36</v>
      </c>
      <c r="AG356" s="116">
        <f t="shared" si="86"/>
        <v>35</v>
      </c>
      <c r="AH356" s="116">
        <f t="shared" si="87"/>
        <v>34</v>
      </c>
      <c r="AI356" s="116">
        <f t="shared" si="88"/>
        <v>0</v>
      </c>
      <c r="AJ356" s="116">
        <f t="shared" si="89"/>
        <v>0</v>
      </c>
      <c r="AK356" s="116">
        <f t="shared" si="90"/>
        <v>0</v>
      </c>
      <c r="AL356" s="116">
        <f t="shared" si="91"/>
        <v>0</v>
      </c>
      <c r="AM356" s="116">
        <f t="shared" si="92"/>
        <v>0</v>
      </c>
      <c r="AN356" s="116">
        <f t="shared" si="93"/>
        <v>0</v>
      </c>
      <c r="AO356" s="116">
        <f t="shared" si="94"/>
        <v>0</v>
      </c>
      <c r="AP356" s="116">
        <f t="shared" si="95"/>
        <v>0</v>
      </c>
      <c r="AQ356" s="116">
        <f t="shared" si="96"/>
        <v>249</v>
      </c>
    </row>
    <row r="357" spans="1:43" x14ac:dyDescent="0.25">
      <c r="A357" s="119" t="s">
        <v>503</v>
      </c>
      <c r="B357" s="119" t="s">
        <v>509</v>
      </c>
      <c r="C357" s="120">
        <v>26</v>
      </c>
      <c r="D357" s="120">
        <v>52</v>
      </c>
      <c r="E357" s="120">
        <v>56</v>
      </c>
      <c r="F357" s="120">
        <v>67</v>
      </c>
      <c r="G357" s="120">
        <v>56</v>
      </c>
      <c r="H357" s="120">
        <v>55</v>
      </c>
      <c r="I357" s="120">
        <v>55</v>
      </c>
      <c r="J357" s="120">
        <v>0</v>
      </c>
      <c r="K357" s="120">
        <v>0</v>
      </c>
      <c r="L357" s="120">
        <v>0</v>
      </c>
      <c r="M357" s="120">
        <v>0</v>
      </c>
      <c r="N357" s="120">
        <v>0</v>
      </c>
      <c r="O357" s="120">
        <v>0</v>
      </c>
      <c r="P357" s="120">
        <v>0</v>
      </c>
      <c r="Q357" s="120">
        <v>0</v>
      </c>
      <c r="R357" s="120">
        <v>367</v>
      </c>
      <c r="V357" s="116" t="str">
        <v>UP Academy Charter School of Dorchester (District)</v>
      </c>
      <c r="AB357" s="116">
        <f t="shared" si="81"/>
        <v>26</v>
      </c>
      <c r="AC357" s="116">
        <f t="shared" si="82"/>
        <v>52</v>
      </c>
      <c r="AD357" s="116">
        <f t="shared" si="83"/>
        <v>56</v>
      </c>
      <c r="AE357" s="116">
        <f t="shared" si="84"/>
        <v>67</v>
      </c>
      <c r="AF357" s="116">
        <f t="shared" si="85"/>
        <v>56</v>
      </c>
      <c r="AG357" s="116">
        <f t="shared" si="86"/>
        <v>55</v>
      </c>
      <c r="AH357" s="116">
        <f t="shared" si="87"/>
        <v>55</v>
      </c>
      <c r="AI357" s="116">
        <f t="shared" si="88"/>
        <v>0</v>
      </c>
      <c r="AJ357" s="116">
        <f t="shared" si="89"/>
        <v>0</v>
      </c>
      <c r="AK357" s="116">
        <f t="shared" si="90"/>
        <v>0</v>
      </c>
      <c r="AL357" s="116">
        <f t="shared" si="91"/>
        <v>0</v>
      </c>
      <c r="AM357" s="116">
        <f t="shared" si="92"/>
        <v>0</v>
      </c>
      <c r="AN357" s="116">
        <f t="shared" si="93"/>
        <v>0</v>
      </c>
      <c r="AO357" s="116">
        <f t="shared" si="94"/>
        <v>0</v>
      </c>
      <c r="AP357" s="116">
        <f t="shared" si="95"/>
        <v>0</v>
      </c>
      <c r="AQ357" s="116">
        <f t="shared" si="96"/>
        <v>367</v>
      </c>
    </row>
    <row r="358" spans="1:43" x14ac:dyDescent="0.25">
      <c r="A358" s="119" t="s">
        <v>503</v>
      </c>
      <c r="B358" s="119" t="s">
        <v>510</v>
      </c>
      <c r="C358" s="120">
        <v>12</v>
      </c>
      <c r="D358" s="120">
        <v>40</v>
      </c>
      <c r="E358" s="120">
        <v>44</v>
      </c>
      <c r="F358" s="120">
        <v>40</v>
      </c>
      <c r="G358" s="120">
        <v>37</v>
      </c>
      <c r="H358" s="120">
        <v>50</v>
      </c>
      <c r="I358" s="120">
        <v>27</v>
      </c>
      <c r="J358" s="120">
        <v>0</v>
      </c>
      <c r="K358" s="120">
        <v>0</v>
      </c>
      <c r="L358" s="120">
        <v>0</v>
      </c>
      <c r="M358" s="120">
        <v>0</v>
      </c>
      <c r="N358" s="120">
        <v>0</v>
      </c>
      <c r="O358" s="120">
        <v>0</v>
      </c>
      <c r="P358" s="120">
        <v>0</v>
      </c>
      <c r="Q358" s="120">
        <v>0</v>
      </c>
      <c r="R358" s="118">
        <v>250</v>
      </c>
      <c r="V358" s="116" t="str">
        <v>Up-Island Regional</v>
      </c>
      <c r="AB358" s="116">
        <f t="shared" si="81"/>
        <v>12</v>
      </c>
      <c r="AC358" s="116">
        <f t="shared" si="82"/>
        <v>40</v>
      </c>
      <c r="AD358" s="116">
        <f t="shared" si="83"/>
        <v>44</v>
      </c>
      <c r="AE358" s="116">
        <f t="shared" si="84"/>
        <v>40</v>
      </c>
      <c r="AF358" s="116">
        <f t="shared" si="85"/>
        <v>37</v>
      </c>
      <c r="AG358" s="116">
        <f t="shared" si="86"/>
        <v>50</v>
      </c>
      <c r="AH358" s="116">
        <f t="shared" si="87"/>
        <v>27</v>
      </c>
      <c r="AI358" s="116">
        <f t="shared" si="88"/>
        <v>0</v>
      </c>
      <c r="AJ358" s="116">
        <f t="shared" si="89"/>
        <v>0</v>
      </c>
      <c r="AK358" s="116">
        <f t="shared" si="90"/>
        <v>0</v>
      </c>
      <c r="AL358" s="116">
        <f t="shared" si="91"/>
        <v>0</v>
      </c>
      <c r="AM358" s="116">
        <f t="shared" si="92"/>
        <v>0</v>
      </c>
      <c r="AN358" s="116">
        <f t="shared" si="93"/>
        <v>0</v>
      </c>
      <c r="AO358" s="116">
        <f t="shared" si="94"/>
        <v>0</v>
      </c>
      <c r="AP358" s="116">
        <f t="shared" si="95"/>
        <v>0</v>
      </c>
      <c r="AQ358" s="116">
        <f t="shared" si="96"/>
        <v>250</v>
      </c>
    </row>
    <row r="359" spans="1:43" x14ac:dyDescent="0.25">
      <c r="A359" s="119" t="s">
        <v>503</v>
      </c>
      <c r="B359" s="119" t="s">
        <v>511</v>
      </c>
      <c r="C359" s="120">
        <v>77</v>
      </c>
      <c r="D359" s="120">
        <v>34</v>
      </c>
      <c r="E359" s="120">
        <v>42</v>
      </c>
      <c r="F359" s="120">
        <v>39</v>
      </c>
      <c r="G359" s="120">
        <v>35</v>
      </c>
      <c r="H359" s="120">
        <v>31</v>
      </c>
      <c r="I359" s="120">
        <v>33</v>
      </c>
      <c r="J359" s="120">
        <v>0</v>
      </c>
      <c r="K359" s="120">
        <v>0</v>
      </c>
      <c r="L359" s="120">
        <v>0</v>
      </c>
      <c r="M359" s="120">
        <v>0</v>
      </c>
      <c r="N359" s="120">
        <v>0</v>
      </c>
      <c r="O359" s="120">
        <v>0</v>
      </c>
      <c r="P359" s="120">
        <v>0</v>
      </c>
      <c r="Q359" s="120">
        <v>0</v>
      </c>
      <c r="R359" s="120">
        <v>291</v>
      </c>
      <c r="V359" s="116" t="str">
        <v>Upper Cape Cod Regional Vocational Technical</v>
      </c>
      <c r="AB359" s="116">
        <f t="shared" si="81"/>
        <v>77</v>
      </c>
      <c r="AC359" s="116">
        <f t="shared" si="82"/>
        <v>34</v>
      </c>
      <c r="AD359" s="116">
        <f t="shared" si="83"/>
        <v>42</v>
      </c>
      <c r="AE359" s="116">
        <f t="shared" si="84"/>
        <v>39</v>
      </c>
      <c r="AF359" s="116">
        <f t="shared" si="85"/>
        <v>35</v>
      </c>
      <c r="AG359" s="116">
        <f t="shared" si="86"/>
        <v>31</v>
      </c>
      <c r="AH359" s="116">
        <f t="shared" si="87"/>
        <v>33</v>
      </c>
      <c r="AI359" s="116">
        <f t="shared" si="88"/>
        <v>0</v>
      </c>
      <c r="AJ359" s="116">
        <f t="shared" si="89"/>
        <v>0</v>
      </c>
      <c r="AK359" s="116">
        <f t="shared" si="90"/>
        <v>0</v>
      </c>
      <c r="AL359" s="116">
        <f t="shared" si="91"/>
        <v>0</v>
      </c>
      <c r="AM359" s="116">
        <f t="shared" si="92"/>
        <v>0</v>
      </c>
      <c r="AN359" s="116">
        <f t="shared" si="93"/>
        <v>0</v>
      </c>
      <c r="AO359" s="116">
        <f t="shared" si="94"/>
        <v>0</v>
      </c>
      <c r="AP359" s="116">
        <f t="shared" si="95"/>
        <v>0</v>
      </c>
      <c r="AQ359" s="116">
        <f t="shared" si="96"/>
        <v>291</v>
      </c>
    </row>
    <row r="360" spans="1:43" x14ac:dyDescent="0.25">
      <c r="A360" s="119" t="s">
        <v>503</v>
      </c>
      <c r="B360" s="119" t="s">
        <v>512</v>
      </c>
      <c r="C360" s="120">
        <v>13</v>
      </c>
      <c r="D360" s="120">
        <v>37</v>
      </c>
      <c r="E360" s="120">
        <v>36</v>
      </c>
      <c r="F360" s="120">
        <v>30</v>
      </c>
      <c r="G360" s="120">
        <v>25</v>
      </c>
      <c r="H360" s="120">
        <v>36</v>
      </c>
      <c r="I360" s="120">
        <v>38</v>
      </c>
      <c r="J360" s="120">
        <v>0</v>
      </c>
      <c r="K360" s="120">
        <v>0</v>
      </c>
      <c r="L360" s="120">
        <v>0</v>
      </c>
      <c r="M360" s="120">
        <v>0</v>
      </c>
      <c r="N360" s="120">
        <v>0</v>
      </c>
      <c r="O360" s="120">
        <v>0</v>
      </c>
      <c r="P360" s="120">
        <v>0</v>
      </c>
      <c r="Q360" s="120">
        <v>0</v>
      </c>
      <c r="R360" s="120">
        <v>215</v>
      </c>
      <c r="V360" s="116" t="str">
        <v>Uxbridge</v>
      </c>
      <c r="AB360" s="116">
        <f t="shared" si="81"/>
        <v>13</v>
      </c>
      <c r="AC360" s="116">
        <f t="shared" si="82"/>
        <v>37</v>
      </c>
      <c r="AD360" s="116">
        <f t="shared" si="83"/>
        <v>36</v>
      </c>
      <c r="AE360" s="116">
        <f t="shared" si="84"/>
        <v>30</v>
      </c>
      <c r="AF360" s="116">
        <f t="shared" si="85"/>
        <v>25</v>
      </c>
      <c r="AG360" s="116">
        <f t="shared" si="86"/>
        <v>36</v>
      </c>
      <c r="AH360" s="116">
        <f t="shared" si="87"/>
        <v>38</v>
      </c>
      <c r="AI360" s="116">
        <f t="shared" si="88"/>
        <v>0</v>
      </c>
      <c r="AJ360" s="116">
        <f t="shared" si="89"/>
        <v>0</v>
      </c>
      <c r="AK360" s="116">
        <f t="shared" si="90"/>
        <v>0</v>
      </c>
      <c r="AL360" s="116">
        <f t="shared" si="91"/>
        <v>0</v>
      </c>
      <c r="AM360" s="116">
        <f t="shared" si="92"/>
        <v>0</v>
      </c>
      <c r="AN360" s="116">
        <f t="shared" si="93"/>
        <v>0</v>
      </c>
      <c r="AO360" s="116">
        <f t="shared" si="94"/>
        <v>0</v>
      </c>
      <c r="AP360" s="116">
        <f t="shared" si="95"/>
        <v>0</v>
      </c>
      <c r="AQ360" s="116">
        <f t="shared" si="96"/>
        <v>215</v>
      </c>
    </row>
    <row r="361" spans="1:43" x14ac:dyDescent="0.25">
      <c r="A361" s="119" t="s">
        <v>503</v>
      </c>
      <c r="B361" s="119" t="s">
        <v>513</v>
      </c>
      <c r="C361" s="120">
        <v>28</v>
      </c>
      <c r="D361" s="120">
        <v>66</v>
      </c>
      <c r="E361" s="120">
        <v>63</v>
      </c>
      <c r="F361" s="120">
        <v>67</v>
      </c>
      <c r="G361" s="120">
        <v>63</v>
      </c>
      <c r="H361" s="120">
        <v>54</v>
      </c>
      <c r="I361" s="120">
        <v>50</v>
      </c>
      <c r="J361" s="120">
        <v>0</v>
      </c>
      <c r="K361" s="120">
        <v>0</v>
      </c>
      <c r="L361" s="120">
        <v>0</v>
      </c>
      <c r="M361" s="120">
        <v>0</v>
      </c>
      <c r="N361" s="120">
        <v>0</v>
      </c>
      <c r="O361" s="120">
        <v>0</v>
      </c>
      <c r="P361" s="120">
        <v>0</v>
      </c>
      <c r="Q361" s="120">
        <v>0</v>
      </c>
      <c r="R361" s="120">
        <v>391</v>
      </c>
      <c r="V361" s="116" t="str">
        <v>Veritas Preparatory Charter School (District)</v>
      </c>
      <c r="AB361" s="116">
        <f t="shared" si="81"/>
        <v>28</v>
      </c>
      <c r="AC361" s="116">
        <f t="shared" si="82"/>
        <v>66</v>
      </c>
      <c r="AD361" s="116">
        <f t="shared" si="83"/>
        <v>63</v>
      </c>
      <c r="AE361" s="116">
        <f t="shared" si="84"/>
        <v>67</v>
      </c>
      <c r="AF361" s="116">
        <f t="shared" si="85"/>
        <v>63</v>
      </c>
      <c r="AG361" s="116">
        <f t="shared" si="86"/>
        <v>54</v>
      </c>
      <c r="AH361" s="116">
        <f t="shared" si="87"/>
        <v>50</v>
      </c>
      <c r="AI361" s="116">
        <f t="shared" si="88"/>
        <v>0</v>
      </c>
      <c r="AJ361" s="116">
        <f t="shared" si="89"/>
        <v>0</v>
      </c>
      <c r="AK361" s="116">
        <f t="shared" si="90"/>
        <v>0</v>
      </c>
      <c r="AL361" s="116">
        <f t="shared" si="91"/>
        <v>0</v>
      </c>
      <c r="AM361" s="116">
        <f t="shared" si="92"/>
        <v>0</v>
      </c>
      <c r="AN361" s="116">
        <f t="shared" si="93"/>
        <v>0</v>
      </c>
      <c r="AO361" s="116">
        <f t="shared" si="94"/>
        <v>0</v>
      </c>
      <c r="AP361" s="116">
        <f t="shared" si="95"/>
        <v>0</v>
      </c>
      <c r="AQ361" s="116">
        <f t="shared" si="96"/>
        <v>391</v>
      </c>
    </row>
    <row r="362" spans="1:43" x14ac:dyDescent="0.25">
      <c r="A362" s="119" t="s">
        <v>503</v>
      </c>
      <c r="B362" s="119" t="s">
        <v>514</v>
      </c>
      <c r="C362" s="120">
        <v>39</v>
      </c>
      <c r="D362" s="120">
        <v>57</v>
      </c>
      <c r="E362" s="120">
        <v>64</v>
      </c>
      <c r="F362" s="120">
        <v>52</v>
      </c>
      <c r="G362" s="120">
        <v>54</v>
      </c>
      <c r="H362" s="120">
        <v>48</v>
      </c>
      <c r="I362" s="120">
        <v>46</v>
      </c>
      <c r="J362" s="120">
        <v>0</v>
      </c>
      <c r="K362" s="120">
        <v>0</v>
      </c>
      <c r="L362" s="120">
        <v>0</v>
      </c>
      <c r="M362" s="120">
        <v>0</v>
      </c>
      <c r="N362" s="120">
        <v>0</v>
      </c>
      <c r="O362" s="120">
        <v>0</v>
      </c>
      <c r="P362" s="120">
        <v>0</v>
      </c>
      <c r="Q362" s="120">
        <v>0</v>
      </c>
      <c r="R362" s="120">
        <v>360</v>
      </c>
      <c r="V362" s="116" t="str">
        <v>Wachusett</v>
      </c>
      <c r="AB362" s="116">
        <f t="shared" si="81"/>
        <v>39</v>
      </c>
      <c r="AC362" s="116">
        <f t="shared" si="82"/>
        <v>57</v>
      </c>
      <c r="AD362" s="116">
        <f t="shared" si="83"/>
        <v>64</v>
      </c>
      <c r="AE362" s="116">
        <f t="shared" si="84"/>
        <v>52</v>
      </c>
      <c r="AF362" s="116">
        <f t="shared" si="85"/>
        <v>54</v>
      </c>
      <c r="AG362" s="116">
        <f t="shared" si="86"/>
        <v>48</v>
      </c>
      <c r="AH362" s="116">
        <f t="shared" si="87"/>
        <v>46</v>
      </c>
      <c r="AI362" s="116">
        <f t="shared" si="88"/>
        <v>0</v>
      </c>
      <c r="AJ362" s="116">
        <f t="shared" si="89"/>
        <v>0</v>
      </c>
      <c r="AK362" s="116">
        <f t="shared" si="90"/>
        <v>0</v>
      </c>
      <c r="AL362" s="116">
        <f t="shared" si="91"/>
        <v>0</v>
      </c>
      <c r="AM362" s="116">
        <f t="shared" si="92"/>
        <v>0</v>
      </c>
      <c r="AN362" s="116">
        <f t="shared" si="93"/>
        <v>0</v>
      </c>
      <c r="AO362" s="116">
        <f t="shared" si="94"/>
        <v>0</v>
      </c>
      <c r="AP362" s="116">
        <f t="shared" si="95"/>
        <v>0</v>
      </c>
      <c r="AQ362" s="116">
        <f t="shared" si="96"/>
        <v>360</v>
      </c>
    </row>
    <row r="363" spans="1:43" x14ac:dyDescent="0.25">
      <c r="A363" s="119" t="s">
        <v>503</v>
      </c>
      <c r="B363" s="119" t="s">
        <v>515</v>
      </c>
      <c r="C363" s="120">
        <v>34</v>
      </c>
      <c r="D363" s="120">
        <v>57</v>
      </c>
      <c r="E363" s="120">
        <v>61</v>
      </c>
      <c r="F363" s="120">
        <v>50</v>
      </c>
      <c r="G363" s="120">
        <v>47</v>
      </c>
      <c r="H363" s="120">
        <v>48</v>
      </c>
      <c r="I363" s="120">
        <v>43</v>
      </c>
      <c r="J363" s="120">
        <v>0</v>
      </c>
      <c r="K363" s="120">
        <v>0</v>
      </c>
      <c r="L363" s="120">
        <v>0</v>
      </c>
      <c r="M363" s="120">
        <v>0</v>
      </c>
      <c r="N363" s="120">
        <v>0</v>
      </c>
      <c r="O363" s="120">
        <v>0</v>
      </c>
      <c r="P363" s="120">
        <v>0</v>
      </c>
      <c r="Q363" s="120">
        <v>0</v>
      </c>
      <c r="R363" s="120">
        <v>340</v>
      </c>
      <c r="V363" s="116" t="str">
        <v>Wakefield</v>
      </c>
      <c r="AB363" s="116">
        <f t="shared" si="81"/>
        <v>34</v>
      </c>
      <c r="AC363" s="116">
        <f t="shared" si="82"/>
        <v>57</v>
      </c>
      <c r="AD363" s="116">
        <f t="shared" si="83"/>
        <v>61</v>
      </c>
      <c r="AE363" s="116">
        <f t="shared" si="84"/>
        <v>50</v>
      </c>
      <c r="AF363" s="116">
        <f t="shared" si="85"/>
        <v>47</v>
      </c>
      <c r="AG363" s="116">
        <f t="shared" si="86"/>
        <v>48</v>
      </c>
      <c r="AH363" s="116">
        <f t="shared" si="87"/>
        <v>43</v>
      </c>
      <c r="AI363" s="116">
        <f t="shared" si="88"/>
        <v>0</v>
      </c>
      <c r="AJ363" s="116">
        <f t="shared" si="89"/>
        <v>0</v>
      </c>
      <c r="AK363" s="116">
        <f t="shared" si="90"/>
        <v>0</v>
      </c>
      <c r="AL363" s="116">
        <f t="shared" si="91"/>
        <v>0</v>
      </c>
      <c r="AM363" s="116">
        <f t="shared" si="92"/>
        <v>0</v>
      </c>
      <c r="AN363" s="116">
        <f t="shared" si="93"/>
        <v>0</v>
      </c>
      <c r="AO363" s="116">
        <f t="shared" si="94"/>
        <v>0</v>
      </c>
      <c r="AP363" s="116">
        <f t="shared" si="95"/>
        <v>0</v>
      </c>
      <c r="AQ363" s="116">
        <f t="shared" si="96"/>
        <v>340</v>
      </c>
    </row>
    <row r="364" spans="1:43" x14ac:dyDescent="0.25">
      <c r="A364" s="119" t="s">
        <v>503</v>
      </c>
      <c r="B364" s="119" t="s">
        <v>516</v>
      </c>
      <c r="C364" s="120">
        <v>55</v>
      </c>
      <c r="D364" s="120">
        <v>48</v>
      </c>
      <c r="E364" s="120">
        <v>47</v>
      </c>
      <c r="F364" s="120">
        <v>48</v>
      </c>
      <c r="G364" s="120">
        <v>48</v>
      </c>
      <c r="H364" s="120">
        <v>48</v>
      </c>
      <c r="I364" s="120">
        <v>34</v>
      </c>
      <c r="J364" s="120">
        <v>0</v>
      </c>
      <c r="K364" s="120">
        <v>0</v>
      </c>
      <c r="L364" s="120">
        <v>0</v>
      </c>
      <c r="M364" s="120">
        <v>0</v>
      </c>
      <c r="N364" s="120">
        <v>0</v>
      </c>
      <c r="O364" s="120">
        <v>0</v>
      </c>
      <c r="P364" s="120">
        <v>0</v>
      </c>
      <c r="Q364" s="120">
        <v>0</v>
      </c>
      <c r="R364" s="120">
        <v>328</v>
      </c>
      <c r="V364" s="116" t="str">
        <v>Wales</v>
      </c>
      <c r="AB364" s="116">
        <f t="shared" si="81"/>
        <v>55</v>
      </c>
      <c r="AC364" s="116">
        <f t="shared" si="82"/>
        <v>48</v>
      </c>
      <c r="AD364" s="116">
        <f t="shared" si="83"/>
        <v>47</v>
      </c>
      <c r="AE364" s="116">
        <f t="shared" si="84"/>
        <v>48</v>
      </c>
      <c r="AF364" s="116">
        <f t="shared" si="85"/>
        <v>48</v>
      </c>
      <c r="AG364" s="116">
        <f t="shared" si="86"/>
        <v>48</v>
      </c>
      <c r="AH364" s="116">
        <f t="shared" si="87"/>
        <v>34</v>
      </c>
      <c r="AI364" s="116">
        <f t="shared" si="88"/>
        <v>0</v>
      </c>
      <c r="AJ364" s="116">
        <f t="shared" si="89"/>
        <v>0</v>
      </c>
      <c r="AK364" s="116">
        <f t="shared" si="90"/>
        <v>0</v>
      </c>
      <c r="AL364" s="116">
        <f t="shared" si="91"/>
        <v>0</v>
      </c>
      <c r="AM364" s="116">
        <f t="shared" si="92"/>
        <v>0</v>
      </c>
      <c r="AN364" s="116">
        <f t="shared" si="93"/>
        <v>0</v>
      </c>
      <c r="AO364" s="116">
        <f t="shared" si="94"/>
        <v>0</v>
      </c>
      <c r="AP364" s="116">
        <f t="shared" si="95"/>
        <v>0</v>
      </c>
      <c r="AQ364" s="116">
        <f t="shared" si="96"/>
        <v>328</v>
      </c>
    </row>
    <row r="365" spans="1:43" x14ac:dyDescent="0.25">
      <c r="A365" s="119" t="s">
        <v>503</v>
      </c>
      <c r="B365" s="119" t="s">
        <v>517</v>
      </c>
      <c r="C365" s="120">
        <v>45</v>
      </c>
      <c r="D365" s="120">
        <v>48</v>
      </c>
      <c r="E365" s="120">
        <v>44</v>
      </c>
      <c r="F365" s="120">
        <v>47</v>
      </c>
      <c r="G365" s="120">
        <v>43</v>
      </c>
      <c r="H365" s="120">
        <v>42</v>
      </c>
      <c r="I365" s="120">
        <v>45</v>
      </c>
      <c r="J365" s="120">
        <v>0</v>
      </c>
      <c r="K365" s="120">
        <v>0</v>
      </c>
      <c r="L365" s="120">
        <v>0</v>
      </c>
      <c r="M365" s="120">
        <v>0</v>
      </c>
      <c r="N365" s="120">
        <v>0</v>
      </c>
      <c r="O365" s="120">
        <v>0</v>
      </c>
      <c r="P365" s="120">
        <v>0</v>
      </c>
      <c r="Q365" s="120">
        <v>0</v>
      </c>
      <c r="R365" s="120">
        <v>314</v>
      </c>
      <c r="V365" s="116" t="str">
        <v>Walpole</v>
      </c>
      <c r="AB365" s="116">
        <f t="shared" si="81"/>
        <v>45</v>
      </c>
      <c r="AC365" s="116">
        <f t="shared" si="82"/>
        <v>48</v>
      </c>
      <c r="AD365" s="116">
        <f t="shared" si="83"/>
        <v>44</v>
      </c>
      <c r="AE365" s="116">
        <f t="shared" si="84"/>
        <v>47</v>
      </c>
      <c r="AF365" s="116">
        <f t="shared" si="85"/>
        <v>43</v>
      </c>
      <c r="AG365" s="116">
        <f t="shared" si="86"/>
        <v>42</v>
      </c>
      <c r="AH365" s="116">
        <f t="shared" si="87"/>
        <v>45</v>
      </c>
      <c r="AI365" s="116">
        <f t="shared" si="88"/>
        <v>0</v>
      </c>
      <c r="AJ365" s="116">
        <f t="shared" si="89"/>
        <v>0</v>
      </c>
      <c r="AK365" s="116">
        <f t="shared" si="90"/>
        <v>0</v>
      </c>
      <c r="AL365" s="116">
        <f t="shared" si="91"/>
        <v>0</v>
      </c>
      <c r="AM365" s="116">
        <f t="shared" si="92"/>
        <v>0</v>
      </c>
      <c r="AN365" s="116">
        <f t="shared" si="93"/>
        <v>0</v>
      </c>
      <c r="AO365" s="116">
        <f t="shared" si="94"/>
        <v>0</v>
      </c>
      <c r="AP365" s="116">
        <f t="shared" si="95"/>
        <v>0</v>
      </c>
      <c r="AQ365" s="116">
        <f t="shared" si="96"/>
        <v>314</v>
      </c>
    </row>
    <row r="366" spans="1:43" x14ac:dyDescent="0.25">
      <c r="A366" s="119" t="s">
        <v>503</v>
      </c>
      <c r="B366" s="119" t="s">
        <v>518</v>
      </c>
      <c r="C366" s="120">
        <v>0</v>
      </c>
      <c r="D366" s="120">
        <v>0</v>
      </c>
      <c r="E366" s="120">
        <v>0</v>
      </c>
      <c r="F366" s="120">
        <v>0</v>
      </c>
      <c r="G366" s="120">
        <v>0</v>
      </c>
      <c r="H366" s="120">
        <v>0</v>
      </c>
      <c r="I366" s="120">
        <v>0</v>
      </c>
      <c r="J366" s="120">
        <v>97</v>
      </c>
      <c r="K366" s="120">
        <v>96</v>
      </c>
      <c r="L366" s="120">
        <v>90</v>
      </c>
      <c r="M366" s="120">
        <v>0</v>
      </c>
      <c r="N366" s="120">
        <v>0</v>
      </c>
      <c r="O366" s="120">
        <v>0</v>
      </c>
      <c r="P366" s="120">
        <v>0</v>
      </c>
      <c r="Q366" s="120">
        <v>0</v>
      </c>
      <c r="R366" s="120">
        <v>283</v>
      </c>
      <c r="V366" s="116" t="str">
        <v>Waltham</v>
      </c>
      <c r="AB366" s="116">
        <f t="shared" si="81"/>
        <v>0</v>
      </c>
      <c r="AC366" s="116">
        <f t="shared" si="82"/>
        <v>0</v>
      </c>
      <c r="AD366" s="116">
        <f t="shared" si="83"/>
        <v>0</v>
      </c>
      <c r="AE366" s="116">
        <f t="shared" si="84"/>
        <v>0</v>
      </c>
      <c r="AF366" s="116">
        <f t="shared" si="85"/>
        <v>0</v>
      </c>
      <c r="AG366" s="116">
        <f t="shared" si="86"/>
        <v>0</v>
      </c>
      <c r="AH366" s="116">
        <f t="shared" si="87"/>
        <v>0</v>
      </c>
      <c r="AI366" s="116">
        <f t="shared" si="88"/>
        <v>97</v>
      </c>
      <c r="AJ366" s="116">
        <f t="shared" si="89"/>
        <v>96</v>
      </c>
      <c r="AK366" s="116">
        <f t="shared" si="90"/>
        <v>90</v>
      </c>
      <c r="AL366" s="116">
        <f t="shared" si="91"/>
        <v>0</v>
      </c>
      <c r="AM366" s="116">
        <f t="shared" si="92"/>
        <v>0</v>
      </c>
      <c r="AN366" s="116">
        <f t="shared" si="93"/>
        <v>0</v>
      </c>
      <c r="AO366" s="116">
        <f t="shared" si="94"/>
        <v>0</v>
      </c>
      <c r="AP366" s="116">
        <f t="shared" si="95"/>
        <v>0</v>
      </c>
      <c r="AQ366" s="116">
        <f t="shared" si="96"/>
        <v>283</v>
      </c>
    </row>
    <row r="367" spans="1:43" x14ac:dyDescent="0.25">
      <c r="A367" s="119" t="s">
        <v>503</v>
      </c>
      <c r="B367" s="119" t="s">
        <v>519</v>
      </c>
      <c r="C367" s="120">
        <v>0</v>
      </c>
      <c r="D367" s="120">
        <v>0</v>
      </c>
      <c r="E367" s="120">
        <v>0</v>
      </c>
      <c r="F367" s="120">
        <v>0</v>
      </c>
      <c r="G367" s="120">
        <v>0</v>
      </c>
      <c r="H367" s="120">
        <v>0</v>
      </c>
      <c r="I367" s="120">
        <v>0</v>
      </c>
      <c r="J367" s="120">
        <v>97</v>
      </c>
      <c r="K367" s="120">
        <v>99</v>
      </c>
      <c r="L367" s="120">
        <v>96</v>
      </c>
      <c r="M367" s="120">
        <v>0</v>
      </c>
      <c r="N367" s="120">
        <v>0</v>
      </c>
      <c r="O367" s="120">
        <v>0</v>
      </c>
      <c r="P367" s="120">
        <v>0</v>
      </c>
      <c r="Q367" s="120">
        <v>0</v>
      </c>
      <c r="R367" s="120">
        <v>292</v>
      </c>
      <c r="V367" s="116" t="str">
        <v>Ware</v>
      </c>
      <c r="AB367" s="116">
        <f t="shared" si="81"/>
        <v>0</v>
      </c>
      <c r="AC367" s="116">
        <f t="shared" si="82"/>
        <v>0</v>
      </c>
      <c r="AD367" s="116">
        <f t="shared" si="83"/>
        <v>0</v>
      </c>
      <c r="AE367" s="116">
        <f t="shared" si="84"/>
        <v>0</v>
      </c>
      <c r="AF367" s="116">
        <f t="shared" si="85"/>
        <v>0</v>
      </c>
      <c r="AG367" s="116">
        <f t="shared" si="86"/>
        <v>0</v>
      </c>
      <c r="AH367" s="116">
        <f t="shared" si="87"/>
        <v>0</v>
      </c>
      <c r="AI367" s="116">
        <f t="shared" si="88"/>
        <v>97</v>
      </c>
      <c r="AJ367" s="116">
        <f t="shared" si="89"/>
        <v>99</v>
      </c>
      <c r="AK367" s="116">
        <f t="shared" si="90"/>
        <v>96</v>
      </c>
      <c r="AL367" s="116">
        <f t="shared" si="91"/>
        <v>0</v>
      </c>
      <c r="AM367" s="116">
        <f t="shared" si="92"/>
        <v>0</v>
      </c>
      <c r="AN367" s="116">
        <f t="shared" si="93"/>
        <v>0</v>
      </c>
      <c r="AO367" s="116">
        <f t="shared" si="94"/>
        <v>0</v>
      </c>
      <c r="AP367" s="116">
        <f t="shared" si="95"/>
        <v>0</v>
      </c>
      <c r="AQ367" s="116">
        <f t="shared" si="96"/>
        <v>292</v>
      </c>
    </row>
    <row r="368" spans="1:43" x14ac:dyDescent="0.25">
      <c r="A368" s="119" t="s">
        <v>503</v>
      </c>
      <c r="B368" s="119" t="s">
        <v>520</v>
      </c>
      <c r="C368" s="120">
        <v>0</v>
      </c>
      <c r="D368" s="120">
        <v>0</v>
      </c>
      <c r="E368" s="120">
        <v>0</v>
      </c>
      <c r="F368" s="120">
        <v>0</v>
      </c>
      <c r="G368" s="120">
        <v>0</v>
      </c>
      <c r="H368" s="120">
        <v>0</v>
      </c>
      <c r="I368" s="120">
        <v>0</v>
      </c>
      <c r="J368" s="120">
        <v>108</v>
      </c>
      <c r="K368" s="120">
        <v>96</v>
      </c>
      <c r="L368" s="120">
        <v>94</v>
      </c>
      <c r="M368" s="120">
        <v>0</v>
      </c>
      <c r="N368" s="120">
        <v>0</v>
      </c>
      <c r="O368" s="120">
        <v>0</v>
      </c>
      <c r="P368" s="120">
        <v>0</v>
      </c>
      <c r="Q368" s="120">
        <v>0</v>
      </c>
      <c r="R368" s="120">
        <v>298</v>
      </c>
      <c r="V368" s="116" t="str">
        <v>Wareham</v>
      </c>
      <c r="AB368" s="116">
        <f t="shared" si="81"/>
        <v>0</v>
      </c>
      <c r="AC368" s="116">
        <f t="shared" si="82"/>
        <v>0</v>
      </c>
      <c r="AD368" s="116">
        <f t="shared" si="83"/>
        <v>0</v>
      </c>
      <c r="AE368" s="116">
        <f t="shared" si="84"/>
        <v>0</v>
      </c>
      <c r="AF368" s="116">
        <f t="shared" si="85"/>
        <v>0</v>
      </c>
      <c r="AG368" s="116">
        <f t="shared" si="86"/>
        <v>0</v>
      </c>
      <c r="AH368" s="116">
        <f t="shared" si="87"/>
        <v>0</v>
      </c>
      <c r="AI368" s="116">
        <f t="shared" si="88"/>
        <v>108</v>
      </c>
      <c r="AJ368" s="116">
        <f t="shared" si="89"/>
        <v>96</v>
      </c>
      <c r="AK368" s="116">
        <f t="shared" si="90"/>
        <v>94</v>
      </c>
      <c r="AL368" s="116">
        <f t="shared" si="91"/>
        <v>0</v>
      </c>
      <c r="AM368" s="116">
        <f t="shared" si="92"/>
        <v>0</v>
      </c>
      <c r="AN368" s="116">
        <f t="shared" si="93"/>
        <v>0</v>
      </c>
      <c r="AO368" s="116">
        <f t="shared" si="94"/>
        <v>0</v>
      </c>
      <c r="AP368" s="116">
        <f t="shared" si="95"/>
        <v>0</v>
      </c>
      <c r="AQ368" s="116">
        <f t="shared" si="96"/>
        <v>298</v>
      </c>
    </row>
    <row r="369" spans="1:43" x14ac:dyDescent="0.25">
      <c r="A369" s="119" t="s">
        <v>521</v>
      </c>
      <c r="B369" s="119" t="s">
        <v>522</v>
      </c>
      <c r="C369" s="120">
        <v>0</v>
      </c>
      <c r="D369" s="120">
        <v>0</v>
      </c>
      <c r="E369" s="120">
        <v>0</v>
      </c>
      <c r="F369" s="120">
        <v>0</v>
      </c>
      <c r="G369" s="120">
        <v>0</v>
      </c>
      <c r="H369" s="120">
        <v>0</v>
      </c>
      <c r="I369" s="120">
        <v>0</v>
      </c>
      <c r="J369" s="120">
        <v>0</v>
      </c>
      <c r="K369" s="120">
        <v>0</v>
      </c>
      <c r="L369" s="120">
        <v>0</v>
      </c>
      <c r="M369" s="120">
        <v>240</v>
      </c>
      <c r="N369" s="120">
        <v>233</v>
      </c>
      <c r="O369" s="120">
        <v>266</v>
      </c>
      <c r="P369" s="120">
        <v>223</v>
      </c>
      <c r="Q369" s="120">
        <v>6</v>
      </c>
      <c r="R369" s="120">
        <v>968</v>
      </c>
      <c r="V369" s="116" t="str">
        <v>Warwick</v>
      </c>
      <c r="AB369" s="116">
        <f t="shared" si="81"/>
        <v>0</v>
      </c>
      <c r="AC369" s="116">
        <f t="shared" si="82"/>
        <v>0</v>
      </c>
      <c r="AD369" s="116">
        <f t="shared" si="83"/>
        <v>0</v>
      </c>
      <c r="AE369" s="116">
        <f t="shared" si="84"/>
        <v>0</v>
      </c>
      <c r="AF369" s="116">
        <f t="shared" si="85"/>
        <v>0</v>
      </c>
      <c r="AG369" s="116">
        <f t="shared" si="86"/>
        <v>0</v>
      </c>
      <c r="AH369" s="116">
        <f t="shared" si="87"/>
        <v>0</v>
      </c>
      <c r="AI369" s="116">
        <f t="shared" si="88"/>
        <v>0</v>
      </c>
      <c r="AJ369" s="116">
        <f t="shared" si="89"/>
        <v>0</v>
      </c>
      <c r="AK369" s="116">
        <f t="shared" si="90"/>
        <v>0</v>
      </c>
      <c r="AL369" s="116">
        <f t="shared" si="91"/>
        <v>240</v>
      </c>
      <c r="AM369" s="116">
        <f t="shared" si="92"/>
        <v>233</v>
      </c>
      <c r="AN369" s="116">
        <f t="shared" si="93"/>
        <v>266</v>
      </c>
      <c r="AO369" s="116">
        <f t="shared" si="94"/>
        <v>223</v>
      </c>
      <c r="AP369" s="116">
        <f t="shared" si="95"/>
        <v>6</v>
      </c>
      <c r="AQ369" s="116">
        <f t="shared" si="96"/>
        <v>968</v>
      </c>
    </row>
    <row r="370" spans="1:43" x14ac:dyDescent="0.25">
      <c r="A370" s="119" t="s">
        <v>521</v>
      </c>
      <c r="B370" s="119" t="s">
        <v>523</v>
      </c>
      <c r="C370" s="120">
        <v>0</v>
      </c>
      <c r="D370" s="120">
        <v>96</v>
      </c>
      <c r="E370" s="120">
        <v>78</v>
      </c>
      <c r="F370" s="120">
        <v>88</v>
      </c>
      <c r="G370" s="120">
        <v>75</v>
      </c>
      <c r="H370" s="120">
        <v>94</v>
      </c>
      <c r="I370" s="120">
        <v>78</v>
      </c>
      <c r="J370" s="120">
        <v>0</v>
      </c>
      <c r="K370" s="120">
        <v>0</v>
      </c>
      <c r="L370" s="120">
        <v>0</v>
      </c>
      <c r="M370" s="120">
        <v>0</v>
      </c>
      <c r="N370" s="120">
        <v>0</v>
      </c>
      <c r="O370" s="120">
        <v>0</v>
      </c>
      <c r="P370" s="120">
        <v>0</v>
      </c>
      <c r="Q370" s="120">
        <v>0</v>
      </c>
      <c r="R370" s="120">
        <v>509</v>
      </c>
      <c r="V370" s="116" t="str">
        <v>Watertown</v>
      </c>
      <c r="AB370" s="116">
        <f t="shared" si="81"/>
        <v>0</v>
      </c>
      <c r="AC370" s="116">
        <f t="shared" si="82"/>
        <v>96</v>
      </c>
      <c r="AD370" s="116">
        <f t="shared" si="83"/>
        <v>78</v>
      </c>
      <c r="AE370" s="116">
        <f t="shared" si="84"/>
        <v>88</v>
      </c>
      <c r="AF370" s="116">
        <f t="shared" si="85"/>
        <v>75</v>
      </c>
      <c r="AG370" s="116">
        <f t="shared" si="86"/>
        <v>94</v>
      </c>
      <c r="AH370" s="116">
        <f t="shared" si="87"/>
        <v>78</v>
      </c>
      <c r="AI370" s="116">
        <f t="shared" si="88"/>
        <v>0</v>
      </c>
      <c r="AJ370" s="116">
        <f t="shared" si="89"/>
        <v>0</v>
      </c>
      <c r="AK370" s="116">
        <f t="shared" si="90"/>
        <v>0</v>
      </c>
      <c r="AL370" s="116">
        <f t="shared" si="91"/>
        <v>0</v>
      </c>
      <c r="AM370" s="116">
        <f t="shared" si="92"/>
        <v>0</v>
      </c>
      <c r="AN370" s="116">
        <f t="shared" si="93"/>
        <v>0</v>
      </c>
      <c r="AO370" s="116">
        <f t="shared" si="94"/>
        <v>0</v>
      </c>
      <c r="AP370" s="116">
        <f t="shared" si="95"/>
        <v>0</v>
      </c>
      <c r="AQ370" s="116">
        <f t="shared" si="96"/>
        <v>509</v>
      </c>
    </row>
    <row r="371" spans="1:43" x14ac:dyDescent="0.25">
      <c r="A371" s="119" t="s">
        <v>521</v>
      </c>
      <c r="B371" s="119" t="s">
        <v>289</v>
      </c>
      <c r="C371" s="120">
        <v>0</v>
      </c>
      <c r="D371" s="120">
        <v>66</v>
      </c>
      <c r="E371" s="120">
        <v>69</v>
      </c>
      <c r="F371" s="120">
        <v>77</v>
      </c>
      <c r="G371" s="120">
        <v>96</v>
      </c>
      <c r="H371" s="120">
        <v>68</v>
      </c>
      <c r="I371" s="120">
        <v>86</v>
      </c>
      <c r="J371" s="120">
        <v>0</v>
      </c>
      <c r="K371" s="120">
        <v>0</v>
      </c>
      <c r="L371" s="120">
        <v>0</v>
      </c>
      <c r="M371" s="120">
        <v>0</v>
      </c>
      <c r="N371" s="120">
        <v>0</v>
      </c>
      <c r="O371" s="120">
        <v>0</v>
      </c>
      <c r="P371" s="120">
        <v>0</v>
      </c>
      <c r="Q371" s="120">
        <v>0</v>
      </c>
      <c r="R371" s="120">
        <v>462</v>
      </c>
      <c r="V371" s="116" t="str">
        <v>Wayland</v>
      </c>
      <c r="AB371" s="116">
        <f t="shared" si="81"/>
        <v>0</v>
      </c>
      <c r="AC371" s="116">
        <f t="shared" si="82"/>
        <v>66</v>
      </c>
      <c r="AD371" s="116">
        <f t="shared" si="83"/>
        <v>69</v>
      </c>
      <c r="AE371" s="116">
        <f t="shared" si="84"/>
        <v>77</v>
      </c>
      <c r="AF371" s="116">
        <f t="shared" si="85"/>
        <v>96</v>
      </c>
      <c r="AG371" s="116">
        <f t="shared" si="86"/>
        <v>68</v>
      </c>
      <c r="AH371" s="116">
        <f t="shared" si="87"/>
        <v>86</v>
      </c>
      <c r="AI371" s="116">
        <f t="shared" si="88"/>
        <v>0</v>
      </c>
      <c r="AJ371" s="116">
        <f t="shared" si="89"/>
        <v>0</v>
      </c>
      <c r="AK371" s="116">
        <f t="shared" si="90"/>
        <v>0</v>
      </c>
      <c r="AL371" s="116">
        <f t="shared" si="91"/>
        <v>0</v>
      </c>
      <c r="AM371" s="116">
        <f t="shared" si="92"/>
        <v>0</v>
      </c>
      <c r="AN371" s="116">
        <f t="shared" si="93"/>
        <v>0</v>
      </c>
      <c r="AO371" s="116">
        <f t="shared" si="94"/>
        <v>0</v>
      </c>
      <c r="AP371" s="116">
        <f t="shared" si="95"/>
        <v>0</v>
      </c>
      <c r="AQ371" s="116">
        <f t="shared" si="96"/>
        <v>462</v>
      </c>
    </row>
    <row r="372" spans="1:43" x14ac:dyDescent="0.25">
      <c r="A372" s="119" t="s">
        <v>521</v>
      </c>
      <c r="B372" s="119" t="s">
        <v>524</v>
      </c>
      <c r="C372" s="120">
        <v>0</v>
      </c>
      <c r="D372" s="120">
        <v>85</v>
      </c>
      <c r="E372" s="120">
        <v>84</v>
      </c>
      <c r="F372" s="120">
        <v>92</v>
      </c>
      <c r="G372" s="120">
        <v>87</v>
      </c>
      <c r="H372" s="120">
        <v>102</v>
      </c>
      <c r="I372" s="120">
        <v>88</v>
      </c>
      <c r="J372" s="120">
        <v>0</v>
      </c>
      <c r="K372" s="120">
        <v>0</v>
      </c>
      <c r="L372" s="120">
        <v>0</v>
      </c>
      <c r="M372" s="120">
        <v>0</v>
      </c>
      <c r="N372" s="120">
        <v>0</v>
      </c>
      <c r="O372" s="120">
        <v>0</v>
      </c>
      <c r="P372" s="120">
        <v>0</v>
      </c>
      <c r="Q372" s="120">
        <v>0</v>
      </c>
      <c r="R372" s="120">
        <v>538</v>
      </c>
      <c r="V372" s="116" t="str">
        <v>Webster</v>
      </c>
      <c r="AB372" s="116">
        <f t="shared" si="81"/>
        <v>0</v>
      </c>
      <c r="AC372" s="116">
        <f t="shared" si="82"/>
        <v>85</v>
      </c>
      <c r="AD372" s="116">
        <f t="shared" si="83"/>
        <v>84</v>
      </c>
      <c r="AE372" s="116">
        <f t="shared" si="84"/>
        <v>92</v>
      </c>
      <c r="AF372" s="116">
        <f t="shared" si="85"/>
        <v>87</v>
      </c>
      <c r="AG372" s="116">
        <f t="shared" si="86"/>
        <v>102</v>
      </c>
      <c r="AH372" s="116">
        <f t="shared" si="87"/>
        <v>88</v>
      </c>
      <c r="AI372" s="116">
        <f t="shared" si="88"/>
        <v>0</v>
      </c>
      <c r="AJ372" s="116">
        <f t="shared" si="89"/>
        <v>0</v>
      </c>
      <c r="AK372" s="116">
        <f t="shared" si="90"/>
        <v>0</v>
      </c>
      <c r="AL372" s="116">
        <f t="shared" si="91"/>
        <v>0</v>
      </c>
      <c r="AM372" s="116">
        <f t="shared" si="92"/>
        <v>0</v>
      </c>
      <c r="AN372" s="116">
        <f t="shared" si="93"/>
        <v>0</v>
      </c>
      <c r="AO372" s="116">
        <f t="shared" si="94"/>
        <v>0</v>
      </c>
      <c r="AP372" s="116">
        <f t="shared" si="95"/>
        <v>0</v>
      </c>
      <c r="AQ372" s="116">
        <f t="shared" si="96"/>
        <v>538</v>
      </c>
    </row>
    <row r="373" spans="1:43" x14ac:dyDescent="0.25">
      <c r="A373" s="119" t="s">
        <v>521</v>
      </c>
      <c r="B373" s="119" t="s">
        <v>525</v>
      </c>
      <c r="C373" s="120">
        <v>121</v>
      </c>
      <c r="D373" s="120">
        <v>0</v>
      </c>
      <c r="E373" s="120">
        <v>0</v>
      </c>
      <c r="F373" s="120">
        <v>0</v>
      </c>
      <c r="G373" s="120">
        <v>0</v>
      </c>
      <c r="H373" s="120">
        <v>0</v>
      </c>
      <c r="I373" s="120">
        <v>0</v>
      </c>
      <c r="J373" s="120">
        <v>0</v>
      </c>
      <c r="K373" s="120">
        <v>0</v>
      </c>
      <c r="L373" s="120">
        <v>0</v>
      </c>
      <c r="M373" s="120">
        <v>0</v>
      </c>
      <c r="N373" s="120">
        <v>0</v>
      </c>
      <c r="O373" s="120">
        <v>0</v>
      </c>
      <c r="P373" s="120">
        <v>0</v>
      </c>
      <c r="Q373" s="120">
        <v>0</v>
      </c>
      <c r="R373" s="120">
        <v>121</v>
      </c>
      <c r="V373" s="116" t="str">
        <v>Wellesley</v>
      </c>
      <c r="AB373" s="116">
        <f t="shared" si="81"/>
        <v>121</v>
      </c>
      <c r="AC373" s="116">
        <f t="shared" si="82"/>
        <v>0</v>
      </c>
      <c r="AD373" s="116">
        <f t="shared" si="83"/>
        <v>0</v>
      </c>
      <c r="AE373" s="116">
        <f t="shared" si="84"/>
        <v>0</v>
      </c>
      <c r="AF373" s="116">
        <f t="shared" si="85"/>
        <v>0</v>
      </c>
      <c r="AG373" s="116">
        <f t="shared" si="86"/>
        <v>0</v>
      </c>
      <c r="AH373" s="116">
        <f t="shared" si="87"/>
        <v>0</v>
      </c>
      <c r="AI373" s="116">
        <f t="shared" si="88"/>
        <v>0</v>
      </c>
      <c r="AJ373" s="116">
        <f t="shared" si="89"/>
        <v>0</v>
      </c>
      <c r="AK373" s="116">
        <f t="shared" si="90"/>
        <v>0</v>
      </c>
      <c r="AL373" s="116">
        <f t="shared" si="91"/>
        <v>0</v>
      </c>
      <c r="AM373" s="116">
        <f t="shared" si="92"/>
        <v>0</v>
      </c>
      <c r="AN373" s="116">
        <f t="shared" si="93"/>
        <v>0</v>
      </c>
      <c r="AO373" s="116">
        <f t="shared" si="94"/>
        <v>0</v>
      </c>
      <c r="AP373" s="116">
        <f t="shared" si="95"/>
        <v>0</v>
      </c>
      <c r="AQ373" s="116">
        <f t="shared" si="96"/>
        <v>121</v>
      </c>
    </row>
    <row r="374" spans="1:43" x14ac:dyDescent="0.25">
      <c r="A374" s="119" t="s">
        <v>521</v>
      </c>
      <c r="B374" s="119" t="s">
        <v>526</v>
      </c>
      <c r="C374" s="120">
        <v>0</v>
      </c>
      <c r="D374" s="120">
        <v>0</v>
      </c>
      <c r="E374" s="120">
        <v>0</v>
      </c>
      <c r="F374" s="120">
        <v>0</v>
      </c>
      <c r="G374" s="120">
        <v>0</v>
      </c>
      <c r="H374" s="120">
        <v>0</v>
      </c>
      <c r="I374" s="120">
        <v>0</v>
      </c>
      <c r="J374" s="120">
        <v>242</v>
      </c>
      <c r="K374" s="120">
        <v>230</v>
      </c>
      <c r="L374" s="120">
        <v>244</v>
      </c>
      <c r="M374" s="120">
        <v>0</v>
      </c>
      <c r="N374" s="120">
        <v>0</v>
      </c>
      <c r="O374" s="120">
        <v>0</v>
      </c>
      <c r="P374" s="120">
        <v>0</v>
      </c>
      <c r="Q374" s="120">
        <v>0</v>
      </c>
      <c r="R374" s="120">
        <v>716</v>
      </c>
      <c r="V374" s="116" t="str">
        <v>Wellfleet</v>
      </c>
      <c r="AB374" s="116">
        <f t="shared" si="81"/>
        <v>0</v>
      </c>
      <c r="AC374" s="116">
        <f t="shared" si="82"/>
        <v>0</v>
      </c>
      <c r="AD374" s="116">
        <f t="shared" si="83"/>
        <v>0</v>
      </c>
      <c r="AE374" s="116">
        <f t="shared" si="84"/>
        <v>0</v>
      </c>
      <c r="AF374" s="116">
        <f t="shared" si="85"/>
        <v>0</v>
      </c>
      <c r="AG374" s="116">
        <f t="shared" si="86"/>
        <v>0</v>
      </c>
      <c r="AH374" s="116">
        <f t="shared" si="87"/>
        <v>0</v>
      </c>
      <c r="AI374" s="116">
        <f t="shared" si="88"/>
        <v>242</v>
      </c>
      <c r="AJ374" s="116">
        <f t="shared" si="89"/>
        <v>230</v>
      </c>
      <c r="AK374" s="116">
        <f t="shared" si="90"/>
        <v>244</v>
      </c>
      <c r="AL374" s="116">
        <f t="shared" si="91"/>
        <v>0</v>
      </c>
      <c r="AM374" s="116">
        <f t="shared" si="92"/>
        <v>0</v>
      </c>
      <c r="AN374" s="116">
        <f t="shared" si="93"/>
        <v>0</v>
      </c>
      <c r="AO374" s="116">
        <f t="shared" si="94"/>
        <v>0</v>
      </c>
      <c r="AP374" s="116">
        <f t="shared" si="95"/>
        <v>0</v>
      </c>
      <c r="AQ374" s="116">
        <f t="shared" si="96"/>
        <v>716</v>
      </c>
    </row>
    <row r="375" spans="1:43" x14ac:dyDescent="0.25">
      <c r="A375" s="119" t="s">
        <v>527</v>
      </c>
      <c r="B375" s="119" t="s">
        <v>528</v>
      </c>
      <c r="C375" s="120">
        <v>0</v>
      </c>
      <c r="D375" s="120">
        <v>0</v>
      </c>
      <c r="E375" s="120">
        <v>0</v>
      </c>
      <c r="F375" s="120">
        <v>0</v>
      </c>
      <c r="G375" s="120">
        <v>0</v>
      </c>
      <c r="H375" s="120">
        <v>0</v>
      </c>
      <c r="I375" s="120">
        <v>0</v>
      </c>
      <c r="J375" s="120">
        <v>84</v>
      </c>
      <c r="K375" s="120">
        <v>83</v>
      </c>
      <c r="L375" s="120">
        <v>84</v>
      </c>
      <c r="M375" s="120">
        <v>0</v>
      </c>
      <c r="N375" s="120">
        <v>0</v>
      </c>
      <c r="O375" s="120">
        <v>0</v>
      </c>
      <c r="P375" s="120">
        <v>0</v>
      </c>
      <c r="Q375" s="120">
        <v>0</v>
      </c>
      <c r="R375" s="120">
        <v>251</v>
      </c>
      <c r="V375" s="116" t="str">
        <v>West Boylston</v>
      </c>
      <c r="AB375" s="116">
        <f t="shared" si="81"/>
        <v>0</v>
      </c>
      <c r="AC375" s="116">
        <f t="shared" si="82"/>
        <v>0</v>
      </c>
      <c r="AD375" s="116">
        <f t="shared" si="83"/>
        <v>0</v>
      </c>
      <c r="AE375" s="116">
        <f t="shared" si="84"/>
        <v>0</v>
      </c>
      <c r="AF375" s="116">
        <f t="shared" si="85"/>
        <v>0</v>
      </c>
      <c r="AG375" s="116">
        <f t="shared" si="86"/>
        <v>0</v>
      </c>
      <c r="AH375" s="116">
        <f t="shared" si="87"/>
        <v>0</v>
      </c>
      <c r="AI375" s="116">
        <f t="shared" si="88"/>
        <v>84</v>
      </c>
      <c r="AJ375" s="116">
        <f t="shared" si="89"/>
        <v>83</v>
      </c>
      <c r="AK375" s="116">
        <f t="shared" si="90"/>
        <v>84</v>
      </c>
      <c r="AL375" s="116">
        <f t="shared" si="91"/>
        <v>0</v>
      </c>
      <c r="AM375" s="116">
        <f t="shared" si="92"/>
        <v>0</v>
      </c>
      <c r="AN375" s="116">
        <f t="shared" si="93"/>
        <v>0</v>
      </c>
      <c r="AO375" s="116">
        <f t="shared" si="94"/>
        <v>0</v>
      </c>
      <c r="AP375" s="116">
        <f t="shared" si="95"/>
        <v>0</v>
      </c>
      <c r="AQ375" s="116">
        <f t="shared" si="96"/>
        <v>251</v>
      </c>
    </row>
    <row r="376" spans="1:43" x14ac:dyDescent="0.25">
      <c r="A376" s="119" t="s">
        <v>529</v>
      </c>
      <c r="B376" s="119" t="s">
        <v>530</v>
      </c>
      <c r="C376" s="120">
        <v>0</v>
      </c>
      <c r="D376" s="120">
        <v>0</v>
      </c>
      <c r="E376" s="120">
        <v>0</v>
      </c>
      <c r="F376" s="120">
        <v>0</v>
      </c>
      <c r="G376" s="120">
        <v>0</v>
      </c>
      <c r="H376" s="120">
        <v>0</v>
      </c>
      <c r="I376" s="120">
        <v>0</v>
      </c>
      <c r="J376" s="120">
        <v>0</v>
      </c>
      <c r="K376" s="120">
        <v>0</v>
      </c>
      <c r="L376" s="120">
        <v>0</v>
      </c>
      <c r="M376" s="120">
        <v>186</v>
      </c>
      <c r="N376" s="120">
        <v>176</v>
      </c>
      <c r="O376" s="120">
        <v>160</v>
      </c>
      <c r="P376" s="120">
        <v>160</v>
      </c>
      <c r="Q376" s="120">
        <v>0</v>
      </c>
      <c r="R376" s="120">
        <v>682</v>
      </c>
      <c r="V376" s="116" t="str">
        <v>West Bridgewater</v>
      </c>
      <c r="AB376" s="116">
        <f t="shared" si="81"/>
        <v>0</v>
      </c>
      <c r="AC376" s="116">
        <f t="shared" si="82"/>
        <v>0</v>
      </c>
      <c r="AD376" s="116">
        <f t="shared" si="83"/>
        <v>0</v>
      </c>
      <c r="AE376" s="116">
        <f t="shared" si="84"/>
        <v>0</v>
      </c>
      <c r="AF376" s="116">
        <f t="shared" si="85"/>
        <v>0</v>
      </c>
      <c r="AG376" s="116">
        <f t="shared" si="86"/>
        <v>0</v>
      </c>
      <c r="AH376" s="116">
        <f t="shared" si="87"/>
        <v>0</v>
      </c>
      <c r="AI376" s="116">
        <f t="shared" si="88"/>
        <v>0</v>
      </c>
      <c r="AJ376" s="116">
        <f t="shared" si="89"/>
        <v>0</v>
      </c>
      <c r="AK376" s="116">
        <f t="shared" si="90"/>
        <v>0</v>
      </c>
      <c r="AL376" s="116">
        <f t="shared" si="91"/>
        <v>186</v>
      </c>
      <c r="AM376" s="116">
        <f t="shared" si="92"/>
        <v>176</v>
      </c>
      <c r="AN376" s="116">
        <f t="shared" si="93"/>
        <v>160</v>
      </c>
      <c r="AO376" s="116">
        <f t="shared" si="94"/>
        <v>160</v>
      </c>
      <c r="AP376" s="116">
        <f t="shared" si="95"/>
        <v>0</v>
      </c>
      <c r="AQ376" s="116">
        <f t="shared" si="96"/>
        <v>682</v>
      </c>
    </row>
    <row r="377" spans="1:43" x14ac:dyDescent="0.25">
      <c r="A377" s="119" t="s">
        <v>531</v>
      </c>
      <c r="B377" s="119" t="s">
        <v>532</v>
      </c>
      <c r="C377" s="120">
        <v>14</v>
      </c>
      <c r="D377" s="120">
        <v>58</v>
      </c>
      <c r="E377" s="120">
        <v>75</v>
      </c>
      <c r="F377" s="120">
        <v>60</v>
      </c>
      <c r="G377" s="120">
        <v>79</v>
      </c>
      <c r="H377" s="120">
        <v>63</v>
      </c>
      <c r="I377" s="120">
        <v>58</v>
      </c>
      <c r="J377" s="120">
        <v>73</v>
      </c>
      <c r="K377" s="120">
        <v>59</v>
      </c>
      <c r="L377" s="120">
        <v>73</v>
      </c>
      <c r="M377" s="120">
        <v>0</v>
      </c>
      <c r="N377" s="120">
        <v>0</v>
      </c>
      <c r="O377" s="120">
        <v>0</v>
      </c>
      <c r="P377" s="120">
        <v>0</v>
      </c>
      <c r="Q377" s="120">
        <v>0</v>
      </c>
      <c r="R377" s="120">
        <v>612</v>
      </c>
      <c r="V377" s="116" t="str">
        <v>West Springfield</v>
      </c>
      <c r="AB377" s="116">
        <f t="shared" si="81"/>
        <v>14</v>
      </c>
      <c r="AC377" s="116">
        <f t="shared" si="82"/>
        <v>58</v>
      </c>
      <c r="AD377" s="116">
        <f t="shared" si="83"/>
        <v>75</v>
      </c>
      <c r="AE377" s="116">
        <f t="shared" si="84"/>
        <v>60</v>
      </c>
      <c r="AF377" s="116">
        <f t="shared" si="85"/>
        <v>79</v>
      </c>
      <c r="AG377" s="116">
        <f t="shared" si="86"/>
        <v>63</v>
      </c>
      <c r="AH377" s="116">
        <f t="shared" si="87"/>
        <v>58</v>
      </c>
      <c r="AI377" s="116">
        <f t="shared" si="88"/>
        <v>73</v>
      </c>
      <c r="AJ377" s="116">
        <f t="shared" si="89"/>
        <v>59</v>
      </c>
      <c r="AK377" s="116">
        <f t="shared" si="90"/>
        <v>73</v>
      </c>
      <c r="AL377" s="116">
        <f t="shared" si="91"/>
        <v>0</v>
      </c>
      <c r="AM377" s="116">
        <f t="shared" si="92"/>
        <v>0</v>
      </c>
      <c r="AN377" s="116">
        <f t="shared" si="93"/>
        <v>0</v>
      </c>
      <c r="AO377" s="116">
        <f t="shared" si="94"/>
        <v>0</v>
      </c>
      <c r="AP377" s="116">
        <f t="shared" si="95"/>
        <v>0</v>
      </c>
      <c r="AQ377" s="116">
        <f t="shared" si="96"/>
        <v>612</v>
      </c>
    </row>
    <row r="378" spans="1:43" x14ac:dyDescent="0.25">
      <c r="A378" s="119" t="s">
        <v>533</v>
      </c>
      <c r="B378" s="119" t="s">
        <v>534</v>
      </c>
      <c r="C378" s="120">
        <v>61</v>
      </c>
      <c r="D378" s="120">
        <v>120</v>
      </c>
      <c r="E378" s="120">
        <v>98</v>
      </c>
      <c r="F378" s="120">
        <v>129</v>
      </c>
      <c r="G378" s="120">
        <v>146</v>
      </c>
      <c r="H378" s="120">
        <v>105</v>
      </c>
      <c r="I378" s="120">
        <v>129</v>
      </c>
      <c r="J378" s="120">
        <v>0</v>
      </c>
      <c r="K378" s="120">
        <v>0</v>
      </c>
      <c r="L378" s="120">
        <v>0</v>
      </c>
      <c r="M378" s="120">
        <v>0</v>
      </c>
      <c r="N378" s="120">
        <v>0</v>
      </c>
      <c r="O378" s="120">
        <v>0</v>
      </c>
      <c r="P378" s="120">
        <v>0</v>
      </c>
      <c r="Q378" s="120">
        <v>0</v>
      </c>
      <c r="R378" s="120">
        <v>788</v>
      </c>
      <c r="V378" s="116" t="str">
        <v>Westborough</v>
      </c>
      <c r="AB378" s="116">
        <f t="shared" si="81"/>
        <v>61</v>
      </c>
      <c r="AC378" s="116">
        <f t="shared" si="82"/>
        <v>120</v>
      </c>
      <c r="AD378" s="116">
        <f t="shared" si="83"/>
        <v>98</v>
      </c>
      <c r="AE378" s="116">
        <f t="shared" si="84"/>
        <v>129</v>
      </c>
      <c r="AF378" s="116">
        <f t="shared" si="85"/>
        <v>146</v>
      </c>
      <c r="AG378" s="116">
        <f t="shared" si="86"/>
        <v>105</v>
      </c>
      <c r="AH378" s="116">
        <f t="shared" si="87"/>
        <v>129</v>
      </c>
      <c r="AI378" s="116">
        <f t="shared" si="88"/>
        <v>0</v>
      </c>
      <c r="AJ378" s="116">
        <f t="shared" si="89"/>
        <v>0</v>
      </c>
      <c r="AK378" s="116">
        <f t="shared" si="90"/>
        <v>0</v>
      </c>
      <c r="AL378" s="116">
        <f t="shared" si="91"/>
        <v>0</v>
      </c>
      <c r="AM378" s="116">
        <f t="shared" si="92"/>
        <v>0</v>
      </c>
      <c r="AN378" s="116">
        <f t="shared" si="93"/>
        <v>0</v>
      </c>
      <c r="AO378" s="116">
        <f t="shared" si="94"/>
        <v>0</v>
      </c>
      <c r="AP378" s="116">
        <f t="shared" si="95"/>
        <v>0</v>
      </c>
      <c r="AQ378" s="116">
        <f t="shared" si="96"/>
        <v>788</v>
      </c>
    </row>
    <row r="379" spans="1:43" x14ac:dyDescent="0.25">
      <c r="A379" s="119" t="s">
        <v>533</v>
      </c>
      <c r="B379" s="119" t="s">
        <v>535</v>
      </c>
      <c r="C379" s="120">
        <v>0</v>
      </c>
      <c r="D379" s="120">
        <v>0</v>
      </c>
      <c r="E379" s="120">
        <v>0</v>
      </c>
      <c r="F379" s="120">
        <v>0</v>
      </c>
      <c r="G379" s="120">
        <v>0</v>
      </c>
      <c r="H379" s="120">
        <v>0</v>
      </c>
      <c r="I379" s="120">
        <v>0</v>
      </c>
      <c r="J379" s="120">
        <v>116</v>
      </c>
      <c r="K379" s="120">
        <v>89</v>
      </c>
      <c r="L379" s="120">
        <v>136</v>
      </c>
      <c r="M379" s="120">
        <v>80</v>
      </c>
      <c r="N379" s="120">
        <v>89</v>
      </c>
      <c r="O379" s="120">
        <v>81</v>
      </c>
      <c r="P379" s="120">
        <v>94</v>
      </c>
      <c r="Q379" s="120">
        <v>3</v>
      </c>
      <c r="R379" s="120">
        <v>688</v>
      </c>
      <c r="V379" s="116" t="str">
        <v>Westfield</v>
      </c>
      <c r="AB379" s="116">
        <f t="shared" si="81"/>
        <v>0</v>
      </c>
      <c r="AC379" s="116">
        <f t="shared" si="82"/>
        <v>0</v>
      </c>
      <c r="AD379" s="116">
        <f t="shared" si="83"/>
        <v>0</v>
      </c>
      <c r="AE379" s="116">
        <f t="shared" si="84"/>
        <v>0</v>
      </c>
      <c r="AF379" s="116">
        <f t="shared" si="85"/>
        <v>0</v>
      </c>
      <c r="AG379" s="116">
        <f t="shared" si="86"/>
        <v>0</v>
      </c>
      <c r="AH379" s="116">
        <f t="shared" si="87"/>
        <v>0</v>
      </c>
      <c r="AI379" s="116">
        <f t="shared" si="88"/>
        <v>116</v>
      </c>
      <c r="AJ379" s="116">
        <f t="shared" si="89"/>
        <v>89</v>
      </c>
      <c r="AK379" s="116">
        <f t="shared" si="90"/>
        <v>136</v>
      </c>
      <c r="AL379" s="116">
        <f t="shared" si="91"/>
        <v>80</v>
      </c>
      <c r="AM379" s="116">
        <f t="shared" si="92"/>
        <v>89</v>
      </c>
      <c r="AN379" s="116">
        <f t="shared" si="93"/>
        <v>81</v>
      </c>
      <c r="AO379" s="116">
        <f t="shared" si="94"/>
        <v>94</v>
      </c>
      <c r="AP379" s="116">
        <f t="shared" si="95"/>
        <v>3</v>
      </c>
      <c r="AQ379" s="116">
        <f t="shared" si="96"/>
        <v>688</v>
      </c>
    </row>
    <row r="380" spans="1:43" x14ac:dyDescent="0.25">
      <c r="A380" s="119" t="s">
        <v>536</v>
      </c>
      <c r="B380" s="119" t="s">
        <v>537</v>
      </c>
      <c r="C380" s="120">
        <v>17</v>
      </c>
      <c r="D380" s="120">
        <v>9</v>
      </c>
      <c r="E380" s="120">
        <v>6</v>
      </c>
      <c r="F380" s="120">
        <v>21</v>
      </c>
      <c r="G380" s="120">
        <v>15</v>
      </c>
      <c r="H380" s="120">
        <v>12</v>
      </c>
      <c r="I380" s="120">
        <v>11</v>
      </c>
      <c r="J380" s="120">
        <v>0</v>
      </c>
      <c r="K380" s="120">
        <v>0</v>
      </c>
      <c r="L380" s="120">
        <v>0</v>
      </c>
      <c r="M380" s="120">
        <v>0</v>
      </c>
      <c r="N380" s="120">
        <v>0</v>
      </c>
      <c r="O380" s="120">
        <v>0</v>
      </c>
      <c r="P380" s="120">
        <v>0</v>
      </c>
      <c r="Q380" s="120">
        <v>0</v>
      </c>
      <c r="R380" s="120">
        <v>91</v>
      </c>
      <c r="V380" s="116" t="str">
        <v>Westford</v>
      </c>
      <c r="AB380" s="116">
        <f t="shared" si="81"/>
        <v>17</v>
      </c>
      <c r="AC380" s="116">
        <f t="shared" si="82"/>
        <v>9</v>
      </c>
      <c r="AD380" s="116">
        <f t="shared" si="83"/>
        <v>6</v>
      </c>
      <c r="AE380" s="116">
        <f t="shared" si="84"/>
        <v>21</v>
      </c>
      <c r="AF380" s="116">
        <f t="shared" si="85"/>
        <v>15</v>
      </c>
      <c r="AG380" s="116">
        <f t="shared" si="86"/>
        <v>12</v>
      </c>
      <c r="AH380" s="116">
        <f t="shared" si="87"/>
        <v>11</v>
      </c>
      <c r="AI380" s="116">
        <f t="shared" si="88"/>
        <v>0</v>
      </c>
      <c r="AJ380" s="116">
        <f t="shared" si="89"/>
        <v>0</v>
      </c>
      <c r="AK380" s="116">
        <f t="shared" si="90"/>
        <v>0</v>
      </c>
      <c r="AL380" s="116">
        <f t="shared" si="91"/>
        <v>0</v>
      </c>
      <c r="AM380" s="116">
        <f t="shared" si="92"/>
        <v>0</v>
      </c>
      <c r="AN380" s="116">
        <f t="shared" si="93"/>
        <v>0</v>
      </c>
      <c r="AO380" s="116">
        <f t="shared" si="94"/>
        <v>0</v>
      </c>
      <c r="AP380" s="116">
        <f t="shared" si="95"/>
        <v>0</v>
      </c>
      <c r="AQ380" s="116">
        <f t="shared" si="96"/>
        <v>91</v>
      </c>
    </row>
    <row r="381" spans="1:43" x14ac:dyDescent="0.25">
      <c r="A381" s="119" t="s">
        <v>536</v>
      </c>
      <c r="B381" s="119" t="s">
        <v>538</v>
      </c>
      <c r="C381" s="120">
        <v>0</v>
      </c>
      <c r="D381" s="120">
        <v>66</v>
      </c>
      <c r="E381" s="120">
        <v>73</v>
      </c>
      <c r="F381" s="120">
        <v>76</v>
      </c>
      <c r="G381" s="120">
        <v>78</v>
      </c>
      <c r="H381" s="120">
        <v>70</v>
      </c>
      <c r="I381" s="120">
        <v>95</v>
      </c>
      <c r="J381" s="120">
        <v>0</v>
      </c>
      <c r="K381" s="120">
        <v>0</v>
      </c>
      <c r="L381" s="120">
        <v>0</v>
      </c>
      <c r="M381" s="120">
        <v>0</v>
      </c>
      <c r="N381" s="120">
        <v>0</v>
      </c>
      <c r="O381" s="120">
        <v>0</v>
      </c>
      <c r="P381" s="120">
        <v>0</v>
      </c>
      <c r="Q381" s="120">
        <v>0</v>
      </c>
      <c r="R381" s="120">
        <v>458</v>
      </c>
      <c r="V381" s="116" t="str">
        <v>Westhampton</v>
      </c>
      <c r="AB381" s="116">
        <f t="shared" si="81"/>
        <v>0</v>
      </c>
      <c r="AC381" s="116">
        <f t="shared" si="82"/>
        <v>66</v>
      </c>
      <c r="AD381" s="116">
        <f t="shared" si="83"/>
        <v>73</v>
      </c>
      <c r="AE381" s="116">
        <f t="shared" si="84"/>
        <v>76</v>
      </c>
      <c r="AF381" s="116">
        <f t="shared" si="85"/>
        <v>78</v>
      </c>
      <c r="AG381" s="116">
        <f t="shared" si="86"/>
        <v>70</v>
      </c>
      <c r="AH381" s="116">
        <f t="shared" si="87"/>
        <v>95</v>
      </c>
      <c r="AI381" s="116">
        <f t="shared" si="88"/>
        <v>0</v>
      </c>
      <c r="AJ381" s="116">
        <f t="shared" si="89"/>
        <v>0</v>
      </c>
      <c r="AK381" s="116">
        <f t="shared" si="90"/>
        <v>0</v>
      </c>
      <c r="AL381" s="116">
        <f t="shared" si="91"/>
        <v>0</v>
      </c>
      <c r="AM381" s="116">
        <f t="shared" si="92"/>
        <v>0</v>
      </c>
      <c r="AN381" s="116">
        <f t="shared" si="93"/>
        <v>0</v>
      </c>
      <c r="AO381" s="116">
        <f t="shared" si="94"/>
        <v>0</v>
      </c>
      <c r="AP381" s="116">
        <f t="shared" si="95"/>
        <v>0</v>
      </c>
      <c r="AQ381" s="116">
        <f t="shared" si="96"/>
        <v>458</v>
      </c>
    </row>
    <row r="382" spans="1:43" x14ac:dyDescent="0.25">
      <c r="A382" s="119" t="s">
        <v>536</v>
      </c>
      <c r="B382" s="119" t="s">
        <v>539</v>
      </c>
      <c r="C382" s="120">
        <v>39</v>
      </c>
      <c r="D382" s="120">
        <v>16</v>
      </c>
      <c r="E382" s="120">
        <v>32</v>
      </c>
      <c r="F382" s="120">
        <v>21</v>
      </c>
      <c r="G382" s="120">
        <v>23</v>
      </c>
      <c r="H382" s="120">
        <v>23</v>
      </c>
      <c r="I382" s="120">
        <v>31</v>
      </c>
      <c r="J382" s="120">
        <v>0</v>
      </c>
      <c r="K382" s="120">
        <v>0</v>
      </c>
      <c r="L382" s="120">
        <v>0</v>
      </c>
      <c r="M382" s="120">
        <v>0</v>
      </c>
      <c r="N382" s="120">
        <v>0</v>
      </c>
      <c r="O382" s="120">
        <v>0</v>
      </c>
      <c r="P382" s="120">
        <v>0</v>
      </c>
      <c r="Q382" s="120">
        <v>0</v>
      </c>
      <c r="R382" s="120">
        <v>185</v>
      </c>
      <c r="V382" s="116" t="str">
        <v>Weston</v>
      </c>
      <c r="AB382" s="116">
        <f t="shared" si="81"/>
        <v>39</v>
      </c>
      <c r="AC382" s="116">
        <f t="shared" si="82"/>
        <v>16</v>
      </c>
      <c r="AD382" s="116">
        <f t="shared" si="83"/>
        <v>32</v>
      </c>
      <c r="AE382" s="116">
        <f t="shared" si="84"/>
        <v>21</v>
      </c>
      <c r="AF382" s="116">
        <f t="shared" si="85"/>
        <v>23</v>
      </c>
      <c r="AG382" s="116">
        <f t="shared" si="86"/>
        <v>23</v>
      </c>
      <c r="AH382" s="116">
        <f t="shared" si="87"/>
        <v>31</v>
      </c>
      <c r="AI382" s="116">
        <f t="shared" si="88"/>
        <v>0</v>
      </c>
      <c r="AJ382" s="116">
        <f t="shared" si="89"/>
        <v>0</v>
      </c>
      <c r="AK382" s="116">
        <f t="shared" si="90"/>
        <v>0</v>
      </c>
      <c r="AL382" s="116">
        <f t="shared" si="91"/>
        <v>0</v>
      </c>
      <c r="AM382" s="116">
        <f t="shared" si="92"/>
        <v>0</v>
      </c>
      <c r="AN382" s="116">
        <f t="shared" si="93"/>
        <v>0</v>
      </c>
      <c r="AO382" s="116">
        <f t="shared" si="94"/>
        <v>0</v>
      </c>
      <c r="AP382" s="116">
        <f t="shared" si="95"/>
        <v>0</v>
      </c>
      <c r="AQ382" s="116">
        <f t="shared" si="96"/>
        <v>185</v>
      </c>
    </row>
    <row r="383" spans="1:43" x14ac:dyDescent="0.25">
      <c r="A383" s="119" t="s">
        <v>536</v>
      </c>
      <c r="B383" s="119" t="s">
        <v>540</v>
      </c>
      <c r="C383" s="120">
        <v>0</v>
      </c>
      <c r="D383" s="120">
        <v>0</v>
      </c>
      <c r="E383" s="120">
        <v>0</v>
      </c>
      <c r="F383" s="120">
        <v>0</v>
      </c>
      <c r="G383" s="120">
        <v>0</v>
      </c>
      <c r="H383" s="120">
        <v>0</v>
      </c>
      <c r="I383" s="120">
        <v>0</v>
      </c>
      <c r="J383" s="120">
        <v>106</v>
      </c>
      <c r="K383" s="120">
        <v>125</v>
      </c>
      <c r="L383" s="120">
        <v>122</v>
      </c>
      <c r="M383" s="120">
        <v>0</v>
      </c>
      <c r="N383" s="120">
        <v>0</v>
      </c>
      <c r="O383" s="120">
        <v>0</v>
      </c>
      <c r="P383" s="120">
        <v>0</v>
      </c>
      <c r="Q383" s="120">
        <v>0</v>
      </c>
      <c r="R383" s="120">
        <v>353</v>
      </c>
      <c r="V383" s="116" t="str">
        <v>Westport</v>
      </c>
      <c r="AB383" s="116">
        <f t="shared" si="81"/>
        <v>0</v>
      </c>
      <c r="AC383" s="116">
        <f t="shared" si="82"/>
        <v>0</v>
      </c>
      <c r="AD383" s="116">
        <f t="shared" si="83"/>
        <v>0</v>
      </c>
      <c r="AE383" s="116">
        <f t="shared" si="84"/>
        <v>0</v>
      </c>
      <c r="AF383" s="116">
        <f t="shared" si="85"/>
        <v>0</v>
      </c>
      <c r="AG383" s="116">
        <f t="shared" si="86"/>
        <v>0</v>
      </c>
      <c r="AH383" s="116">
        <f t="shared" si="87"/>
        <v>0</v>
      </c>
      <c r="AI383" s="116">
        <f t="shared" si="88"/>
        <v>106</v>
      </c>
      <c r="AJ383" s="116">
        <f t="shared" si="89"/>
        <v>125</v>
      </c>
      <c r="AK383" s="116">
        <f t="shared" si="90"/>
        <v>122</v>
      </c>
      <c r="AL383" s="116">
        <f t="shared" si="91"/>
        <v>0</v>
      </c>
      <c r="AM383" s="116">
        <f t="shared" si="92"/>
        <v>0</v>
      </c>
      <c r="AN383" s="116">
        <f t="shared" si="93"/>
        <v>0</v>
      </c>
      <c r="AO383" s="116">
        <f t="shared" si="94"/>
        <v>0</v>
      </c>
      <c r="AP383" s="116">
        <f t="shared" si="95"/>
        <v>0</v>
      </c>
      <c r="AQ383" s="116">
        <f t="shared" si="96"/>
        <v>353</v>
      </c>
    </row>
    <row r="384" spans="1:43" x14ac:dyDescent="0.25">
      <c r="A384" s="119" t="s">
        <v>536</v>
      </c>
      <c r="B384" s="119" t="s">
        <v>541</v>
      </c>
      <c r="C384" s="120">
        <v>0</v>
      </c>
      <c r="D384" s="120">
        <v>0</v>
      </c>
      <c r="E384" s="120">
        <v>0</v>
      </c>
      <c r="F384" s="120">
        <v>0</v>
      </c>
      <c r="G384" s="120">
        <v>0</v>
      </c>
      <c r="H384" s="120">
        <v>0</v>
      </c>
      <c r="I384" s="120">
        <v>0</v>
      </c>
      <c r="J384" s="120">
        <v>0</v>
      </c>
      <c r="K384" s="120">
        <v>0</v>
      </c>
      <c r="L384" s="120">
        <v>0</v>
      </c>
      <c r="M384" s="120">
        <v>108</v>
      </c>
      <c r="N384" s="120">
        <v>111</v>
      </c>
      <c r="O384" s="120">
        <v>114</v>
      </c>
      <c r="P384" s="120">
        <v>117</v>
      </c>
      <c r="Q384" s="120">
        <v>0</v>
      </c>
      <c r="R384" s="120">
        <v>450</v>
      </c>
      <c r="V384" s="116" t="str">
        <v>Westwood</v>
      </c>
      <c r="AB384" s="116">
        <f t="shared" si="81"/>
        <v>0</v>
      </c>
      <c r="AC384" s="116">
        <f t="shared" si="82"/>
        <v>0</v>
      </c>
      <c r="AD384" s="116">
        <f t="shared" si="83"/>
        <v>0</v>
      </c>
      <c r="AE384" s="116">
        <f t="shared" si="84"/>
        <v>0</v>
      </c>
      <c r="AF384" s="116">
        <f t="shared" si="85"/>
        <v>0</v>
      </c>
      <c r="AG384" s="116">
        <f t="shared" si="86"/>
        <v>0</v>
      </c>
      <c r="AH384" s="116">
        <f t="shared" si="87"/>
        <v>0</v>
      </c>
      <c r="AI384" s="116">
        <f t="shared" si="88"/>
        <v>0</v>
      </c>
      <c r="AJ384" s="116">
        <f t="shared" si="89"/>
        <v>0</v>
      </c>
      <c r="AK384" s="116">
        <f t="shared" si="90"/>
        <v>0</v>
      </c>
      <c r="AL384" s="116">
        <f t="shared" si="91"/>
        <v>108</v>
      </c>
      <c r="AM384" s="116">
        <f t="shared" si="92"/>
        <v>111</v>
      </c>
      <c r="AN384" s="116">
        <f t="shared" si="93"/>
        <v>114</v>
      </c>
      <c r="AO384" s="116">
        <f t="shared" si="94"/>
        <v>117</v>
      </c>
      <c r="AP384" s="116">
        <f t="shared" si="95"/>
        <v>0</v>
      </c>
      <c r="AQ384" s="116">
        <f t="shared" si="96"/>
        <v>450</v>
      </c>
    </row>
    <row r="385" spans="1:43" x14ac:dyDescent="0.25">
      <c r="A385" s="119" t="s">
        <v>542</v>
      </c>
      <c r="B385" s="119" t="s">
        <v>543</v>
      </c>
      <c r="C385" s="120">
        <v>0</v>
      </c>
      <c r="D385" s="120">
        <v>93</v>
      </c>
      <c r="E385" s="120">
        <v>116</v>
      </c>
      <c r="F385" s="120">
        <v>100</v>
      </c>
      <c r="G385" s="120">
        <v>103</v>
      </c>
      <c r="H385" s="120">
        <v>98</v>
      </c>
      <c r="I385" s="120">
        <v>0</v>
      </c>
      <c r="J385" s="120">
        <v>0</v>
      </c>
      <c r="K385" s="120">
        <v>0</v>
      </c>
      <c r="L385" s="120">
        <v>0</v>
      </c>
      <c r="M385" s="120">
        <v>0</v>
      </c>
      <c r="N385" s="120">
        <v>0</v>
      </c>
      <c r="O385" s="120">
        <v>0</v>
      </c>
      <c r="P385" s="120">
        <v>0</v>
      </c>
      <c r="Q385" s="120">
        <v>0</v>
      </c>
      <c r="R385" s="120">
        <v>510</v>
      </c>
      <c r="V385" s="116" t="str">
        <v>Weymouth</v>
      </c>
      <c r="AB385" s="116">
        <f t="shared" si="81"/>
        <v>0</v>
      </c>
      <c r="AC385" s="116">
        <f t="shared" si="82"/>
        <v>93</v>
      </c>
      <c r="AD385" s="116">
        <f t="shared" si="83"/>
        <v>116</v>
      </c>
      <c r="AE385" s="116">
        <f t="shared" si="84"/>
        <v>100</v>
      </c>
      <c r="AF385" s="116">
        <f t="shared" si="85"/>
        <v>103</v>
      </c>
      <c r="AG385" s="116">
        <f t="shared" si="86"/>
        <v>98</v>
      </c>
      <c r="AH385" s="116">
        <f t="shared" si="87"/>
        <v>0</v>
      </c>
      <c r="AI385" s="116">
        <f t="shared" si="88"/>
        <v>0</v>
      </c>
      <c r="AJ385" s="116">
        <f t="shared" si="89"/>
        <v>0</v>
      </c>
      <c r="AK385" s="116">
        <f t="shared" si="90"/>
        <v>0</v>
      </c>
      <c r="AL385" s="116">
        <f t="shared" si="91"/>
        <v>0</v>
      </c>
      <c r="AM385" s="116">
        <f t="shared" si="92"/>
        <v>0</v>
      </c>
      <c r="AN385" s="116">
        <f t="shared" si="93"/>
        <v>0</v>
      </c>
      <c r="AO385" s="116">
        <f t="shared" si="94"/>
        <v>0</v>
      </c>
      <c r="AP385" s="116">
        <f t="shared" si="95"/>
        <v>0</v>
      </c>
      <c r="AQ385" s="116">
        <f t="shared" si="96"/>
        <v>510</v>
      </c>
    </row>
    <row r="386" spans="1:43" x14ac:dyDescent="0.25">
      <c r="A386" s="119" t="s">
        <v>542</v>
      </c>
      <c r="B386" s="119" t="s">
        <v>544</v>
      </c>
      <c r="C386" s="120">
        <v>0</v>
      </c>
      <c r="D386" s="120">
        <v>92</v>
      </c>
      <c r="E386" s="120">
        <v>97</v>
      </c>
      <c r="F386" s="120">
        <v>89</v>
      </c>
      <c r="G386" s="120">
        <v>98</v>
      </c>
      <c r="H386" s="120">
        <v>104</v>
      </c>
      <c r="I386" s="120">
        <v>0</v>
      </c>
      <c r="J386" s="120">
        <v>0</v>
      </c>
      <c r="K386" s="120">
        <v>0</v>
      </c>
      <c r="L386" s="120">
        <v>0</v>
      </c>
      <c r="M386" s="120">
        <v>0</v>
      </c>
      <c r="N386" s="120">
        <v>0</v>
      </c>
      <c r="O386" s="120">
        <v>0</v>
      </c>
      <c r="P386" s="120">
        <v>0</v>
      </c>
      <c r="Q386" s="120">
        <v>0</v>
      </c>
      <c r="R386" s="120">
        <v>480</v>
      </c>
      <c r="V386" s="116" t="str">
        <v>Whately</v>
      </c>
      <c r="AB386" s="116">
        <f t="shared" si="81"/>
        <v>0</v>
      </c>
      <c r="AC386" s="116">
        <f t="shared" si="82"/>
        <v>92</v>
      </c>
      <c r="AD386" s="116">
        <f t="shared" si="83"/>
        <v>97</v>
      </c>
      <c r="AE386" s="116">
        <f t="shared" si="84"/>
        <v>89</v>
      </c>
      <c r="AF386" s="116">
        <f t="shared" si="85"/>
        <v>98</v>
      </c>
      <c r="AG386" s="116">
        <f t="shared" si="86"/>
        <v>104</v>
      </c>
      <c r="AH386" s="116">
        <f t="shared" si="87"/>
        <v>0</v>
      </c>
      <c r="AI386" s="116">
        <f t="shared" si="88"/>
        <v>0</v>
      </c>
      <c r="AJ386" s="116">
        <f t="shared" si="89"/>
        <v>0</v>
      </c>
      <c r="AK386" s="116">
        <f t="shared" si="90"/>
        <v>0</v>
      </c>
      <c r="AL386" s="116">
        <f t="shared" si="91"/>
        <v>0</v>
      </c>
      <c r="AM386" s="116">
        <f t="shared" si="92"/>
        <v>0</v>
      </c>
      <c r="AN386" s="116">
        <f t="shared" si="93"/>
        <v>0</v>
      </c>
      <c r="AO386" s="116">
        <f t="shared" si="94"/>
        <v>0</v>
      </c>
      <c r="AP386" s="116">
        <f t="shared" si="95"/>
        <v>0</v>
      </c>
      <c r="AQ386" s="116">
        <f t="shared" si="96"/>
        <v>480</v>
      </c>
    </row>
    <row r="387" spans="1:43" x14ac:dyDescent="0.25">
      <c r="A387" s="119" t="s">
        <v>542</v>
      </c>
      <c r="B387" s="119" t="s">
        <v>545</v>
      </c>
      <c r="C387" s="120">
        <v>0</v>
      </c>
      <c r="D387" s="120">
        <v>87</v>
      </c>
      <c r="E387" s="120">
        <v>84</v>
      </c>
      <c r="F387" s="120">
        <v>97</v>
      </c>
      <c r="G387" s="120">
        <v>92</v>
      </c>
      <c r="H387" s="120">
        <v>108</v>
      </c>
      <c r="I387" s="120">
        <v>0</v>
      </c>
      <c r="J387" s="120">
        <v>0</v>
      </c>
      <c r="K387" s="120">
        <v>0</v>
      </c>
      <c r="L387" s="120">
        <v>0</v>
      </c>
      <c r="M387" s="120">
        <v>0</v>
      </c>
      <c r="N387" s="120">
        <v>0</v>
      </c>
      <c r="O387" s="120">
        <v>0</v>
      </c>
      <c r="P387" s="120">
        <v>0</v>
      </c>
      <c r="Q387" s="120">
        <v>0</v>
      </c>
      <c r="R387" s="120">
        <v>468</v>
      </c>
      <c r="V387" s="116" t="str">
        <v>Whitman-Hanson</v>
      </c>
      <c r="AB387" s="116">
        <f t="shared" si="81"/>
        <v>0</v>
      </c>
      <c r="AC387" s="116">
        <f t="shared" si="82"/>
        <v>87</v>
      </c>
      <c r="AD387" s="116">
        <f t="shared" si="83"/>
        <v>84</v>
      </c>
      <c r="AE387" s="116">
        <f t="shared" si="84"/>
        <v>97</v>
      </c>
      <c r="AF387" s="116">
        <f t="shared" si="85"/>
        <v>92</v>
      </c>
      <c r="AG387" s="116">
        <f t="shared" si="86"/>
        <v>108</v>
      </c>
      <c r="AH387" s="116">
        <f t="shared" si="87"/>
        <v>0</v>
      </c>
      <c r="AI387" s="116">
        <f t="shared" si="88"/>
        <v>0</v>
      </c>
      <c r="AJ387" s="116">
        <f t="shared" si="89"/>
        <v>0</v>
      </c>
      <c r="AK387" s="116">
        <f t="shared" si="90"/>
        <v>0</v>
      </c>
      <c r="AL387" s="116">
        <f t="shared" si="91"/>
        <v>0</v>
      </c>
      <c r="AM387" s="116">
        <f t="shared" si="92"/>
        <v>0</v>
      </c>
      <c r="AN387" s="116">
        <f t="shared" si="93"/>
        <v>0</v>
      </c>
      <c r="AO387" s="116">
        <f t="shared" si="94"/>
        <v>0</v>
      </c>
      <c r="AP387" s="116">
        <f t="shared" si="95"/>
        <v>0</v>
      </c>
      <c r="AQ387" s="116">
        <f t="shared" si="96"/>
        <v>468</v>
      </c>
    </row>
    <row r="388" spans="1:43" x14ac:dyDescent="0.25">
      <c r="A388" s="119" t="s">
        <v>542</v>
      </c>
      <c r="B388" s="119" t="s">
        <v>546</v>
      </c>
      <c r="C388" s="120">
        <v>0</v>
      </c>
      <c r="D388" s="120">
        <v>0</v>
      </c>
      <c r="E388" s="120">
        <v>0</v>
      </c>
      <c r="F388" s="120">
        <v>0</v>
      </c>
      <c r="G388" s="120">
        <v>0</v>
      </c>
      <c r="H388" s="120">
        <v>0</v>
      </c>
      <c r="I388" s="120">
        <v>0</v>
      </c>
      <c r="J388" s="120">
        <v>0</v>
      </c>
      <c r="K388" s="120">
        <v>0</v>
      </c>
      <c r="L388" s="120">
        <v>0</v>
      </c>
      <c r="M388" s="120">
        <v>340</v>
      </c>
      <c r="N388" s="120">
        <v>358</v>
      </c>
      <c r="O388" s="120">
        <v>362</v>
      </c>
      <c r="P388" s="120">
        <v>342</v>
      </c>
      <c r="Q388" s="120">
        <v>0</v>
      </c>
      <c r="R388" s="120">
        <v>1402</v>
      </c>
      <c r="V388" s="116" t="str">
        <v>Whittier Regional Vocational Technical</v>
      </c>
      <c r="AB388" s="116">
        <f t="shared" ref="AB388:AB451" si="97">C388*1</f>
        <v>0</v>
      </c>
      <c r="AC388" s="116">
        <f t="shared" ref="AC388:AC451" si="98">D388*1</f>
        <v>0</v>
      </c>
      <c r="AD388" s="116">
        <f t="shared" ref="AD388:AD451" si="99">E388*1</f>
        <v>0</v>
      </c>
      <c r="AE388" s="116">
        <f t="shared" ref="AE388:AE451" si="100">F388*1</f>
        <v>0</v>
      </c>
      <c r="AF388" s="116">
        <f t="shared" ref="AF388:AF451" si="101">G388*1</f>
        <v>0</v>
      </c>
      <c r="AG388" s="116">
        <f t="shared" ref="AG388:AG451" si="102">H388*1</f>
        <v>0</v>
      </c>
      <c r="AH388" s="116">
        <f t="shared" ref="AH388:AH451" si="103">I388*1</f>
        <v>0</v>
      </c>
      <c r="AI388" s="116">
        <f t="shared" ref="AI388:AI451" si="104">J388*1</f>
        <v>0</v>
      </c>
      <c r="AJ388" s="116">
        <f t="shared" ref="AJ388:AJ451" si="105">K388*1</f>
        <v>0</v>
      </c>
      <c r="AK388" s="116">
        <f t="shared" ref="AK388:AK451" si="106">L388*1</f>
        <v>0</v>
      </c>
      <c r="AL388" s="116">
        <f t="shared" ref="AL388:AL451" si="107">M388*1</f>
        <v>340</v>
      </c>
      <c r="AM388" s="116">
        <f t="shared" ref="AM388:AM451" si="108">N388*1</f>
        <v>358</v>
      </c>
      <c r="AN388" s="116">
        <f t="shared" ref="AN388:AN451" si="109">O388*1</f>
        <v>362</v>
      </c>
      <c r="AO388" s="116">
        <f t="shared" ref="AO388:AO451" si="110">P388*1</f>
        <v>342</v>
      </c>
      <c r="AP388" s="116">
        <f t="shared" ref="AP388:AP451" si="111">Q388*1</f>
        <v>0</v>
      </c>
      <c r="AQ388" s="116">
        <f t="shared" ref="AQ388:AQ451" si="112">R388*1</f>
        <v>1402</v>
      </c>
    </row>
    <row r="389" spans="1:43" x14ac:dyDescent="0.25">
      <c r="A389" s="119" t="s">
        <v>542</v>
      </c>
      <c r="B389" s="119" t="s">
        <v>547</v>
      </c>
      <c r="C389" s="120">
        <v>0</v>
      </c>
      <c r="D389" s="120">
        <v>0</v>
      </c>
      <c r="E389" s="120">
        <v>0</v>
      </c>
      <c r="F389" s="120">
        <v>0</v>
      </c>
      <c r="G389" s="120">
        <v>0</v>
      </c>
      <c r="H389" s="120">
        <v>0</v>
      </c>
      <c r="I389" s="120">
        <v>382</v>
      </c>
      <c r="J389" s="120">
        <v>396</v>
      </c>
      <c r="K389" s="120">
        <v>0</v>
      </c>
      <c r="L389" s="120">
        <v>0</v>
      </c>
      <c r="M389" s="120">
        <v>0</v>
      </c>
      <c r="N389" s="120">
        <v>0</v>
      </c>
      <c r="O389" s="120">
        <v>0</v>
      </c>
      <c r="P389" s="120">
        <v>0</v>
      </c>
      <c r="Q389" s="120">
        <v>0</v>
      </c>
      <c r="R389" s="120">
        <v>778</v>
      </c>
      <c r="V389" s="116" t="str">
        <v>Williamsburg</v>
      </c>
      <c r="AB389" s="116">
        <f t="shared" si="97"/>
        <v>0</v>
      </c>
      <c r="AC389" s="116">
        <f t="shared" si="98"/>
        <v>0</v>
      </c>
      <c r="AD389" s="116">
        <f t="shared" si="99"/>
        <v>0</v>
      </c>
      <c r="AE389" s="116">
        <f t="shared" si="100"/>
        <v>0</v>
      </c>
      <c r="AF389" s="116">
        <f t="shared" si="101"/>
        <v>0</v>
      </c>
      <c r="AG389" s="116">
        <f t="shared" si="102"/>
        <v>0</v>
      </c>
      <c r="AH389" s="116">
        <f t="shared" si="103"/>
        <v>382</v>
      </c>
      <c r="AI389" s="116">
        <f t="shared" si="104"/>
        <v>396</v>
      </c>
      <c r="AJ389" s="116">
        <f t="shared" si="105"/>
        <v>0</v>
      </c>
      <c r="AK389" s="116">
        <f t="shared" si="106"/>
        <v>0</v>
      </c>
      <c r="AL389" s="116">
        <f t="shared" si="107"/>
        <v>0</v>
      </c>
      <c r="AM389" s="116">
        <f t="shared" si="108"/>
        <v>0</v>
      </c>
      <c r="AN389" s="116">
        <f t="shared" si="109"/>
        <v>0</v>
      </c>
      <c r="AO389" s="116">
        <f t="shared" si="110"/>
        <v>0</v>
      </c>
      <c r="AP389" s="116">
        <f t="shared" si="111"/>
        <v>0</v>
      </c>
      <c r="AQ389" s="116">
        <f t="shared" si="112"/>
        <v>778</v>
      </c>
    </row>
    <row r="390" spans="1:43" x14ac:dyDescent="0.25">
      <c r="A390" s="119" t="s">
        <v>542</v>
      </c>
      <c r="B390" s="119" t="s">
        <v>548</v>
      </c>
      <c r="C390" s="120">
        <v>158</v>
      </c>
      <c r="D390" s="120">
        <v>0</v>
      </c>
      <c r="E390" s="120">
        <v>0</v>
      </c>
      <c r="F390" s="120">
        <v>0</v>
      </c>
      <c r="G390" s="120">
        <v>0</v>
      </c>
      <c r="H390" s="120">
        <v>0</v>
      </c>
      <c r="I390" s="120">
        <v>0</v>
      </c>
      <c r="J390" s="120">
        <v>0</v>
      </c>
      <c r="K390" s="120">
        <v>0</v>
      </c>
      <c r="L390" s="120">
        <v>0</v>
      </c>
      <c r="M390" s="120">
        <v>0</v>
      </c>
      <c r="N390" s="120">
        <v>0</v>
      </c>
      <c r="O390" s="120">
        <v>0</v>
      </c>
      <c r="P390" s="120">
        <v>0</v>
      </c>
      <c r="Q390" s="120">
        <v>0</v>
      </c>
      <c r="R390" s="120">
        <v>158</v>
      </c>
      <c r="V390" s="116" t="str">
        <v>Wilmington</v>
      </c>
      <c r="AB390" s="116">
        <f t="shared" si="97"/>
        <v>158</v>
      </c>
      <c r="AC390" s="116">
        <f t="shared" si="98"/>
        <v>0</v>
      </c>
      <c r="AD390" s="116">
        <f t="shared" si="99"/>
        <v>0</v>
      </c>
      <c r="AE390" s="116">
        <f t="shared" si="100"/>
        <v>0</v>
      </c>
      <c r="AF390" s="116">
        <f t="shared" si="101"/>
        <v>0</v>
      </c>
      <c r="AG390" s="116">
        <f t="shared" si="102"/>
        <v>0</v>
      </c>
      <c r="AH390" s="116">
        <f t="shared" si="103"/>
        <v>0</v>
      </c>
      <c r="AI390" s="116">
        <f t="shared" si="104"/>
        <v>0</v>
      </c>
      <c r="AJ390" s="116">
        <f t="shared" si="105"/>
        <v>0</v>
      </c>
      <c r="AK390" s="116">
        <f t="shared" si="106"/>
        <v>0</v>
      </c>
      <c r="AL390" s="116">
        <f t="shared" si="107"/>
        <v>0</v>
      </c>
      <c r="AM390" s="116">
        <f t="shared" si="108"/>
        <v>0</v>
      </c>
      <c r="AN390" s="116">
        <f t="shared" si="109"/>
        <v>0</v>
      </c>
      <c r="AO390" s="116">
        <f t="shared" si="110"/>
        <v>0</v>
      </c>
      <c r="AP390" s="116">
        <f t="shared" si="111"/>
        <v>0</v>
      </c>
      <c r="AQ390" s="116">
        <f t="shared" si="112"/>
        <v>158</v>
      </c>
    </row>
    <row r="391" spans="1:43" x14ac:dyDescent="0.25">
      <c r="A391" s="119" t="s">
        <v>542</v>
      </c>
      <c r="B391" s="119" t="s">
        <v>549</v>
      </c>
      <c r="C391" s="120">
        <v>0</v>
      </c>
      <c r="D391" s="120">
        <v>0</v>
      </c>
      <c r="E391" s="120">
        <v>0</v>
      </c>
      <c r="F391" s="120">
        <v>0</v>
      </c>
      <c r="G391" s="120">
        <v>0</v>
      </c>
      <c r="H391" s="120">
        <v>0</v>
      </c>
      <c r="I391" s="120">
        <v>0</v>
      </c>
      <c r="J391" s="120">
        <v>0</v>
      </c>
      <c r="K391" s="120">
        <v>403</v>
      </c>
      <c r="L391" s="120">
        <v>405</v>
      </c>
      <c r="M391" s="120">
        <v>0</v>
      </c>
      <c r="N391" s="120">
        <v>0</v>
      </c>
      <c r="O391" s="120">
        <v>0</v>
      </c>
      <c r="P391" s="120">
        <v>0</v>
      </c>
      <c r="Q391" s="120">
        <v>0</v>
      </c>
      <c r="R391" s="120">
        <v>808</v>
      </c>
      <c r="V391" s="116" t="str">
        <v>Winchendon</v>
      </c>
      <c r="AB391" s="116">
        <f t="shared" si="97"/>
        <v>0</v>
      </c>
      <c r="AC391" s="116">
        <f t="shared" si="98"/>
        <v>0</v>
      </c>
      <c r="AD391" s="116">
        <f t="shared" si="99"/>
        <v>0</v>
      </c>
      <c r="AE391" s="116">
        <f t="shared" si="100"/>
        <v>0</v>
      </c>
      <c r="AF391" s="116">
        <f t="shared" si="101"/>
        <v>0</v>
      </c>
      <c r="AG391" s="116">
        <f t="shared" si="102"/>
        <v>0</v>
      </c>
      <c r="AH391" s="116">
        <f t="shared" si="103"/>
        <v>0</v>
      </c>
      <c r="AI391" s="116">
        <f t="shared" si="104"/>
        <v>0</v>
      </c>
      <c r="AJ391" s="116">
        <f t="shared" si="105"/>
        <v>403</v>
      </c>
      <c r="AK391" s="116">
        <f t="shared" si="106"/>
        <v>405</v>
      </c>
      <c r="AL391" s="116">
        <f t="shared" si="107"/>
        <v>0</v>
      </c>
      <c r="AM391" s="116">
        <f t="shared" si="108"/>
        <v>0</v>
      </c>
      <c r="AN391" s="116">
        <f t="shared" si="109"/>
        <v>0</v>
      </c>
      <c r="AO391" s="116">
        <f t="shared" si="110"/>
        <v>0</v>
      </c>
      <c r="AP391" s="116">
        <f t="shared" si="111"/>
        <v>0</v>
      </c>
      <c r="AQ391" s="116">
        <f t="shared" si="112"/>
        <v>808</v>
      </c>
    </row>
    <row r="392" spans="1:43" x14ac:dyDescent="0.25">
      <c r="A392" s="119" t="s">
        <v>542</v>
      </c>
      <c r="B392" s="119" t="s">
        <v>550</v>
      </c>
      <c r="C392" s="120">
        <v>0</v>
      </c>
      <c r="D392" s="120">
        <v>87</v>
      </c>
      <c r="E392" s="120">
        <v>90</v>
      </c>
      <c r="F392" s="120">
        <v>87</v>
      </c>
      <c r="G392" s="120">
        <v>94</v>
      </c>
      <c r="H392" s="120">
        <v>106</v>
      </c>
      <c r="I392" s="120">
        <v>0</v>
      </c>
      <c r="J392" s="120">
        <v>0</v>
      </c>
      <c r="K392" s="120">
        <v>0</v>
      </c>
      <c r="L392" s="120">
        <v>0</v>
      </c>
      <c r="M392" s="120">
        <v>0</v>
      </c>
      <c r="N392" s="120">
        <v>0</v>
      </c>
      <c r="O392" s="120">
        <v>0</v>
      </c>
      <c r="P392" s="120">
        <v>0</v>
      </c>
      <c r="Q392" s="120">
        <v>0</v>
      </c>
      <c r="R392" s="120">
        <v>464</v>
      </c>
      <c r="V392" s="116" t="str">
        <v>Winchester</v>
      </c>
      <c r="AB392" s="116">
        <f t="shared" si="97"/>
        <v>0</v>
      </c>
      <c r="AC392" s="116">
        <f t="shared" si="98"/>
        <v>87</v>
      </c>
      <c r="AD392" s="116">
        <f t="shared" si="99"/>
        <v>90</v>
      </c>
      <c r="AE392" s="116">
        <f t="shared" si="100"/>
        <v>87</v>
      </c>
      <c r="AF392" s="116">
        <f t="shared" si="101"/>
        <v>94</v>
      </c>
      <c r="AG392" s="116">
        <f t="shared" si="102"/>
        <v>106</v>
      </c>
      <c r="AH392" s="116">
        <f t="shared" si="103"/>
        <v>0</v>
      </c>
      <c r="AI392" s="116">
        <f t="shared" si="104"/>
        <v>0</v>
      </c>
      <c r="AJ392" s="116">
        <f t="shared" si="105"/>
        <v>0</v>
      </c>
      <c r="AK392" s="116">
        <f t="shared" si="106"/>
        <v>0</v>
      </c>
      <c r="AL392" s="116">
        <f t="shared" si="107"/>
        <v>0</v>
      </c>
      <c r="AM392" s="116">
        <f t="shared" si="108"/>
        <v>0</v>
      </c>
      <c r="AN392" s="116">
        <f t="shared" si="109"/>
        <v>0</v>
      </c>
      <c r="AO392" s="116">
        <f t="shared" si="110"/>
        <v>0</v>
      </c>
      <c r="AP392" s="116">
        <f t="shared" si="111"/>
        <v>0</v>
      </c>
      <c r="AQ392" s="116">
        <f t="shared" si="112"/>
        <v>464</v>
      </c>
    </row>
    <row r="393" spans="1:43" x14ac:dyDescent="0.25">
      <c r="A393" s="119" t="s">
        <v>551</v>
      </c>
      <c r="B393" s="119" t="s">
        <v>552</v>
      </c>
      <c r="C393" s="120">
        <v>0</v>
      </c>
      <c r="D393" s="120">
        <v>0</v>
      </c>
      <c r="E393" s="120">
        <v>0</v>
      </c>
      <c r="F393" s="120">
        <v>0</v>
      </c>
      <c r="G393" s="120">
        <v>0</v>
      </c>
      <c r="H393" s="120">
        <v>0</v>
      </c>
      <c r="I393" s="120">
        <v>0</v>
      </c>
      <c r="J393" s="120">
        <v>0</v>
      </c>
      <c r="K393" s="120">
        <v>0</v>
      </c>
      <c r="L393" s="120">
        <v>0</v>
      </c>
      <c r="M393" s="120">
        <v>510</v>
      </c>
      <c r="N393" s="120">
        <v>403</v>
      </c>
      <c r="O393" s="120">
        <v>371</v>
      </c>
      <c r="P393" s="120">
        <v>359</v>
      </c>
      <c r="Q393" s="120">
        <v>6</v>
      </c>
      <c r="R393" s="118">
        <v>1649</v>
      </c>
      <c r="V393" s="116" t="str">
        <v>Winthrop</v>
      </c>
      <c r="AB393" s="116">
        <f t="shared" si="97"/>
        <v>0</v>
      </c>
      <c r="AC393" s="116">
        <f t="shared" si="98"/>
        <v>0</v>
      </c>
      <c r="AD393" s="116">
        <f t="shared" si="99"/>
        <v>0</v>
      </c>
      <c r="AE393" s="116">
        <f t="shared" si="100"/>
        <v>0</v>
      </c>
      <c r="AF393" s="116">
        <f t="shared" si="101"/>
        <v>0</v>
      </c>
      <c r="AG393" s="116">
        <f t="shared" si="102"/>
        <v>0</v>
      </c>
      <c r="AH393" s="116">
        <f t="shared" si="103"/>
        <v>0</v>
      </c>
      <c r="AI393" s="116">
        <f t="shared" si="104"/>
        <v>0</v>
      </c>
      <c r="AJ393" s="116">
        <f t="shared" si="105"/>
        <v>0</v>
      </c>
      <c r="AK393" s="116">
        <f t="shared" si="106"/>
        <v>0</v>
      </c>
      <c r="AL393" s="116">
        <f t="shared" si="107"/>
        <v>510</v>
      </c>
      <c r="AM393" s="116">
        <f t="shared" si="108"/>
        <v>403</v>
      </c>
      <c r="AN393" s="116">
        <f t="shared" si="109"/>
        <v>371</v>
      </c>
      <c r="AO393" s="116">
        <f t="shared" si="110"/>
        <v>359</v>
      </c>
      <c r="AP393" s="116">
        <f t="shared" si="111"/>
        <v>6</v>
      </c>
      <c r="AQ393" s="116">
        <f t="shared" si="112"/>
        <v>1649</v>
      </c>
    </row>
    <row r="394" spans="1:43" x14ac:dyDescent="0.25">
      <c r="A394" s="119" t="s">
        <v>551</v>
      </c>
      <c r="B394" s="119" t="s">
        <v>553</v>
      </c>
      <c r="C394" s="120">
        <v>0</v>
      </c>
      <c r="D394" s="120">
        <v>0</v>
      </c>
      <c r="E394" s="120">
        <v>0</v>
      </c>
      <c r="F394" s="120">
        <v>0</v>
      </c>
      <c r="G394" s="120">
        <v>0</v>
      </c>
      <c r="H394" s="120">
        <v>0</v>
      </c>
      <c r="I394" s="120">
        <v>0</v>
      </c>
      <c r="J394" s="120">
        <v>0</v>
      </c>
      <c r="K394" s="120">
        <v>0</v>
      </c>
      <c r="L394" s="120">
        <v>0</v>
      </c>
      <c r="M394" s="120">
        <v>18</v>
      </c>
      <c r="N394" s="120">
        <v>47</v>
      </c>
      <c r="O394" s="120">
        <v>44</v>
      </c>
      <c r="P394" s="120">
        <v>23</v>
      </c>
      <c r="Q394" s="120">
        <v>0</v>
      </c>
      <c r="R394" s="120">
        <v>132</v>
      </c>
      <c r="V394" s="116" t="str">
        <v>Woburn</v>
      </c>
      <c r="AB394" s="116">
        <f t="shared" si="97"/>
        <v>0</v>
      </c>
      <c r="AC394" s="116">
        <f t="shared" si="98"/>
        <v>0</v>
      </c>
      <c r="AD394" s="116">
        <f t="shared" si="99"/>
        <v>0</v>
      </c>
      <c r="AE394" s="116">
        <f t="shared" si="100"/>
        <v>0</v>
      </c>
      <c r="AF394" s="116">
        <f t="shared" si="101"/>
        <v>0</v>
      </c>
      <c r="AG394" s="116">
        <f t="shared" si="102"/>
        <v>0</v>
      </c>
      <c r="AH394" s="116">
        <f t="shared" si="103"/>
        <v>0</v>
      </c>
      <c r="AI394" s="116">
        <f t="shared" si="104"/>
        <v>0</v>
      </c>
      <c r="AJ394" s="116">
        <f t="shared" si="105"/>
        <v>0</v>
      </c>
      <c r="AK394" s="116">
        <f t="shared" si="106"/>
        <v>0</v>
      </c>
      <c r="AL394" s="116">
        <f t="shared" si="107"/>
        <v>18</v>
      </c>
      <c r="AM394" s="116">
        <f t="shared" si="108"/>
        <v>47</v>
      </c>
      <c r="AN394" s="116">
        <f t="shared" si="109"/>
        <v>44</v>
      </c>
      <c r="AO394" s="116">
        <f t="shared" si="110"/>
        <v>23</v>
      </c>
      <c r="AP394" s="116">
        <f t="shared" si="111"/>
        <v>0</v>
      </c>
      <c r="AQ394" s="116">
        <f t="shared" si="112"/>
        <v>132</v>
      </c>
    </row>
    <row r="395" spans="1:43" x14ac:dyDescent="0.25">
      <c r="A395" s="119" t="s">
        <v>551</v>
      </c>
      <c r="B395" s="119" t="s">
        <v>554</v>
      </c>
      <c r="C395" s="120">
        <v>0</v>
      </c>
      <c r="D395" s="120">
        <v>0</v>
      </c>
      <c r="E395" s="120">
        <v>0</v>
      </c>
      <c r="F395" s="120">
        <v>0</v>
      </c>
      <c r="G395" s="120">
        <v>0</v>
      </c>
      <c r="H395" s="120">
        <v>0</v>
      </c>
      <c r="I395" s="120">
        <v>0</v>
      </c>
      <c r="J395" s="120">
        <v>0</v>
      </c>
      <c r="K395" s="120">
        <v>0</v>
      </c>
      <c r="L395" s="120">
        <v>8</v>
      </c>
      <c r="M395" s="120">
        <v>7</v>
      </c>
      <c r="N395" s="120">
        <v>10</v>
      </c>
      <c r="O395" s="120">
        <v>7</v>
      </c>
      <c r="P395" s="120">
        <v>22</v>
      </c>
      <c r="Q395" s="120">
        <v>0</v>
      </c>
      <c r="R395" s="120">
        <v>54</v>
      </c>
      <c r="V395" s="116" t="str">
        <v>Worcester</v>
      </c>
      <c r="AB395" s="116">
        <f t="shared" si="97"/>
        <v>0</v>
      </c>
      <c r="AC395" s="116">
        <f t="shared" si="98"/>
        <v>0</v>
      </c>
      <c r="AD395" s="116">
        <f t="shared" si="99"/>
        <v>0</v>
      </c>
      <c r="AE395" s="116">
        <f t="shared" si="100"/>
        <v>0</v>
      </c>
      <c r="AF395" s="116">
        <f t="shared" si="101"/>
        <v>0</v>
      </c>
      <c r="AG395" s="116">
        <f t="shared" si="102"/>
        <v>0</v>
      </c>
      <c r="AH395" s="116">
        <f t="shared" si="103"/>
        <v>0</v>
      </c>
      <c r="AI395" s="116">
        <f t="shared" si="104"/>
        <v>0</v>
      </c>
      <c r="AJ395" s="116">
        <f t="shared" si="105"/>
        <v>0</v>
      </c>
      <c r="AK395" s="116">
        <f t="shared" si="106"/>
        <v>8</v>
      </c>
      <c r="AL395" s="116">
        <f t="shared" si="107"/>
        <v>7</v>
      </c>
      <c r="AM395" s="116">
        <f t="shared" si="108"/>
        <v>10</v>
      </c>
      <c r="AN395" s="116">
        <f t="shared" si="109"/>
        <v>7</v>
      </c>
      <c r="AO395" s="116">
        <f t="shared" si="110"/>
        <v>22</v>
      </c>
      <c r="AP395" s="116">
        <f t="shared" si="111"/>
        <v>0</v>
      </c>
      <c r="AQ395" s="116">
        <f t="shared" si="112"/>
        <v>54</v>
      </c>
    </row>
    <row r="396" spans="1:43" x14ac:dyDescent="0.25">
      <c r="A396" s="119" t="s">
        <v>551</v>
      </c>
      <c r="B396" s="119" t="s">
        <v>555</v>
      </c>
      <c r="C396" s="120">
        <v>0</v>
      </c>
      <c r="D396" s="120">
        <v>0</v>
      </c>
      <c r="E396" s="120">
        <v>0</v>
      </c>
      <c r="F396" s="120">
        <v>0</v>
      </c>
      <c r="G396" s="120">
        <v>0</v>
      </c>
      <c r="H396" s="120">
        <v>0</v>
      </c>
      <c r="I396" s="120">
        <v>156</v>
      </c>
      <c r="J396" s="120">
        <v>176</v>
      </c>
      <c r="K396" s="120">
        <v>173</v>
      </c>
      <c r="L396" s="120">
        <v>168</v>
      </c>
      <c r="M396" s="120">
        <v>0</v>
      </c>
      <c r="N396" s="120">
        <v>0</v>
      </c>
      <c r="O396" s="120">
        <v>0</v>
      </c>
      <c r="P396" s="120">
        <v>0</v>
      </c>
      <c r="Q396" s="120">
        <v>0</v>
      </c>
      <c r="R396" s="120">
        <v>673</v>
      </c>
      <c r="V396" s="116" t="str">
        <v>Worcester Cultural Academy Charter Public School (District)</v>
      </c>
      <c r="AB396" s="116">
        <f t="shared" si="97"/>
        <v>0</v>
      </c>
      <c r="AC396" s="116">
        <f t="shared" si="98"/>
        <v>0</v>
      </c>
      <c r="AD396" s="116">
        <f t="shared" si="99"/>
        <v>0</v>
      </c>
      <c r="AE396" s="116">
        <f t="shared" si="100"/>
        <v>0</v>
      </c>
      <c r="AF396" s="116">
        <f t="shared" si="101"/>
        <v>0</v>
      </c>
      <c r="AG396" s="116">
        <f t="shared" si="102"/>
        <v>0</v>
      </c>
      <c r="AH396" s="116">
        <f t="shared" si="103"/>
        <v>156</v>
      </c>
      <c r="AI396" s="116">
        <f t="shared" si="104"/>
        <v>176</v>
      </c>
      <c r="AJ396" s="116">
        <f t="shared" si="105"/>
        <v>173</v>
      </c>
      <c r="AK396" s="116">
        <f t="shared" si="106"/>
        <v>168</v>
      </c>
      <c r="AL396" s="116">
        <f t="shared" si="107"/>
        <v>0</v>
      </c>
      <c r="AM396" s="116">
        <f t="shared" si="108"/>
        <v>0</v>
      </c>
      <c r="AN396" s="116">
        <f t="shared" si="109"/>
        <v>0</v>
      </c>
      <c r="AO396" s="116">
        <f t="shared" si="110"/>
        <v>0</v>
      </c>
      <c r="AP396" s="116">
        <f t="shared" si="111"/>
        <v>0</v>
      </c>
      <c r="AQ396" s="116">
        <f t="shared" si="112"/>
        <v>673</v>
      </c>
    </row>
    <row r="397" spans="1:43" x14ac:dyDescent="0.25">
      <c r="A397" s="119" t="s">
        <v>551</v>
      </c>
      <c r="B397" s="119" t="s">
        <v>556</v>
      </c>
      <c r="C397" s="120">
        <v>0</v>
      </c>
      <c r="D397" s="120">
        <v>0</v>
      </c>
      <c r="E397" s="120">
        <v>95</v>
      </c>
      <c r="F397" s="120">
        <v>109</v>
      </c>
      <c r="G397" s="120">
        <v>121</v>
      </c>
      <c r="H397" s="120">
        <v>105</v>
      </c>
      <c r="I397" s="120">
        <v>0</v>
      </c>
      <c r="J397" s="120">
        <v>0</v>
      </c>
      <c r="K397" s="120">
        <v>0</v>
      </c>
      <c r="L397" s="120">
        <v>0</v>
      </c>
      <c r="M397" s="120">
        <v>0</v>
      </c>
      <c r="N397" s="120">
        <v>0</v>
      </c>
      <c r="O397" s="120">
        <v>0</v>
      </c>
      <c r="P397" s="120">
        <v>0</v>
      </c>
      <c r="Q397" s="120">
        <v>0</v>
      </c>
      <c r="R397" s="120">
        <v>430</v>
      </c>
      <c r="V397" s="116" t="str">
        <v>Worthington</v>
      </c>
      <c r="AB397" s="116">
        <f t="shared" si="97"/>
        <v>0</v>
      </c>
      <c r="AC397" s="116">
        <f t="shared" si="98"/>
        <v>0</v>
      </c>
      <c r="AD397" s="116">
        <f t="shared" si="99"/>
        <v>95</v>
      </c>
      <c r="AE397" s="116">
        <f t="shared" si="100"/>
        <v>109</v>
      </c>
      <c r="AF397" s="116">
        <f t="shared" si="101"/>
        <v>121</v>
      </c>
      <c r="AG397" s="116">
        <f t="shared" si="102"/>
        <v>105</v>
      </c>
      <c r="AH397" s="116">
        <f t="shared" si="103"/>
        <v>0</v>
      </c>
      <c r="AI397" s="116">
        <f t="shared" si="104"/>
        <v>0</v>
      </c>
      <c r="AJ397" s="116">
        <f t="shared" si="105"/>
        <v>0</v>
      </c>
      <c r="AK397" s="116">
        <f t="shared" si="106"/>
        <v>0</v>
      </c>
      <c r="AL397" s="116">
        <f t="shared" si="107"/>
        <v>0</v>
      </c>
      <c r="AM397" s="116">
        <f t="shared" si="108"/>
        <v>0</v>
      </c>
      <c r="AN397" s="116">
        <f t="shared" si="109"/>
        <v>0</v>
      </c>
      <c r="AO397" s="116">
        <f t="shared" si="110"/>
        <v>0</v>
      </c>
      <c r="AP397" s="116">
        <f t="shared" si="111"/>
        <v>0</v>
      </c>
      <c r="AQ397" s="116">
        <f t="shared" si="112"/>
        <v>430</v>
      </c>
    </row>
    <row r="398" spans="1:43" x14ac:dyDescent="0.25">
      <c r="A398" s="119" t="s">
        <v>551</v>
      </c>
      <c r="B398" s="119" t="s">
        <v>557</v>
      </c>
      <c r="C398" s="120">
        <v>0</v>
      </c>
      <c r="D398" s="120">
        <v>0</v>
      </c>
      <c r="E398" s="120">
        <v>0</v>
      </c>
      <c r="F398" s="120">
        <v>0</v>
      </c>
      <c r="G398" s="120">
        <v>0</v>
      </c>
      <c r="H398" s="120">
        <v>0</v>
      </c>
      <c r="I398" s="120">
        <v>94</v>
      </c>
      <c r="J398" s="120">
        <v>121</v>
      </c>
      <c r="K398" s="120">
        <v>116</v>
      </c>
      <c r="L398" s="120">
        <v>105</v>
      </c>
      <c r="M398" s="120">
        <v>0</v>
      </c>
      <c r="N398" s="120">
        <v>0</v>
      </c>
      <c r="O398" s="120">
        <v>0</v>
      </c>
      <c r="P398" s="120">
        <v>0</v>
      </c>
      <c r="Q398" s="120">
        <v>0</v>
      </c>
      <c r="R398" s="118">
        <v>436</v>
      </c>
      <c r="V398" s="116" t="str">
        <v>Wrentham</v>
      </c>
      <c r="AB398" s="116">
        <f t="shared" si="97"/>
        <v>0</v>
      </c>
      <c r="AC398" s="116">
        <f t="shared" si="98"/>
        <v>0</v>
      </c>
      <c r="AD398" s="116">
        <f t="shared" si="99"/>
        <v>0</v>
      </c>
      <c r="AE398" s="116">
        <f t="shared" si="100"/>
        <v>0</v>
      </c>
      <c r="AF398" s="116">
        <f t="shared" si="101"/>
        <v>0</v>
      </c>
      <c r="AG398" s="116">
        <f t="shared" si="102"/>
        <v>0</v>
      </c>
      <c r="AH398" s="116">
        <f t="shared" si="103"/>
        <v>94</v>
      </c>
      <c r="AI398" s="116">
        <f t="shared" si="104"/>
        <v>121</v>
      </c>
      <c r="AJ398" s="116">
        <f t="shared" si="105"/>
        <v>116</v>
      </c>
      <c r="AK398" s="116">
        <f t="shared" si="106"/>
        <v>105</v>
      </c>
      <c r="AL398" s="116">
        <f t="shared" si="107"/>
        <v>0</v>
      </c>
      <c r="AM398" s="116">
        <f t="shared" si="108"/>
        <v>0</v>
      </c>
      <c r="AN398" s="116">
        <f t="shared" si="109"/>
        <v>0</v>
      </c>
      <c r="AO398" s="116">
        <f t="shared" si="110"/>
        <v>0</v>
      </c>
      <c r="AP398" s="116">
        <f t="shared" si="111"/>
        <v>0</v>
      </c>
      <c r="AQ398" s="116">
        <f t="shared" si="112"/>
        <v>436</v>
      </c>
    </row>
    <row r="399" spans="1:43" x14ac:dyDescent="0.25">
      <c r="A399" s="119" t="s">
        <v>551</v>
      </c>
      <c r="B399" s="119" t="s">
        <v>558</v>
      </c>
      <c r="C399" s="120">
        <v>0</v>
      </c>
      <c r="D399" s="120">
        <v>0</v>
      </c>
      <c r="E399" s="120">
        <v>96</v>
      </c>
      <c r="F399" s="120">
        <v>114</v>
      </c>
      <c r="G399" s="120">
        <v>130</v>
      </c>
      <c r="H399" s="120">
        <v>132</v>
      </c>
      <c r="I399" s="120">
        <v>0</v>
      </c>
      <c r="J399" s="120">
        <v>0</v>
      </c>
      <c r="K399" s="120">
        <v>0</v>
      </c>
      <c r="L399" s="120">
        <v>0</v>
      </c>
      <c r="M399" s="120">
        <v>0</v>
      </c>
      <c r="N399" s="120">
        <v>0</v>
      </c>
      <c r="O399" s="120">
        <v>0</v>
      </c>
      <c r="P399" s="120">
        <v>0</v>
      </c>
      <c r="Q399" s="120">
        <v>0</v>
      </c>
      <c r="R399" s="120">
        <v>472</v>
      </c>
      <c r="AB399" s="116">
        <f t="shared" si="97"/>
        <v>0</v>
      </c>
      <c r="AC399" s="116">
        <f t="shared" si="98"/>
        <v>0</v>
      </c>
      <c r="AD399" s="116">
        <f t="shared" si="99"/>
        <v>96</v>
      </c>
      <c r="AE399" s="116">
        <f t="shared" si="100"/>
        <v>114</v>
      </c>
      <c r="AF399" s="116">
        <f t="shared" si="101"/>
        <v>130</v>
      </c>
      <c r="AG399" s="116">
        <f t="shared" si="102"/>
        <v>132</v>
      </c>
      <c r="AH399" s="116">
        <f t="shared" si="103"/>
        <v>0</v>
      </c>
      <c r="AI399" s="116">
        <f t="shared" si="104"/>
        <v>0</v>
      </c>
      <c r="AJ399" s="116">
        <f t="shared" si="105"/>
        <v>0</v>
      </c>
      <c r="AK399" s="116">
        <f t="shared" si="106"/>
        <v>0</v>
      </c>
      <c r="AL399" s="116">
        <f t="shared" si="107"/>
        <v>0</v>
      </c>
      <c r="AM399" s="116">
        <f t="shared" si="108"/>
        <v>0</v>
      </c>
      <c r="AN399" s="116">
        <f t="shared" si="109"/>
        <v>0</v>
      </c>
      <c r="AO399" s="116">
        <f t="shared" si="110"/>
        <v>0</v>
      </c>
      <c r="AP399" s="116">
        <f t="shared" si="111"/>
        <v>0</v>
      </c>
      <c r="AQ399" s="116">
        <f t="shared" si="112"/>
        <v>472</v>
      </c>
    </row>
    <row r="400" spans="1:43" x14ac:dyDescent="0.25">
      <c r="A400" s="119" t="s">
        <v>551</v>
      </c>
      <c r="B400" s="119" t="s">
        <v>559</v>
      </c>
      <c r="C400" s="120">
        <v>0</v>
      </c>
      <c r="D400" s="120">
        <v>0</v>
      </c>
      <c r="E400" s="120">
        <v>96</v>
      </c>
      <c r="F400" s="120">
        <v>118</v>
      </c>
      <c r="G400" s="120">
        <v>125</v>
      </c>
      <c r="H400" s="120">
        <v>119</v>
      </c>
      <c r="I400" s="120">
        <v>69</v>
      </c>
      <c r="J400" s="120">
        <v>0</v>
      </c>
      <c r="K400" s="120">
        <v>0</v>
      </c>
      <c r="L400" s="120">
        <v>0</v>
      </c>
      <c r="M400" s="120">
        <v>0</v>
      </c>
      <c r="N400" s="120">
        <v>0</v>
      </c>
      <c r="O400" s="120">
        <v>0</v>
      </c>
      <c r="P400" s="120">
        <v>0</v>
      </c>
      <c r="Q400" s="120">
        <v>0</v>
      </c>
      <c r="R400" s="120">
        <v>527</v>
      </c>
      <c r="AB400" s="116">
        <f t="shared" si="97"/>
        <v>0</v>
      </c>
      <c r="AC400" s="116">
        <f t="shared" si="98"/>
        <v>0</v>
      </c>
      <c r="AD400" s="116">
        <f t="shared" si="99"/>
        <v>96</v>
      </c>
      <c r="AE400" s="116">
        <f t="shared" si="100"/>
        <v>118</v>
      </c>
      <c r="AF400" s="116">
        <f t="shared" si="101"/>
        <v>125</v>
      </c>
      <c r="AG400" s="116">
        <f t="shared" si="102"/>
        <v>119</v>
      </c>
      <c r="AH400" s="116">
        <f t="shared" si="103"/>
        <v>69</v>
      </c>
      <c r="AI400" s="116">
        <f t="shared" si="104"/>
        <v>0</v>
      </c>
      <c r="AJ400" s="116">
        <f t="shared" si="105"/>
        <v>0</v>
      </c>
      <c r="AK400" s="116">
        <f t="shared" si="106"/>
        <v>0</v>
      </c>
      <c r="AL400" s="116">
        <f t="shared" si="107"/>
        <v>0</v>
      </c>
      <c r="AM400" s="116">
        <f t="shared" si="108"/>
        <v>0</v>
      </c>
      <c r="AN400" s="116">
        <f t="shared" si="109"/>
        <v>0</v>
      </c>
      <c r="AO400" s="116">
        <f t="shared" si="110"/>
        <v>0</v>
      </c>
      <c r="AP400" s="116">
        <f t="shared" si="111"/>
        <v>0</v>
      </c>
      <c r="AQ400" s="116">
        <f t="shared" si="112"/>
        <v>527</v>
      </c>
    </row>
    <row r="401" spans="1:43" x14ac:dyDescent="0.25">
      <c r="A401" s="119" t="s">
        <v>551</v>
      </c>
      <c r="B401" s="119" t="s">
        <v>560</v>
      </c>
      <c r="C401" s="120">
        <v>0</v>
      </c>
      <c r="D401" s="120">
        <v>0</v>
      </c>
      <c r="E401" s="120">
        <v>0</v>
      </c>
      <c r="F401" s="120">
        <v>0</v>
      </c>
      <c r="G401" s="120">
        <v>0</v>
      </c>
      <c r="H401" s="120">
        <v>0</v>
      </c>
      <c r="I401" s="120">
        <v>80</v>
      </c>
      <c r="J401" s="120">
        <v>126</v>
      </c>
      <c r="K401" s="120">
        <v>147</v>
      </c>
      <c r="L401" s="120">
        <v>134</v>
      </c>
      <c r="M401" s="120">
        <v>0</v>
      </c>
      <c r="N401" s="120">
        <v>0</v>
      </c>
      <c r="O401" s="120">
        <v>0</v>
      </c>
      <c r="P401" s="120">
        <v>0</v>
      </c>
      <c r="Q401" s="120">
        <v>0</v>
      </c>
      <c r="R401" s="120">
        <v>487</v>
      </c>
      <c r="AB401" s="116">
        <f t="shared" si="97"/>
        <v>0</v>
      </c>
      <c r="AC401" s="116">
        <f t="shared" si="98"/>
        <v>0</v>
      </c>
      <c r="AD401" s="116">
        <f t="shared" si="99"/>
        <v>0</v>
      </c>
      <c r="AE401" s="116">
        <f t="shared" si="100"/>
        <v>0</v>
      </c>
      <c r="AF401" s="116">
        <f t="shared" si="101"/>
        <v>0</v>
      </c>
      <c r="AG401" s="116">
        <f t="shared" si="102"/>
        <v>0</v>
      </c>
      <c r="AH401" s="116">
        <f t="shared" si="103"/>
        <v>80</v>
      </c>
      <c r="AI401" s="116">
        <f t="shared" si="104"/>
        <v>126</v>
      </c>
      <c r="AJ401" s="116">
        <f t="shared" si="105"/>
        <v>147</v>
      </c>
      <c r="AK401" s="116">
        <f t="shared" si="106"/>
        <v>134</v>
      </c>
      <c r="AL401" s="116">
        <f t="shared" si="107"/>
        <v>0</v>
      </c>
      <c r="AM401" s="116">
        <f t="shared" si="108"/>
        <v>0</v>
      </c>
      <c r="AN401" s="116">
        <f t="shared" si="109"/>
        <v>0</v>
      </c>
      <c r="AO401" s="116">
        <f t="shared" si="110"/>
        <v>0</v>
      </c>
      <c r="AP401" s="116">
        <f t="shared" si="111"/>
        <v>0</v>
      </c>
      <c r="AQ401" s="116">
        <f t="shared" si="112"/>
        <v>487</v>
      </c>
    </row>
    <row r="402" spans="1:43" x14ac:dyDescent="0.25">
      <c r="A402" s="119" t="s">
        <v>551</v>
      </c>
      <c r="B402" s="119" t="s">
        <v>561</v>
      </c>
      <c r="C402" s="120">
        <v>275</v>
      </c>
      <c r="D402" s="120">
        <v>455</v>
      </c>
      <c r="E402" s="120">
        <v>49</v>
      </c>
      <c r="F402" s="120">
        <v>0</v>
      </c>
      <c r="G402" s="120">
        <v>0</v>
      </c>
      <c r="H402" s="120">
        <v>0</v>
      </c>
      <c r="I402" s="120">
        <v>0</v>
      </c>
      <c r="J402" s="120">
        <v>0</v>
      </c>
      <c r="K402" s="120">
        <v>0</v>
      </c>
      <c r="L402" s="120">
        <v>0</v>
      </c>
      <c r="M402" s="120">
        <v>0</v>
      </c>
      <c r="N402" s="120">
        <v>0</v>
      </c>
      <c r="O402" s="120">
        <v>0</v>
      </c>
      <c r="P402" s="120">
        <v>0</v>
      </c>
      <c r="Q402" s="120">
        <v>0</v>
      </c>
      <c r="R402" s="120">
        <v>779</v>
      </c>
      <c r="AB402" s="116">
        <f t="shared" si="97"/>
        <v>275</v>
      </c>
      <c r="AC402" s="116">
        <f t="shared" si="98"/>
        <v>455</v>
      </c>
      <c r="AD402" s="116">
        <f t="shared" si="99"/>
        <v>49</v>
      </c>
      <c r="AE402" s="116">
        <f t="shared" si="100"/>
        <v>0</v>
      </c>
      <c r="AF402" s="116">
        <f t="shared" si="101"/>
        <v>0</v>
      </c>
      <c r="AG402" s="116">
        <f t="shared" si="102"/>
        <v>0</v>
      </c>
      <c r="AH402" s="116">
        <f t="shared" si="103"/>
        <v>0</v>
      </c>
      <c r="AI402" s="116">
        <f t="shared" si="104"/>
        <v>0</v>
      </c>
      <c r="AJ402" s="116">
        <f t="shared" si="105"/>
        <v>0</v>
      </c>
      <c r="AK402" s="116">
        <f t="shared" si="106"/>
        <v>0</v>
      </c>
      <c r="AL402" s="116">
        <f t="shared" si="107"/>
        <v>0</v>
      </c>
      <c r="AM402" s="116">
        <f t="shared" si="108"/>
        <v>0</v>
      </c>
      <c r="AN402" s="116">
        <f t="shared" si="109"/>
        <v>0</v>
      </c>
      <c r="AO402" s="116">
        <f t="shared" si="110"/>
        <v>0</v>
      </c>
      <c r="AP402" s="116">
        <f t="shared" si="111"/>
        <v>0</v>
      </c>
      <c r="AQ402" s="116">
        <f t="shared" si="112"/>
        <v>779</v>
      </c>
    </row>
    <row r="403" spans="1:43" x14ac:dyDescent="0.25">
      <c r="A403" s="119" t="s">
        <v>551</v>
      </c>
      <c r="B403" s="119" t="s">
        <v>562</v>
      </c>
      <c r="C403" s="120">
        <v>0</v>
      </c>
      <c r="D403" s="120">
        <v>0</v>
      </c>
      <c r="E403" s="120">
        <v>107</v>
      </c>
      <c r="F403" s="120">
        <v>115</v>
      </c>
      <c r="G403" s="120">
        <v>120</v>
      </c>
      <c r="H403" s="120">
        <v>113</v>
      </c>
      <c r="I403" s="120">
        <v>0</v>
      </c>
      <c r="J403" s="120">
        <v>0</v>
      </c>
      <c r="K403" s="120">
        <v>0</v>
      </c>
      <c r="L403" s="120">
        <v>0</v>
      </c>
      <c r="M403" s="120">
        <v>0</v>
      </c>
      <c r="N403" s="120">
        <v>0</v>
      </c>
      <c r="O403" s="120">
        <v>0</v>
      </c>
      <c r="P403" s="120">
        <v>0</v>
      </c>
      <c r="Q403" s="120">
        <v>0</v>
      </c>
      <c r="R403" s="120">
        <v>455</v>
      </c>
      <c r="AB403" s="116">
        <f t="shared" si="97"/>
        <v>0</v>
      </c>
      <c r="AC403" s="116">
        <f t="shared" si="98"/>
        <v>0</v>
      </c>
      <c r="AD403" s="116">
        <f t="shared" si="99"/>
        <v>107</v>
      </c>
      <c r="AE403" s="116">
        <f t="shared" si="100"/>
        <v>115</v>
      </c>
      <c r="AF403" s="116">
        <f t="shared" si="101"/>
        <v>120</v>
      </c>
      <c r="AG403" s="116">
        <f t="shared" si="102"/>
        <v>113</v>
      </c>
      <c r="AH403" s="116">
        <f t="shared" si="103"/>
        <v>0</v>
      </c>
      <c r="AI403" s="116">
        <f t="shared" si="104"/>
        <v>0</v>
      </c>
      <c r="AJ403" s="116">
        <f t="shared" si="105"/>
        <v>0</v>
      </c>
      <c r="AK403" s="116">
        <f t="shared" si="106"/>
        <v>0</v>
      </c>
      <c r="AL403" s="116">
        <f t="shared" si="107"/>
        <v>0</v>
      </c>
      <c r="AM403" s="116">
        <f t="shared" si="108"/>
        <v>0</v>
      </c>
      <c r="AN403" s="116">
        <f t="shared" si="109"/>
        <v>0</v>
      </c>
      <c r="AO403" s="116">
        <f t="shared" si="110"/>
        <v>0</v>
      </c>
      <c r="AP403" s="116">
        <f t="shared" si="111"/>
        <v>0</v>
      </c>
      <c r="AQ403" s="116">
        <f t="shared" si="112"/>
        <v>455</v>
      </c>
    </row>
    <row r="404" spans="1:43" x14ac:dyDescent="0.25">
      <c r="A404" s="119" t="s">
        <v>563</v>
      </c>
      <c r="B404" s="119" t="s">
        <v>564</v>
      </c>
      <c r="C404" s="120">
        <v>20</v>
      </c>
      <c r="D404" s="120">
        <v>11</v>
      </c>
      <c r="E404" s="120">
        <v>14</v>
      </c>
      <c r="F404" s="120">
        <v>15</v>
      </c>
      <c r="G404" s="120">
        <v>23</v>
      </c>
      <c r="H404" s="120">
        <v>12</v>
      </c>
      <c r="I404" s="120">
        <v>16</v>
      </c>
      <c r="J404" s="120">
        <v>15</v>
      </c>
      <c r="K404" s="120">
        <v>0</v>
      </c>
      <c r="L404" s="120">
        <v>0</v>
      </c>
      <c r="M404" s="120">
        <v>0</v>
      </c>
      <c r="N404" s="120">
        <v>0</v>
      </c>
      <c r="O404" s="120">
        <v>0</v>
      </c>
      <c r="P404" s="120">
        <v>0</v>
      </c>
      <c r="Q404" s="120">
        <v>0</v>
      </c>
      <c r="R404" s="120">
        <v>126</v>
      </c>
      <c r="AB404" s="116">
        <f t="shared" si="97"/>
        <v>20</v>
      </c>
      <c r="AC404" s="116">
        <f t="shared" si="98"/>
        <v>11</v>
      </c>
      <c r="AD404" s="116">
        <f t="shared" si="99"/>
        <v>14</v>
      </c>
      <c r="AE404" s="116">
        <f t="shared" si="100"/>
        <v>15</v>
      </c>
      <c r="AF404" s="116">
        <f t="shared" si="101"/>
        <v>23</v>
      </c>
      <c r="AG404" s="116">
        <f t="shared" si="102"/>
        <v>12</v>
      </c>
      <c r="AH404" s="116">
        <f t="shared" si="103"/>
        <v>16</v>
      </c>
      <c r="AI404" s="116">
        <f t="shared" si="104"/>
        <v>15</v>
      </c>
      <c r="AJ404" s="116">
        <f t="shared" si="105"/>
        <v>0</v>
      </c>
      <c r="AK404" s="116">
        <f t="shared" si="106"/>
        <v>0</v>
      </c>
      <c r="AL404" s="116">
        <f t="shared" si="107"/>
        <v>0</v>
      </c>
      <c r="AM404" s="116">
        <f t="shared" si="108"/>
        <v>0</v>
      </c>
      <c r="AN404" s="116">
        <f t="shared" si="109"/>
        <v>0</v>
      </c>
      <c r="AO404" s="116">
        <f t="shared" si="110"/>
        <v>0</v>
      </c>
      <c r="AP404" s="116">
        <f t="shared" si="111"/>
        <v>0</v>
      </c>
      <c r="AQ404" s="116">
        <f t="shared" si="112"/>
        <v>126</v>
      </c>
    </row>
    <row r="405" spans="1:43" x14ac:dyDescent="0.25">
      <c r="A405" s="119" t="s">
        <v>565</v>
      </c>
      <c r="B405" s="119" t="s">
        <v>566</v>
      </c>
      <c r="C405" s="120">
        <v>0</v>
      </c>
      <c r="D405" s="120">
        <v>51</v>
      </c>
      <c r="E405" s="120">
        <v>54</v>
      </c>
      <c r="F405" s="120">
        <v>49</v>
      </c>
      <c r="G405" s="120">
        <v>61</v>
      </c>
      <c r="H405" s="120">
        <v>68</v>
      </c>
      <c r="I405" s="120">
        <v>76</v>
      </c>
      <c r="J405" s="120">
        <v>0</v>
      </c>
      <c r="K405" s="120">
        <v>0</v>
      </c>
      <c r="L405" s="120">
        <v>0</v>
      </c>
      <c r="M405" s="120">
        <v>0</v>
      </c>
      <c r="N405" s="120">
        <v>0</v>
      </c>
      <c r="O405" s="120">
        <v>0</v>
      </c>
      <c r="P405" s="120">
        <v>0</v>
      </c>
      <c r="Q405" s="120">
        <v>0</v>
      </c>
      <c r="R405" s="120">
        <v>359</v>
      </c>
      <c r="AB405" s="116">
        <f t="shared" si="97"/>
        <v>0</v>
      </c>
      <c r="AC405" s="116">
        <f t="shared" si="98"/>
        <v>51</v>
      </c>
      <c r="AD405" s="116">
        <f t="shared" si="99"/>
        <v>54</v>
      </c>
      <c r="AE405" s="116">
        <f t="shared" si="100"/>
        <v>49</v>
      </c>
      <c r="AF405" s="116">
        <f t="shared" si="101"/>
        <v>61</v>
      </c>
      <c r="AG405" s="116">
        <f t="shared" si="102"/>
        <v>68</v>
      </c>
      <c r="AH405" s="116">
        <f t="shared" si="103"/>
        <v>76</v>
      </c>
      <c r="AI405" s="116">
        <f t="shared" si="104"/>
        <v>0</v>
      </c>
      <c r="AJ405" s="116">
        <f t="shared" si="105"/>
        <v>0</v>
      </c>
      <c r="AK405" s="116">
        <f t="shared" si="106"/>
        <v>0</v>
      </c>
      <c r="AL405" s="116">
        <f t="shared" si="107"/>
        <v>0</v>
      </c>
      <c r="AM405" s="116">
        <f t="shared" si="108"/>
        <v>0</v>
      </c>
      <c r="AN405" s="116">
        <f t="shared" si="109"/>
        <v>0</v>
      </c>
      <c r="AO405" s="116">
        <f t="shared" si="110"/>
        <v>0</v>
      </c>
      <c r="AP405" s="116">
        <f t="shared" si="111"/>
        <v>0</v>
      </c>
      <c r="AQ405" s="116">
        <f t="shared" si="112"/>
        <v>359</v>
      </c>
    </row>
    <row r="406" spans="1:43" x14ac:dyDescent="0.25">
      <c r="A406" s="119" t="s">
        <v>565</v>
      </c>
      <c r="B406" s="119" t="s">
        <v>567</v>
      </c>
      <c r="C406" s="120">
        <v>38</v>
      </c>
      <c r="D406" s="120">
        <v>88</v>
      </c>
      <c r="E406" s="120">
        <v>57</v>
      </c>
      <c r="F406" s="120">
        <v>62</v>
      </c>
      <c r="G406" s="120">
        <v>0</v>
      </c>
      <c r="H406" s="120">
        <v>0</v>
      </c>
      <c r="I406" s="120">
        <v>0</v>
      </c>
      <c r="J406" s="120">
        <v>0</v>
      </c>
      <c r="K406" s="120">
        <v>0</v>
      </c>
      <c r="L406" s="120">
        <v>0</v>
      </c>
      <c r="M406" s="120">
        <v>0</v>
      </c>
      <c r="N406" s="120">
        <v>0</v>
      </c>
      <c r="O406" s="120">
        <v>0</v>
      </c>
      <c r="P406" s="120">
        <v>0</v>
      </c>
      <c r="Q406" s="120">
        <v>0</v>
      </c>
      <c r="R406" s="120">
        <v>245</v>
      </c>
      <c r="AB406" s="116">
        <f t="shared" si="97"/>
        <v>38</v>
      </c>
      <c r="AC406" s="116">
        <f t="shared" si="98"/>
        <v>88</v>
      </c>
      <c r="AD406" s="116">
        <f t="shared" si="99"/>
        <v>57</v>
      </c>
      <c r="AE406" s="116">
        <f t="shared" si="100"/>
        <v>62</v>
      </c>
      <c r="AF406" s="116">
        <f t="shared" si="101"/>
        <v>0</v>
      </c>
      <c r="AG406" s="116">
        <f t="shared" si="102"/>
        <v>0</v>
      </c>
      <c r="AH406" s="116">
        <f t="shared" si="103"/>
        <v>0</v>
      </c>
      <c r="AI406" s="116">
        <f t="shared" si="104"/>
        <v>0</v>
      </c>
      <c r="AJ406" s="116">
        <f t="shared" si="105"/>
        <v>0</v>
      </c>
      <c r="AK406" s="116">
        <f t="shared" si="106"/>
        <v>0</v>
      </c>
      <c r="AL406" s="116">
        <f t="shared" si="107"/>
        <v>0</v>
      </c>
      <c r="AM406" s="116">
        <f t="shared" si="108"/>
        <v>0</v>
      </c>
      <c r="AN406" s="116">
        <f t="shared" si="109"/>
        <v>0</v>
      </c>
      <c r="AO406" s="116">
        <f t="shared" si="110"/>
        <v>0</v>
      </c>
      <c r="AP406" s="116">
        <f t="shared" si="111"/>
        <v>0</v>
      </c>
      <c r="AQ406" s="116">
        <f t="shared" si="112"/>
        <v>245</v>
      </c>
    </row>
    <row r="407" spans="1:43" x14ac:dyDescent="0.25">
      <c r="A407" s="119" t="s">
        <v>565</v>
      </c>
      <c r="B407" s="119" t="s">
        <v>568</v>
      </c>
      <c r="C407" s="120">
        <v>0</v>
      </c>
      <c r="D407" s="120">
        <v>0</v>
      </c>
      <c r="E407" s="120">
        <v>0</v>
      </c>
      <c r="F407" s="120">
        <v>0</v>
      </c>
      <c r="G407" s="120">
        <v>0</v>
      </c>
      <c r="H407" s="120">
        <v>0</v>
      </c>
      <c r="I407" s="120">
        <v>0</v>
      </c>
      <c r="J407" s="120">
        <v>243</v>
      </c>
      <c r="K407" s="120">
        <v>275</v>
      </c>
      <c r="L407" s="120">
        <v>258</v>
      </c>
      <c r="M407" s="120">
        <v>0</v>
      </c>
      <c r="N407" s="120">
        <v>0</v>
      </c>
      <c r="O407" s="120">
        <v>0</v>
      </c>
      <c r="P407" s="120">
        <v>0</v>
      </c>
      <c r="Q407" s="120">
        <v>0</v>
      </c>
      <c r="R407" s="120">
        <v>776</v>
      </c>
      <c r="AB407" s="116">
        <f t="shared" si="97"/>
        <v>0</v>
      </c>
      <c r="AC407" s="116">
        <f t="shared" si="98"/>
        <v>0</v>
      </c>
      <c r="AD407" s="116">
        <f t="shared" si="99"/>
        <v>0</v>
      </c>
      <c r="AE407" s="116">
        <f t="shared" si="100"/>
        <v>0</v>
      </c>
      <c r="AF407" s="116">
        <f t="shared" si="101"/>
        <v>0</v>
      </c>
      <c r="AG407" s="116">
        <f t="shared" si="102"/>
        <v>0</v>
      </c>
      <c r="AH407" s="116">
        <f t="shared" si="103"/>
        <v>0</v>
      </c>
      <c r="AI407" s="116">
        <f t="shared" si="104"/>
        <v>243</v>
      </c>
      <c r="AJ407" s="116">
        <f t="shared" si="105"/>
        <v>275</v>
      </c>
      <c r="AK407" s="116">
        <f t="shared" si="106"/>
        <v>258</v>
      </c>
      <c r="AL407" s="116">
        <f t="shared" si="107"/>
        <v>0</v>
      </c>
      <c r="AM407" s="116">
        <f t="shared" si="108"/>
        <v>0</v>
      </c>
      <c r="AN407" s="116">
        <f t="shared" si="109"/>
        <v>0</v>
      </c>
      <c r="AO407" s="116">
        <f t="shared" si="110"/>
        <v>0</v>
      </c>
      <c r="AP407" s="116">
        <f t="shared" si="111"/>
        <v>0</v>
      </c>
      <c r="AQ407" s="116">
        <f t="shared" si="112"/>
        <v>776</v>
      </c>
    </row>
    <row r="408" spans="1:43" x14ac:dyDescent="0.25">
      <c r="A408" s="119" t="s">
        <v>565</v>
      </c>
      <c r="B408" s="119" t="s">
        <v>569</v>
      </c>
      <c r="C408" s="120">
        <v>0</v>
      </c>
      <c r="D408" s="120">
        <v>67</v>
      </c>
      <c r="E408" s="120">
        <v>72</v>
      </c>
      <c r="F408" s="120">
        <v>62</v>
      </c>
      <c r="G408" s="120">
        <v>67</v>
      </c>
      <c r="H408" s="120">
        <v>85</v>
      </c>
      <c r="I408" s="120">
        <v>58</v>
      </c>
      <c r="J408" s="120">
        <v>0</v>
      </c>
      <c r="K408" s="120">
        <v>0</v>
      </c>
      <c r="L408" s="120">
        <v>0</v>
      </c>
      <c r="M408" s="120">
        <v>0</v>
      </c>
      <c r="N408" s="120">
        <v>0</v>
      </c>
      <c r="O408" s="120">
        <v>0</v>
      </c>
      <c r="P408" s="120">
        <v>0</v>
      </c>
      <c r="Q408" s="120">
        <v>0</v>
      </c>
      <c r="R408" s="120">
        <v>411</v>
      </c>
      <c r="AB408" s="116">
        <f t="shared" si="97"/>
        <v>0</v>
      </c>
      <c r="AC408" s="116">
        <f t="shared" si="98"/>
        <v>67</v>
      </c>
      <c r="AD408" s="116">
        <f t="shared" si="99"/>
        <v>72</v>
      </c>
      <c r="AE408" s="116">
        <f t="shared" si="100"/>
        <v>62</v>
      </c>
      <c r="AF408" s="116">
        <f t="shared" si="101"/>
        <v>67</v>
      </c>
      <c r="AG408" s="116">
        <f t="shared" si="102"/>
        <v>85</v>
      </c>
      <c r="AH408" s="116">
        <f t="shared" si="103"/>
        <v>58</v>
      </c>
      <c r="AI408" s="116">
        <f t="shared" si="104"/>
        <v>0</v>
      </c>
      <c r="AJ408" s="116">
        <f t="shared" si="105"/>
        <v>0</v>
      </c>
      <c r="AK408" s="116">
        <f t="shared" si="106"/>
        <v>0</v>
      </c>
      <c r="AL408" s="116">
        <f t="shared" si="107"/>
        <v>0</v>
      </c>
      <c r="AM408" s="116">
        <f t="shared" si="108"/>
        <v>0</v>
      </c>
      <c r="AN408" s="116">
        <f t="shared" si="109"/>
        <v>0</v>
      </c>
      <c r="AO408" s="116">
        <f t="shared" si="110"/>
        <v>0</v>
      </c>
      <c r="AP408" s="116">
        <f t="shared" si="111"/>
        <v>0</v>
      </c>
      <c r="AQ408" s="116">
        <f t="shared" si="112"/>
        <v>411</v>
      </c>
    </row>
    <row r="409" spans="1:43" x14ac:dyDescent="0.25">
      <c r="A409" s="119" t="s">
        <v>565</v>
      </c>
      <c r="B409" s="119" t="s">
        <v>570</v>
      </c>
      <c r="C409" s="120">
        <v>15</v>
      </c>
      <c r="D409" s="120">
        <v>34</v>
      </c>
      <c r="E409" s="120">
        <v>36</v>
      </c>
      <c r="F409" s="120">
        <v>30</v>
      </c>
      <c r="G409" s="120">
        <v>44</v>
      </c>
      <c r="H409" s="120">
        <v>51</v>
      </c>
      <c r="I409" s="120">
        <v>50</v>
      </c>
      <c r="J409" s="120">
        <v>0</v>
      </c>
      <c r="K409" s="120">
        <v>0</v>
      </c>
      <c r="L409" s="120">
        <v>0</v>
      </c>
      <c r="M409" s="120">
        <v>0</v>
      </c>
      <c r="N409" s="120">
        <v>0</v>
      </c>
      <c r="O409" s="120">
        <v>0</v>
      </c>
      <c r="P409" s="120">
        <v>0</v>
      </c>
      <c r="Q409" s="120">
        <v>0</v>
      </c>
      <c r="R409" s="120">
        <v>260</v>
      </c>
      <c r="AB409" s="116">
        <f t="shared" si="97"/>
        <v>15</v>
      </c>
      <c r="AC409" s="116">
        <f t="shared" si="98"/>
        <v>34</v>
      </c>
      <c r="AD409" s="116">
        <f t="shared" si="99"/>
        <v>36</v>
      </c>
      <c r="AE409" s="116">
        <f t="shared" si="100"/>
        <v>30</v>
      </c>
      <c r="AF409" s="116">
        <f t="shared" si="101"/>
        <v>44</v>
      </c>
      <c r="AG409" s="116">
        <f t="shared" si="102"/>
        <v>51</v>
      </c>
      <c r="AH409" s="116">
        <f t="shared" si="103"/>
        <v>50</v>
      </c>
      <c r="AI409" s="116">
        <f t="shared" si="104"/>
        <v>0</v>
      </c>
      <c r="AJ409" s="116">
        <f t="shared" si="105"/>
        <v>0</v>
      </c>
      <c r="AK409" s="116">
        <f t="shared" si="106"/>
        <v>0</v>
      </c>
      <c r="AL409" s="116">
        <f t="shared" si="107"/>
        <v>0</v>
      </c>
      <c r="AM409" s="116">
        <f t="shared" si="108"/>
        <v>0</v>
      </c>
      <c r="AN409" s="116">
        <f t="shared" si="109"/>
        <v>0</v>
      </c>
      <c r="AO409" s="116">
        <f t="shared" si="110"/>
        <v>0</v>
      </c>
      <c r="AP409" s="116">
        <f t="shared" si="111"/>
        <v>0</v>
      </c>
      <c r="AQ409" s="116">
        <f t="shared" si="112"/>
        <v>260</v>
      </c>
    </row>
    <row r="410" spans="1:43" x14ac:dyDescent="0.25">
      <c r="A410" s="119" t="s">
        <v>565</v>
      </c>
      <c r="B410" s="119" t="s">
        <v>571</v>
      </c>
      <c r="C410" s="120">
        <v>0</v>
      </c>
      <c r="D410" s="120">
        <v>0</v>
      </c>
      <c r="E410" s="120">
        <v>0</v>
      </c>
      <c r="F410" s="120">
        <v>0</v>
      </c>
      <c r="G410" s="120">
        <v>0</v>
      </c>
      <c r="H410" s="120">
        <v>0</v>
      </c>
      <c r="I410" s="120">
        <v>0</v>
      </c>
      <c r="J410" s="120">
        <v>0</v>
      </c>
      <c r="K410" s="120">
        <v>4</v>
      </c>
      <c r="L410" s="120">
        <v>14</v>
      </c>
      <c r="M410" s="120">
        <v>9</v>
      </c>
      <c r="N410" s="120">
        <v>24</v>
      </c>
      <c r="O410" s="120">
        <v>29</v>
      </c>
      <c r="P410" s="120">
        <v>12</v>
      </c>
      <c r="Q410" s="120">
        <v>0</v>
      </c>
      <c r="R410" s="120">
        <v>92</v>
      </c>
      <c r="AB410" s="116">
        <f t="shared" si="97"/>
        <v>0</v>
      </c>
      <c r="AC410" s="116">
        <f t="shared" si="98"/>
        <v>0</v>
      </c>
      <c r="AD410" s="116">
        <f t="shared" si="99"/>
        <v>0</v>
      </c>
      <c r="AE410" s="116">
        <f t="shared" si="100"/>
        <v>0</v>
      </c>
      <c r="AF410" s="116">
        <f t="shared" si="101"/>
        <v>0</v>
      </c>
      <c r="AG410" s="116">
        <f t="shared" si="102"/>
        <v>0</v>
      </c>
      <c r="AH410" s="116">
        <f t="shared" si="103"/>
        <v>0</v>
      </c>
      <c r="AI410" s="116">
        <f t="shared" si="104"/>
        <v>0</v>
      </c>
      <c r="AJ410" s="116">
        <f t="shared" si="105"/>
        <v>4</v>
      </c>
      <c r="AK410" s="116">
        <f t="shared" si="106"/>
        <v>14</v>
      </c>
      <c r="AL410" s="116">
        <f t="shared" si="107"/>
        <v>9</v>
      </c>
      <c r="AM410" s="116">
        <f t="shared" si="108"/>
        <v>24</v>
      </c>
      <c r="AN410" s="116">
        <f t="shared" si="109"/>
        <v>29</v>
      </c>
      <c r="AO410" s="116">
        <f t="shared" si="110"/>
        <v>12</v>
      </c>
      <c r="AP410" s="116">
        <f t="shared" si="111"/>
        <v>0</v>
      </c>
      <c r="AQ410" s="116">
        <f t="shared" si="112"/>
        <v>92</v>
      </c>
    </row>
    <row r="411" spans="1:43" x14ac:dyDescent="0.25">
      <c r="A411" s="119" t="s">
        <v>565</v>
      </c>
      <c r="B411" s="119" t="s">
        <v>572</v>
      </c>
      <c r="C411" s="120">
        <v>0</v>
      </c>
      <c r="D411" s="120">
        <v>0</v>
      </c>
      <c r="E411" s="120">
        <v>0</v>
      </c>
      <c r="F411" s="120">
        <v>0</v>
      </c>
      <c r="G411" s="120">
        <v>0</v>
      </c>
      <c r="H411" s="120">
        <v>0</v>
      </c>
      <c r="I411" s="120">
        <v>0</v>
      </c>
      <c r="J411" s="120">
        <v>0</v>
      </c>
      <c r="K411" s="120">
        <v>0</v>
      </c>
      <c r="L411" s="120">
        <v>0</v>
      </c>
      <c r="M411" s="120">
        <v>302</v>
      </c>
      <c r="N411" s="120">
        <v>292</v>
      </c>
      <c r="O411" s="120">
        <v>317</v>
      </c>
      <c r="P411" s="120">
        <v>281</v>
      </c>
      <c r="Q411" s="120">
        <v>0</v>
      </c>
      <c r="R411" s="120">
        <v>1192</v>
      </c>
      <c r="AB411" s="116">
        <f t="shared" si="97"/>
        <v>0</v>
      </c>
      <c r="AC411" s="116">
        <f t="shared" si="98"/>
        <v>0</v>
      </c>
      <c r="AD411" s="116">
        <f t="shared" si="99"/>
        <v>0</v>
      </c>
      <c r="AE411" s="116">
        <f t="shared" si="100"/>
        <v>0</v>
      </c>
      <c r="AF411" s="116">
        <f t="shared" si="101"/>
        <v>0</v>
      </c>
      <c r="AG411" s="116">
        <f t="shared" si="102"/>
        <v>0</v>
      </c>
      <c r="AH411" s="116">
        <f t="shared" si="103"/>
        <v>0</v>
      </c>
      <c r="AI411" s="116">
        <f t="shared" si="104"/>
        <v>0</v>
      </c>
      <c r="AJ411" s="116">
        <f t="shared" si="105"/>
        <v>0</v>
      </c>
      <c r="AK411" s="116">
        <f t="shared" si="106"/>
        <v>0</v>
      </c>
      <c r="AL411" s="116">
        <f t="shared" si="107"/>
        <v>302</v>
      </c>
      <c r="AM411" s="116">
        <f t="shared" si="108"/>
        <v>292</v>
      </c>
      <c r="AN411" s="116">
        <f t="shared" si="109"/>
        <v>317</v>
      </c>
      <c r="AO411" s="116">
        <f t="shared" si="110"/>
        <v>281</v>
      </c>
      <c r="AP411" s="116">
        <f t="shared" si="111"/>
        <v>0</v>
      </c>
      <c r="AQ411" s="116">
        <f t="shared" si="112"/>
        <v>1192</v>
      </c>
    </row>
    <row r="412" spans="1:43" x14ac:dyDescent="0.25">
      <c r="A412" s="119" t="s">
        <v>565</v>
      </c>
      <c r="B412" s="119" t="s">
        <v>573</v>
      </c>
      <c r="C412" s="120">
        <v>0</v>
      </c>
      <c r="D412" s="120">
        <v>0</v>
      </c>
      <c r="E412" s="120">
        <v>0</v>
      </c>
      <c r="F412" s="120">
        <v>0</v>
      </c>
      <c r="G412" s="120">
        <v>0</v>
      </c>
      <c r="H412" s="120">
        <v>0</v>
      </c>
      <c r="I412" s="120">
        <v>0</v>
      </c>
      <c r="J412" s="120">
        <v>0</v>
      </c>
      <c r="K412" s="120">
        <v>0</v>
      </c>
      <c r="L412" s="120">
        <v>0</v>
      </c>
      <c r="M412" s="120">
        <v>226</v>
      </c>
      <c r="N412" s="120">
        <v>231</v>
      </c>
      <c r="O412" s="120">
        <v>242</v>
      </c>
      <c r="P412" s="120">
        <v>219</v>
      </c>
      <c r="Q412" s="120">
        <v>0</v>
      </c>
      <c r="R412" s="120">
        <v>918</v>
      </c>
      <c r="AB412" s="116">
        <f t="shared" si="97"/>
        <v>0</v>
      </c>
      <c r="AC412" s="116">
        <f t="shared" si="98"/>
        <v>0</v>
      </c>
      <c r="AD412" s="116">
        <f t="shared" si="99"/>
        <v>0</v>
      </c>
      <c r="AE412" s="116">
        <f t="shared" si="100"/>
        <v>0</v>
      </c>
      <c r="AF412" s="116">
        <f t="shared" si="101"/>
        <v>0</v>
      </c>
      <c r="AG412" s="116">
        <f t="shared" si="102"/>
        <v>0</v>
      </c>
      <c r="AH412" s="116">
        <f t="shared" si="103"/>
        <v>0</v>
      </c>
      <c r="AI412" s="116">
        <f t="shared" si="104"/>
        <v>0</v>
      </c>
      <c r="AJ412" s="116">
        <f t="shared" si="105"/>
        <v>0</v>
      </c>
      <c r="AK412" s="116">
        <f t="shared" si="106"/>
        <v>0</v>
      </c>
      <c r="AL412" s="116">
        <f t="shared" si="107"/>
        <v>226</v>
      </c>
      <c r="AM412" s="116">
        <f t="shared" si="108"/>
        <v>231</v>
      </c>
      <c r="AN412" s="116">
        <f t="shared" si="109"/>
        <v>242</v>
      </c>
      <c r="AO412" s="116">
        <f t="shared" si="110"/>
        <v>219</v>
      </c>
      <c r="AP412" s="116">
        <f t="shared" si="111"/>
        <v>0</v>
      </c>
      <c r="AQ412" s="116">
        <f t="shared" si="112"/>
        <v>918</v>
      </c>
    </row>
    <row r="413" spans="1:43" x14ac:dyDescent="0.25">
      <c r="A413" s="119" t="s">
        <v>565</v>
      </c>
      <c r="B413" s="119" t="s">
        <v>574</v>
      </c>
      <c r="C413" s="120">
        <v>0</v>
      </c>
      <c r="D413" s="120">
        <v>0</v>
      </c>
      <c r="E413" s="120">
        <v>0</v>
      </c>
      <c r="F413" s="120">
        <v>0</v>
      </c>
      <c r="G413" s="120">
        <v>0</v>
      </c>
      <c r="H413" s="120">
        <v>0</v>
      </c>
      <c r="I413" s="120">
        <v>0</v>
      </c>
      <c r="J413" s="120">
        <v>209</v>
      </c>
      <c r="K413" s="120">
        <v>225</v>
      </c>
      <c r="L413" s="120">
        <v>249</v>
      </c>
      <c r="M413" s="120">
        <v>0</v>
      </c>
      <c r="N413" s="120">
        <v>0</v>
      </c>
      <c r="O413" s="120">
        <v>0</v>
      </c>
      <c r="P413" s="120">
        <v>0</v>
      </c>
      <c r="Q413" s="120">
        <v>0</v>
      </c>
      <c r="R413" s="120">
        <v>683</v>
      </c>
      <c r="AB413" s="116">
        <f t="shared" si="97"/>
        <v>0</v>
      </c>
      <c r="AC413" s="116">
        <f t="shared" si="98"/>
        <v>0</v>
      </c>
      <c r="AD413" s="116">
        <f t="shared" si="99"/>
        <v>0</v>
      </c>
      <c r="AE413" s="116">
        <f t="shared" si="100"/>
        <v>0</v>
      </c>
      <c r="AF413" s="116">
        <f t="shared" si="101"/>
        <v>0</v>
      </c>
      <c r="AG413" s="116">
        <f t="shared" si="102"/>
        <v>0</v>
      </c>
      <c r="AH413" s="116">
        <f t="shared" si="103"/>
        <v>0</v>
      </c>
      <c r="AI413" s="116">
        <f t="shared" si="104"/>
        <v>209</v>
      </c>
      <c r="AJ413" s="116">
        <f t="shared" si="105"/>
        <v>225</v>
      </c>
      <c r="AK413" s="116">
        <f t="shared" si="106"/>
        <v>249</v>
      </c>
      <c r="AL413" s="116">
        <f t="shared" si="107"/>
        <v>0</v>
      </c>
      <c r="AM413" s="116">
        <f t="shared" si="108"/>
        <v>0</v>
      </c>
      <c r="AN413" s="116">
        <f t="shared" si="109"/>
        <v>0</v>
      </c>
      <c r="AO413" s="116">
        <f t="shared" si="110"/>
        <v>0</v>
      </c>
      <c r="AP413" s="116">
        <f t="shared" si="111"/>
        <v>0</v>
      </c>
      <c r="AQ413" s="116">
        <f t="shared" si="112"/>
        <v>683</v>
      </c>
    </row>
    <row r="414" spans="1:43" x14ac:dyDescent="0.25">
      <c r="A414" s="119" t="s">
        <v>565</v>
      </c>
      <c r="B414" s="119" t="s">
        <v>575</v>
      </c>
      <c r="C414" s="120">
        <v>29</v>
      </c>
      <c r="D414" s="120">
        <v>63</v>
      </c>
      <c r="E414" s="120">
        <v>65</v>
      </c>
      <c r="F414" s="120">
        <v>57</v>
      </c>
      <c r="G414" s="120">
        <v>56</v>
      </c>
      <c r="H414" s="120">
        <v>58</v>
      </c>
      <c r="I414" s="120">
        <v>59</v>
      </c>
      <c r="J414" s="120">
        <v>0</v>
      </c>
      <c r="K414" s="120">
        <v>0</v>
      </c>
      <c r="L414" s="120">
        <v>0</v>
      </c>
      <c r="M414" s="120">
        <v>0</v>
      </c>
      <c r="N414" s="120">
        <v>0</v>
      </c>
      <c r="O414" s="120">
        <v>0</v>
      </c>
      <c r="P414" s="120">
        <v>0</v>
      </c>
      <c r="Q414" s="120">
        <v>0</v>
      </c>
      <c r="R414" s="120">
        <v>387</v>
      </c>
      <c r="AB414" s="116">
        <f t="shared" si="97"/>
        <v>29</v>
      </c>
      <c r="AC414" s="116">
        <f t="shared" si="98"/>
        <v>63</v>
      </c>
      <c r="AD414" s="116">
        <f t="shared" si="99"/>
        <v>65</v>
      </c>
      <c r="AE414" s="116">
        <f t="shared" si="100"/>
        <v>57</v>
      </c>
      <c r="AF414" s="116">
        <f t="shared" si="101"/>
        <v>56</v>
      </c>
      <c r="AG414" s="116">
        <f t="shared" si="102"/>
        <v>58</v>
      </c>
      <c r="AH414" s="116">
        <f t="shared" si="103"/>
        <v>59</v>
      </c>
      <c r="AI414" s="116">
        <f t="shared" si="104"/>
        <v>0</v>
      </c>
      <c r="AJ414" s="116">
        <f t="shared" si="105"/>
        <v>0</v>
      </c>
      <c r="AK414" s="116">
        <f t="shared" si="106"/>
        <v>0</v>
      </c>
      <c r="AL414" s="116">
        <f t="shared" si="107"/>
        <v>0</v>
      </c>
      <c r="AM414" s="116">
        <f t="shared" si="108"/>
        <v>0</v>
      </c>
      <c r="AN414" s="116">
        <f t="shared" si="109"/>
        <v>0</v>
      </c>
      <c r="AO414" s="116">
        <f t="shared" si="110"/>
        <v>0</v>
      </c>
      <c r="AP414" s="116">
        <f t="shared" si="111"/>
        <v>0</v>
      </c>
      <c r="AQ414" s="116">
        <f t="shared" si="112"/>
        <v>387</v>
      </c>
    </row>
    <row r="415" spans="1:43" x14ac:dyDescent="0.25">
      <c r="A415" s="119" t="s">
        <v>565</v>
      </c>
      <c r="B415" s="119" t="s">
        <v>576</v>
      </c>
      <c r="C415" s="120">
        <v>0</v>
      </c>
      <c r="D415" s="120">
        <v>72</v>
      </c>
      <c r="E415" s="120">
        <v>52</v>
      </c>
      <c r="F415" s="120">
        <v>58</v>
      </c>
      <c r="G415" s="120">
        <v>74</v>
      </c>
      <c r="H415" s="120">
        <v>68</v>
      </c>
      <c r="I415" s="120">
        <v>68</v>
      </c>
      <c r="J415" s="120">
        <v>0</v>
      </c>
      <c r="K415" s="120">
        <v>0</v>
      </c>
      <c r="L415" s="120">
        <v>0</v>
      </c>
      <c r="M415" s="120">
        <v>0</v>
      </c>
      <c r="N415" s="120">
        <v>0</v>
      </c>
      <c r="O415" s="120">
        <v>0</v>
      </c>
      <c r="P415" s="120">
        <v>0</v>
      </c>
      <c r="Q415" s="120">
        <v>0</v>
      </c>
      <c r="R415" s="120">
        <v>392</v>
      </c>
      <c r="AB415" s="116">
        <f t="shared" si="97"/>
        <v>0</v>
      </c>
      <c r="AC415" s="116">
        <f t="shared" si="98"/>
        <v>72</v>
      </c>
      <c r="AD415" s="116">
        <f t="shared" si="99"/>
        <v>52</v>
      </c>
      <c r="AE415" s="116">
        <f t="shared" si="100"/>
        <v>58</v>
      </c>
      <c r="AF415" s="116">
        <f t="shared" si="101"/>
        <v>74</v>
      </c>
      <c r="AG415" s="116">
        <f t="shared" si="102"/>
        <v>68</v>
      </c>
      <c r="AH415" s="116">
        <f t="shared" si="103"/>
        <v>68</v>
      </c>
      <c r="AI415" s="116">
        <f t="shared" si="104"/>
        <v>0</v>
      </c>
      <c r="AJ415" s="116">
        <f t="shared" si="105"/>
        <v>0</v>
      </c>
      <c r="AK415" s="116">
        <f t="shared" si="106"/>
        <v>0</v>
      </c>
      <c r="AL415" s="116">
        <f t="shared" si="107"/>
        <v>0</v>
      </c>
      <c r="AM415" s="116">
        <f t="shared" si="108"/>
        <v>0</v>
      </c>
      <c r="AN415" s="116">
        <f t="shared" si="109"/>
        <v>0</v>
      </c>
      <c r="AO415" s="116">
        <f t="shared" si="110"/>
        <v>0</v>
      </c>
      <c r="AP415" s="116">
        <f t="shared" si="111"/>
        <v>0</v>
      </c>
      <c r="AQ415" s="116">
        <f t="shared" si="112"/>
        <v>392</v>
      </c>
    </row>
    <row r="416" spans="1:43" x14ac:dyDescent="0.25">
      <c r="A416" s="119" t="s">
        <v>565</v>
      </c>
      <c r="B416" s="119" t="s">
        <v>577</v>
      </c>
      <c r="C416" s="120">
        <v>25</v>
      </c>
      <c r="D416" s="120">
        <v>29</v>
      </c>
      <c r="E416" s="120">
        <v>40</v>
      </c>
      <c r="F416" s="120">
        <v>35</v>
      </c>
      <c r="G416" s="120">
        <v>34</v>
      </c>
      <c r="H416" s="120">
        <v>36</v>
      </c>
      <c r="I416" s="120">
        <v>47</v>
      </c>
      <c r="J416" s="120">
        <v>0</v>
      </c>
      <c r="K416" s="120">
        <v>0</v>
      </c>
      <c r="L416" s="120">
        <v>0</v>
      </c>
      <c r="M416" s="120">
        <v>0</v>
      </c>
      <c r="N416" s="120">
        <v>0</v>
      </c>
      <c r="O416" s="120">
        <v>0</v>
      </c>
      <c r="P416" s="120">
        <v>0</v>
      </c>
      <c r="Q416" s="120">
        <v>0</v>
      </c>
      <c r="R416" s="118">
        <v>246</v>
      </c>
      <c r="AB416" s="116">
        <f t="shared" si="97"/>
        <v>25</v>
      </c>
      <c r="AC416" s="116">
        <f t="shared" si="98"/>
        <v>29</v>
      </c>
      <c r="AD416" s="116">
        <f t="shared" si="99"/>
        <v>40</v>
      </c>
      <c r="AE416" s="116">
        <f t="shared" si="100"/>
        <v>35</v>
      </c>
      <c r="AF416" s="116">
        <f t="shared" si="101"/>
        <v>34</v>
      </c>
      <c r="AG416" s="116">
        <f t="shared" si="102"/>
        <v>36</v>
      </c>
      <c r="AH416" s="116">
        <f t="shared" si="103"/>
        <v>47</v>
      </c>
      <c r="AI416" s="116">
        <f t="shared" si="104"/>
        <v>0</v>
      </c>
      <c r="AJ416" s="116">
        <f t="shared" si="105"/>
        <v>0</v>
      </c>
      <c r="AK416" s="116">
        <f t="shared" si="106"/>
        <v>0</v>
      </c>
      <c r="AL416" s="116">
        <f t="shared" si="107"/>
        <v>0</v>
      </c>
      <c r="AM416" s="116">
        <f t="shared" si="108"/>
        <v>0</v>
      </c>
      <c r="AN416" s="116">
        <f t="shared" si="109"/>
        <v>0</v>
      </c>
      <c r="AO416" s="116">
        <f t="shared" si="110"/>
        <v>0</v>
      </c>
      <c r="AP416" s="116">
        <f t="shared" si="111"/>
        <v>0</v>
      </c>
      <c r="AQ416" s="116">
        <f t="shared" si="112"/>
        <v>246</v>
      </c>
    </row>
    <row r="417" spans="1:43" x14ac:dyDescent="0.25">
      <c r="A417" s="119" t="s">
        <v>565</v>
      </c>
      <c r="B417" s="119" t="s">
        <v>578</v>
      </c>
      <c r="C417" s="120">
        <v>0</v>
      </c>
      <c r="D417" s="120">
        <v>18</v>
      </c>
      <c r="E417" s="120">
        <v>16</v>
      </c>
      <c r="F417" s="120">
        <v>22</v>
      </c>
      <c r="G417" s="120">
        <v>72</v>
      </c>
      <c r="H417" s="120">
        <v>91</v>
      </c>
      <c r="I417" s="120">
        <v>124</v>
      </c>
      <c r="J417" s="120">
        <v>0</v>
      </c>
      <c r="K417" s="120">
        <v>0</v>
      </c>
      <c r="L417" s="120">
        <v>0</v>
      </c>
      <c r="M417" s="120">
        <v>0</v>
      </c>
      <c r="N417" s="120">
        <v>0</v>
      </c>
      <c r="O417" s="120">
        <v>0</v>
      </c>
      <c r="P417" s="120">
        <v>0</v>
      </c>
      <c r="Q417" s="120">
        <v>0</v>
      </c>
      <c r="R417" s="120">
        <v>343</v>
      </c>
      <c r="AB417" s="116">
        <f t="shared" si="97"/>
        <v>0</v>
      </c>
      <c r="AC417" s="116">
        <f t="shared" si="98"/>
        <v>18</v>
      </c>
      <c r="AD417" s="116">
        <f t="shared" si="99"/>
        <v>16</v>
      </c>
      <c r="AE417" s="116">
        <f t="shared" si="100"/>
        <v>22</v>
      </c>
      <c r="AF417" s="116">
        <f t="shared" si="101"/>
        <v>72</v>
      </c>
      <c r="AG417" s="116">
        <f t="shared" si="102"/>
        <v>91</v>
      </c>
      <c r="AH417" s="116">
        <f t="shared" si="103"/>
        <v>124</v>
      </c>
      <c r="AI417" s="116">
        <f t="shared" si="104"/>
        <v>0</v>
      </c>
      <c r="AJ417" s="116">
        <f t="shared" si="105"/>
        <v>0</v>
      </c>
      <c r="AK417" s="116">
        <f t="shared" si="106"/>
        <v>0</v>
      </c>
      <c r="AL417" s="116">
        <f t="shared" si="107"/>
        <v>0</v>
      </c>
      <c r="AM417" s="116">
        <f t="shared" si="108"/>
        <v>0</v>
      </c>
      <c r="AN417" s="116">
        <f t="shared" si="109"/>
        <v>0</v>
      </c>
      <c r="AO417" s="116">
        <f t="shared" si="110"/>
        <v>0</v>
      </c>
      <c r="AP417" s="116">
        <f t="shared" si="111"/>
        <v>0</v>
      </c>
      <c r="AQ417" s="116">
        <f t="shared" si="112"/>
        <v>343</v>
      </c>
    </row>
    <row r="418" spans="1:43" x14ac:dyDescent="0.25">
      <c r="A418" s="119" t="s">
        <v>565</v>
      </c>
      <c r="B418" s="119" t="s">
        <v>579</v>
      </c>
      <c r="C418" s="120">
        <v>0</v>
      </c>
      <c r="D418" s="120">
        <v>36</v>
      </c>
      <c r="E418" s="120">
        <v>44</v>
      </c>
      <c r="F418" s="120">
        <v>44</v>
      </c>
      <c r="G418" s="120">
        <v>33</v>
      </c>
      <c r="H418" s="120">
        <v>30</v>
      </c>
      <c r="I418" s="120">
        <v>42</v>
      </c>
      <c r="J418" s="120">
        <v>0</v>
      </c>
      <c r="K418" s="120">
        <v>0</v>
      </c>
      <c r="L418" s="120">
        <v>0</v>
      </c>
      <c r="M418" s="120">
        <v>0</v>
      </c>
      <c r="N418" s="120">
        <v>0</v>
      </c>
      <c r="O418" s="120">
        <v>0</v>
      </c>
      <c r="P418" s="120">
        <v>0</v>
      </c>
      <c r="Q418" s="120">
        <v>0</v>
      </c>
      <c r="R418" s="120">
        <v>229</v>
      </c>
      <c r="AB418" s="116">
        <f t="shared" si="97"/>
        <v>0</v>
      </c>
      <c r="AC418" s="116">
        <f t="shared" si="98"/>
        <v>36</v>
      </c>
      <c r="AD418" s="116">
        <f t="shared" si="99"/>
        <v>44</v>
      </c>
      <c r="AE418" s="116">
        <f t="shared" si="100"/>
        <v>44</v>
      </c>
      <c r="AF418" s="116">
        <f t="shared" si="101"/>
        <v>33</v>
      </c>
      <c r="AG418" s="116">
        <f t="shared" si="102"/>
        <v>30</v>
      </c>
      <c r="AH418" s="116">
        <f t="shared" si="103"/>
        <v>42</v>
      </c>
      <c r="AI418" s="116">
        <f t="shared" si="104"/>
        <v>0</v>
      </c>
      <c r="AJ418" s="116">
        <f t="shared" si="105"/>
        <v>0</v>
      </c>
      <c r="AK418" s="116">
        <f t="shared" si="106"/>
        <v>0</v>
      </c>
      <c r="AL418" s="116">
        <f t="shared" si="107"/>
        <v>0</v>
      </c>
      <c r="AM418" s="116">
        <f t="shared" si="108"/>
        <v>0</v>
      </c>
      <c r="AN418" s="116">
        <f t="shared" si="109"/>
        <v>0</v>
      </c>
      <c r="AO418" s="116">
        <f t="shared" si="110"/>
        <v>0</v>
      </c>
      <c r="AP418" s="116">
        <f t="shared" si="111"/>
        <v>0</v>
      </c>
      <c r="AQ418" s="116">
        <f t="shared" si="112"/>
        <v>229</v>
      </c>
    </row>
    <row r="419" spans="1:43" x14ac:dyDescent="0.25">
      <c r="A419" s="119" t="s">
        <v>565</v>
      </c>
      <c r="B419" s="119" t="s">
        <v>580</v>
      </c>
      <c r="C419" s="120">
        <v>222</v>
      </c>
      <c r="D419" s="120">
        <v>0</v>
      </c>
      <c r="E419" s="120">
        <v>0</v>
      </c>
      <c r="F419" s="120">
        <v>0</v>
      </c>
      <c r="G419" s="120">
        <v>0</v>
      </c>
      <c r="H419" s="120">
        <v>0</v>
      </c>
      <c r="I419" s="120">
        <v>0</v>
      </c>
      <c r="J419" s="120">
        <v>0</v>
      </c>
      <c r="K419" s="120">
        <v>0</v>
      </c>
      <c r="L419" s="120">
        <v>0</v>
      </c>
      <c r="M419" s="120">
        <v>0</v>
      </c>
      <c r="N419" s="120">
        <v>0</v>
      </c>
      <c r="O419" s="120">
        <v>0</v>
      </c>
      <c r="P419" s="120">
        <v>0</v>
      </c>
      <c r="Q419" s="120">
        <v>0</v>
      </c>
      <c r="R419" s="120">
        <v>222</v>
      </c>
      <c r="AB419" s="116">
        <f t="shared" si="97"/>
        <v>222</v>
      </c>
      <c r="AC419" s="116">
        <f t="shared" si="98"/>
        <v>0</v>
      </c>
      <c r="AD419" s="116">
        <f t="shared" si="99"/>
        <v>0</v>
      </c>
      <c r="AE419" s="116">
        <f t="shared" si="100"/>
        <v>0</v>
      </c>
      <c r="AF419" s="116">
        <f t="shared" si="101"/>
        <v>0</v>
      </c>
      <c r="AG419" s="116">
        <f t="shared" si="102"/>
        <v>0</v>
      </c>
      <c r="AH419" s="116">
        <f t="shared" si="103"/>
        <v>0</v>
      </c>
      <c r="AI419" s="116">
        <f t="shared" si="104"/>
        <v>0</v>
      </c>
      <c r="AJ419" s="116">
        <f t="shared" si="105"/>
        <v>0</v>
      </c>
      <c r="AK419" s="116">
        <f t="shared" si="106"/>
        <v>0</v>
      </c>
      <c r="AL419" s="116">
        <f t="shared" si="107"/>
        <v>0</v>
      </c>
      <c r="AM419" s="116">
        <f t="shared" si="108"/>
        <v>0</v>
      </c>
      <c r="AN419" s="116">
        <f t="shared" si="109"/>
        <v>0</v>
      </c>
      <c r="AO419" s="116">
        <f t="shared" si="110"/>
        <v>0</v>
      </c>
      <c r="AP419" s="116">
        <f t="shared" si="111"/>
        <v>0</v>
      </c>
      <c r="AQ419" s="116">
        <f t="shared" si="112"/>
        <v>222</v>
      </c>
    </row>
    <row r="420" spans="1:43" x14ac:dyDescent="0.25">
      <c r="A420" s="119" t="s">
        <v>581</v>
      </c>
      <c r="B420" s="119" t="s">
        <v>582</v>
      </c>
      <c r="C420" s="120">
        <v>0</v>
      </c>
      <c r="D420" s="120">
        <v>0</v>
      </c>
      <c r="E420" s="120">
        <v>0</v>
      </c>
      <c r="F420" s="120">
        <v>0</v>
      </c>
      <c r="G420" s="120">
        <v>0</v>
      </c>
      <c r="H420" s="120">
        <v>0</v>
      </c>
      <c r="I420" s="120">
        <v>0</v>
      </c>
      <c r="J420" s="120">
        <v>89</v>
      </c>
      <c r="K420" s="120">
        <v>96</v>
      </c>
      <c r="L420" s="120">
        <v>99</v>
      </c>
      <c r="M420" s="120">
        <v>0</v>
      </c>
      <c r="N420" s="120">
        <v>0</v>
      </c>
      <c r="O420" s="120">
        <v>0</v>
      </c>
      <c r="P420" s="120">
        <v>0</v>
      </c>
      <c r="Q420" s="120">
        <v>0</v>
      </c>
      <c r="R420" s="120">
        <v>284</v>
      </c>
      <c r="AB420" s="116">
        <f t="shared" si="97"/>
        <v>0</v>
      </c>
      <c r="AC420" s="116">
        <f t="shared" si="98"/>
        <v>0</v>
      </c>
      <c r="AD420" s="116">
        <f t="shared" si="99"/>
        <v>0</v>
      </c>
      <c r="AE420" s="116">
        <f t="shared" si="100"/>
        <v>0</v>
      </c>
      <c r="AF420" s="116">
        <f t="shared" si="101"/>
        <v>0</v>
      </c>
      <c r="AG420" s="116">
        <f t="shared" si="102"/>
        <v>0</v>
      </c>
      <c r="AH420" s="116">
        <f t="shared" si="103"/>
        <v>0</v>
      </c>
      <c r="AI420" s="116">
        <f t="shared" si="104"/>
        <v>89</v>
      </c>
      <c r="AJ420" s="116">
        <f t="shared" si="105"/>
        <v>96</v>
      </c>
      <c r="AK420" s="116">
        <f t="shared" si="106"/>
        <v>99</v>
      </c>
      <c r="AL420" s="116">
        <f t="shared" si="107"/>
        <v>0</v>
      </c>
      <c r="AM420" s="116">
        <f t="shared" si="108"/>
        <v>0</v>
      </c>
      <c r="AN420" s="116">
        <f t="shared" si="109"/>
        <v>0</v>
      </c>
      <c r="AO420" s="116">
        <f t="shared" si="110"/>
        <v>0</v>
      </c>
      <c r="AP420" s="116">
        <f t="shared" si="111"/>
        <v>0</v>
      </c>
      <c r="AQ420" s="116">
        <f t="shared" si="112"/>
        <v>284</v>
      </c>
    </row>
    <row r="421" spans="1:43" x14ac:dyDescent="0.25">
      <c r="A421" s="119" t="s">
        <v>583</v>
      </c>
      <c r="B421" s="119" t="s">
        <v>584</v>
      </c>
      <c r="C421" s="120">
        <v>0</v>
      </c>
      <c r="D421" s="120">
        <v>0</v>
      </c>
      <c r="E421" s="120">
        <v>0</v>
      </c>
      <c r="F421" s="120">
        <v>0</v>
      </c>
      <c r="G421" s="120">
        <v>0</v>
      </c>
      <c r="H421" s="120">
        <v>0</v>
      </c>
      <c r="I421" s="120">
        <v>0</v>
      </c>
      <c r="J421" s="120">
        <v>0</v>
      </c>
      <c r="K421" s="120">
        <v>0</v>
      </c>
      <c r="L421" s="120">
        <v>0</v>
      </c>
      <c r="M421" s="120">
        <v>0</v>
      </c>
      <c r="N421" s="120">
        <v>0</v>
      </c>
      <c r="O421" s="120">
        <v>40</v>
      </c>
      <c r="P421" s="120">
        <v>38</v>
      </c>
      <c r="Q421" s="120">
        <v>0</v>
      </c>
      <c r="R421" s="120">
        <v>78</v>
      </c>
      <c r="AB421" s="116">
        <f t="shared" si="97"/>
        <v>0</v>
      </c>
      <c r="AC421" s="116">
        <f t="shared" si="98"/>
        <v>0</v>
      </c>
      <c r="AD421" s="116">
        <f t="shared" si="99"/>
        <v>0</v>
      </c>
      <c r="AE421" s="116">
        <f t="shared" si="100"/>
        <v>0</v>
      </c>
      <c r="AF421" s="116">
        <f t="shared" si="101"/>
        <v>0</v>
      </c>
      <c r="AG421" s="116">
        <f t="shared" si="102"/>
        <v>0</v>
      </c>
      <c r="AH421" s="116">
        <f t="shared" si="103"/>
        <v>0</v>
      </c>
      <c r="AI421" s="116">
        <f t="shared" si="104"/>
        <v>0</v>
      </c>
      <c r="AJ421" s="116">
        <f t="shared" si="105"/>
        <v>0</v>
      </c>
      <c r="AK421" s="116">
        <f t="shared" si="106"/>
        <v>0</v>
      </c>
      <c r="AL421" s="116">
        <f t="shared" si="107"/>
        <v>0</v>
      </c>
      <c r="AM421" s="116">
        <f t="shared" si="108"/>
        <v>0</v>
      </c>
      <c r="AN421" s="116">
        <f t="shared" si="109"/>
        <v>40</v>
      </c>
      <c r="AO421" s="116">
        <f t="shared" si="110"/>
        <v>38</v>
      </c>
      <c r="AP421" s="116">
        <f t="shared" si="111"/>
        <v>0</v>
      </c>
      <c r="AQ421" s="116">
        <f t="shared" si="112"/>
        <v>78</v>
      </c>
    </row>
    <row r="422" spans="1:43" x14ac:dyDescent="0.25">
      <c r="A422" s="119" t="s">
        <v>585</v>
      </c>
      <c r="B422" s="119" t="s">
        <v>586</v>
      </c>
      <c r="C422" s="120">
        <v>22</v>
      </c>
      <c r="D422" s="120">
        <v>12</v>
      </c>
      <c r="E422" s="120">
        <v>19</v>
      </c>
      <c r="F422" s="120">
        <v>21</v>
      </c>
      <c r="G422" s="120">
        <v>21</v>
      </c>
      <c r="H422" s="120">
        <v>22</v>
      </c>
      <c r="I422" s="120">
        <v>19</v>
      </c>
      <c r="J422" s="120">
        <v>22</v>
      </c>
      <c r="K422" s="120">
        <v>27</v>
      </c>
      <c r="L422" s="120">
        <v>19</v>
      </c>
      <c r="M422" s="120">
        <v>0</v>
      </c>
      <c r="N422" s="120">
        <v>0</v>
      </c>
      <c r="O422" s="120">
        <v>0</v>
      </c>
      <c r="P422" s="120">
        <v>0</v>
      </c>
      <c r="Q422" s="120">
        <v>0</v>
      </c>
      <c r="R422" s="120">
        <v>204</v>
      </c>
      <c r="AB422" s="116">
        <f t="shared" si="97"/>
        <v>22</v>
      </c>
      <c r="AC422" s="116">
        <f t="shared" si="98"/>
        <v>12</v>
      </c>
      <c r="AD422" s="116">
        <f t="shared" si="99"/>
        <v>19</v>
      </c>
      <c r="AE422" s="116">
        <f t="shared" si="100"/>
        <v>21</v>
      </c>
      <c r="AF422" s="116">
        <f t="shared" si="101"/>
        <v>21</v>
      </c>
      <c r="AG422" s="116">
        <f t="shared" si="102"/>
        <v>22</v>
      </c>
      <c r="AH422" s="116">
        <f t="shared" si="103"/>
        <v>19</v>
      </c>
      <c r="AI422" s="116">
        <f t="shared" si="104"/>
        <v>22</v>
      </c>
      <c r="AJ422" s="116">
        <f t="shared" si="105"/>
        <v>27</v>
      </c>
      <c r="AK422" s="116">
        <f t="shared" si="106"/>
        <v>19</v>
      </c>
      <c r="AL422" s="116">
        <f t="shared" si="107"/>
        <v>0</v>
      </c>
      <c r="AM422" s="116">
        <f t="shared" si="108"/>
        <v>0</v>
      </c>
      <c r="AN422" s="116">
        <f t="shared" si="109"/>
        <v>0</v>
      </c>
      <c r="AO422" s="116">
        <f t="shared" si="110"/>
        <v>0</v>
      </c>
      <c r="AP422" s="116">
        <f t="shared" si="111"/>
        <v>0</v>
      </c>
      <c r="AQ422" s="116">
        <f t="shared" si="112"/>
        <v>204</v>
      </c>
    </row>
    <row r="423" spans="1:43" x14ac:dyDescent="0.25">
      <c r="A423" s="119" t="s">
        <v>587</v>
      </c>
      <c r="B423" s="119" t="s">
        <v>588</v>
      </c>
      <c r="C423" s="120">
        <v>110</v>
      </c>
      <c r="D423" s="120">
        <v>173</v>
      </c>
      <c r="E423" s="120">
        <v>147</v>
      </c>
      <c r="F423" s="120">
        <v>136</v>
      </c>
      <c r="G423" s="120">
        <v>149</v>
      </c>
      <c r="H423" s="120">
        <v>155</v>
      </c>
      <c r="I423" s="120">
        <v>0</v>
      </c>
      <c r="J423" s="120">
        <v>0</v>
      </c>
      <c r="K423" s="120">
        <v>0</v>
      </c>
      <c r="L423" s="120">
        <v>0</v>
      </c>
      <c r="M423" s="120">
        <v>0</v>
      </c>
      <c r="N423" s="120">
        <v>0</v>
      </c>
      <c r="O423" s="120">
        <v>0</v>
      </c>
      <c r="P423" s="120">
        <v>0</v>
      </c>
      <c r="Q423" s="120">
        <v>0</v>
      </c>
      <c r="R423" s="120">
        <v>870</v>
      </c>
      <c r="AB423" s="116">
        <f t="shared" si="97"/>
        <v>110</v>
      </c>
      <c r="AC423" s="116">
        <f t="shared" si="98"/>
        <v>173</v>
      </c>
      <c r="AD423" s="116">
        <f t="shared" si="99"/>
        <v>147</v>
      </c>
      <c r="AE423" s="116">
        <f t="shared" si="100"/>
        <v>136</v>
      </c>
      <c r="AF423" s="116">
        <f t="shared" si="101"/>
        <v>149</v>
      </c>
      <c r="AG423" s="116">
        <f t="shared" si="102"/>
        <v>155</v>
      </c>
      <c r="AH423" s="116">
        <f t="shared" si="103"/>
        <v>0</v>
      </c>
      <c r="AI423" s="116">
        <f t="shared" si="104"/>
        <v>0</v>
      </c>
      <c r="AJ423" s="116">
        <f t="shared" si="105"/>
        <v>0</v>
      </c>
      <c r="AK423" s="116">
        <f t="shared" si="106"/>
        <v>0</v>
      </c>
      <c r="AL423" s="116">
        <f t="shared" si="107"/>
        <v>0</v>
      </c>
      <c r="AM423" s="116">
        <f t="shared" si="108"/>
        <v>0</v>
      </c>
      <c r="AN423" s="116">
        <f t="shared" si="109"/>
        <v>0</v>
      </c>
      <c r="AO423" s="116">
        <f t="shared" si="110"/>
        <v>0</v>
      </c>
      <c r="AP423" s="116">
        <f t="shared" si="111"/>
        <v>0</v>
      </c>
      <c r="AQ423" s="116">
        <f t="shared" si="112"/>
        <v>870</v>
      </c>
    </row>
    <row r="424" spans="1:43" x14ac:dyDescent="0.25">
      <c r="A424" s="119" t="s">
        <v>587</v>
      </c>
      <c r="B424" s="119" t="s">
        <v>589</v>
      </c>
      <c r="C424" s="120">
        <v>0</v>
      </c>
      <c r="D424" s="120">
        <v>0</v>
      </c>
      <c r="E424" s="120">
        <v>0</v>
      </c>
      <c r="F424" s="120">
        <v>0</v>
      </c>
      <c r="G424" s="120">
        <v>0</v>
      </c>
      <c r="H424" s="120">
        <v>0</v>
      </c>
      <c r="I424" s="120">
        <v>145</v>
      </c>
      <c r="J424" s="120">
        <v>154</v>
      </c>
      <c r="K424" s="120">
        <v>140</v>
      </c>
      <c r="L424" s="120">
        <v>134</v>
      </c>
      <c r="M424" s="120">
        <v>0</v>
      </c>
      <c r="N424" s="120">
        <v>0</v>
      </c>
      <c r="O424" s="120">
        <v>0</v>
      </c>
      <c r="P424" s="120">
        <v>0</v>
      </c>
      <c r="Q424" s="120">
        <v>0</v>
      </c>
      <c r="R424" s="120">
        <v>573</v>
      </c>
      <c r="AB424" s="116">
        <f t="shared" si="97"/>
        <v>0</v>
      </c>
      <c r="AC424" s="116">
        <f t="shared" si="98"/>
        <v>0</v>
      </c>
      <c r="AD424" s="116">
        <f t="shared" si="99"/>
        <v>0</v>
      </c>
      <c r="AE424" s="116">
        <f t="shared" si="100"/>
        <v>0</v>
      </c>
      <c r="AF424" s="116">
        <f t="shared" si="101"/>
        <v>0</v>
      </c>
      <c r="AG424" s="116">
        <f t="shared" si="102"/>
        <v>0</v>
      </c>
      <c r="AH424" s="116">
        <f t="shared" si="103"/>
        <v>145</v>
      </c>
      <c r="AI424" s="116">
        <f t="shared" si="104"/>
        <v>154</v>
      </c>
      <c r="AJ424" s="116">
        <f t="shared" si="105"/>
        <v>140</v>
      </c>
      <c r="AK424" s="116">
        <f t="shared" si="106"/>
        <v>134</v>
      </c>
      <c r="AL424" s="116">
        <f t="shared" si="107"/>
        <v>0</v>
      </c>
      <c r="AM424" s="116">
        <f t="shared" si="108"/>
        <v>0</v>
      </c>
      <c r="AN424" s="116">
        <f t="shared" si="109"/>
        <v>0</v>
      </c>
      <c r="AO424" s="116">
        <f t="shared" si="110"/>
        <v>0</v>
      </c>
      <c r="AP424" s="116">
        <f t="shared" si="111"/>
        <v>0</v>
      </c>
      <c r="AQ424" s="116">
        <f t="shared" si="112"/>
        <v>573</v>
      </c>
    </row>
    <row r="425" spans="1:43" x14ac:dyDescent="0.25">
      <c r="A425" s="119" t="s">
        <v>587</v>
      </c>
      <c r="B425" s="119" t="s">
        <v>590</v>
      </c>
      <c r="C425" s="120">
        <v>24</v>
      </c>
      <c r="D425" s="120">
        <v>0</v>
      </c>
      <c r="E425" s="120">
        <v>0</v>
      </c>
      <c r="F425" s="120">
        <v>0</v>
      </c>
      <c r="G425" s="120">
        <v>0</v>
      </c>
      <c r="H425" s="120">
        <v>0</v>
      </c>
      <c r="I425" s="120">
        <v>0</v>
      </c>
      <c r="J425" s="120">
        <v>0</v>
      </c>
      <c r="K425" s="120">
        <v>0</v>
      </c>
      <c r="L425" s="120">
        <v>0</v>
      </c>
      <c r="M425" s="120">
        <v>147</v>
      </c>
      <c r="N425" s="120">
        <v>141</v>
      </c>
      <c r="O425" s="120">
        <v>154</v>
      </c>
      <c r="P425" s="120">
        <v>116</v>
      </c>
      <c r="Q425" s="120">
        <v>0</v>
      </c>
      <c r="R425" s="120">
        <v>582</v>
      </c>
      <c r="AB425" s="116">
        <f t="shared" si="97"/>
        <v>24</v>
      </c>
      <c r="AC425" s="116">
        <f t="shared" si="98"/>
        <v>0</v>
      </c>
      <c r="AD425" s="116">
        <f t="shared" si="99"/>
        <v>0</v>
      </c>
      <c r="AE425" s="116">
        <f t="shared" si="100"/>
        <v>0</v>
      </c>
      <c r="AF425" s="116">
        <f t="shared" si="101"/>
        <v>0</v>
      </c>
      <c r="AG425" s="116">
        <f t="shared" si="102"/>
        <v>0</v>
      </c>
      <c r="AH425" s="116">
        <f t="shared" si="103"/>
        <v>0</v>
      </c>
      <c r="AI425" s="116">
        <f t="shared" si="104"/>
        <v>0</v>
      </c>
      <c r="AJ425" s="116">
        <f t="shared" si="105"/>
        <v>0</v>
      </c>
      <c r="AK425" s="116">
        <f t="shared" si="106"/>
        <v>0</v>
      </c>
      <c r="AL425" s="116">
        <f t="shared" si="107"/>
        <v>147</v>
      </c>
      <c r="AM425" s="116">
        <f t="shared" si="108"/>
        <v>141</v>
      </c>
      <c r="AN425" s="116">
        <f t="shared" si="109"/>
        <v>154</v>
      </c>
      <c r="AO425" s="116">
        <f t="shared" si="110"/>
        <v>116</v>
      </c>
      <c r="AP425" s="116">
        <f t="shared" si="111"/>
        <v>0</v>
      </c>
      <c r="AQ425" s="116">
        <f t="shared" si="112"/>
        <v>582</v>
      </c>
    </row>
    <row r="426" spans="1:43" x14ac:dyDescent="0.25">
      <c r="A426" s="119" t="s">
        <v>591</v>
      </c>
      <c r="B426" s="119" t="s">
        <v>592</v>
      </c>
      <c r="C426" s="120">
        <v>21</v>
      </c>
      <c r="D426" s="120">
        <v>22</v>
      </c>
      <c r="E426" s="120">
        <v>22</v>
      </c>
      <c r="F426" s="120">
        <v>22</v>
      </c>
      <c r="G426" s="120">
        <v>23</v>
      </c>
      <c r="H426" s="120">
        <v>22</v>
      </c>
      <c r="I426" s="120">
        <v>22</v>
      </c>
      <c r="J426" s="120">
        <v>25</v>
      </c>
      <c r="K426" s="120">
        <v>22</v>
      </c>
      <c r="L426" s="120">
        <v>22</v>
      </c>
      <c r="M426" s="120">
        <v>34</v>
      </c>
      <c r="N426" s="120">
        <v>22</v>
      </c>
      <c r="O426" s="120">
        <v>30</v>
      </c>
      <c r="P426" s="120">
        <v>35</v>
      </c>
      <c r="Q426" s="120">
        <v>0</v>
      </c>
      <c r="R426" s="120">
        <v>344</v>
      </c>
      <c r="AB426" s="116">
        <f t="shared" si="97"/>
        <v>21</v>
      </c>
      <c r="AC426" s="116">
        <f t="shared" si="98"/>
        <v>22</v>
      </c>
      <c r="AD426" s="116">
        <f t="shared" si="99"/>
        <v>22</v>
      </c>
      <c r="AE426" s="116">
        <f t="shared" si="100"/>
        <v>22</v>
      </c>
      <c r="AF426" s="116">
        <f t="shared" si="101"/>
        <v>23</v>
      </c>
      <c r="AG426" s="116">
        <f t="shared" si="102"/>
        <v>22</v>
      </c>
      <c r="AH426" s="116">
        <f t="shared" si="103"/>
        <v>22</v>
      </c>
      <c r="AI426" s="116">
        <f t="shared" si="104"/>
        <v>25</v>
      </c>
      <c r="AJ426" s="116">
        <f t="shared" si="105"/>
        <v>22</v>
      </c>
      <c r="AK426" s="116">
        <f t="shared" si="106"/>
        <v>22</v>
      </c>
      <c r="AL426" s="116">
        <f t="shared" si="107"/>
        <v>34</v>
      </c>
      <c r="AM426" s="116">
        <f t="shared" si="108"/>
        <v>22</v>
      </c>
      <c r="AN426" s="116">
        <f t="shared" si="109"/>
        <v>30</v>
      </c>
      <c r="AO426" s="116">
        <f t="shared" si="110"/>
        <v>35</v>
      </c>
      <c r="AP426" s="116">
        <f t="shared" si="111"/>
        <v>0</v>
      </c>
      <c r="AQ426" s="116">
        <f t="shared" si="112"/>
        <v>344</v>
      </c>
    </row>
    <row r="427" spans="1:43" x14ac:dyDescent="0.25">
      <c r="A427" s="119" t="s">
        <v>593</v>
      </c>
      <c r="B427" s="119" t="s">
        <v>594</v>
      </c>
      <c r="C427" s="120">
        <v>0</v>
      </c>
      <c r="D427" s="120">
        <v>0</v>
      </c>
      <c r="E427" s="120">
        <v>0</v>
      </c>
      <c r="F427" s="120">
        <v>0</v>
      </c>
      <c r="G427" s="120">
        <v>0</v>
      </c>
      <c r="H427" s="120">
        <v>0</v>
      </c>
      <c r="I427" s="120">
        <v>0</v>
      </c>
      <c r="J427" s="120">
        <v>0</v>
      </c>
      <c r="K427" s="120">
        <v>0</v>
      </c>
      <c r="L427" s="120">
        <v>0</v>
      </c>
      <c r="M427" s="120">
        <v>81</v>
      </c>
      <c r="N427" s="120">
        <v>94</v>
      </c>
      <c r="O427" s="120">
        <v>108</v>
      </c>
      <c r="P427" s="120">
        <v>98</v>
      </c>
      <c r="Q427" s="120">
        <v>0</v>
      </c>
      <c r="R427" s="120">
        <v>381</v>
      </c>
      <c r="AB427" s="116">
        <f t="shared" si="97"/>
        <v>0</v>
      </c>
      <c r="AC427" s="116">
        <f t="shared" si="98"/>
        <v>0</v>
      </c>
      <c r="AD427" s="116">
        <f t="shared" si="99"/>
        <v>0</v>
      </c>
      <c r="AE427" s="116">
        <f t="shared" si="100"/>
        <v>0</v>
      </c>
      <c r="AF427" s="116">
        <f t="shared" si="101"/>
        <v>0</v>
      </c>
      <c r="AG427" s="116">
        <f t="shared" si="102"/>
        <v>0</v>
      </c>
      <c r="AH427" s="116">
        <f t="shared" si="103"/>
        <v>0</v>
      </c>
      <c r="AI427" s="116">
        <f t="shared" si="104"/>
        <v>0</v>
      </c>
      <c r="AJ427" s="116">
        <f t="shared" si="105"/>
        <v>0</v>
      </c>
      <c r="AK427" s="116">
        <f t="shared" si="106"/>
        <v>0</v>
      </c>
      <c r="AL427" s="116">
        <f t="shared" si="107"/>
        <v>81</v>
      </c>
      <c r="AM427" s="116">
        <f t="shared" si="108"/>
        <v>94</v>
      </c>
      <c r="AN427" s="116">
        <f t="shared" si="109"/>
        <v>108</v>
      </c>
      <c r="AO427" s="116">
        <f t="shared" si="110"/>
        <v>98</v>
      </c>
      <c r="AP427" s="116">
        <f t="shared" si="111"/>
        <v>0</v>
      </c>
      <c r="AQ427" s="116">
        <f t="shared" si="112"/>
        <v>381</v>
      </c>
    </row>
    <row r="428" spans="1:43" x14ac:dyDescent="0.25">
      <c r="A428" s="119" t="s">
        <v>593</v>
      </c>
      <c r="B428" s="119" t="s">
        <v>595</v>
      </c>
      <c r="C428" s="120">
        <v>0</v>
      </c>
      <c r="D428" s="120">
        <v>0</v>
      </c>
      <c r="E428" s="120">
        <v>0</v>
      </c>
      <c r="F428" s="120">
        <v>0</v>
      </c>
      <c r="G428" s="120">
        <v>0</v>
      </c>
      <c r="H428" s="120">
        <v>0</v>
      </c>
      <c r="I428" s="120">
        <v>0</v>
      </c>
      <c r="J428" s="120">
        <v>108</v>
      </c>
      <c r="K428" s="120">
        <v>89</v>
      </c>
      <c r="L428" s="120">
        <v>103</v>
      </c>
      <c r="M428" s="120">
        <v>0</v>
      </c>
      <c r="N428" s="120">
        <v>0</v>
      </c>
      <c r="O428" s="120">
        <v>0</v>
      </c>
      <c r="P428" s="120">
        <v>0</v>
      </c>
      <c r="Q428" s="120">
        <v>0</v>
      </c>
      <c r="R428" s="120">
        <v>300</v>
      </c>
      <c r="AB428" s="116">
        <f t="shared" si="97"/>
        <v>0</v>
      </c>
      <c r="AC428" s="116">
        <f t="shared" si="98"/>
        <v>0</v>
      </c>
      <c r="AD428" s="116">
        <f t="shared" si="99"/>
        <v>0</v>
      </c>
      <c r="AE428" s="116">
        <f t="shared" si="100"/>
        <v>0</v>
      </c>
      <c r="AF428" s="116">
        <f t="shared" si="101"/>
        <v>0</v>
      </c>
      <c r="AG428" s="116">
        <f t="shared" si="102"/>
        <v>0</v>
      </c>
      <c r="AH428" s="116">
        <f t="shared" si="103"/>
        <v>0</v>
      </c>
      <c r="AI428" s="116">
        <f t="shared" si="104"/>
        <v>108</v>
      </c>
      <c r="AJ428" s="116">
        <f t="shared" si="105"/>
        <v>89</v>
      </c>
      <c r="AK428" s="116">
        <f t="shared" si="106"/>
        <v>103</v>
      </c>
      <c r="AL428" s="116">
        <f t="shared" si="107"/>
        <v>0</v>
      </c>
      <c r="AM428" s="116">
        <f t="shared" si="108"/>
        <v>0</v>
      </c>
      <c r="AN428" s="116">
        <f t="shared" si="109"/>
        <v>0</v>
      </c>
      <c r="AO428" s="116">
        <f t="shared" si="110"/>
        <v>0</v>
      </c>
      <c r="AP428" s="116">
        <f t="shared" si="111"/>
        <v>0</v>
      </c>
      <c r="AQ428" s="116">
        <f t="shared" si="112"/>
        <v>300</v>
      </c>
    </row>
    <row r="429" spans="1:43" x14ac:dyDescent="0.25">
      <c r="A429" s="119" t="s">
        <v>593</v>
      </c>
      <c r="B429" s="119" t="s">
        <v>596</v>
      </c>
      <c r="C429" s="120">
        <v>0</v>
      </c>
      <c r="D429" s="120">
        <v>0</v>
      </c>
      <c r="E429" s="120">
        <v>0</v>
      </c>
      <c r="F429" s="120">
        <v>0</v>
      </c>
      <c r="G429" s="120">
        <v>126</v>
      </c>
      <c r="H429" s="120">
        <v>115</v>
      </c>
      <c r="I429" s="120">
        <v>106</v>
      </c>
      <c r="J429" s="120">
        <v>0</v>
      </c>
      <c r="K429" s="120">
        <v>0</v>
      </c>
      <c r="L429" s="120">
        <v>0</v>
      </c>
      <c r="M429" s="120">
        <v>0</v>
      </c>
      <c r="N429" s="120">
        <v>0</v>
      </c>
      <c r="O429" s="120">
        <v>0</v>
      </c>
      <c r="P429" s="120">
        <v>0</v>
      </c>
      <c r="Q429" s="120">
        <v>0</v>
      </c>
      <c r="R429" s="120">
        <v>347</v>
      </c>
      <c r="AB429" s="116">
        <f t="shared" si="97"/>
        <v>0</v>
      </c>
      <c r="AC429" s="116">
        <f t="shared" si="98"/>
        <v>0</v>
      </c>
      <c r="AD429" s="116">
        <f t="shared" si="99"/>
        <v>0</v>
      </c>
      <c r="AE429" s="116">
        <f t="shared" si="100"/>
        <v>0</v>
      </c>
      <c r="AF429" s="116">
        <f t="shared" si="101"/>
        <v>126</v>
      </c>
      <c r="AG429" s="116">
        <f t="shared" si="102"/>
        <v>115</v>
      </c>
      <c r="AH429" s="116">
        <f t="shared" si="103"/>
        <v>106</v>
      </c>
      <c r="AI429" s="116">
        <f t="shared" si="104"/>
        <v>0</v>
      </c>
      <c r="AJ429" s="116">
        <f t="shared" si="105"/>
        <v>0</v>
      </c>
      <c r="AK429" s="116">
        <f t="shared" si="106"/>
        <v>0</v>
      </c>
      <c r="AL429" s="116">
        <f t="shared" si="107"/>
        <v>0</v>
      </c>
      <c r="AM429" s="116">
        <f t="shared" si="108"/>
        <v>0</v>
      </c>
      <c r="AN429" s="116">
        <f t="shared" si="109"/>
        <v>0</v>
      </c>
      <c r="AO429" s="116">
        <f t="shared" si="110"/>
        <v>0</v>
      </c>
      <c r="AP429" s="116">
        <f t="shared" si="111"/>
        <v>0</v>
      </c>
      <c r="AQ429" s="116">
        <f t="shared" si="112"/>
        <v>347</v>
      </c>
    </row>
    <row r="430" spans="1:43" x14ac:dyDescent="0.25">
      <c r="A430" s="119" t="s">
        <v>593</v>
      </c>
      <c r="B430" s="119" t="s">
        <v>597</v>
      </c>
      <c r="C430" s="120">
        <v>36</v>
      </c>
      <c r="D430" s="120">
        <v>104</v>
      </c>
      <c r="E430" s="120">
        <v>107</v>
      </c>
      <c r="F430" s="120">
        <v>122</v>
      </c>
      <c r="G430" s="120">
        <v>0</v>
      </c>
      <c r="H430" s="120">
        <v>0</v>
      </c>
      <c r="I430" s="120">
        <v>0</v>
      </c>
      <c r="J430" s="120">
        <v>0</v>
      </c>
      <c r="K430" s="120">
        <v>0</v>
      </c>
      <c r="L430" s="120">
        <v>0</v>
      </c>
      <c r="M430" s="120">
        <v>0</v>
      </c>
      <c r="N430" s="120">
        <v>0</v>
      </c>
      <c r="O430" s="120">
        <v>0</v>
      </c>
      <c r="P430" s="120">
        <v>0</v>
      </c>
      <c r="Q430" s="120">
        <v>0</v>
      </c>
      <c r="R430" s="120">
        <v>369</v>
      </c>
      <c r="AB430" s="116">
        <f t="shared" si="97"/>
        <v>36</v>
      </c>
      <c r="AC430" s="116">
        <f t="shared" si="98"/>
        <v>104</v>
      </c>
      <c r="AD430" s="116">
        <f t="shared" si="99"/>
        <v>107</v>
      </c>
      <c r="AE430" s="116">
        <f t="shared" si="100"/>
        <v>122</v>
      </c>
      <c r="AF430" s="116">
        <f t="shared" si="101"/>
        <v>0</v>
      </c>
      <c r="AG430" s="116">
        <f t="shared" si="102"/>
        <v>0</v>
      </c>
      <c r="AH430" s="116">
        <f t="shared" si="103"/>
        <v>0</v>
      </c>
      <c r="AI430" s="116">
        <f t="shared" si="104"/>
        <v>0</v>
      </c>
      <c r="AJ430" s="116">
        <f t="shared" si="105"/>
        <v>0</v>
      </c>
      <c r="AK430" s="116">
        <f t="shared" si="106"/>
        <v>0</v>
      </c>
      <c r="AL430" s="116">
        <f t="shared" si="107"/>
        <v>0</v>
      </c>
      <c r="AM430" s="116">
        <f t="shared" si="108"/>
        <v>0</v>
      </c>
      <c r="AN430" s="116">
        <f t="shared" si="109"/>
        <v>0</v>
      </c>
      <c r="AO430" s="116">
        <f t="shared" si="110"/>
        <v>0</v>
      </c>
      <c r="AP430" s="116">
        <f t="shared" si="111"/>
        <v>0</v>
      </c>
      <c r="AQ430" s="116">
        <f t="shared" si="112"/>
        <v>369</v>
      </c>
    </row>
    <row r="431" spans="1:43" x14ac:dyDescent="0.25">
      <c r="A431" s="119" t="s">
        <v>598</v>
      </c>
      <c r="B431" s="119" t="s">
        <v>599</v>
      </c>
      <c r="C431" s="120">
        <v>0</v>
      </c>
      <c r="D431" s="120">
        <v>76</v>
      </c>
      <c r="E431" s="120">
        <v>100</v>
      </c>
      <c r="F431" s="120">
        <v>115</v>
      </c>
      <c r="G431" s="120">
        <v>116</v>
      </c>
      <c r="H431" s="120">
        <v>90</v>
      </c>
      <c r="I431" s="120">
        <v>100</v>
      </c>
      <c r="J431" s="120">
        <v>112</v>
      </c>
      <c r="K431" s="120">
        <v>114</v>
      </c>
      <c r="L431" s="120">
        <v>108</v>
      </c>
      <c r="M431" s="120">
        <v>84</v>
      </c>
      <c r="N431" s="120">
        <v>80</v>
      </c>
      <c r="O431" s="120">
        <v>67</v>
      </c>
      <c r="P431" s="120">
        <v>50</v>
      </c>
      <c r="Q431" s="120">
        <v>0</v>
      </c>
      <c r="R431" s="120">
        <v>1212</v>
      </c>
      <c r="AB431" s="116">
        <f t="shared" si="97"/>
        <v>0</v>
      </c>
      <c r="AC431" s="116">
        <f t="shared" si="98"/>
        <v>76</v>
      </c>
      <c r="AD431" s="116">
        <f t="shared" si="99"/>
        <v>100</v>
      </c>
      <c r="AE431" s="116">
        <f t="shared" si="100"/>
        <v>115</v>
      </c>
      <c r="AF431" s="116">
        <f t="shared" si="101"/>
        <v>116</v>
      </c>
      <c r="AG431" s="116">
        <f t="shared" si="102"/>
        <v>90</v>
      </c>
      <c r="AH431" s="116">
        <f t="shared" si="103"/>
        <v>100</v>
      </c>
      <c r="AI431" s="116">
        <f t="shared" si="104"/>
        <v>112</v>
      </c>
      <c r="AJ431" s="116">
        <f t="shared" si="105"/>
        <v>114</v>
      </c>
      <c r="AK431" s="116">
        <f t="shared" si="106"/>
        <v>108</v>
      </c>
      <c r="AL431" s="116">
        <f t="shared" si="107"/>
        <v>84</v>
      </c>
      <c r="AM431" s="116">
        <f t="shared" si="108"/>
        <v>80</v>
      </c>
      <c r="AN431" s="116">
        <f t="shared" si="109"/>
        <v>67</v>
      </c>
      <c r="AO431" s="116">
        <f t="shared" si="110"/>
        <v>50</v>
      </c>
      <c r="AP431" s="116">
        <f t="shared" si="111"/>
        <v>0</v>
      </c>
      <c r="AQ431" s="116">
        <f t="shared" si="112"/>
        <v>1212</v>
      </c>
    </row>
    <row r="432" spans="1:43" x14ac:dyDescent="0.25">
      <c r="A432" s="119" t="s">
        <v>600</v>
      </c>
      <c r="B432" s="119" t="s">
        <v>601</v>
      </c>
      <c r="C432" s="120">
        <v>0</v>
      </c>
      <c r="D432" s="120">
        <v>0</v>
      </c>
      <c r="E432" s="120">
        <v>0</v>
      </c>
      <c r="F432" s="120">
        <v>0</v>
      </c>
      <c r="G432" s="120">
        <v>0</v>
      </c>
      <c r="H432" s="120">
        <v>0</v>
      </c>
      <c r="I432" s="120">
        <v>0</v>
      </c>
      <c r="J432" s="120">
        <v>26</v>
      </c>
      <c r="K432" s="120">
        <v>56</v>
      </c>
      <c r="L432" s="120">
        <v>51</v>
      </c>
      <c r="M432" s="120">
        <v>27</v>
      </c>
      <c r="N432" s="120">
        <v>29</v>
      </c>
      <c r="O432" s="120">
        <v>26</v>
      </c>
      <c r="P432" s="120">
        <v>36</v>
      </c>
      <c r="Q432" s="120">
        <v>0</v>
      </c>
      <c r="R432" s="120">
        <v>251</v>
      </c>
      <c r="AB432" s="116">
        <f t="shared" si="97"/>
        <v>0</v>
      </c>
      <c r="AC432" s="116">
        <f t="shared" si="98"/>
        <v>0</v>
      </c>
      <c r="AD432" s="116">
        <f t="shared" si="99"/>
        <v>0</v>
      </c>
      <c r="AE432" s="116">
        <f t="shared" si="100"/>
        <v>0</v>
      </c>
      <c r="AF432" s="116">
        <f t="shared" si="101"/>
        <v>0</v>
      </c>
      <c r="AG432" s="116">
        <f t="shared" si="102"/>
        <v>0</v>
      </c>
      <c r="AH432" s="116">
        <f t="shared" si="103"/>
        <v>0</v>
      </c>
      <c r="AI432" s="116">
        <f t="shared" si="104"/>
        <v>26</v>
      </c>
      <c r="AJ432" s="116">
        <f t="shared" si="105"/>
        <v>56</v>
      </c>
      <c r="AK432" s="116">
        <f t="shared" si="106"/>
        <v>51</v>
      </c>
      <c r="AL432" s="116">
        <f t="shared" si="107"/>
        <v>27</v>
      </c>
      <c r="AM432" s="116">
        <f t="shared" si="108"/>
        <v>29</v>
      </c>
      <c r="AN432" s="116">
        <f t="shared" si="109"/>
        <v>26</v>
      </c>
      <c r="AO432" s="116">
        <f t="shared" si="110"/>
        <v>36</v>
      </c>
      <c r="AP432" s="116">
        <f t="shared" si="111"/>
        <v>0</v>
      </c>
      <c r="AQ432" s="116">
        <f t="shared" si="112"/>
        <v>251</v>
      </c>
    </row>
    <row r="433" spans="1:43" x14ac:dyDescent="0.25">
      <c r="A433" s="119" t="s">
        <v>602</v>
      </c>
      <c r="B433" s="119" t="s">
        <v>603</v>
      </c>
      <c r="C433" s="120">
        <v>124</v>
      </c>
      <c r="D433" s="120">
        <v>128</v>
      </c>
      <c r="E433" s="120">
        <v>130</v>
      </c>
      <c r="F433" s="120">
        <v>124</v>
      </c>
      <c r="G433" s="120">
        <v>124</v>
      </c>
      <c r="H433" s="120">
        <v>104</v>
      </c>
      <c r="I433" s="120">
        <v>117</v>
      </c>
      <c r="J433" s="120">
        <v>120</v>
      </c>
      <c r="K433" s="120">
        <v>115</v>
      </c>
      <c r="L433" s="120">
        <v>114</v>
      </c>
      <c r="M433" s="120">
        <v>0</v>
      </c>
      <c r="N433" s="120">
        <v>0</v>
      </c>
      <c r="O433" s="120">
        <v>0</v>
      </c>
      <c r="P433" s="120">
        <v>0</v>
      </c>
      <c r="Q433" s="120">
        <v>0</v>
      </c>
      <c r="R433" s="120">
        <v>1200</v>
      </c>
      <c r="AB433" s="116">
        <f t="shared" si="97"/>
        <v>124</v>
      </c>
      <c r="AC433" s="116">
        <f t="shared" si="98"/>
        <v>128</v>
      </c>
      <c r="AD433" s="116">
        <f t="shared" si="99"/>
        <v>130</v>
      </c>
      <c r="AE433" s="116">
        <f t="shared" si="100"/>
        <v>124</v>
      </c>
      <c r="AF433" s="116">
        <f t="shared" si="101"/>
        <v>124</v>
      </c>
      <c r="AG433" s="116">
        <f t="shared" si="102"/>
        <v>104</v>
      </c>
      <c r="AH433" s="116">
        <f t="shared" si="103"/>
        <v>117</v>
      </c>
      <c r="AI433" s="116">
        <f t="shared" si="104"/>
        <v>120</v>
      </c>
      <c r="AJ433" s="116">
        <f t="shared" si="105"/>
        <v>115</v>
      </c>
      <c r="AK433" s="116">
        <f t="shared" si="106"/>
        <v>114</v>
      </c>
      <c r="AL433" s="116">
        <f t="shared" si="107"/>
        <v>0</v>
      </c>
      <c r="AM433" s="116">
        <f t="shared" si="108"/>
        <v>0</v>
      </c>
      <c r="AN433" s="116">
        <f t="shared" si="109"/>
        <v>0</v>
      </c>
      <c r="AO433" s="116">
        <f t="shared" si="110"/>
        <v>0</v>
      </c>
      <c r="AP433" s="116">
        <f t="shared" si="111"/>
        <v>0</v>
      </c>
      <c r="AQ433" s="116">
        <f t="shared" si="112"/>
        <v>1200</v>
      </c>
    </row>
    <row r="434" spans="1:43" x14ac:dyDescent="0.25">
      <c r="A434" s="119" t="s">
        <v>604</v>
      </c>
      <c r="B434" s="119" t="s">
        <v>605</v>
      </c>
      <c r="C434" s="120">
        <v>29</v>
      </c>
      <c r="D434" s="120">
        <v>67</v>
      </c>
      <c r="E434" s="120">
        <v>64</v>
      </c>
      <c r="F434" s="120">
        <v>74</v>
      </c>
      <c r="G434" s="120">
        <v>71</v>
      </c>
      <c r="H434" s="120">
        <v>64</v>
      </c>
      <c r="I434" s="120">
        <v>69</v>
      </c>
      <c r="J434" s="120">
        <v>0</v>
      </c>
      <c r="K434" s="120">
        <v>0</v>
      </c>
      <c r="L434" s="120">
        <v>0</v>
      </c>
      <c r="M434" s="120">
        <v>0</v>
      </c>
      <c r="N434" s="120">
        <v>0</v>
      </c>
      <c r="O434" s="120">
        <v>0</v>
      </c>
      <c r="P434" s="120">
        <v>0</v>
      </c>
      <c r="Q434" s="120">
        <v>0</v>
      </c>
      <c r="R434" s="120">
        <v>438</v>
      </c>
      <c r="AB434" s="116">
        <f t="shared" si="97"/>
        <v>29</v>
      </c>
      <c r="AC434" s="116">
        <f t="shared" si="98"/>
        <v>67</v>
      </c>
      <c r="AD434" s="116">
        <f t="shared" si="99"/>
        <v>64</v>
      </c>
      <c r="AE434" s="116">
        <f t="shared" si="100"/>
        <v>74</v>
      </c>
      <c r="AF434" s="116">
        <f t="shared" si="101"/>
        <v>71</v>
      </c>
      <c r="AG434" s="116">
        <f t="shared" si="102"/>
        <v>64</v>
      </c>
      <c r="AH434" s="116">
        <f t="shared" si="103"/>
        <v>69</v>
      </c>
      <c r="AI434" s="116">
        <f t="shared" si="104"/>
        <v>0</v>
      </c>
      <c r="AJ434" s="116">
        <f t="shared" si="105"/>
        <v>0</v>
      </c>
      <c r="AK434" s="116">
        <f t="shared" si="106"/>
        <v>0</v>
      </c>
      <c r="AL434" s="116">
        <f t="shared" si="107"/>
        <v>0</v>
      </c>
      <c r="AM434" s="116">
        <f t="shared" si="108"/>
        <v>0</v>
      </c>
      <c r="AN434" s="116">
        <f t="shared" si="109"/>
        <v>0</v>
      </c>
      <c r="AO434" s="116">
        <f t="shared" si="110"/>
        <v>0</v>
      </c>
      <c r="AP434" s="116">
        <f t="shared" si="111"/>
        <v>0</v>
      </c>
      <c r="AQ434" s="116">
        <f t="shared" si="112"/>
        <v>438</v>
      </c>
    </row>
    <row r="435" spans="1:43" x14ac:dyDescent="0.25">
      <c r="A435" s="119" t="s">
        <v>604</v>
      </c>
      <c r="B435" s="119" t="s">
        <v>606</v>
      </c>
      <c r="C435" s="120">
        <v>0</v>
      </c>
      <c r="D435" s="120">
        <v>0</v>
      </c>
      <c r="E435" s="120">
        <v>0</v>
      </c>
      <c r="F435" s="120">
        <v>0</v>
      </c>
      <c r="G435" s="120">
        <v>0</v>
      </c>
      <c r="H435" s="120">
        <v>0</v>
      </c>
      <c r="I435" s="120">
        <v>0</v>
      </c>
      <c r="J435" s="120">
        <v>219</v>
      </c>
      <c r="K435" s="120">
        <v>218</v>
      </c>
      <c r="L435" s="120">
        <v>206</v>
      </c>
      <c r="M435" s="120">
        <v>0</v>
      </c>
      <c r="N435" s="120">
        <v>0</v>
      </c>
      <c r="O435" s="120">
        <v>0</v>
      </c>
      <c r="P435" s="120">
        <v>0</v>
      </c>
      <c r="Q435" s="120">
        <v>0</v>
      </c>
      <c r="R435" s="120">
        <v>643</v>
      </c>
      <c r="AB435" s="116">
        <f t="shared" si="97"/>
        <v>0</v>
      </c>
      <c r="AC435" s="116">
        <f t="shared" si="98"/>
        <v>0</v>
      </c>
      <c r="AD435" s="116">
        <f t="shared" si="99"/>
        <v>0</v>
      </c>
      <c r="AE435" s="116">
        <f t="shared" si="100"/>
        <v>0</v>
      </c>
      <c r="AF435" s="116">
        <f t="shared" si="101"/>
        <v>0</v>
      </c>
      <c r="AG435" s="116">
        <f t="shared" si="102"/>
        <v>0</v>
      </c>
      <c r="AH435" s="116">
        <f t="shared" si="103"/>
        <v>0</v>
      </c>
      <c r="AI435" s="116">
        <f t="shared" si="104"/>
        <v>219</v>
      </c>
      <c r="AJ435" s="116">
        <f t="shared" si="105"/>
        <v>218</v>
      </c>
      <c r="AK435" s="116">
        <f t="shared" si="106"/>
        <v>206</v>
      </c>
      <c r="AL435" s="116">
        <f t="shared" si="107"/>
        <v>0</v>
      </c>
      <c r="AM435" s="116">
        <f t="shared" si="108"/>
        <v>0</v>
      </c>
      <c r="AN435" s="116">
        <f t="shared" si="109"/>
        <v>0</v>
      </c>
      <c r="AO435" s="116">
        <f t="shared" si="110"/>
        <v>0</v>
      </c>
      <c r="AP435" s="116">
        <f t="shared" si="111"/>
        <v>0</v>
      </c>
      <c r="AQ435" s="116">
        <f t="shared" si="112"/>
        <v>643</v>
      </c>
    </row>
    <row r="436" spans="1:43" x14ac:dyDescent="0.25">
      <c r="A436" s="119" t="s">
        <v>604</v>
      </c>
      <c r="B436" s="119" t="s">
        <v>607</v>
      </c>
      <c r="C436" s="120">
        <v>19</v>
      </c>
      <c r="D436" s="120">
        <v>53</v>
      </c>
      <c r="E436" s="120">
        <v>73</v>
      </c>
      <c r="F436" s="120">
        <v>48</v>
      </c>
      <c r="G436" s="120">
        <v>69</v>
      </c>
      <c r="H436" s="120">
        <v>73</v>
      </c>
      <c r="I436" s="120">
        <v>66</v>
      </c>
      <c r="J436" s="120">
        <v>0</v>
      </c>
      <c r="K436" s="120">
        <v>0</v>
      </c>
      <c r="L436" s="120">
        <v>0</v>
      </c>
      <c r="M436" s="120">
        <v>0</v>
      </c>
      <c r="N436" s="120">
        <v>0</v>
      </c>
      <c r="O436" s="120">
        <v>0</v>
      </c>
      <c r="P436" s="120">
        <v>0</v>
      </c>
      <c r="Q436" s="120">
        <v>0</v>
      </c>
      <c r="R436" s="118">
        <v>401</v>
      </c>
      <c r="AB436" s="116">
        <f t="shared" si="97"/>
        <v>19</v>
      </c>
      <c r="AC436" s="116">
        <f t="shared" si="98"/>
        <v>53</v>
      </c>
      <c r="AD436" s="116">
        <f t="shared" si="99"/>
        <v>73</v>
      </c>
      <c r="AE436" s="116">
        <f t="shared" si="100"/>
        <v>48</v>
      </c>
      <c r="AF436" s="116">
        <f t="shared" si="101"/>
        <v>69</v>
      </c>
      <c r="AG436" s="116">
        <f t="shared" si="102"/>
        <v>73</v>
      </c>
      <c r="AH436" s="116">
        <f t="shared" si="103"/>
        <v>66</v>
      </c>
      <c r="AI436" s="116">
        <f t="shared" si="104"/>
        <v>0</v>
      </c>
      <c r="AJ436" s="116">
        <f t="shared" si="105"/>
        <v>0</v>
      </c>
      <c r="AK436" s="116">
        <f t="shared" si="106"/>
        <v>0</v>
      </c>
      <c r="AL436" s="116">
        <f t="shared" si="107"/>
        <v>0</v>
      </c>
      <c r="AM436" s="116">
        <f t="shared" si="108"/>
        <v>0</v>
      </c>
      <c r="AN436" s="116">
        <f t="shared" si="109"/>
        <v>0</v>
      </c>
      <c r="AO436" s="116">
        <f t="shared" si="110"/>
        <v>0</v>
      </c>
      <c r="AP436" s="116">
        <f t="shared" si="111"/>
        <v>0</v>
      </c>
      <c r="AQ436" s="116">
        <f t="shared" si="112"/>
        <v>401</v>
      </c>
    </row>
    <row r="437" spans="1:43" x14ac:dyDescent="0.25">
      <c r="A437" s="119" t="s">
        <v>604</v>
      </c>
      <c r="B437" s="119" t="s">
        <v>608</v>
      </c>
      <c r="C437" s="120">
        <v>5</v>
      </c>
      <c r="D437" s="120">
        <v>65</v>
      </c>
      <c r="E437" s="120">
        <v>67</v>
      </c>
      <c r="F437" s="120">
        <v>73</v>
      </c>
      <c r="G437" s="120">
        <v>68</v>
      </c>
      <c r="H437" s="120">
        <v>73</v>
      </c>
      <c r="I437" s="120">
        <v>81</v>
      </c>
      <c r="J437" s="120">
        <v>0</v>
      </c>
      <c r="K437" s="120">
        <v>0</v>
      </c>
      <c r="L437" s="120">
        <v>0</v>
      </c>
      <c r="M437" s="120">
        <v>0</v>
      </c>
      <c r="N437" s="120">
        <v>0</v>
      </c>
      <c r="O437" s="120">
        <v>0</v>
      </c>
      <c r="P437" s="120">
        <v>0</v>
      </c>
      <c r="Q437" s="120">
        <v>0</v>
      </c>
      <c r="R437" s="120">
        <v>432</v>
      </c>
      <c r="AB437" s="116">
        <f t="shared" si="97"/>
        <v>5</v>
      </c>
      <c r="AC437" s="116">
        <f t="shared" si="98"/>
        <v>65</v>
      </c>
      <c r="AD437" s="116">
        <f t="shared" si="99"/>
        <v>67</v>
      </c>
      <c r="AE437" s="116">
        <f t="shared" si="100"/>
        <v>73</v>
      </c>
      <c r="AF437" s="116">
        <f t="shared" si="101"/>
        <v>68</v>
      </c>
      <c r="AG437" s="116">
        <f t="shared" si="102"/>
        <v>73</v>
      </c>
      <c r="AH437" s="116">
        <f t="shared" si="103"/>
        <v>81</v>
      </c>
      <c r="AI437" s="116">
        <f t="shared" si="104"/>
        <v>0</v>
      </c>
      <c r="AJ437" s="116">
        <f t="shared" si="105"/>
        <v>0</v>
      </c>
      <c r="AK437" s="116">
        <f t="shared" si="106"/>
        <v>0</v>
      </c>
      <c r="AL437" s="116">
        <f t="shared" si="107"/>
        <v>0</v>
      </c>
      <c r="AM437" s="116">
        <f t="shared" si="108"/>
        <v>0</v>
      </c>
      <c r="AN437" s="116">
        <f t="shared" si="109"/>
        <v>0</v>
      </c>
      <c r="AO437" s="116">
        <f t="shared" si="110"/>
        <v>0</v>
      </c>
      <c r="AP437" s="116">
        <f t="shared" si="111"/>
        <v>0</v>
      </c>
      <c r="AQ437" s="116">
        <f t="shared" si="112"/>
        <v>432</v>
      </c>
    </row>
    <row r="438" spans="1:43" x14ac:dyDescent="0.25">
      <c r="A438" s="119" t="s">
        <v>609</v>
      </c>
      <c r="B438" s="119" t="s">
        <v>610</v>
      </c>
      <c r="C438" s="120">
        <v>0</v>
      </c>
      <c r="D438" s="120">
        <v>0</v>
      </c>
      <c r="E438" s="120">
        <v>0</v>
      </c>
      <c r="F438" s="120">
        <v>0</v>
      </c>
      <c r="G438" s="120">
        <v>0</v>
      </c>
      <c r="H438" s="120">
        <v>0</v>
      </c>
      <c r="I438" s="120">
        <v>0</v>
      </c>
      <c r="J438" s="120">
        <v>0</v>
      </c>
      <c r="K438" s="120">
        <v>0</v>
      </c>
      <c r="L438" s="120">
        <v>0</v>
      </c>
      <c r="M438" s="120">
        <v>285</v>
      </c>
      <c r="N438" s="120">
        <v>270</v>
      </c>
      <c r="O438" s="120">
        <v>321</v>
      </c>
      <c r="P438" s="120">
        <v>311</v>
      </c>
      <c r="Q438" s="120">
        <v>4</v>
      </c>
      <c r="R438" s="118">
        <v>1191</v>
      </c>
      <c r="AB438" s="116">
        <f t="shared" si="97"/>
        <v>0</v>
      </c>
      <c r="AC438" s="116">
        <f t="shared" si="98"/>
        <v>0</v>
      </c>
      <c r="AD438" s="116">
        <f t="shared" si="99"/>
        <v>0</v>
      </c>
      <c r="AE438" s="116">
        <f t="shared" si="100"/>
        <v>0</v>
      </c>
      <c r="AF438" s="116">
        <f t="shared" si="101"/>
        <v>0</v>
      </c>
      <c r="AG438" s="116">
        <f t="shared" si="102"/>
        <v>0</v>
      </c>
      <c r="AH438" s="116">
        <f t="shared" si="103"/>
        <v>0</v>
      </c>
      <c r="AI438" s="116">
        <f t="shared" si="104"/>
        <v>0</v>
      </c>
      <c r="AJ438" s="116">
        <f t="shared" si="105"/>
        <v>0</v>
      </c>
      <c r="AK438" s="116">
        <f t="shared" si="106"/>
        <v>0</v>
      </c>
      <c r="AL438" s="116">
        <f t="shared" si="107"/>
        <v>285</v>
      </c>
      <c r="AM438" s="116">
        <f t="shared" si="108"/>
        <v>270</v>
      </c>
      <c r="AN438" s="116">
        <f t="shared" si="109"/>
        <v>321</v>
      </c>
      <c r="AO438" s="116">
        <f t="shared" si="110"/>
        <v>311</v>
      </c>
      <c r="AP438" s="116">
        <f t="shared" si="111"/>
        <v>4</v>
      </c>
      <c r="AQ438" s="116">
        <f t="shared" si="112"/>
        <v>1191</v>
      </c>
    </row>
    <row r="439" spans="1:43" x14ac:dyDescent="0.25">
      <c r="A439" s="119" t="s">
        <v>611</v>
      </c>
      <c r="B439" s="119" t="s">
        <v>612</v>
      </c>
      <c r="C439" s="120">
        <v>48</v>
      </c>
      <c r="D439" s="120">
        <v>45</v>
      </c>
      <c r="E439" s="120">
        <v>54</v>
      </c>
      <c r="F439" s="120">
        <v>52</v>
      </c>
      <c r="G439" s="120">
        <v>52</v>
      </c>
      <c r="H439" s="120">
        <v>57</v>
      </c>
      <c r="I439" s="120">
        <v>52</v>
      </c>
      <c r="J439" s="120">
        <v>43</v>
      </c>
      <c r="K439" s="120">
        <v>26</v>
      </c>
      <c r="L439" s="120">
        <v>25</v>
      </c>
      <c r="M439" s="120">
        <v>0</v>
      </c>
      <c r="N439" s="120">
        <v>0</v>
      </c>
      <c r="O439" s="120">
        <v>0</v>
      </c>
      <c r="P439" s="120">
        <v>0</v>
      </c>
      <c r="Q439" s="120">
        <v>0</v>
      </c>
      <c r="R439" s="120">
        <v>454</v>
      </c>
      <c r="AB439" s="116">
        <f t="shared" si="97"/>
        <v>48</v>
      </c>
      <c r="AC439" s="116">
        <f t="shared" si="98"/>
        <v>45</v>
      </c>
      <c r="AD439" s="116">
        <f t="shared" si="99"/>
        <v>54</v>
      </c>
      <c r="AE439" s="116">
        <f t="shared" si="100"/>
        <v>52</v>
      </c>
      <c r="AF439" s="116">
        <f t="shared" si="101"/>
        <v>52</v>
      </c>
      <c r="AG439" s="116">
        <f t="shared" si="102"/>
        <v>57</v>
      </c>
      <c r="AH439" s="116">
        <f t="shared" si="103"/>
        <v>52</v>
      </c>
      <c r="AI439" s="116">
        <f t="shared" si="104"/>
        <v>43</v>
      </c>
      <c r="AJ439" s="116">
        <f t="shared" si="105"/>
        <v>26</v>
      </c>
      <c r="AK439" s="116">
        <f t="shared" si="106"/>
        <v>25</v>
      </c>
      <c r="AL439" s="116">
        <f t="shared" si="107"/>
        <v>0</v>
      </c>
      <c r="AM439" s="116">
        <f t="shared" si="108"/>
        <v>0</v>
      </c>
      <c r="AN439" s="116">
        <f t="shared" si="109"/>
        <v>0</v>
      </c>
      <c r="AO439" s="116">
        <f t="shared" si="110"/>
        <v>0</v>
      </c>
      <c r="AP439" s="116">
        <f t="shared" si="111"/>
        <v>0</v>
      </c>
      <c r="AQ439" s="116">
        <f t="shared" si="112"/>
        <v>454</v>
      </c>
    </row>
    <row r="440" spans="1:43" x14ac:dyDescent="0.25">
      <c r="A440" s="119" t="s">
        <v>613</v>
      </c>
      <c r="B440" s="119" t="s">
        <v>614</v>
      </c>
      <c r="C440" s="120">
        <v>14</v>
      </c>
      <c r="D440" s="120">
        <v>25</v>
      </c>
      <c r="E440" s="120">
        <v>16</v>
      </c>
      <c r="F440" s="120">
        <v>15</v>
      </c>
      <c r="G440" s="120">
        <v>19</v>
      </c>
      <c r="H440" s="120">
        <v>18</v>
      </c>
      <c r="I440" s="120">
        <v>26</v>
      </c>
      <c r="J440" s="120">
        <v>19</v>
      </c>
      <c r="K440" s="120">
        <v>0</v>
      </c>
      <c r="L440" s="120">
        <v>0</v>
      </c>
      <c r="M440" s="120">
        <v>0</v>
      </c>
      <c r="N440" s="120">
        <v>0</v>
      </c>
      <c r="O440" s="120">
        <v>0</v>
      </c>
      <c r="P440" s="120">
        <v>0</v>
      </c>
      <c r="Q440" s="120">
        <v>0</v>
      </c>
      <c r="R440" s="120">
        <v>152</v>
      </c>
      <c r="AB440" s="116">
        <f t="shared" si="97"/>
        <v>14</v>
      </c>
      <c r="AC440" s="116">
        <f t="shared" si="98"/>
        <v>25</v>
      </c>
      <c r="AD440" s="116">
        <f t="shared" si="99"/>
        <v>16</v>
      </c>
      <c r="AE440" s="116">
        <f t="shared" si="100"/>
        <v>15</v>
      </c>
      <c r="AF440" s="116">
        <f t="shared" si="101"/>
        <v>19</v>
      </c>
      <c r="AG440" s="116">
        <f t="shared" si="102"/>
        <v>18</v>
      </c>
      <c r="AH440" s="116">
        <f t="shared" si="103"/>
        <v>26</v>
      </c>
      <c r="AI440" s="116">
        <f t="shared" si="104"/>
        <v>19</v>
      </c>
      <c r="AJ440" s="116">
        <f t="shared" si="105"/>
        <v>0</v>
      </c>
      <c r="AK440" s="116">
        <f t="shared" si="106"/>
        <v>0</v>
      </c>
      <c r="AL440" s="116">
        <f t="shared" si="107"/>
        <v>0</v>
      </c>
      <c r="AM440" s="116">
        <f t="shared" si="108"/>
        <v>0</v>
      </c>
      <c r="AN440" s="116">
        <f t="shared" si="109"/>
        <v>0</v>
      </c>
      <c r="AO440" s="116">
        <f t="shared" si="110"/>
        <v>0</v>
      </c>
      <c r="AP440" s="116">
        <f t="shared" si="111"/>
        <v>0</v>
      </c>
      <c r="AQ440" s="116">
        <f t="shared" si="112"/>
        <v>152</v>
      </c>
    </row>
    <row r="441" spans="1:43" x14ac:dyDescent="0.25">
      <c r="A441" s="119" t="s">
        <v>615</v>
      </c>
      <c r="B441" s="119" t="s">
        <v>616</v>
      </c>
      <c r="C441" s="120">
        <v>0</v>
      </c>
      <c r="D441" s="120">
        <v>0</v>
      </c>
      <c r="E441" s="120">
        <v>0</v>
      </c>
      <c r="F441" s="120">
        <v>0</v>
      </c>
      <c r="G441" s="120">
        <v>0</v>
      </c>
      <c r="H441" s="120">
        <v>0</v>
      </c>
      <c r="I441" s="120">
        <v>0</v>
      </c>
      <c r="J441" s="120">
        <v>0</v>
      </c>
      <c r="K441" s="120">
        <v>0</v>
      </c>
      <c r="L441" s="120">
        <v>0</v>
      </c>
      <c r="M441" s="120">
        <v>192</v>
      </c>
      <c r="N441" s="120">
        <v>211</v>
      </c>
      <c r="O441" s="120">
        <v>185</v>
      </c>
      <c r="P441" s="120">
        <v>187</v>
      </c>
      <c r="Q441" s="120">
        <v>9</v>
      </c>
      <c r="R441" s="120">
        <v>784</v>
      </c>
      <c r="AB441" s="116">
        <f t="shared" si="97"/>
        <v>0</v>
      </c>
      <c r="AC441" s="116">
        <f t="shared" si="98"/>
        <v>0</v>
      </c>
      <c r="AD441" s="116">
        <f t="shared" si="99"/>
        <v>0</v>
      </c>
      <c r="AE441" s="116">
        <f t="shared" si="100"/>
        <v>0</v>
      </c>
      <c r="AF441" s="116">
        <f t="shared" si="101"/>
        <v>0</v>
      </c>
      <c r="AG441" s="116">
        <f t="shared" si="102"/>
        <v>0</v>
      </c>
      <c r="AH441" s="116">
        <f t="shared" si="103"/>
        <v>0</v>
      </c>
      <c r="AI441" s="116">
        <f t="shared" si="104"/>
        <v>0</v>
      </c>
      <c r="AJ441" s="116">
        <f t="shared" si="105"/>
        <v>0</v>
      </c>
      <c r="AK441" s="116">
        <f t="shared" si="106"/>
        <v>0</v>
      </c>
      <c r="AL441" s="116">
        <f t="shared" si="107"/>
        <v>192</v>
      </c>
      <c r="AM441" s="116">
        <f t="shared" si="108"/>
        <v>211</v>
      </c>
      <c r="AN441" s="116">
        <f t="shared" si="109"/>
        <v>185</v>
      </c>
      <c r="AO441" s="116">
        <f t="shared" si="110"/>
        <v>187</v>
      </c>
      <c r="AP441" s="116">
        <f t="shared" si="111"/>
        <v>9</v>
      </c>
      <c r="AQ441" s="116">
        <f t="shared" si="112"/>
        <v>784</v>
      </c>
    </row>
    <row r="442" spans="1:43" x14ac:dyDescent="0.25">
      <c r="A442" s="119" t="s">
        <v>615</v>
      </c>
      <c r="B442" s="119" t="s">
        <v>617</v>
      </c>
      <c r="C442" s="120">
        <v>0</v>
      </c>
      <c r="D442" s="120">
        <v>42</v>
      </c>
      <c r="E442" s="120">
        <v>42</v>
      </c>
      <c r="F442" s="120">
        <v>48</v>
      </c>
      <c r="G442" s="120">
        <v>59</v>
      </c>
      <c r="H442" s="120">
        <v>55</v>
      </c>
      <c r="I442" s="120">
        <v>45</v>
      </c>
      <c r="J442" s="120">
        <v>0</v>
      </c>
      <c r="K442" s="120">
        <v>0</v>
      </c>
      <c r="L442" s="120">
        <v>0</v>
      </c>
      <c r="M442" s="120">
        <v>0</v>
      </c>
      <c r="N442" s="120">
        <v>0</v>
      </c>
      <c r="O442" s="120">
        <v>0</v>
      </c>
      <c r="P442" s="120">
        <v>0</v>
      </c>
      <c r="Q442" s="120">
        <v>0</v>
      </c>
      <c r="R442" s="120">
        <v>291</v>
      </c>
      <c r="AB442" s="116">
        <f t="shared" si="97"/>
        <v>0</v>
      </c>
      <c r="AC442" s="116">
        <f t="shared" si="98"/>
        <v>42</v>
      </c>
      <c r="AD442" s="116">
        <f t="shared" si="99"/>
        <v>42</v>
      </c>
      <c r="AE442" s="116">
        <f t="shared" si="100"/>
        <v>48</v>
      </c>
      <c r="AF442" s="116">
        <f t="shared" si="101"/>
        <v>59</v>
      </c>
      <c r="AG442" s="116">
        <f t="shared" si="102"/>
        <v>55</v>
      </c>
      <c r="AH442" s="116">
        <f t="shared" si="103"/>
        <v>45</v>
      </c>
      <c r="AI442" s="116">
        <f t="shared" si="104"/>
        <v>0</v>
      </c>
      <c r="AJ442" s="116">
        <f t="shared" si="105"/>
        <v>0</v>
      </c>
      <c r="AK442" s="116">
        <f t="shared" si="106"/>
        <v>0</v>
      </c>
      <c r="AL442" s="116">
        <f t="shared" si="107"/>
        <v>0</v>
      </c>
      <c r="AM442" s="116">
        <f t="shared" si="108"/>
        <v>0</v>
      </c>
      <c r="AN442" s="116">
        <f t="shared" si="109"/>
        <v>0</v>
      </c>
      <c r="AO442" s="116">
        <f t="shared" si="110"/>
        <v>0</v>
      </c>
      <c r="AP442" s="116">
        <f t="shared" si="111"/>
        <v>0</v>
      </c>
      <c r="AQ442" s="116">
        <f t="shared" si="112"/>
        <v>291</v>
      </c>
    </row>
    <row r="443" spans="1:43" x14ac:dyDescent="0.25">
      <c r="A443" s="119" t="s">
        <v>615</v>
      </c>
      <c r="B443" s="119" t="s">
        <v>433</v>
      </c>
      <c r="C443" s="120">
        <v>0</v>
      </c>
      <c r="D443" s="120">
        <v>53</v>
      </c>
      <c r="E443" s="120">
        <v>58</v>
      </c>
      <c r="F443" s="120">
        <v>67</v>
      </c>
      <c r="G443" s="120">
        <v>68</v>
      </c>
      <c r="H443" s="120">
        <v>70</v>
      </c>
      <c r="I443" s="120">
        <v>69</v>
      </c>
      <c r="J443" s="120">
        <v>0</v>
      </c>
      <c r="K443" s="120">
        <v>0</v>
      </c>
      <c r="L443" s="120">
        <v>0</v>
      </c>
      <c r="M443" s="120">
        <v>0</v>
      </c>
      <c r="N443" s="120">
        <v>0</v>
      </c>
      <c r="O443" s="120">
        <v>0</v>
      </c>
      <c r="P443" s="120">
        <v>0</v>
      </c>
      <c r="Q443" s="120">
        <v>0</v>
      </c>
      <c r="R443" s="118">
        <v>385</v>
      </c>
      <c r="AB443" s="116">
        <f t="shared" si="97"/>
        <v>0</v>
      </c>
      <c r="AC443" s="116">
        <f t="shared" si="98"/>
        <v>53</v>
      </c>
      <c r="AD443" s="116">
        <f t="shared" si="99"/>
        <v>58</v>
      </c>
      <c r="AE443" s="116">
        <f t="shared" si="100"/>
        <v>67</v>
      </c>
      <c r="AF443" s="116">
        <f t="shared" si="101"/>
        <v>68</v>
      </c>
      <c r="AG443" s="116">
        <f t="shared" si="102"/>
        <v>70</v>
      </c>
      <c r="AH443" s="116">
        <f t="shared" si="103"/>
        <v>69</v>
      </c>
      <c r="AI443" s="116">
        <f t="shared" si="104"/>
        <v>0</v>
      </c>
      <c r="AJ443" s="116">
        <f t="shared" si="105"/>
        <v>0</v>
      </c>
      <c r="AK443" s="116">
        <f t="shared" si="106"/>
        <v>0</v>
      </c>
      <c r="AL443" s="116">
        <f t="shared" si="107"/>
        <v>0</v>
      </c>
      <c r="AM443" s="116">
        <f t="shared" si="108"/>
        <v>0</v>
      </c>
      <c r="AN443" s="116">
        <f t="shared" si="109"/>
        <v>0</v>
      </c>
      <c r="AO443" s="116">
        <f t="shared" si="110"/>
        <v>0</v>
      </c>
      <c r="AP443" s="116">
        <f t="shared" si="111"/>
        <v>0</v>
      </c>
      <c r="AQ443" s="116">
        <f t="shared" si="112"/>
        <v>385</v>
      </c>
    </row>
    <row r="444" spans="1:43" x14ac:dyDescent="0.25">
      <c r="A444" s="119" t="s">
        <v>615</v>
      </c>
      <c r="B444" s="119" t="s">
        <v>618</v>
      </c>
      <c r="C444" s="120">
        <v>0</v>
      </c>
      <c r="D444" s="120">
        <v>0</v>
      </c>
      <c r="E444" s="120">
        <v>0</v>
      </c>
      <c r="F444" s="120">
        <v>0</v>
      </c>
      <c r="G444" s="120">
        <v>0</v>
      </c>
      <c r="H444" s="120">
        <v>0</v>
      </c>
      <c r="I444" s="120">
        <v>0</v>
      </c>
      <c r="J444" s="120">
        <v>265</v>
      </c>
      <c r="K444" s="120">
        <v>226</v>
      </c>
      <c r="L444" s="120">
        <v>254</v>
      </c>
      <c r="M444" s="120">
        <v>0</v>
      </c>
      <c r="N444" s="120">
        <v>0</v>
      </c>
      <c r="O444" s="120">
        <v>0</v>
      </c>
      <c r="P444" s="120">
        <v>0</v>
      </c>
      <c r="Q444" s="120">
        <v>0</v>
      </c>
      <c r="R444" s="120">
        <v>745</v>
      </c>
      <c r="AB444" s="116">
        <f t="shared" si="97"/>
        <v>0</v>
      </c>
      <c r="AC444" s="116">
        <f t="shared" si="98"/>
        <v>0</v>
      </c>
      <c r="AD444" s="116">
        <f t="shared" si="99"/>
        <v>0</v>
      </c>
      <c r="AE444" s="116">
        <f t="shared" si="100"/>
        <v>0</v>
      </c>
      <c r="AF444" s="116">
        <f t="shared" si="101"/>
        <v>0</v>
      </c>
      <c r="AG444" s="116">
        <f t="shared" si="102"/>
        <v>0</v>
      </c>
      <c r="AH444" s="116">
        <f t="shared" si="103"/>
        <v>0</v>
      </c>
      <c r="AI444" s="116">
        <f t="shared" si="104"/>
        <v>265</v>
      </c>
      <c r="AJ444" s="116">
        <f t="shared" si="105"/>
        <v>226</v>
      </c>
      <c r="AK444" s="116">
        <f t="shared" si="106"/>
        <v>254</v>
      </c>
      <c r="AL444" s="116">
        <f t="shared" si="107"/>
        <v>0</v>
      </c>
      <c r="AM444" s="116">
        <f t="shared" si="108"/>
        <v>0</v>
      </c>
      <c r="AN444" s="116">
        <f t="shared" si="109"/>
        <v>0</v>
      </c>
      <c r="AO444" s="116">
        <f t="shared" si="110"/>
        <v>0</v>
      </c>
      <c r="AP444" s="116">
        <f t="shared" si="111"/>
        <v>0</v>
      </c>
      <c r="AQ444" s="116">
        <f t="shared" si="112"/>
        <v>745</v>
      </c>
    </row>
    <row r="445" spans="1:43" x14ac:dyDescent="0.25">
      <c r="A445" s="119" t="s">
        <v>615</v>
      </c>
      <c r="B445" s="119" t="s">
        <v>619</v>
      </c>
      <c r="C445" s="120">
        <v>0</v>
      </c>
      <c r="D445" s="120">
        <v>57</v>
      </c>
      <c r="E445" s="120">
        <v>65</v>
      </c>
      <c r="F445" s="120">
        <v>72</v>
      </c>
      <c r="G445" s="120">
        <v>59</v>
      </c>
      <c r="H445" s="120">
        <v>77</v>
      </c>
      <c r="I445" s="120">
        <v>59</v>
      </c>
      <c r="J445" s="120">
        <v>0</v>
      </c>
      <c r="K445" s="120">
        <v>0</v>
      </c>
      <c r="L445" s="120">
        <v>0</v>
      </c>
      <c r="M445" s="120">
        <v>0</v>
      </c>
      <c r="N445" s="120">
        <v>0</v>
      </c>
      <c r="O445" s="120">
        <v>0</v>
      </c>
      <c r="P445" s="120">
        <v>0</v>
      </c>
      <c r="Q445" s="120">
        <v>0</v>
      </c>
      <c r="R445" s="120">
        <v>389</v>
      </c>
      <c r="AB445" s="116">
        <f t="shared" si="97"/>
        <v>0</v>
      </c>
      <c r="AC445" s="116">
        <f t="shared" si="98"/>
        <v>57</v>
      </c>
      <c r="AD445" s="116">
        <f t="shared" si="99"/>
        <v>65</v>
      </c>
      <c r="AE445" s="116">
        <f t="shared" si="100"/>
        <v>72</v>
      </c>
      <c r="AF445" s="116">
        <f t="shared" si="101"/>
        <v>59</v>
      </c>
      <c r="AG445" s="116">
        <f t="shared" si="102"/>
        <v>77</v>
      </c>
      <c r="AH445" s="116">
        <f t="shared" si="103"/>
        <v>59</v>
      </c>
      <c r="AI445" s="116">
        <f t="shared" si="104"/>
        <v>0</v>
      </c>
      <c r="AJ445" s="116">
        <f t="shared" si="105"/>
        <v>0</v>
      </c>
      <c r="AK445" s="116">
        <f t="shared" si="106"/>
        <v>0</v>
      </c>
      <c r="AL445" s="116">
        <f t="shared" si="107"/>
        <v>0</v>
      </c>
      <c r="AM445" s="116">
        <f t="shared" si="108"/>
        <v>0</v>
      </c>
      <c r="AN445" s="116">
        <f t="shared" si="109"/>
        <v>0</v>
      </c>
      <c r="AO445" s="116">
        <f t="shared" si="110"/>
        <v>0</v>
      </c>
      <c r="AP445" s="116">
        <f t="shared" si="111"/>
        <v>0</v>
      </c>
      <c r="AQ445" s="116">
        <f t="shared" si="112"/>
        <v>389</v>
      </c>
    </row>
    <row r="446" spans="1:43" x14ac:dyDescent="0.25">
      <c r="A446" s="119" t="s">
        <v>615</v>
      </c>
      <c r="B446" s="119" t="s">
        <v>620</v>
      </c>
      <c r="C446" s="120">
        <v>104</v>
      </c>
      <c r="D446" s="120">
        <v>39</v>
      </c>
      <c r="E446" s="120">
        <v>43</v>
      </c>
      <c r="F446" s="120">
        <v>41</v>
      </c>
      <c r="G446" s="120">
        <v>37</v>
      </c>
      <c r="H446" s="120">
        <v>44</v>
      </c>
      <c r="I446" s="120">
        <v>42</v>
      </c>
      <c r="J446" s="120">
        <v>0</v>
      </c>
      <c r="K446" s="120">
        <v>0</v>
      </c>
      <c r="L446" s="120">
        <v>0</v>
      </c>
      <c r="M446" s="120">
        <v>0</v>
      </c>
      <c r="N446" s="120">
        <v>0</v>
      </c>
      <c r="O446" s="120">
        <v>0</v>
      </c>
      <c r="P446" s="120">
        <v>0</v>
      </c>
      <c r="Q446" s="120">
        <v>0</v>
      </c>
      <c r="R446" s="120">
        <v>350</v>
      </c>
      <c r="AB446" s="116">
        <f t="shared" si="97"/>
        <v>104</v>
      </c>
      <c r="AC446" s="116">
        <f t="shared" si="98"/>
        <v>39</v>
      </c>
      <c r="AD446" s="116">
        <f t="shared" si="99"/>
        <v>43</v>
      </c>
      <c r="AE446" s="116">
        <f t="shared" si="100"/>
        <v>41</v>
      </c>
      <c r="AF446" s="116">
        <f t="shared" si="101"/>
        <v>37</v>
      </c>
      <c r="AG446" s="116">
        <f t="shared" si="102"/>
        <v>44</v>
      </c>
      <c r="AH446" s="116">
        <f t="shared" si="103"/>
        <v>42</v>
      </c>
      <c r="AI446" s="116">
        <f t="shared" si="104"/>
        <v>0</v>
      </c>
      <c r="AJ446" s="116">
        <f t="shared" si="105"/>
        <v>0</v>
      </c>
      <c r="AK446" s="116">
        <f t="shared" si="106"/>
        <v>0</v>
      </c>
      <c r="AL446" s="116">
        <f t="shared" si="107"/>
        <v>0</v>
      </c>
      <c r="AM446" s="116">
        <f t="shared" si="108"/>
        <v>0</v>
      </c>
      <c r="AN446" s="116">
        <f t="shared" si="109"/>
        <v>0</v>
      </c>
      <c r="AO446" s="116">
        <f t="shared" si="110"/>
        <v>0</v>
      </c>
      <c r="AP446" s="116">
        <f t="shared" si="111"/>
        <v>0</v>
      </c>
      <c r="AQ446" s="116">
        <f t="shared" si="112"/>
        <v>350</v>
      </c>
    </row>
    <row r="447" spans="1:43" x14ac:dyDescent="0.25">
      <c r="A447" s="119" t="s">
        <v>615</v>
      </c>
      <c r="B447" s="119" t="s">
        <v>621</v>
      </c>
      <c r="C447" s="120">
        <v>0</v>
      </c>
      <c r="D447" s="120">
        <v>40</v>
      </c>
      <c r="E447" s="120">
        <v>64</v>
      </c>
      <c r="F447" s="120">
        <v>46</v>
      </c>
      <c r="G447" s="120">
        <v>34</v>
      </c>
      <c r="H447" s="120">
        <v>65</v>
      </c>
      <c r="I447" s="120">
        <v>45</v>
      </c>
      <c r="J447" s="120">
        <v>0</v>
      </c>
      <c r="K447" s="120">
        <v>0</v>
      </c>
      <c r="L447" s="120">
        <v>0</v>
      </c>
      <c r="M447" s="120">
        <v>0</v>
      </c>
      <c r="N447" s="120">
        <v>0</v>
      </c>
      <c r="O447" s="120">
        <v>0</v>
      </c>
      <c r="P447" s="120">
        <v>0</v>
      </c>
      <c r="Q447" s="120">
        <v>0</v>
      </c>
      <c r="R447" s="120">
        <v>294</v>
      </c>
      <c r="AB447" s="116">
        <f t="shared" si="97"/>
        <v>0</v>
      </c>
      <c r="AC447" s="116">
        <f t="shared" si="98"/>
        <v>40</v>
      </c>
      <c r="AD447" s="116">
        <f t="shared" si="99"/>
        <v>64</v>
      </c>
      <c r="AE447" s="116">
        <f t="shared" si="100"/>
        <v>46</v>
      </c>
      <c r="AF447" s="116">
        <f t="shared" si="101"/>
        <v>34</v>
      </c>
      <c r="AG447" s="116">
        <f t="shared" si="102"/>
        <v>65</v>
      </c>
      <c r="AH447" s="116">
        <f t="shared" si="103"/>
        <v>45</v>
      </c>
      <c r="AI447" s="116">
        <f t="shared" si="104"/>
        <v>0</v>
      </c>
      <c r="AJ447" s="116">
        <f t="shared" si="105"/>
        <v>0</v>
      </c>
      <c r="AK447" s="116">
        <f t="shared" si="106"/>
        <v>0</v>
      </c>
      <c r="AL447" s="116">
        <f t="shared" si="107"/>
        <v>0</v>
      </c>
      <c r="AM447" s="116">
        <f t="shared" si="108"/>
        <v>0</v>
      </c>
      <c r="AN447" s="116">
        <f t="shared" si="109"/>
        <v>0</v>
      </c>
      <c r="AO447" s="116">
        <f t="shared" si="110"/>
        <v>0</v>
      </c>
      <c r="AP447" s="116">
        <f t="shared" si="111"/>
        <v>0</v>
      </c>
      <c r="AQ447" s="116">
        <f t="shared" si="112"/>
        <v>294</v>
      </c>
    </row>
    <row r="448" spans="1:43" x14ac:dyDescent="0.25">
      <c r="A448" s="119" t="s">
        <v>622</v>
      </c>
      <c r="B448" s="119" t="s">
        <v>623</v>
      </c>
      <c r="C448" s="120">
        <v>92</v>
      </c>
      <c r="D448" s="120">
        <v>0</v>
      </c>
      <c r="E448" s="120">
        <v>0</v>
      </c>
      <c r="F448" s="120">
        <v>0</v>
      </c>
      <c r="G448" s="120">
        <v>0</v>
      </c>
      <c r="H448" s="120">
        <v>0</v>
      </c>
      <c r="I448" s="120">
        <v>0</v>
      </c>
      <c r="J448" s="120">
        <v>0</v>
      </c>
      <c r="K448" s="120">
        <v>0</v>
      </c>
      <c r="L448" s="120">
        <v>0</v>
      </c>
      <c r="M448" s="120">
        <v>0</v>
      </c>
      <c r="N448" s="120">
        <v>0</v>
      </c>
      <c r="O448" s="120">
        <v>0</v>
      </c>
      <c r="P448" s="120">
        <v>0</v>
      </c>
      <c r="Q448" s="120">
        <v>0</v>
      </c>
      <c r="R448" s="120">
        <v>92</v>
      </c>
      <c r="AB448" s="116">
        <f t="shared" si="97"/>
        <v>92</v>
      </c>
      <c r="AC448" s="116">
        <f t="shared" si="98"/>
        <v>0</v>
      </c>
      <c r="AD448" s="116">
        <f t="shared" si="99"/>
        <v>0</v>
      </c>
      <c r="AE448" s="116">
        <f t="shared" si="100"/>
        <v>0</v>
      </c>
      <c r="AF448" s="116">
        <f t="shared" si="101"/>
        <v>0</v>
      </c>
      <c r="AG448" s="116">
        <f t="shared" si="102"/>
        <v>0</v>
      </c>
      <c r="AH448" s="116">
        <f t="shared" si="103"/>
        <v>0</v>
      </c>
      <c r="AI448" s="116">
        <f t="shared" si="104"/>
        <v>0</v>
      </c>
      <c r="AJ448" s="116">
        <f t="shared" si="105"/>
        <v>0</v>
      </c>
      <c r="AK448" s="116">
        <f t="shared" si="106"/>
        <v>0</v>
      </c>
      <c r="AL448" s="116">
        <f t="shared" si="107"/>
        <v>0</v>
      </c>
      <c r="AM448" s="116">
        <f t="shared" si="108"/>
        <v>0</v>
      </c>
      <c r="AN448" s="116">
        <f t="shared" si="109"/>
        <v>0</v>
      </c>
      <c r="AO448" s="116">
        <f t="shared" si="110"/>
        <v>0</v>
      </c>
      <c r="AP448" s="116">
        <f t="shared" si="111"/>
        <v>0</v>
      </c>
      <c r="AQ448" s="116">
        <f t="shared" si="112"/>
        <v>92</v>
      </c>
    </row>
    <row r="449" spans="1:43" x14ac:dyDescent="0.25">
      <c r="A449" s="119" t="s">
        <v>622</v>
      </c>
      <c r="B449" s="119" t="s">
        <v>624</v>
      </c>
      <c r="C449" s="120">
        <v>0</v>
      </c>
      <c r="D449" s="120">
        <v>0</v>
      </c>
      <c r="E449" s="120">
        <v>0</v>
      </c>
      <c r="F449" s="120">
        <v>0</v>
      </c>
      <c r="G449" s="120">
        <v>0</v>
      </c>
      <c r="H449" s="120">
        <v>0</v>
      </c>
      <c r="I449" s="120">
        <v>0</v>
      </c>
      <c r="J449" s="120">
        <v>0</v>
      </c>
      <c r="K449" s="120">
        <v>0</v>
      </c>
      <c r="L449" s="120">
        <v>0</v>
      </c>
      <c r="M449" s="120">
        <v>197</v>
      </c>
      <c r="N449" s="120">
        <v>221</v>
      </c>
      <c r="O449" s="120">
        <v>242</v>
      </c>
      <c r="P449" s="120">
        <v>234</v>
      </c>
      <c r="Q449" s="120">
        <v>8</v>
      </c>
      <c r="R449" s="120">
        <v>902</v>
      </c>
      <c r="AB449" s="116">
        <f t="shared" si="97"/>
        <v>0</v>
      </c>
      <c r="AC449" s="116">
        <f t="shared" si="98"/>
        <v>0</v>
      </c>
      <c r="AD449" s="116">
        <f t="shared" si="99"/>
        <v>0</v>
      </c>
      <c r="AE449" s="116">
        <f t="shared" si="100"/>
        <v>0</v>
      </c>
      <c r="AF449" s="116">
        <f t="shared" si="101"/>
        <v>0</v>
      </c>
      <c r="AG449" s="116">
        <f t="shared" si="102"/>
        <v>0</v>
      </c>
      <c r="AH449" s="116">
        <f t="shared" si="103"/>
        <v>0</v>
      </c>
      <c r="AI449" s="116">
        <f t="shared" si="104"/>
        <v>0</v>
      </c>
      <c r="AJ449" s="116">
        <f t="shared" si="105"/>
        <v>0</v>
      </c>
      <c r="AK449" s="116">
        <f t="shared" si="106"/>
        <v>0</v>
      </c>
      <c r="AL449" s="116">
        <f t="shared" si="107"/>
        <v>197</v>
      </c>
      <c r="AM449" s="116">
        <f t="shared" si="108"/>
        <v>221</v>
      </c>
      <c r="AN449" s="116">
        <f t="shared" si="109"/>
        <v>242</v>
      </c>
      <c r="AO449" s="116">
        <f t="shared" si="110"/>
        <v>234</v>
      </c>
      <c r="AP449" s="116">
        <f t="shared" si="111"/>
        <v>8</v>
      </c>
      <c r="AQ449" s="116">
        <f t="shared" si="112"/>
        <v>902</v>
      </c>
    </row>
    <row r="450" spans="1:43" x14ac:dyDescent="0.25">
      <c r="A450" s="119" t="s">
        <v>622</v>
      </c>
      <c r="B450" s="119" t="s">
        <v>625</v>
      </c>
      <c r="C450" s="120">
        <v>0</v>
      </c>
      <c r="D450" s="120">
        <v>0</v>
      </c>
      <c r="E450" s="120">
        <v>0</v>
      </c>
      <c r="F450" s="120">
        <v>0</v>
      </c>
      <c r="G450" s="120">
        <v>0</v>
      </c>
      <c r="H450" s="120">
        <v>0</v>
      </c>
      <c r="I450" s="120">
        <v>0</v>
      </c>
      <c r="J450" s="120">
        <v>268</v>
      </c>
      <c r="K450" s="120">
        <v>272</v>
      </c>
      <c r="L450" s="120">
        <v>261</v>
      </c>
      <c r="M450" s="120">
        <v>0</v>
      </c>
      <c r="N450" s="120">
        <v>0</v>
      </c>
      <c r="O450" s="120">
        <v>0</v>
      </c>
      <c r="P450" s="120">
        <v>0</v>
      </c>
      <c r="Q450" s="120">
        <v>0</v>
      </c>
      <c r="R450" s="120">
        <v>801</v>
      </c>
      <c r="AB450" s="116">
        <f t="shared" si="97"/>
        <v>0</v>
      </c>
      <c r="AC450" s="116">
        <f t="shared" si="98"/>
        <v>0</v>
      </c>
      <c r="AD450" s="116">
        <f t="shared" si="99"/>
        <v>0</v>
      </c>
      <c r="AE450" s="116">
        <f t="shared" si="100"/>
        <v>0</v>
      </c>
      <c r="AF450" s="116">
        <f t="shared" si="101"/>
        <v>0</v>
      </c>
      <c r="AG450" s="116">
        <f t="shared" si="102"/>
        <v>0</v>
      </c>
      <c r="AH450" s="116">
        <f t="shared" si="103"/>
        <v>0</v>
      </c>
      <c r="AI450" s="116">
        <f t="shared" si="104"/>
        <v>268</v>
      </c>
      <c r="AJ450" s="116">
        <f t="shared" si="105"/>
        <v>272</v>
      </c>
      <c r="AK450" s="116">
        <f t="shared" si="106"/>
        <v>261</v>
      </c>
      <c r="AL450" s="116">
        <f t="shared" si="107"/>
        <v>0</v>
      </c>
      <c r="AM450" s="116">
        <f t="shared" si="108"/>
        <v>0</v>
      </c>
      <c r="AN450" s="116">
        <f t="shared" si="109"/>
        <v>0</v>
      </c>
      <c r="AO450" s="116">
        <f t="shared" si="110"/>
        <v>0</v>
      </c>
      <c r="AP450" s="116">
        <f t="shared" si="111"/>
        <v>0</v>
      </c>
      <c r="AQ450" s="116">
        <f t="shared" si="112"/>
        <v>801</v>
      </c>
    </row>
    <row r="451" spans="1:43" x14ac:dyDescent="0.25">
      <c r="A451" s="119" t="s">
        <v>622</v>
      </c>
      <c r="B451" s="119" t="s">
        <v>626</v>
      </c>
      <c r="C451" s="120">
        <v>15</v>
      </c>
      <c r="D451" s="120">
        <v>57</v>
      </c>
      <c r="E451" s="120">
        <v>64</v>
      </c>
      <c r="F451" s="120">
        <v>60</v>
      </c>
      <c r="G451" s="120">
        <v>70</v>
      </c>
      <c r="H451" s="120">
        <v>74</v>
      </c>
      <c r="I451" s="120">
        <v>67</v>
      </c>
      <c r="J451" s="120">
        <v>0</v>
      </c>
      <c r="K451" s="120">
        <v>0</v>
      </c>
      <c r="L451" s="120">
        <v>0</v>
      </c>
      <c r="M451" s="120">
        <v>0</v>
      </c>
      <c r="N451" s="120">
        <v>0</v>
      </c>
      <c r="O451" s="120">
        <v>0</v>
      </c>
      <c r="P451" s="120">
        <v>0</v>
      </c>
      <c r="Q451" s="120">
        <v>0</v>
      </c>
      <c r="R451" s="120">
        <v>407</v>
      </c>
      <c r="AB451" s="116">
        <f t="shared" si="97"/>
        <v>15</v>
      </c>
      <c r="AC451" s="116">
        <f t="shared" si="98"/>
        <v>57</v>
      </c>
      <c r="AD451" s="116">
        <f t="shared" si="99"/>
        <v>64</v>
      </c>
      <c r="AE451" s="116">
        <f t="shared" si="100"/>
        <v>60</v>
      </c>
      <c r="AF451" s="116">
        <f t="shared" si="101"/>
        <v>70</v>
      </c>
      <c r="AG451" s="116">
        <f t="shared" si="102"/>
        <v>74</v>
      </c>
      <c r="AH451" s="116">
        <f t="shared" si="103"/>
        <v>67</v>
      </c>
      <c r="AI451" s="116">
        <f t="shared" si="104"/>
        <v>0</v>
      </c>
      <c r="AJ451" s="116">
        <f t="shared" si="105"/>
        <v>0</v>
      </c>
      <c r="AK451" s="116">
        <f t="shared" si="106"/>
        <v>0</v>
      </c>
      <c r="AL451" s="116">
        <f t="shared" si="107"/>
        <v>0</v>
      </c>
      <c r="AM451" s="116">
        <f t="shared" si="108"/>
        <v>0</v>
      </c>
      <c r="AN451" s="116">
        <f t="shared" si="109"/>
        <v>0</v>
      </c>
      <c r="AO451" s="116">
        <f t="shared" si="110"/>
        <v>0</v>
      </c>
      <c r="AP451" s="116">
        <f t="shared" si="111"/>
        <v>0</v>
      </c>
      <c r="AQ451" s="116">
        <f t="shared" si="112"/>
        <v>407</v>
      </c>
    </row>
    <row r="452" spans="1:43" x14ac:dyDescent="0.25">
      <c r="A452" s="119" t="s">
        <v>622</v>
      </c>
      <c r="B452" s="119" t="s">
        <v>627</v>
      </c>
      <c r="C452" s="120">
        <v>0</v>
      </c>
      <c r="D452" s="120">
        <v>80</v>
      </c>
      <c r="E452" s="120">
        <v>108</v>
      </c>
      <c r="F452" s="120">
        <v>126</v>
      </c>
      <c r="G452" s="120">
        <v>128</v>
      </c>
      <c r="H452" s="120">
        <v>115</v>
      </c>
      <c r="I452" s="120">
        <v>146</v>
      </c>
      <c r="J452" s="120">
        <v>0</v>
      </c>
      <c r="K452" s="120">
        <v>0</v>
      </c>
      <c r="L452" s="120">
        <v>0</v>
      </c>
      <c r="M452" s="120">
        <v>0</v>
      </c>
      <c r="N452" s="120">
        <v>0</v>
      </c>
      <c r="O452" s="120">
        <v>0</v>
      </c>
      <c r="P452" s="120">
        <v>0</v>
      </c>
      <c r="Q452" s="120">
        <v>0</v>
      </c>
      <c r="R452" s="120">
        <v>703</v>
      </c>
      <c r="AB452" s="116">
        <f t="shared" ref="AB452:AB515" si="113">C452*1</f>
        <v>0</v>
      </c>
      <c r="AC452" s="116">
        <f t="shared" ref="AC452:AC515" si="114">D452*1</f>
        <v>80</v>
      </c>
      <c r="AD452" s="116">
        <f t="shared" ref="AD452:AD515" si="115">E452*1</f>
        <v>108</v>
      </c>
      <c r="AE452" s="116">
        <f t="shared" ref="AE452:AE515" si="116">F452*1</f>
        <v>126</v>
      </c>
      <c r="AF452" s="116">
        <f t="shared" ref="AF452:AF515" si="117">G452*1</f>
        <v>128</v>
      </c>
      <c r="AG452" s="116">
        <f t="shared" ref="AG452:AG515" si="118">H452*1</f>
        <v>115</v>
      </c>
      <c r="AH452" s="116">
        <f t="shared" ref="AH452:AH515" si="119">I452*1</f>
        <v>146</v>
      </c>
      <c r="AI452" s="116">
        <f t="shared" ref="AI452:AI515" si="120">J452*1</f>
        <v>0</v>
      </c>
      <c r="AJ452" s="116">
        <f t="shared" ref="AJ452:AJ515" si="121">K452*1</f>
        <v>0</v>
      </c>
      <c r="AK452" s="116">
        <f t="shared" ref="AK452:AK515" si="122">L452*1</f>
        <v>0</v>
      </c>
      <c r="AL452" s="116">
        <f t="shared" ref="AL452:AL515" si="123">M452*1</f>
        <v>0</v>
      </c>
      <c r="AM452" s="116">
        <f t="shared" ref="AM452:AM515" si="124">N452*1</f>
        <v>0</v>
      </c>
      <c r="AN452" s="116">
        <f t="shared" ref="AN452:AN515" si="125">O452*1</f>
        <v>0</v>
      </c>
      <c r="AO452" s="116">
        <f t="shared" ref="AO452:AO515" si="126">P452*1</f>
        <v>0</v>
      </c>
      <c r="AP452" s="116">
        <f t="shared" ref="AP452:AP515" si="127">Q452*1</f>
        <v>0</v>
      </c>
      <c r="AQ452" s="116">
        <f t="shared" ref="AQ452:AQ515" si="128">R452*1</f>
        <v>703</v>
      </c>
    </row>
    <row r="453" spans="1:43" x14ac:dyDescent="0.25">
      <c r="A453" s="119" t="s">
        <v>622</v>
      </c>
      <c r="B453" s="119" t="s">
        <v>628</v>
      </c>
      <c r="C453" s="120">
        <v>0</v>
      </c>
      <c r="D453" s="120">
        <v>55</v>
      </c>
      <c r="E453" s="120">
        <v>68</v>
      </c>
      <c r="F453" s="120">
        <v>59</v>
      </c>
      <c r="G453" s="120">
        <v>70</v>
      </c>
      <c r="H453" s="120">
        <v>68</v>
      </c>
      <c r="I453" s="120">
        <v>72</v>
      </c>
      <c r="J453" s="120">
        <v>0</v>
      </c>
      <c r="K453" s="120">
        <v>0</v>
      </c>
      <c r="L453" s="120">
        <v>0</v>
      </c>
      <c r="M453" s="120">
        <v>0</v>
      </c>
      <c r="N453" s="120">
        <v>0</v>
      </c>
      <c r="O453" s="120">
        <v>0</v>
      </c>
      <c r="P453" s="120">
        <v>0</v>
      </c>
      <c r="Q453" s="120">
        <v>0</v>
      </c>
      <c r="R453" s="120">
        <v>392</v>
      </c>
      <c r="AB453" s="116">
        <f t="shared" si="113"/>
        <v>0</v>
      </c>
      <c r="AC453" s="116">
        <f t="shared" si="114"/>
        <v>55</v>
      </c>
      <c r="AD453" s="116">
        <f t="shared" si="115"/>
        <v>68</v>
      </c>
      <c r="AE453" s="116">
        <f t="shared" si="116"/>
        <v>59</v>
      </c>
      <c r="AF453" s="116">
        <f t="shared" si="117"/>
        <v>70</v>
      </c>
      <c r="AG453" s="116">
        <f t="shared" si="118"/>
        <v>68</v>
      </c>
      <c r="AH453" s="116">
        <f t="shared" si="119"/>
        <v>72</v>
      </c>
      <c r="AI453" s="116">
        <f t="shared" si="120"/>
        <v>0</v>
      </c>
      <c r="AJ453" s="116">
        <f t="shared" si="121"/>
        <v>0</v>
      </c>
      <c r="AK453" s="116">
        <f t="shared" si="122"/>
        <v>0</v>
      </c>
      <c r="AL453" s="116">
        <f t="shared" si="123"/>
        <v>0</v>
      </c>
      <c r="AM453" s="116">
        <f t="shared" si="124"/>
        <v>0</v>
      </c>
      <c r="AN453" s="116">
        <f t="shared" si="125"/>
        <v>0</v>
      </c>
      <c r="AO453" s="116">
        <f t="shared" si="126"/>
        <v>0</v>
      </c>
      <c r="AP453" s="116">
        <f t="shared" si="127"/>
        <v>0</v>
      </c>
      <c r="AQ453" s="116">
        <f t="shared" si="128"/>
        <v>392</v>
      </c>
    </row>
    <row r="454" spans="1:43" x14ac:dyDescent="0.25">
      <c r="A454" s="119" t="s">
        <v>629</v>
      </c>
      <c r="B454" s="119" t="s">
        <v>630</v>
      </c>
      <c r="C454" s="120">
        <v>0</v>
      </c>
      <c r="D454" s="120">
        <v>0</v>
      </c>
      <c r="E454" s="120">
        <v>61</v>
      </c>
      <c r="F454" s="120">
        <v>53</v>
      </c>
      <c r="G454" s="120">
        <v>69</v>
      </c>
      <c r="H454" s="120">
        <v>74</v>
      </c>
      <c r="I454" s="120">
        <v>64</v>
      </c>
      <c r="J454" s="120">
        <v>0</v>
      </c>
      <c r="K454" s="120">
        <v>0</v>
      </c>
      <c r="L454" s="120">
        <v>0</v>
      </c>
      <c r="M454" s="120">
        <v>0</v>
      </c>
      <c r="N454" s="120">
        <v>0</v>
      </c>
      <c r="O454" s="120">
        <v>0</v>
      </c>
      <c r="P454" s="120">
        <v>0</v>
      </c>
      <c r="Q454" s="120">
        <v>0</v>
      </c>
      <c r="R454" s="120">
        <v>321</v>
      </c>
      <c r="AB454" s="116">
        <f t="shared" si="113"/>
        <v>0</v>
      </c>
      <c r="AC454" s="116">
        <f t="shared" si="114"/>
        <v>0</v>
      </c>
      <c r="AD454" s="116">
        <f t="shared" si="115"/>
        <v>61</v>
      </c>
      <c r="AE454" s="116">
        <f t="shared" si="116"/>
        <v>53</v>
      </c>
      <c r="AF454" s="116">
        <f t="shared" si="117"/>
        <v>69</v>
      </c>
      <c r="AG454" s="116">
        <f t="shared" si="118"/>
        <v>74</v>
      </c>
      <c r="AH454" s="116">
        <f t="shared" si="119"/>
        <v>64</v>
      </c>
      <c r="AI454" s="116">
        <f t="shared" si="120"/>
        <v>0</v>
      </c>
      <c r="AJ454" s="116">
        <f t="shared" si="121"/>
        <v>0</v>
      </c>
      <c r="AK454" s="116">
        <f t="shared" si="122"/>
        <v>0</v>
      </c>
      <c r="AL454" s="116">
        <f t="shared" si="123"/>
        <v>0</v>
      </c>
      <c r="AM454" s="116">
        <f t="shared" si="124"/>
        <v>0</v>
      </c>
      <c r="AN454" s="116">
        <f t="shared" si="125"/>
        <v>0</v>
      </c>
      <c r="AO454" s="116">
        <f t="shared" si="126"/>
        <v>0</v>
      </c>
      <c r="AP454" s="116">
        <f t="shared" si="127"/>
        <v>0</v>
      </c>
      <c r="AQ454" s="116">
        <f t="shared" si="128"/>
        <v>321</v>
      </c>
    </row>
    <row r="455" spans="1:43" x14ac:dyDescent="0.25">
      <c r="A455" s="119" t="s">
        <v>629</v>
      </c>
      <c r="B455" s="119" t="s">
        <v>631</v>
      </c>
      <c r="C455" s="120">
        <v>0</v>
      </c>
      <c r="D455" s="120">
        <v>0</v>
      </c>
      <c r="E455" s="120">
        <v>0</v>
      </c>
      <c r="F455" s="120">
        <v>0</v>
      </c>
      <c r="G455" s="120">
        <v>0</v>
      </c>
      <c r="H455" s="120">
        <v>0</v>
      </c>
      <c r="I455" s="120">
        <v>0</v>
      </c>
      <c r="J455" s="120">
        <v>0</v>
      </c>
      <c r="K455" s="120">
        <v>0</v>
      </c>
      <c r="L455" s="120">
        <v>0</v>
      </c>
      <c r="M455" s="120">
        <v>148</v>
      </c>
      <c r="N455" s="120">
        <v>174</v>
      </c>
      <c r="O455" s="120">
        <v>197</v>
      </c>
      <c r="P455" s="120">
        <v>188</v>
      </c>
      <c r="Q455" s="120">
        <v>12</v>
      </c>
      <c r="R455" s="120">
        <v>719</v>
      </c>
      <c r="AB455" s="116">
        <f t="shared" si="113"/>
        <v>0</v>
      </c>
      <c r="AC455" s="116">
        <f t="shared" si="114"/>
        <v>0</v>
      </c>
      <c r="AD455" s="116">
        <f t="shared" si="115"/>
        <v>0</v>
      </c>
      <c r="AE455" s="116">
        <f t="shared" si="116"/>
        <v>0</v>
      </c>
      <c r="AF455" s="116">
        <f t="shared" si="117"/>
        <v>0</v>
      </c>
      <c r="AG455" s="116">
        <f t="shared" si="118"/>
        <v>0</v>
      </c>
      <c r="AH455" s="116">
        <f t="shared" si="119"/>
        <v>0</v>
      </c>
      <c r="AI455" s="116">
        <f t="shared" si="120"/>
        <v>0</v>
      </c>
      <c r="AJ455" s="116">
        <f t="shared" si="121"/>
        <v>0</v>
      </c>
      <c r="AK455" s="116">
        <f t="shared" si="122"/>
        <v>0</v>
      </c>
      <c r="AL455" s="116">
        <f t="shared" si="123"/>
        <v>148</v>
      </c>
      <c r="AM455" s="116">
        <f t="shared" si="124"/>
        <v>174</v>
      </c>
      <c r="AN455" s="116">
        <f t="shared" si="125"/>
        <v>197</v>
      </c>
      <c r="AO455" s="116">
        <f t="shared" si="126"/>
        <v>188</v>
      </c>
      <c r="AP455" s="116">
        <f t="shared" si="127"/>
        <v>12</v>
      </c>
      <c r="AQ455" s="116">
        <f t="shared" si="128"/>
        <v>719</v>
      </c>
    </row>
    <row r="456" spans="1:43" x14ac:dyDescent="0.25">
      <c r="A456" s="119" t="s">
        <v>629</v>
      </c>
      <c r="B456" s="119" t="s">
        <v>632</v>
      </c>
      <c r="C456" s="120">
        <v>0</v>
      </c>
      <c r="D456" s="120">
        <v>0</v>
      </c>
      <c r="E456" s="120">
        <v>0</v>
      </c>
      <c r="F456" s="120">
        <v>0</v>
      </c>
      <c r="G456" s="120">
        <v>0</v>
      </c>
      <c r="H456" s="120">
        <v>0</v>
      </c>
      <c r="I456" s="120">
        <v>0</v>
      </c>
      <c r="J456" s="120">
        <v>190</v>
      </c>
      <c r="K456" s="120">
        <v>181</v>
      </c>
      <c r="L456" s="120">
        <v>184</v>
      </c>
      <c r="M456" s="120">
        <v>0</v>
      </c>
      <c r="N456" s="120">
        <v>0</v>
      </c>
      <c r="O456" s="120">
        <v>0</v>
      </c>
      <c r="P456" s="120">
        <v>0</v>
      </c>
      <c r="Q456" s="120">
        <v>0</v>
      </c>
      <c r="R456" s="120">
        <v>555</v>
      </c>
      <c r="AB456" s="116">
        <f t="shared" si="113"/>
        <v>0</v>
      </c>
      <c r="AC456" s="116">
        <f t="shared" si="114"/>
        <v>0</v>
      </c>
      <c r="AD456" s="116">
        <f t="shared" si="115"/>
        <v>0</v>
      </c>
      <c r="AE456" s="116">
        <f t="shared" si="116"/>
        <v>0</v>
      </c>
      <c r="AF456" s="116">
        <f t="shared" si="117"/>
        <v>0</v>
      </c>
      <c r="AG456" s="116">
        <f t="shared" si="118"/>
        <v>0</v>
      </c>
      <c r="AH456" s="116">
        <f t="shared" si="119"/>
        <v>0</v>
      </c>
      <c r="AI456" s="116">
        <f t="shared" si="120"/>
        <v>190</v>
      </c>
      <c r="AJ456" s="116">
        <f t="shared" si="121"/>
        <v>181</v>
      </c>
      <c r="AK456" s="116">
        <f t="shared" si="122"/>
        <v>184</v>
      </c>
      <c r="AL456" s="116">
        <f t="shared" si="123"/>
        <v>0</v>
      </c>
      <c r="AM456" s="116">
        <f t="shared" si="124"/>
        <v>0</v>
      </c>
      <c r="AN456" s="116">
        <f t="shared" si="125"/>
        <v>0</v>
      </c>
      <c r="AO456" s="116">
        <f t="shared" si="126"/>
        <v>0</v>
      </c>
      <c r="AP456" s="116">
        <f t="shared" si="127"/>
        <v>0</v>
      </c>
      <c r="AQ456" s="116">
        <f t="shared" si="128"/>
        <v>555</v>
      </c>
    </row>
    <row r="457" spans="1:43" x14ac:dyDescent="0.25">
      <c r="A457" s="119" t="s">
        <v>629</v>
      </c>
      <c r="B457" s="119" t="s">
        <v>633</v>
      </c>
      <c r="C457" s="120">
        <v>78</v>
      </c>
      <c r="D457" s="120">
        <v>207</v>
      </c>
      <c r="E457" s="120">
        <v>0</v>
      </c>
      <c r="F457" s="120">
        <v>0</v>
      </c>
      <c r="G457" s="120">
        <v>0</v>
      </c>
      <c r="H457" s="120">
        <v>0</v>
      </c>
      <c r="I457" s="120">
        <v>0</v>
      </c>
      <c r="J457" s="120">
        <v>0</v>
      </c>
      <c r="K457" s="120">
        <v>0</v>
      </c>
      <c r="L457" s="120">
        <v>0</v>
      </c>
      <c r="M457" s="120">
        <v>0</v>
      </c>
      <c r="N457" s="120">
        <v>0</v>
      </c>
      <c r="O457" s="120">
        <v>0</v>
      </c>
      <c r="P457" s="120">
        <v>0</v>
      </c>
      <c r="Q457" s="120">
        <v>0</v>
      </c>
      <c r="R457" s="120">
        <v>285</v>
      </c>
      <c r="AB457" s="116">
        <f t="shared" si="113"/>
        <v>78</v>
      </c>
      <c r="AC457" s="116">
        <f t="shared" si="114"/>
        <v>207</v>
      </c>
      <c r="AD457" s="116">
        <f t="shared" si="115"/>
        <v>0</v>
      </c>
      <c r="AE457" s="116">
        <f t="shared" si="116"/>
        <v>0</v>
      </c>
      <c r="AF457" s="116">
        <f t="shared" si="117"/>
        <v>0</v>
      </c>
      <c r="AG457" s="116">
        <f t="shared" si="118"/>
        <v>0</v>
      </c>
      <c r="AH457" s="116">
        <f t="shared" si="119"/>
        <v>0</v>
      </c>
      <c r="AI457" s="116">
        <f t="shared" si="120"/>
        <v>0</v>
      </c>
      <c r="AJ457" s="116">
        <f t="shared" si="121"/>
        <v>0</v>
      </c>
      <c r="AK457" s="116">
        <f t="shared" si="122"/>
        <v>0</v>
      </c>
      <c r="AL457" s="116">
        <f t="shared" si="123"/>
        <v>0</v>
      </c>
      <c r="AM457" s="116">
        <f t="shared" si="124"/>
        <v>0</v>
      </c>
      <c r="AN457" s="116">
        <f t="shared" si="125"/>
        <v>0</v>
      </c>
      <c r="AO457" s="116">
        <f t="shared" si="126"/>
        <v>0</v>
      </c>
      <c r="AP457" s="116">
        <f t="shared" si="127"/>
        <v>0</v>
      </c>
      <c r="AQ457" s="116">
        <f t="shared" si="128"/>
        <v>285</v>
      </c>
    </row>
    <row r="458" spans="1:43" x14ac:dyDescent="0.25">
      <c r="A458" s="119" t="s">
        <v>629</v>
      </c>
      <c r="B458" s="119" t="s">
        <v>634</v>
      </c>
      <c r="C458" s="120">
        <v>0</v>
      </c>
      <c r="D458" s="120">
        <v>0</v>
      </c>
      <c r="E458" s="120">
        <v>64</v>
      </c>
      <c r="F458" s="120">
        <v>76</v>
      </c>
      <c r="G458" s="120">
        <v>57</v>
      </c>
      <c r="H458" s="120">
        <v>58</v>
      </c>
      <c r="I458" s="120">
        <v>65</v>
      </c>
      <c r="J458" s="120">
        <v>0</v>
      </c>
      <c r="K458" s="120">
        <v>0</v>
      </c>
      <c r="L458" s="120">
        <v>0</v>
      </c>
      <c r="M458" s="120">
        <v>0</v>
      </c>
      <c r="N458" s="120">
        <v>0</v>
      </c>
      <c r="O458" s="120">
        <v>0</v>
      </c>
      <c r="P458" s="120">
        <v>0</v>
      </c>
      <c r="Q458" s="120">
        <v>0</v>
      </c>
      <c r="R458" s="120">
        <v>320</v>
      </c>
      <c r="AB458" s="116">
        <f t="shared" si="113"/>
        <v>0</v>
      </c>
      <c r="AC458" s="116">
        <f t="shared" si="114"/>
        <v>0</v>
      </c>
      <c r="AD458" s="116">
        <f t="shared" si="115"/>
        <v>64</v>
      </c>
      <c r="AE458" s="116">
        <f t="shared" si="116"/>
        <v>76</v>
      </c>
      <c r="AF458" s="116">
        <f t="shared" si="117"/>
        <v>57</v>
      </c>
      <c r="AG458" s="116">
        <f t="shared" si="118"/>
        <v>58</v>
      </c>
      <c r="AH458" s="116">
        <f t="shared" si="119"/>
        <v>65</v>
      </c>
      <c r="AI458" s="116">
        <f t="shared" si="120"/>
        <v>0</v>
      </c>
      <c r="AJ458" s="116">
        <f t="shared" si="121"/>
        <v>0</v>
      </c>
      <c r="AK458" s="116">
        <f t="shared" si="122"/>
        <v>0</v>
      </c>
      <c r="AL458" s="116">
        <f t="shared" si="123"/>
        <v>0</v>
      </c>
      <c r="AM458" s="116">
        <f t="shared" si="124"/>
        <v>0</v>
      </c>
      <c r="AN458" s="116">
        <f t="shared" si="125"/>
        <v>0</v>
      </c>
      <c r="AO458" s="116">
        <f t="shared" si="126"/>
        <v>0</v>
      </c>
      <c r="AP458" s="116">
        <f t="shared" si="127"/>
        <v>0</v>
      </c>
      <c r="AQ458" s="116">
        <f t="shared" si="128"/>
        <v>320</v>
      </c>
    </row>
    <row r="459" spans="1:43" x14ac:dyDescent="0.25">
      <c r="A459" s="119" t="s">
        <v>629</v>
      </c>
      <c r="B459" s="119" t="s">
        <v>635</v>
      </c>
      <c r="C459" s="120">
        <v>0</v>
      </c>
      <c r="D459" s="120">
        <v>0</v>
      </c>
      <c r="E459" s="120">
        <v>45</v>
      </c>
      <c r="F459" s="120">
        <v>53</v>
      </c>
      <c r="G459" s="120">
        <v>55</v>
      </c>
      <c r="H459" s="120">
        <v>51</v>
      </c>
      <c r="I459" s="120">
        <v>58</v>
      </c>
      <c r="J459" s="120">
        <v>0</v>
      </c>
      <c r="K459" s="120">
        <v>0</v>
      </c>
      <c r="L459" s="120">
        <v>0</v>
      </c>
      <c r="M459" s="120">
        <v>0</v>
      </c>
      <c r="N459" s="120">
        <v>0</v>
      </c>
      <c r="O459" s="120">
        <v>0</v>
      </c>
      <c r="P459" s="120">
        <v>0</v>
      </c>
      <c r="Q459" s="120">
        <v>0</v>
      </c>
      <c r="R459" s="120">
        <v>262</v>
      </c>
      <c r="AB459" s="116">
        <f t="shared" si="113"/>
        <v>0</v>
      </c>
      <c r="AC459" s="116">
        <f t="shared" si="114"/>
        <v>0</v>
      </c>
      <c r="AD459" s="116">
        <f t="shared" si="115"/>
        <v>45</v>
      </c>
      <c r="AE459" s="116">
        <f t="shared" si="116"/>
        <v>53</v>
      </c>
      <c r="AF459" s="116">
        <f t="shared" si="117"/>
        <v>55</v>
      </c>
      <c r="AG459" s="116">
        <f t="shared" si="118"/>
        <v>51</v>
      </c>
      <c r="AH459" s="116">
        <f t="shared" si="119"/>
        <v>58</v>
      </c>
      <c r="AI459" s="116">
        <f t="shared" si="120"/>
        <v>0</v>
      </c>
      <c r="AJ459" s="116">
        <f t="shared" si="121"/>
        <v>0</v>
      </c>
      <c r="AK459" s="116">
        <f t="shared" si="122"/>
        <v>0</v>
      </c>
      <c r="AL459" s="116">
        <f t="shared" si="123"/>
        <v>0</v>
      </c>
      <c r="AM459" s="116">
        <f t="shared" si="124"/>
        <v>0</v>
      </c>
      <c r="AN459" s="116">
        <f t="shared" si="125"/>
        <v>0</v>
      </c>
      <c r="AO459" s="116">
        <f t="shared" si="126"/>
        <v>0</v>
      </c>
      <c r="AP459" s="116">
        <f t="shared" si="127"/>
        <v>0</v>
      </c>
      <c r="AQ459" s="116">
        <f t="shared" si="128"/>
        <v>262</v>
      </c>
    </row>
    <row r="460" spans="1:43" x14ac:dyDescent="0.25">
      <c r="A460" s="119" t="s">
        <v>629</v>
      </c>
      <c r="B460" s="119" t="s">
        <v>636</v>
      </c>
      <c r="C460" s="120">
        <v>0</v>
      </c>
      <c r="D460" s="120">
        <v>0</v>
      </c>
      <c r="E460" s="120">
        <v>52</v>
      </c>
      <c r="F460" s="120">
        <v>38</v>
      </c>
      <c r="G460" s="120">
        <v>42</v>
      </c>
      <c r="H460" s="120">
        <v>42</v>
      </c>
      <c r="I460" s="120">
        <v>32</v>
      </c>
      <c r="J460" s="120">
        <v>0</v>
      </c>
      <c r="K460" s="120">
        <v>0</v>
      </c>
      <c r="L460" s="120">
        <v>0</v>
      </c>
      <c r="M460" s="120">
        <v>0</v>
      </c>
      <c r="N460" s="120">
        <v>0</v>
      </c>
      <c r="O460" s="120">
        <v>0</v>
      </c>
      <c r="P460" s="120">
        <v>0</v>
      </c>
      <c r="Q460" s="120">
        <v>0</v>
      </c>
      <c r="R460" s="120">
        <v>206</v>
      </c>
      <c r="AB460" s="116">
        <f t="shared" si="113"/>
        <v>0</v>
      </c>
      <c r="AC460" s="116">
        <f t="shared" si="114"/>
        <v>0</v>
      </c>
      <c r="AD460" s="116">
        <f t="shared" si="115"/>
        <v>52</v>
      </c>
      <c r="AE460" s="116">
        <f t="shared" si="116"/>
        <v>38</v>
      </c>
      <c r="AF460" s="116">
        <f t="shared" si="117"/>
        <v>42</v>
      </c>
      <c r="AG460" s="116">
        <f t="shared" si="118"/>
        <v>42</v>
      </c>
      <c r="AH460" s="116">
        <f t="shared" si="119"/>
        <v>32</v>
      </c>
      <c r="AI460" s="116">
        <f t="shared" si="120"/>
        <v>0</v>
      </c>
      <c r="AJ460" s="116">
        <f t="shared" si="121"/>
        <v>0</v>
      </c>
      <c r="AK460" s="116">
        <f t="shared" si="122"/>
        <v>0</v>
      </c>
      <c r="AL460" s="116">
        <f t="shared" si="123"/>
        <v>0</v>
      </c>
      <c r="AM460" s="116">
        <f t="shared" si="124"/>
        <v>0</v>
      </c>
      <c r="AN460" s="116">
        <f t="shared" si="125"/>
        <v>0</v>
      </c>
      <c r="AO460" s="116">
        <f t="shared" si="126"/>
        <v>0</v>
      </c>
      <c r="AP460" s="116">
        <f t="shared" si="127"/>
        <v>0</v>
      </c>
      <c r="AQ460" s="116">
        <f t="shared" si="128"/>
        <v>206</v>
      </c>
    </row>
    <row r="461" spans="1:43" x14ac:dyDescent="0.25">
      <c r="A461" s="119" t="s">
        <v>637</v>
      </c>
      <c r="B461" s="119" t="s">
        <v>638</v>
      </c>
      <c r="C461" s="120">
        <v>27</v>
      </c>
      <c r="D461" s="120">
        <v>35</v>
      </c>
      <c r="E461" s="120">
        <v>34</v>
      </c>
      <c r="F461" s="120">
        <v>38</v>
      </c>
      <c r="G461" s="120">
        <v>38</v>
      </c>
      <c r="H461" s="120">
        <v>33</v>
      </c>
      <c r="I461" s="120">
        <v>58</v>
      </c>
      <c r="J461" s="120">
        <v>38</v>
      </c>
      <c r="K461" s="120">
        <v>0</v>
      </c>
      <c r="L461" s="120">
        <v>0</v>
      </c>
      <c r="M461" s="120">
        <v>0</v>
      </c>
      <c r="N461" s="120">
        <v>0</v>
      </c>
      <c r="O461" s="120">
        <v>0</v>
      </c>
      <c r="P461" s="120">
        <v>0</v>
      </c>
      <c r="Q461" s="120">
        <v>0</v>
      </c>
      <c r="R461" s="120">
        <v>301</v>
      </c>
      <c r="AB461" s="116">
        <f t="shared" si="113"/>
        <v>27</v>
      </c>
      <c r="AC461" s="116">
        <f t="shared" si="114"/>
        <v>35</v>
      </c>
      <c r="AD461" s="116">
        <f t="shared" si="115"/>
        <v>34</v>
      </c>
      <c r="AE461" s="116">
        <f t="shared" si="116"/>
        <v>38</v>
      </c>
      <c r="AF461" s="116">
        <f t="shared" si="117"/>
        <v>38</v>
      </c>
      <c r="AG461" s="116">
        <f t="shared" si="118"/>
        <v>33</v>
      </c>
      <c r="AH461" s="116">
        <f t="shared" si="119"/>
        <v>58</v>
      </c>
      <c r="AI461" s="116">
        <f t="shared" si="120"/>
        <v>38</v>
      </c>
      <c r="AJ461" s="116">
        <f t="shared" si="121"/>
        <v>0</v>
      </c>
      <c r="AK461" s="116">
        <f t="shared" si="122"/>
        <v>0</v>
      </c>
      <c r="AL461" s="116">
        <f t="shared" si="123"/>
        <v>0</v>
      </c>
      <c r="AM461" s="116">
        <f t="shared" si="124"/>
        <v>0</v>
      </c>
      <c r="AN461" s="116">
        <f t="shared" si="125"/>
        <v>0</v>
      </c>
      <c r="AO461" s="116">
        <f t="shared" si="126"/>
        <v>0</v>
      </c>
      <c r="AP461" s="116">
        <f t="shared" si="127"/>
        <v>0</v>
      </c>
      <c r="AQ461" s="116">
        <f t="shared" si="128"/>
        <v>301</v>
      </c>
    </row>
    <row r="462" spans="1:43" x14ac:dyDescent="0.25">
      <c r="A462" s="119" t="s">
        <v>639</v>
      </c>
      <c r="B462" s="119" t="s">
        <v>640</v>
      </c>
      <c r="C462" s="120">
        <v>0</v>
      </c>
      <c r="D462" s="120">
        <v>0</v>
      </c>
      <c r="E462" s="120">
        <v>0</v>
      </c>
      <c r="F462" s="120">
        <v>0</v>
      </c>
      <c r="G462" s="120">
        <v>0</v>
      </c>
      <c r="H462" s="120">
        <v>235</v>
      </c>
      <c r="I462" s="120">
        <v>256</v>
      </c>
      <c r="J462" s="120">
        <v>0</v>
      </c>
      <c r="K462" s="120">
        <v>0</v>
      </c>
      <c r="L462" s="120">
        <v>0</v>
      </c>
      <c r="M462" s="120">
        <v>0</v>
      </c>
      <c r="N462" s="120">
        <v>0</v>
      </c>
      <c r="O462" s="120">
        <v>0</v>
      </c>
      <c r="P462" s="120">
        <v>0</v>
      </c>
      <c r="Q462" s="120">
        <v>0</v>
      </c>
      <c r="R462" s="120">
        <v>491</v>
      </c>
      <c r="AB462" s="116">
        <f t="shared" si="113"/>
        <v>0</v>
      </c>
      <c r="AC462" s="116">
        <f t="shared" si="114"/>
        <v>0</v>
      </c>
      <c r="AD462" s="116">
        <f t="shared" si="115"/>
        <v>0</v>
      </c>
      <c r="AE462" s="116">
        <f t="shared" si="116"/>
        <v>0</v>
      </c>
      <c r="AF462" s="116">
        <f t="shared" si="117"/>
        <v>0</v>
      </c>
      <c r="AG462" s="116">
        <f t="shared" si="118"/>
        <v>235</v>
      </c>
      <c r="AH462" s="116">
        <f t="shared" si="119"/>
        <v>256</v>
      </c>
      <c r="AI462" s="116">
        <f t="shared" si="120"/>
        <v>0</v>
      </c>
      <c r="AJ462" s="116">
        <f t="shared" si="121"/>
        <v>0</v>
      </c>
      <c r="AK462" s="116">
        <f t="shared" si="122"/>
        <v>0</v>
      </c>
      <c r="AL462" s="116">
        <f t="shared" si="123"/>
        <v>0</v>
      </c>
      <c r="AM462" s="116">
        <f t="shared" si="124"/>
        <v>0</v>
      </c>
      <c r="AN462" s="116">
        <f t="shared" si="125"/>
        <v>0</v>
      </c>
      <c r="AO462" s="116">
        <f t="shared" si="126"/>
        <v>0</v>
      </c>
      <c r="AP462" s="116">
        <f t="shared" si="127"/>
        <v>0</v>
      </c>
      <c r="AQ462" s="116">
        <f t="shared" si="128"/>
        <v>491</v>
      </c>
    </row>
    <row r="463" spans="1:43" x14ac:dyDescent="0.25">
      <c r="A463" s="119" t="s">
        <v>639</v>
      </c>
      <c r="B463" s="119" t="s">
        <v>641</v>
      </c>
      <c r="C463" s="120">
        <v>0</v>
      </c>
      <c r="D463" s="120">
        <v>0</v>
      </c>
      <c r="E463" s="120">
        <v>0</v>
      </c>
      <c r="F463" s="120">
        <v>0</v>
      </c>
      <c r="G463" s="120">
        <v>0</v>
      </c>
      <c r="H463" s="120">
        <v>0</v>
      </c>
      <c r="I463" s="120">
        <v>0</v>
      </c>
      <c r="J463" s="120">
        <v>260</v>
      </c>
      <c r="K463" s="120">
        <v>217</v>
      </c>
      <c r="L463" s="120">
        <v>0</v>
      </c>
      <c r="M463" s="120">
        <v>0</v>
      </c>
      <c r="N463" s="120">
        <v>0</v>
      </c>
      <c r="O463" s="120">
        <v>0</v>
      </c>
      <c r="P463" s="120">
        <v>0</v>
      </c>
      <c r="Q463" s="120">
        <v>0</v>
      </c>
      <c r="R463" s="120">
        <v>477</v>
      </c>
      <c r="AB463" s="116">
        <f t="shared" si="113"/>
        <v>0</v>
      </c>
      <c r="AC463" s="116">
        <f t="shared" si="114"/>
        <v>0</v>
      </c>
      <c r="AD463" s="116">
        <f t="shared" si="115"/>
        <v>0</v>
      </c>
      <c r="AE463" s="116">
        <f t="shared" si="116"/>
        <v>0</v>
      </c>
      <c r="AF463" s="116">
        <f t="shared" si="117"/>
        <v>0</v>
      </c>
      <c r="AG463" s="116">
        <f t="shared" si="118"/>
        <v>0</v>
      </c>
      <c r="AH463" s="116">
        <f t="shared" si="119"/>
        <v>0</v>
      </c>
      <c r="AI463" s="116">
        <f t="shared" si="120"/>
        <v>260</v>
      </c>
      <c r="AJ463" s="116">
        <f t="shared" si="121"/>
        <v>217</v>
      </c>
      <c r="AK463" s="116">
        <f t="shared" si="122"/>
        <v>0</v>
      </c>
      <c r="AL463" s="116">
        <f t="shared" si="123"/>
        <v>0</v>
      </c>
      <c r="AM463" s="116">
        <f t="shared" si="124"/>
        <v>0</v>
      </c>
      <c r="AN463" s="116">
        <f t="shared" si="125"/>
        <v>0</v>
      </c>
      <c r="AO463" s="116">
        <f t="shared" si="126"/>
        <v>0</v>
      </c>
      <c r="AP463" s="116">
        <f t="shared" si="127"/>
        <v>0</v>
      </c>
      <c r="AQ463" s="116">
        <f t="shared" si="128"/>
        <v>477</v>
      </c>
    </row>
    <row r="464" spans="1:43" x14ac:dyDescent="0.25">
      <c r="A464" s="119" t="s">
        <v>639</v>
      </c>
      <c r="B464" s="119" t="s">
        <v>642</v>
      </c>
      <c r="C464" s="120">
        <v>0</v>
      </c>
      <c r="D464" s="120">
        <v>0</v>
      </c>
      <c r="E464" s="120">
        <v>0</v>
      </c>
      <c r="F464" s="120">
        <v>0</v>
      </c>
      <c r="G464" s="120">
        <v>0</v>
      </c>
      <c r="H464" s="120">
        <v>0</v>
      </c>
      <c r="I464" s="120">
        <v>0</v>
      </c>
      <c r="J464" s="120">
        <v>0</v>
      </c>
      <c r="K464" s="120">
        <v>0</v>
      </c>
      <c r="L464" s="120">
        <v>234</v>
      </c>
      <c r="M464" s="120">
        <v>190</v>
      </c>
      <c r="N464" s="120">
        <v>180</v>
      </c>
      <c r="O464" s="120">
        <v>194</v>
      </c>
      <c r="P464" s="120">
        <v>183</v>
      </c>
      <c r="Q464" s="120">
        <v>12</v>
      </c>
      <c r="R464" s="120">
        <v>993</v>
      </c>
      <c r="AB464" s="116">
        <f t="shared" si="113"/>
        <v>0</v>
      </c>
      <c r="AC464" s="116">
        <f t="shared" si="114"/>
        <v>0</v>
      </c>
      <c r="AD464" s="116">
        <f t="shared" si="115"/>
        <v>0</v>
      </c>
      <c r="AE464" s="116">
        <f t="shared" si="116"/>
        <v>0</v>
      </c>
      <c r="AF464" s="116">
        <f t="shared" si="117"/>
        <v>0</v>
      </c>
      <c r="AG464" s="116">
        <f t="shared" si="118"/>
        <v>0</v>
      </c>
      <c r="AH464" s="116">
        <f t="shared" si="119"/>
        <v>0</v>
      </c>
      <c r="AI464" s="116">
        <f t="shared" si="120"/>
        <v>0</v>
      </c>
      <c r="AJ464" s="116">
        <f t="shared" si="121"/>
        <v>0</v>
      </c>
      <c r="AK464" s="116">
        <f t="shared" si="122"/>
        <v>234</v>
      </c>
      <c r="AL464" s="116">
        <f t="shared" si="123"/>
        <v>190</v>
      </c>
      <c r="AM464" s="116">
        <f t="shared" si="124"/>
        <v>180</v>
      </c>
      <c r="AN464" s="116">
        <f t="shared" si="125"/>
        <v>194</v>
      </c>
      <c r="AO464" s="116">
        <f t="shared" si="126"/>
        <v>183</v>
      </c>
      <c r="AP464" s="116">
        <f t="shared" si="127"/>
        <v>12</v>
      </c>
      <c r="AQ464" s="116">
        <f t="shared" si="128"/>
        <v>993</v>
      </c>
    </row>
    <row r="465" spans="1:43" x14ac:dyDescent="0.25">
      <c r="A465" s="119" t="s">
        <v>639</v>
      </c>
      <c r="B465" s="119" t="s">
        <v>643</v>
      </c>
      <c r="C465" s="120">
        <v>62</v>
      </c>
      <c r="D465" s="120">
        <v>77</v>
      </c>
      <c r="E465" s="120">
        <v>83</v>
      </c>
      <c r="F465" s="120">
        <v>86</v>
      </c>
      <c r="G465" s="120">
        <v>77</v>
      </c>
      <c r="H465" s="120">
        <v>0</v>
      </c>
      <c r="I465" s="120">
        <v>0</v>
      </c>
      <c r="J465" s="120">
        <v>0</v>
      </c>
      <c r="K465" s="120">
        <v>0</v>
      </c>
      <c r="L465" s="120">
        <v>0</v>
      </c>
      <c r="M465" s="120">
        <v>0</v>
      </c>
      <c r="N465" s="120">
        <v>0</v>
      </c>
      <c r="O465" s="120">
        <v>0</v>
      </c>
      <c r="P465" s="120">
        <v>0</v>
      </c>
      <c r="Q465" s="120">
        <v>0</v>
      </c>
      <c r="R465" s="120">
        <v>385</v>
      </c>
      <c r="AB465" s="116">
        <f t="shared" si="113"/>
        <v>62</v>
      </c>
      <c r="AC465" s="116">
        <f t="shared" si="114"/>
        <v>77</v>
      </c>
      <c r="AD465" s="116">
        <f t="shared" si="115"/>
        <v>83</v>
      </c>
      <c r="AE465" s="116">
        <f t="shared" si="116"/>
        <v>86</v>
      </c>
      <c r="AF465" s="116">
        <f t="shared" si="117"/>
        <v>77</v>
      </c>
      <c r="AG465" s="116">
        <f t="shared" si="118"/>
        <v>0</v>
      </c>
      <c r="AH465" s="116">
        <f t="shared" si="119"/>
        <v>0</v>
      </c>
      <c r="AI465" s="116">
        <f t="shared" si="120"/>
        <v>0</v>
      </c>
      <c r="AJ465" s="116">
        <f t="shared" si="121"/>
        <v>0</v>
      </c>
      <c r="AK465" s="116">
        <f t="shared" si="122"/>
        <v>0</v>
      </c>
      <c r="AL465" s="116">
        <f t="shared" si="123"/>
        <v>0</v>
      </c>
      <c r="AM465" s="116">
        <f t="shared" si="124"/>
        <v>0</v>
      </c>
      <c r="AN465" s="116">
        <f t="shared" si="125"/>
        <v>0</v>
      </c>
      <c r="AO465" s="116">
        <f t="shared" si="126"/>
        <v>0</v>
      </c>
      <c r="AP465" s="116">
        <f t="shared" si="127"/>
        <v>0</v>
      </c>
      <c r="AQ465" s="116">
        <f t="shared" si="128"/>
        <v>385</v>
      </c>
    </row>
    <row r="466" spans="1:43" x14ac:dyDescent="0.25">
      <c r="A466" s="119" t="s">
        <v>639</v>
      </c>
      <c r="B466" s="119" t="s">
        <v>644</v>
      </c>
      <c r="C466" s="120">
        <v>61</v>
      </c>
      <c r="D466" s="120">
        <v>53</v>
      </c>
      <c r="E466" s="120">
        <v>58</v>
      </c>
      <c r="F466" s="120">
        <v>68</v>
      </c>
      <c r="G466" s="120">
        <v>62</v>
      </c>
      <c r="H466" s="120">
        <v>0</v>
      </c>
      <c r="I466" s="120">
        <v>0</v>
      </c>
      <c r="J466" s="120">
        <v>0</v>
      </c>
      <c r="K466" s="120">
        <v>0</v>
      </c>
      <c r="L466" s="120">
        <v>0</v>
      </c>
      <c r="M466" s="120">
        <v>0</v>
      </c>
      <c r="N466" s="120">
        <v>0</v>
      </c>
      <c r="O466" s="120">
        <v>0</v>
      </c>
      <c r="P466" s="120">
        <v>0</v>
      </c>
      <c r="Q466" s="120">
        <v>0</v>
      </c>
      <c r="R466" s="120">
        <v>302</v>
      </c>
      <c r="AB466" s="116">
        <f t="shared" si="113"/>
        <v>61</v>
      </c>
      <c r="AC466" s="116">
        <f t="shared" si="114"/>
        <v>53</v>
      </c>
      <c r="AD466" s="116">
        <f t="shared" si="115"/>
        <v>58</v>
      </c>
      <c r="AE466" s="116">
        <f t="shared" si="116"/>
        <v>68</v>
      </c>
      <c r="AF466" s="116">
        <f t="shared" si="117"/>
        <v>62</v>
      </c>
      <c r="AG466" s="116">
        <f t="shared" si="118"/>
        <v>0</v>
      </c>
      <c r="AH466" s="116">
        <f t="shared" si="119"/>
        <v>0</v>
      </c>
      <c r="AI466" s="116">
        <f t="shared" si="120"/>
        <v>0</v>
      </c>
      <c r="AJ466" s="116">
        <f t="shared" si="121"/>
        <v>0</v>
      </c>
      <c r="AK466" s="116">
        <f t="shared" si="122"/>
        <v>0</v>
      </c>
      <c r="AL466" s="116">
        <f t="shared" si="123"/>
        <v>0</v>
      </c>
      <c r="AM466" s="116">
        <f t="shared" si="124"/>
        <v>0</v>
      </c>
      <c r="AN466" s="116">
        <f t="shared" si="125"/>
        <v>0</v>
      </c>
      <c r="AO466" s="116">
        <f t="shared" si="126"/>
        <v>0</v>
      </c>
      <c r="AP466" s="116">
        <f t="shared" si="127"/>
        <v>0</v>
      </c>
      <c r="AQ466" s="116">
        <f t="shared" si="128"/>
        <v>302</v>
      </c>
    </row>
    <row r="467" spans="1:43" x14ac:dyDescent="0.25">
      <c r="A467" s="119" t="s">
        <v>639</v>
      </c>
      <c r="B467" s="119" t="s">
        <v>645</v>
      </c>
      <c r="C467" s="120">
        <v>0</v>
      </c>
      <c r="D467" s="120">
        <v>79</v>
      </c>
      <c r="E467" s="120">
        <v>111</v>
      </c>
      <c r="F467" s="120">
        <v>121</v>
      </c>
      <c r="G467" s="120">
        <v>95</v>
      </c>
      <c r="H467" s="120">
        <v>0</v>
      </c>
      <c r="I467" s="120">
        <v>0</v>
      </c>
      <c r="J467" s="120">
        <v>0</v>
      </c>
      <c r="K467" s="120">
        <v>0</v>
      </c>
      <c r="L467" s="120">
        <v>0</v>
      </c>
      <c r="M467" s="120">
        <v>0</v>
      </c>
      <c r="N467" s="120">
        <v>0</v>
      </c>
      <c r="O467" s="120">
        <v>0</v>
      </c>
      <c r="P467" s="120">
        <v>0</v>
      </c>
      <c r="Q467" s="120">
        <v>0</v>
      </c>
      <c r="R467" s="120">
        <v>406</v>
      </c>
      <c r="AB467" s="116">
        <f t="shared" si="113"/>
        <v>0</v>
      </c>
      <c r="AC467" s="116">
        <f t="shared" si="114"/>
        <v>79</v>
      </c>
      <c r="AD467" s="116">
        <f t="shared" si="115"/>
        <v>111</v>
      </c>
      <c r="AE467" s="116">
        <f t="shared" si="116"/>
        <v>121</v>
      </c>
      <c r="AF467" s="116">
        <f t="shared" si="117"/>
        <v>95</v>
      </c>
      <c r="AG467" s="116">
        <f t="shared" si="118"/>
        <v>0</v>
      </c>
      <c r="AH467" s="116">
        <f t="shared" si="119"/>
        <v>0</v>
      </c>
      <c r="AI467" s="116">
        <f t="shared" si="120"/>
        <v>0</v>
      </c>
      <c r="AJ467" s="116">
        <f t="shared" si="121"/>
        <v>0</v>
      </c>
      <c r="AK467" s="116">
        <f t="shared" si="122"/>
        <v>0</v>
      </c>
      <c r="AL467" s="116">
        <f t="shared" si="123"/>
        <v>0</v>
      </c>
      <c r="AM467" s="116">
        <f t="shared" si="124"/>
        <v>0</v>
      </c>
      <c r="AN467" s="116">
        <f t="shared" si="125"/>
        <v>0</v>
      </c>
      <c r="AO467" s="116">
        <f t="shared" si="126"/>
        <v>0</v>
      </c>
      <c r="AP467" s="116">
        <f t="shared" si="127"/>
        <v>0</v>
      </c>
      <c r="AQ467" s="116">
        <f t="shared" si="128"/>
        <v>406</v>
      </c>
    </row>
    <row r="468" spans="1:43" x14ac:dyDescent="0.25">
      <c r="A468" s="119" t="s">
        <v>646</v>
      </c>
      <c r="B468" s="119" t="s">
        <v>647</v>
      </c>
      <c r="C468" s="120">
        <v>28</v>
      </c>
      <c r="D468" s="120">
        <v>75</v>
      </c>
      <c r="E468" s="120">
        <v>95</v>
      </c>
      <c r="F468" s="120">
        <v>80</v>
      </c>
      <c r="G468" s="120">
        <v>84</v>
      </c>
      <c r="H468" s="120">
        <v>106</v>
      </c>
      <c r="I468" s="120">
        <v>0</v>
      </c>
      <c r="J468" s="120">
        <v>0</v>
      </c>
      <c r="K468" s="120">
        <v>0</v>
      </c>
      <c r="L468" s="120">
        <v>0</v>
      </c>
      <c r="M468" s="120">
        <v>0</v>
      </c>
      <c r="N468" s="120">
        <v>0</v>
      </c>
      <c r="O468" s="120">
        <v>0</v>
      </c>
      <c r="P468" s="120">
        <v>0</v>
      </c>
      <c r="Q468" s="120">
        <v>0</v>
      </c>
      <c r="R468" s="120">
        <v>468</v>
      </c>
      <c r="AB468" s="116">
        <f t="shared" si="113"/>
        <v>28</v>
      </c>
      <c r="AC468" s="116">
        <f t="shared" si="114"/>
        <v>75</v>
      </c>
      <c r="AD468" s="116">
        <f t="shared" si="115"/>
        <v>95</v>
      </c>
      <c r="AE468" s="116">
        <f t="shared" si="116"/>
        <v>80</v>
      </c>
      <c r="AF468" s="116">
        <f t="shared" si="117"/>
        <v>84</v>
      </c>
      <c r="AG468" s="116">
        <f t="shared" si="118"/>
        <v>106</v>
      </c>
      <c r="AH468" s="116">
        <f t="shared" si="119"/>
        <v>0</v>
      </c>
      <c r="AI468" s="116">
        <f t="shared" si="120"/>
        <v>0</v>
      </c>
      <c r="AJ468" s="116">
        <f t="shared" si="121"/>
        <v>0</v>
      </c>
      <c r="AK468" s="116">
        <f t="shared" si="122"/>
        <v>0</v>
      </c>
      <c r="AL468" s="116">
        <f t="shared" si="123"/>
        <v>0</v>
      </c>
      <c r="AM468" s="116">
        <f t="shared" si="124"/>
        <v>0</v>
      </c>
      <c r="AN468" s="116">
        <f t="shared" si="125"/>
        <v>0</v>
      </c>
      <c r="AO468" s="116">
        <f t="shared" si="126"/>
        <v>0</v>
      </c>
      <c r="AP468" s="116">
        <f t="shared" si="127"/>
        <v>0</v>
      </c>
      <c r="AQ468" s="116">
        <f t="shared" si="128"/>
        <v>468</v>
      </c>
    </row>
    <row r="469" spans="1:43" x14ac:dyDescent="0.25">
      <c r="A469" s="119" t="s">
        <v>646</v>
      </c>
      <c r="B469" s="119" t="s">
        <v>648</v>
      </c>
      <c r="C469" s="120">
        <v>0</v>
      </c>
      <c r="D469" s="120">
        <v>0</v>
      </c>
      <c r="E469" s="120">
        <v>0</v>
      </c>
      <c r="F469" s="120">
        <v>0</v>
      </c>
      <c r="G469" s="120">
        <v>0</v>
      </c>
      <c r="H469" s="120">
        <v>0</v>
      </c>
      <c r="I469" s="120">
        <v>76</v>
      </c>
      <c r="J469" s="120">
        <v>89</v>
      </c>
      <c r="K469" s="120">
        <v>98</v>
      </c>
      <c r="L469" s="120">
        <v>92</v>
      </c>
      <c r="M469" s="120">
        <v>0</v>
      </c>
      <c r="N469" s="120">
        <v>0</v>
      </c>
      <c r="O469" s="120">
        <v>0</v>
      </c>
      <c r="P469" s="120">
        <v>0</v>
      </c>
      <c r="Q469" s="120">
        <v>0</v>
      </c>
      <c r="R469" s="120">
        <v>355</v>
      </c>
      <c r="AB469" s="116">
        <f t="shared" si="113"/>
        <v>0</v>
      </c>
      <c r="AC469" s="116">
        <f t="shared" si="114"/>
        <v>0</v>
      </c>
      <c r="AD469" s="116">
        <f t="shared" si="115"/>
        <v>0</v>
      </c>
      <c r="AE469" s="116">
        <f t="shared" si="116"/>
        <v>0</v>
      </c>
      <c r="AF469" s="116">
        <f t="shared" si="117"/>
        <v>0</v>
      </c>
      <c r="AG469" s="116">
        <f t="shared" si="118"/>
        <v>0</v>
      </c>
      <c r="AH469" s="116">
        <f t="shared" si="119"/>
        <v>76</v>
      </c>
      <c r="AI469" s="116">
        <f t="shared" si="120"/>
        <v>89</v>
      </c>
      <c r="AJ469" s="116">
        <f t="shared" si="121"/>
        <v>98</v>
      </c>
      <c r="AK469" s="116">
        <f t="shared" si="122"/>
        <v>92</v>
      </c>
      <c r="AL469" s="116">
        <f t="shared" si="123"/>
        <v>0</v>
      </c>
      <c r="AM469" s="116">
        <f t="shared" si="124"/>
        <v>0</v>
      </c>
      <c r="AN469" s="116">
        <f t="shared" si="125"/>
        <v>0</v>
      </c>
      <c r="AO469" s="116">
        <f t="shared" si="126"/>
        <v>0</v>
      </c>
      <c r="AP469" s="116">
        <f t="shared" si="127"/>
        <v>0</v>
      </c>
      <c r="AQ469" s="116">
        <f t="shared" si="128"/>
        <v>355</v>
      </c>
    </row>
    <row r="470" spans="1:43" x14ac:dyDescent="0.25">
      <c r="A470" s="119" t="s">
        <v>646</v>
      </c>
      <c r="B470" s="119" t="s">
        <v>649</v>
      </c>
      <c r="C470" s="120">
        <v>18</v>
      </c>
      <c r="D470" s="120">
        <v>0</v>
      </c>
      <c r="E470" s="120">
        <v>0</v>
      </c>
      <c r="F470" s="120">
        <v>0</v>
      </c>
      <c r="G470" s="120">
        <v>0</v>
      </c>
      <c r="H470" s="120">
        <v>0</v>
      </c>
      <c r="I470" s="120">
        <v>0</v>
      </c>
      <c r="J470" s="120">
        <v>0</v>
      </c>
      <c r="K470" s="120">
        <v>0</v>
      </c>
      <c r="L470" s="120">
        <v>0</v>
      </c>
      <c r="M470" s="120">
        <v>136</v>
      </c>
      <c r="N470" s="120">
        <v>140</v>
      </c>
      <c r="O470" s="120">
        <v>147</v>
      </c>
      <c r="P470" s="120">
        <v>169</v>
      </c>
      <c r="Q470" s="120">
        <v>11</v>
      </c>
      <c r="R470" s="120">
        <v>621</v>
      </c>
      <c r="AB470" s="116">
        <f t="shared" si="113"/>
        <v>18</v>
      </c>
      <c r="AC470" s="116">
        <f t="shared" si="114"/>
        <v>0</v>
      </c>
      <c r="AD470" s="116">
        <f t="shared" si="115"/>
        <v>0</v>
      </c>
      <c r="AE470" s="116">
        <f t="shared" si="116"/>
        <v>0</v>
      </c>
      <c r="AF470" s="116">
        <f t="shared" si="117"/>
        <v>0</v>
      </c>
      <c r="AG470" s="116">
        <f t="shared" si="118"/>
        <v>0</v>
      </c>
      <c r="AH470" s="116">
        <f t="shared" si="119"/>
        <v>0</v>
      </c>
      <c r="AI470" s="116">
        <f t="shared" si="120"/>
        <v>0</v>
      </c>
      <c r="AJ470" s="116">
        <f t="shared" si="121"/>
        <v>0</v>
      </c>
      <c r="AK470" s="116">
        <f t="shared" si="122"/>
        <v>0</v>
      </c>
      <c r="AL470" s="116">
        <f t="shared" si="123"/>
        <v>136</v>
      </c>
      <c r="AM470" s="116">
        <f t="shared" si="124"/>
        <v>140</v>
      </c>
      <c r="AN470" s="116">
        <f t="shared" si="125"/>
        <v>147</v>
      </c>
      <c r="AO470" s="116">
        <f t="shared" si="126"/>
        <v>169</v>
      </c>
      <c r="AP470" s="116">
        <f t="shared" si="127"/>
        <v>11</v>
      </c>
      <c r="AQ470" s="116">
        <f t="shared" si="128"/>
        <v>621</v>
      </c>
    </row>
    <row r="471" spans="1:43" x14ac:dyDescent="0.25">
      <c r="A471" s="119" t="s">
        <v>646</v>
      </c>
      <c r="B471" s="119" t="s">
        <v>650</v>
      </c>
      <c r="C471" s="120">
        <v>0</v>
      </c>
      <c r="D471" s="120">
        <v>0</v>
      </c>
      <c r="E471" s="120">
        <v>0</v>
      </c>
      <c r="F471" s="120">
        <v>0</v>
      </c>
      <c r="G471" s="120">
        <v>0</v>
      </c>
      <c r="H471" s="120">
        <v>0</v>
      </c>
      <c r="I471" s="120">
        <v>116</v>
      </c>
      <c r="J471" s="120">
        <v>129</v>
      </c>
      <c r="K471" s="120">
        <v>112</v>
      </c>
      <c r="L471" s="120">
        <v>122</v>
      </c>
      <c r="M471" s="120">
        <v>0</v>
      </c>
      <c r="N471" s="120">
        <v>0</v>
      </c>
      <c r="O471" s="120">
        <v>0</v>
      </c>
      <c r="P471" s="120">
        <v>0</v>
      </c>
      <c r="Q471" s="120">
        <v>0</v>
      </c>
      <c r="R471" s="120">
        <v>479</v>
      </c>
      <c r="AB471" s="116">
        <f t="shared" si="113"/>
        <v>0</v>
      </c>
      <c r="AC471" s="116">
        <f t="shared" si="114"/>
        <v>0</v>
      </c>
      <c r="AD471" s="116">
        <f t="shared" si="115"/>
        <v>0</v>
      </c>
      <c r="AE471" s="116">
        <f t="shared" si="116"/>
        <v>0</v>
      </c>
      <c r="AF471" s="116">
        <f t="shared" si="117"/>
        <v>0</v>
      </c>
      <c r="AG471" s="116">
        <f t="shared" si="118"/>
        <v>0</v>
      </c>
      <c r="AH471" s="116">
        <f t="shared" si="119"/>
        <v>116</v>
      </c>
      <c r="AI471" s="116">
        <f t="shared" si="120"/>
        <v>129</v>
      </c>
      <c r="AJ471" s="116">
        <f t="shared" si="121"/>
        <v>112</v>
      </c>
      <c r="AK471" s="116">
        <f t="shared" si="122"/>
        <v>122</v>
      </c>
      <c r="AL471" s="116">
        <f t="shared" si="123"/>
        <v>0</v>
      </c>
      <c r="AM471" s="116">
        <f t="shared" si="124"/>
        <v>0</v>
      </c>
      <c r="AN471" s="116">
        <f t="shared" si="125"/>
        <v>0</v>
      </c>
      <c r="AO471" s="116">
        <f t="shared" si="126"/>
        <v>0</v>
      </c>
      <c r="AP471" s="116">
        <f t="shared" si="127"/>
        <v>0</v>
      </c>
      <c r="AQ471" s="116">
        <f t="shared" si="128"/>
        <v>479</v>
      </c>
    </row>
    <row r="472" spans="1:43" x14ac:dyDescent="0.25">
      <c r="A472" s="119" t="s">
        <v>646</v>
      </c>
      <c r="B472" s="119" t="s">
        <v>651</v>
      </c>
      <c r="C472" s="120">
        <v>29</v>
      </c>
      <c r="D472" s="120">
        <v>115</v>
      </c>
      <c r="E472" s="120">
        <v>121</v>
      </c>
      <c r="F472" s="120">
        <v>116</v>
      </c>
      <c r="G472" s="120">
        <v>116</v>
      </c>
      <c r="H472" s="120">
        <v>121</v>
      </c>
      <c r="I472" s="120">
        <v>0</v>
      </c>
      <c r="J472" s="120">
        <v>0</v>
      </c>
      <c r="K472" s="120">
        <v>0</v>
      </c>
      <c r="L472" s="120">
        <v>0</v>
      </c>
      <c r="M472" s="120">
        <v>0</v>
      </c>
      <c r="N472" s="120">
        <v>0</v>
      </c>
      <c r="O472" s="120">
        <v>0</v>
      </c>
      <c r="P472" s="120">
        <v>0</v>
      </c>
      <c r="Q472" s="120">
        <v>0</v>
      </c>
      <c r="R472" s="120">
        <v>618</v>
      </c>
      <c r="AB472" s="116">
        <f t="shared" si="113"/>
        <v>29</v>
      </c>
      <c r="AC472" s="116">
        <f t="shared" si="114"/>
        <v>115</v>
      </c>
      <c r="AD472" s="116">
        <f t="shared" si="115"/>
        <v>121</v>
      </c>
      <c r="AE472" s="116">
        <f t="shared" si="116"/>
        <v>116</v>
      </c>
      <c r="AF472" s="116">
        <f t="shared" si="117"/>
        <v>116</v>
      </c>
      <c r="AG472" s="116">
        <f t="shared" si="118"/>
        <v>121</v>
      </c>
      <c r="AH472" s="116">
        <f t="shared" si="119"/>
        <v>0</v>
      </c>
      <c r="AI472" s="116">
        <f t="shared" si="120"/>
        <v>0</v>
      </c>
      <c r="AJ472" s="116">
        <f t="shared" si="121"/>
        <v>0</v>
      </c>
      <c r="AK472" s="116">
        <f t="shared" si="122"/>
        <v>0</v>
      </c>
      <c r="AL472" s="116">
        <f t="shared" si="123"/>
        <v>0</v>
      </c>
      <c r="AM472" s="116">
        <f t="shared" si="124"/>
        <v>0</v>
      </c>
      <c r="AN472" s="116">
        <f t="shared" si="125"/>
        <v>0</v>
      </c>
      <c r="AO472" s="116">
        <f t="shared" si="126"/>
        <v>0</v>
      </c>
      <c r="AP472" s="116">
        <f t="shared" si="127"/>
        <v>0</v>
      </c>
      <c r="AQ472" s="116">
        <f t="shared" si="128"/>
        <v>618</v>
      </c>
    </row>
    <row r="473" spans="1:43" x14ac:dyDescent="0.25">
      <c r="A473" s="119" t="s">
        <v>652</v>
      </c>
      <c r="B473" s="119" t="s">
        <v>653</v>
      </c>
      <c r="C473" s="120">
        <v>0</v>
      </c>
      <c r="D473" s="120">
        <v>0</v>
      </c>
      <c r="E473" s="120">
        <v>0</v>
      </c>
      <c r="F473" s="120">
        <v>81</v>
      </c>
      <c r="G473" s="120">
        <v>82</v>
      </c>
      <c r="H473" s="120">
        <v>75</v>
      </c>
      <c r="I473" s="120">
        <v>102</v>
      </c>
      <c r="J473" s="120">
        <v>0</v>
      </c>
      <c r="K473" s="120">
        <v>0</v>
      </c>
      <c r="L473" s="120">
        <v>0</v>
      </c>
      <c r="M473" s="120">
        <v>0</v>
      </c>
      <c r="N473" s="120">
        <v>0</v>
      </c>
      <c r="O473" s="120">
        <v>0</v>
      </c>
      <c r="P473" s="120">
        <v>0</v>
      </c>
      <c r="Q473" s="120">
        <v>0</v>
      </c>
      <c r="R473" s="120">
        <v>340</v>
      </c>
      <c r="AB473" s="116">
        <f t="shared" si="113"/>
        <v>0</v>
      </c>
      <c r="AC473" s="116">
        <f t="shared" si="114"/>
        <v>0</v>
      </c>
      <c r="AD473" s="116">
        <f t="shared" si="115"/>
        <v>0</v>
      </c>
      <c r="AE473" s="116">
        <f t="shared" si="116"/>
        <v>81</v>
      </c>
      <c r="AF473" s="116">
        <f t="shared" si="117"/>
        <v>82</v>
      </c>
      <c r="AG473" s="116">
        <f t="shared" si="118"/>
        <v>75</v>
      </c>
      <c r="AH473" s="116">
        <f t="shared" si="119"/>
        <v>102</v>
      </c>
      <c r="AI473" s="116">
        <f t="shared" si="120"/>
        <v>0</v>
      </c>
      <c r="AJ473" s="116">
        <f t="shared" si="121"/>
        <v>0</v>
      </c>
      <c r="AK473" s="116">
        <f t="shared" si="122"/>
        <v>0</v>
      </c>
      <c r="AL473" s="116">
        <f t="shared" si="123"/>
        <v>0</v>
      </c>
      <c r="AM473" s="116">
        <f t="shared" si="124"/>
        <v>0</v>
      </c>
      <c r="AN473" s="116">
        <f t="shared" si="125"/>
        <v>0</v>
      </c>
      <c r="AO473" s="116">
        <f t="shared" si="126"/>
        <v>0</v>
      </c>
      <c r="AP473" s="116">
        <f t="shared" si="127"/>
        <v>0</v>
      </c>
      <c r="AQ473" s="116">
        <f t="shared" si="128"/>
        <v>340</v>
      </c>
    </row>
    <row r="474" spans="1:43" x14ac:dyDescent="0.25">
      <c r="A474" s="119" t="s">
        <v>652</v>
      </c>
      <c r="B474" s="119" t="s">
        <v>654</v>
      </c>
      <c r="C474" s="120">
        <v>0</v>
      </c>
      <c r="D474" s="120">
        <v>0</v>
      </c>
      <c r="E474" s="120">
        <v>0</v>
      </c>
      <c r="F474" s="120">
        <v>0</v>
      </c>
      <c r="G474" s="120">
        <v>0</v>
      </c>
      <c r="H474" s="120">
        <v>0</v>
      </c>
      <c r="I474" s="120">
        <v>0</v>
      </c>
      <c r="J474" s="120">
        <v>0</v>
      </c>
      <c r="K474" s="120">
        <v>0</v>
      </c>
      <c r="L474" s="120">
        <v>0</v>
      </c>
      <c r="M474" s="120">
        <v>64</v>
      </c>
      <c r="N474" s="120">
        <v>65</v>
      </c>
      <c r="O474" s="120">
        <v>71</v>
      </c>
      <c r="P474" s="120">
        <v>64</v>
      </c>
      <c r="Q474" s="120">
        <v>3</v>
      </c>
      <c r="R474" s="120">
        <v>267</v>
      </c>
      <c r="AB474" s="116">
        <f t="shared" si="113"/>
        <v>0</v>
      </c>
      <c r="AC474" s="116">
        <f t="shared" si="114"/>
        <v>0</v>
      </c>
      <c r="AD474" s="116">
        <f t="shared" si="115"/>
        <v>0</v>
      </c>
      <c r="AE474" s="116">
        <f t="shared" si="116"/>
        <v>0</v>
      </c>
      <c r="AF474" s="116">
        <f t="shared" si="117"/>
        <v>0</v>
      </c>
      <c r="AG474" s="116">
        <f t="shared" si="118"/>
        <v>0</v>
      </c>
      <c r="AH474" s="116">
        <f t="shared" si="119"/>
        <v>0</v>
      </c>
      <c r="AI474" s="116">
        <f t="shared" si="120"/>
        <v>0</v>
      </c>
      <c r="AJ474" s="116">
        <f t="shared" si="121"/>
        <v>0</v>
      </c>
      <c r="AK474" s="116">
        <f t="shared" si="122"/>
        <v>0</v>
      </c>
      <c r="AL474" s="116">
        <f t="shared" si="123"/>
        <v>64</v>
      </c>
      <c r="AM474" s="116">
        <f t="shared" si="124"/>
        <v>65</v>
      </c>
      <c r="AN474" s="116">
        <f t="shared" si="125"/>
        <v>71</v>
      </c>
      <c r="AO474" s="116">
        <f t="shared" si="126"/>
        <v>64</v>
      </c>
      <c r="AP474" s="116">
        <f t="shared" si="127"/>
        <v>3</v>
      </c>
      <c r="AQ474" s="116">
        <f t="shared" si="128"/>
        <v>267</v>
      </c>
    </row>
    <row r="475" spans="1:43" x14ac:dyDescent="0.25">
      <c r="A475" s="119" t="s">
        <v>652</v>
      </c>
      <c r="B475" s="119" t="s">
        <v>655</v>
      </c>
      <c r="C475" s="120">
        <v>0</v>
      </c>
      <c r="D475" s="120">
        <v>0</v>
      </c>
      <c r="E475" s="120">
        <v>0</v>
      </c>
      <c r="F475" s="120">
        <v>0</v>
      </c>
      <c r="G475" s="120">
        <v>0</v>
      </c>
      <c r="H475" s="120">
        <v>0</v>
      </c>
      <c r="I475" s="120">
        <v>0</v>
      </c>
      <c r="J475" s="120">
        <v>91</v>
      </c>
      <c r="K475" s="120">
        <v>84</v>
      </c>
      <c r="L475" s="120">
        <v>109</v>
      </c>
      <c r="M475" s="120">
        <v>0</v>
      </c>
      <c r="N475" s="120">
        <v>0</v>
      </c>
      <c r="O475" s="120">
        <v>0</v>
      </c>
      <c r="P475" s="120">
        <v>0</v>
      </c>
      <c r="Q475" s="120">
        <v>0</v>
      </c>
      <c r="R475" s="120">
        <v>284</v>
      </c>
      <c r="AB475" s="116">
        <f t="shared" si="113"/>
        <v>0</v>
      </c>
      <c r="AC475" s="116">
        <f t="shared" si="114"/>
        <v>0</v>
      </c>
      <c r="AD475" s="116">
        <f t="shared" si="115"/>
        <v>0</v>
      </c>
      <c r="AE475" s="116">
        <f t="shared" si="116"/>
        <v>0</v>
      </c>
      <c r="AF475" s="116">
        <f t="shared" si="117"/>
        <v>0</v>
      </c>
      <c r="AG475" s="116">
        <f t="shared" si="118"/>
        <v>0</v>
      </c>
      <c r="AH475" s="116">
        <f t="shared" si="119"/>
        <v>0</v>
      </c>
      <c r="AI475" s="116">
        <f t="shared" si="120"/>
        <v>91</v>
      </c>
      <c r="AJ475" s="116">
        <f t="shared" si="121"/>
        <v>84</v>
      </c>
      <c r="AK475" s="116">
        <f t="shared" si="122"/>
        <v>109</v>
      </c>
      <c r="AL475" s="116">
        <f t="shared" si="123"/>
        <v>0</v>
      </c>
      <c r="AM475" s="116">
        <f t="shared" si="124"/>
        <v>0</v>
      </c>
      <c r="AN475" s="116">
        <f t="shared" si="125"/>
        <v>0</v>
      </c>
      <c r="AO475" s="116">
        <f t="shared" si="126"/>
        <v>0</v>
      </c>
      <c r="AP475" s="116">
        <f t="shared" si="127"/>
        <v>0</v>
      </c>
      <c r="AQ475" s="116">
        <f t="shared" si="128"/>
        <v>284</v>
      </c>
    </row>
    <row r="476" spans="1:43" x14ac:dyDescent="0.25">
      <c r="A476" s="119" t="s">
        <v>652</v>
      </c>
      <c r="B476" s="119" t="s">
        <v>656</v>
      </c>
      <c r="C476" s="120">
        <v>57</v>
      </c>
      <c r="D476" s="120">
        <v>87</v>
      </c>
      <c r="E476" s="120">
        <v>78</v>
      </c>
      <c r="F476" s="120">
        <v>0</v>
      </c>
      <c r="G476" s="120">
        <v>0</v>
      </c>
      <c r="H476" s="120">
        <v>0</v>
      </c>
      <c r="I476" s="120">
        <v>0</v>
      </c>
      <c r="J476" s="120">
        <v>0</v>
      </c>
      <c r="K476" s="120">
        <v>0</v>
      </c>
      <c r="L476" s="120">
        <v>0</v>
      </c>
      <c r="M476" s="120">
        <v>0</v>
      </c>
      <c r="N476" s="120">
        <v>0</v>
      </c>
      <c r="O476" s="120">
        <v>0</v>
      </c>
      <c r="P476" s="120">
        <v>0</v>
      </c>
      <c r="Q476" s="120">
        <v>0</v>
      </c>
      <c r="R476" s="120">
        <v>222</v>
      </c>
      <c r="AB476" s="116">
        <f t="shared" si="113"/>
        <v>57</v>
      </c>
      <c r="AC476" s="116">
        <f t="shared" si="114"/>
        <v>87</v>
      </c>
      <c r="AD476" s="116">
        <f t="shared" si="115"/>
        <v>78</v>
      </c>
      <c r="AE476" s="116">
        <f t="shared" si="116"/>
        <v>0</v>
      </c>
      <c r="AF476" s="116">
        <f t="shared" si="117"/>
        <v>0</v>
      </c>
      <c r="AG476" s="116">
        <f t="shared" si="118"/>
        <v>0</v>
      </c>
      <c r="AH476" s="116">
        <f t="shared" si="119"/>
        <v>0</v>
      </c>
      <c r="AI476" s="116">
        <f t="shared" si="120"/>
        <v>0</v>
      </c>
      <c r="AJ476" s="116">
        <f t="shared" si="121"/>
        <v>0</v>
      </c>
      <c r="AK476" s="116">
        <f t="shared" si="122"/>
        <v>0</v>
      </c>
      <c r="AL476" s="116">
        <f t="shared" si="123"/>
        <v>0</v>
      </c>
      <c r="AM476" s="116">
        <f t="shared" si="124"/>
        <v>0</v>
      </c>
      <c r="AN476" s="116">
        <f t="shared" si="125"/>
        <v>0</v>
      </c>
      <c r="AO476" s="116">
        <f t="shared" si="126"/>
        <v>0</v>
      </c>
      <c r="AP476" s="116">
        <f t="shared" si="127"/>
        <v>0</v>
      </c>
      <c r="AQ476" s="116">
        <f t="shared" si="128"/>
        <v>222</v>
      </c>
    </row>
    <row r="477" spans="1:43" x14ac:dyDescent="0.25">
      <c r="A477" s="119" t="s">
        <v>657</v>
      </c>
      <c r="B477" s="119" t="s">
        <v>658</v>
      </c>
      <c r="C477" s="120">
        <v>24</v>
      </c>
      <c r="D477" s="120">
        <v>60</v>
      </c>
      <c r="E477" s="120">
        <v>65</v>
      </c>
      <c r="F477" s="120">
        <v>84</v>
      </c>
      <c r="G477" s="120">
        <v>91</v>
      </c>
      <c r="H477" s="120">
        <v>70</v>
      </c>
      <c r="I477" s="120">
        <v>98</v>
      </c>
      <c r="J477" s="120">
        <v>0</v>
      </c>
      <c r="K477" s="120">
        <v>0</v>
      </c>
      <c r="L477" s="120">
        <v>0</v>
      </c>
      <c r="M477" s="120">
        <v>0</v>
      </c>
      <c r="N477" s="120">
        <v>0</v>
      </c>
      <c r="O477" s="120">
        <v>0</v>
      </c>
      <c r="P477" s="120">
        <v>0</v>
      </c>
      <c r="Q477" s="120">
        <v>0</v>
      </c>
      <c r="R477" s="120">
        <v>492</v>
      </c>
      <c r="AB477" s="116">
        <f t="shared" si="113"/>
        <v>24</v>
      </c>
      <c r="AC477" s="116">
        <f t="shared" si="114"/>
        <v>60</v>
      </c>
      <c r="AD477" s="116">
        <f t="shared" si="115"/>
        <v>65</v>
      </c>
      <c r="AE477" s="116">
        <f t="shared" si="116"/>
        <v>84</v>
      </c>
      <c r="AF477" s="116">
        <f t="shared" si="117"/>
        <v>91</v>
      </c>
      <c r="AG477" s="116">
        <f t="shared" si="118"/>
        <v>70</v>
      </c>
      <c r="AH477" s="116">
        <f t="shared" si="119"/>
        <v>98</v>
      </c>
      <c r="AI477" s="116">
        <f t="shared" si="120"/>
        <v>0</v>
      </c>
      <c r="AJ477" s="116">
        <f t="shared" si="121"/>
        <v>0</v>
      </c>
      <c r="AK477" s="116">
        <f t="shared" si="122"/>
        <v>0</v>
      </c>
      <c r="AL477" s="116">
        <f t="shared" si="123"/>
        <v>0</v>
      </c>
      <c r="AM477" s="116">
        <f t="shared" si="124"/>
        <v>0</v>
      </c>
      <c r="AN477" s="116">
        <f t="shared" si="125"/>
        <v>0</v>
      </c>
      <c r="AO477" s="116">
        <f t="shared" si="126"/>
        <v>0</v>
      </c>
      <c r="AP477" s="116">
        <f t="shared" si="127"/>
        <v>0</v>
      </c>
      <c r="AQ477" s="116">
        <f t="shared" si="128"/>
        <v>492</v>
      </c>
    </row>
    <row r="478" spans="1:43" x14ac:dyDescent="0.25">
      <c r="A478" s="119" t="s">
        <v>659</v>
      </c>
      <c r="B478" s="119" t="s">
        <v>660</v>
      </c>
      <c r="C478" s="120">
        <v>0</v>
      </c>
      <c r="D478" s="120">
        <v>0</v>
      </c>
      <c r="E478" s="120">
        <v>0</v>
      </c>
      <c r="F478" s="120">
        <v>0</v>
      </c>
      <c r="G478" s="120">
        <v>0</v>
      </c>
      <c r="H478" s="120">
        <v>0</v>
      </c>
      <c r="I478" s="120">
        <v>0</v>
      </c>
      <c r="J478" s="120">
        <v>0</v>
      </c>
      <c r="K478" s="120">
        <v>0</v>
      </c>
      <c r="L478" s="120">
        <v>0</v>
      </c>
      <c r="M478" s="120">
        <v>139</v>
      </c>
      <c r="N478" s="120">
        <v>141</v>
      </c>
      <c r="O478" s="120">
        <v>178</v>
      </c>
      <c r="P478" s="120">
        <v>152</v>
      </c>
      <c r="Q478" s="120">
        <v>0</v>
      </c>
      <c r="R478" s="120">
        <v>610</v>
      </c>
      <c r="AB478" s="116">
        <f t="shared" si="113"/>
        <v>0</v>
      </c>
      <c r="AC478" s="116">
        <f t="shared" si="114"/>
        <v>0</v>
      </c>
      <c r="AD478" s="116">
        <f t="shared" si="115"/>
        <v>0</v>
      </c>
      <c r="AE478" s="116">
        <f t="shared" si="116"/>
        <v>0</v>
      </c>
      <c r="AF478" s="116">
        <f t="shared" si="117"/>
        <v>0</v>
      </c>
      <c r="AG478" s="116">
        <f t="shared" si="118"/>
        <v>0</v>
      </c>
      <c r="AH478" s="116">
        <f t="shared" si="119"/>
        <v>0</v>
      </c>
      <c r="AI478" s="116">
        <f t="shared" si="120"/>
        <v>0</v>
      </c>
      <c r="AJ478" s="116">
        <f t="shared" si="121"/>
        <v>0</v>
      </c>
      <c r="AK478" s="116">
        <f t="shared" si="122"/>
        <v>0</v>
      </c>
      <c r="AL478" s="116">
        <f t="shared" si="123"/>
        <v>139</v>
      </c>
      <c r="AM478" s="116">
        <f t="shared" si="124"/>
        <v>141</v>
      </c>
      <c r="AN478" s="116">
        <f t="shared" si="125"/>
        <v>178</v>
      </c>
      <c r="AO478" s="116">
        <f t="shared" si="126"/>
        <v>152</v>
      </c>
      <c r="AP478" s="116">
        <f t="shared" si="127"/>
        <v>0</v>
      </c>
      <c r="AQ478" s="116">
        <f t="shared" si="128"/>
        <v>610</v>
      </c>
    </row>
    <row r="479" spans="1:43" x14ac:dyDescent="0.25">
      <c r="A479" s="119" t="s">
        <v>659</v>
      </c>
      <c r="B479" s="119" t="s">
        <v>661</v>
      </c>
      <c r="C479" s="120">
        <v>0</v>
      </c>
      <c r="D479" s="120">
        <v>0</v>
      </c>
      <c r="E479" s="120">
        <v>0</v>
      </c>
      <c r="F479" s="120">
        <v>0</v>
      </c>
      <c r="G479" s="120">
        <v>0</v>
      </c>
      <c r="H479" s="120">
        <v>0</v>
      </c>
      <c r="I479" s="120">
        <v>0</v>
      </c>
      <c r="J479" s="120">
        <v>163</v>
      </c>
      <c r="K479" s="120">
        <v>140</v>
      </c>
      <c r="L479" s="120">
        <v>168</v>
      </c>
      <c r="M479" s="120">
        <v>0</v>
      </c>
      <c r="N479" s="120">
        <v>0</v>
      </c>
      <c r="O479" s="120">
        <v>0</v>
      </c>
      <c r="P479" s="120">
        <v>0</v>
      </c>
      <c r="Q479" s="120">
        <v>0</v>
      </c>
      <c r="R479" s="120">
        <v>471</v>
      </c>
      <c r="AB479" s="116">
        <f t="shared" si="113"/>
        <v>0</v>
      </c>
      <c r="AC479" s="116">
        <f t="shared" si="114"/>
        <v>0</v>
      </c>
      <c r="AD479" s="116">
        <f t="shared" si="115"/>
        <v>0</v>
      </c>
      <c r="AE479" s="116">
        <f t="shared" si="116"/>
        <v>0</v>
      </c>
      <c r="AF479" s="116">
        <f t="shared" si="117"/>
        <v>0</v>
      </c>
      <c r="AG479" s="116">
        <f t="shared" si="118"/>
        <v>0</v>
      </c>
      <c r="AH479" s="116">
        <f t="shared" si="119"/>
        <v>0</v>
      </c>
      <c r="AI479" s="116">
        <f t="shared" si="120"/>
        <v>163</v>
      </c>
      <c r="AJ479" s="116">
        <f t="shared" si="121"/>
        <v>140</v>
      </c>
      <c r="AK479" s="116">
        <f t="shared" si="122"/>
        <v>168</v>
      </c>
      <c r="AL479" s="116">
        <f t="shared" si="123"/>
        <v>0</v>
      </c>
      <c r="AM479" s="116">
        <f t="shared" si="124"/>
        <v>0</v>
      </c>
      <c r="AN479" s="116">
        <f t="shared" si="125"/>
        <v>0</v>
      </c>
      <c r="AO479" s="116">
        <f t="shared" si="126"/>
        <v>0</v>
      </c>
      <c r="AP479" s="116">
        <f t="shared" si="127"/>
        <v>0</v>
      </c>
      <c r="AQ479" s="116">
        <f t="shared" si="128"/>
        <v>471</v>
      </c>
    </row>
    <row r="480" spans="1:43" x14ac:dyDescent="0.25">
      <c r="A480" s="119" t="s">
        <v>662</v>
      </c>
      <c r="B480" s="119" t="s">
        <v>663</v>
      </c>
      <c r="C480" s="120">
        <v>37</v>
      </c>
      <c r="D480" s="120">
        <v>56</v>
      </c>
      <c r="E480" s="120">
        <v>57</v>
      </c>
      <c r="F480" s="120">
        <v>96</v>
      </c>
      <c r="G480" s="120">
        <v>89</v>
      </c>
      <c r="H480" s="120">
        <v>75</v>
      </c>
      <c r="I480" s="120">
        <v>77</v>
      </c>
      <c r="J480" s="120">
        <v>0</v>
      </c>
      <c r="K480" s="120">
        <v>0</v>
      </c>
      <c r="L480" s="120">
        <v>0</v>
      </c>
      <c r="M480" s="120">
        <v>0</v>
      </c>
      <c r="N480" s="120">
        <v>0</v>
      </c>
      <c r="O480" s="120">
        <v>0</v>
      </c>
      <c r="P480" s="120">
        <v>0</v>
      </c>
      <c r="Q480" s="120">
        <v>0</v>
      </c>
      <c r="R480" s="120">
        <v>487</v>
      </c>
      <c r="AB480" s="116">
        <f t="shared" si="113"/>
        <v>37</v>
      </c>
      <c r="AC480" s="116">
        <f t="shared" si="114"/>
        <v>56</v>
      </c>
      <c r="AD480" s="116">
        <f t="shared" si="115"/>
        <v>57</v>
      </c>
      <c r="AE480" s="116">
        <f t="shared" si="116"/>
        <v>96</v>
      </c>
      <c r="AF480" s="116">
        <f t="shared" si="117"/>
        <v>89</v>
      </c>
      <c r="AG480" s="116">
        <f t="shared" si="118"/>
        <v>75</v>
      </c>
      <c r="AH480" s="116">
        <f t="shared" si="119"/>
        <v>77</v>
      </c>
      <c r="AI480" s="116">
        <f t="shared" si="120"/>
        <v>0</v>
      </c>
      <c r="AJ480" s="116">
        <f t="shared" si="121"/>
        <v>0</v>
      </c>
      <c r="AK480" s="116">
        <f t="shared" si="122"/>
        <v>0</v>
      </c>
      <c r="AL480" s="116">
        <f t="shared" si="123"/>
        <v>0</v>
      </c>
      <c r="AM480" s="116">
        <f t="shared" si="124"/>
        <v>0</v>
      </c>
      <c r="AN480" s="116">
        <f t="shared" si="125"/>
        <v>0</v>
      </c>
      <c r="AO480" s="116">
        <f t="shared" si="126"/>
        <v>0</v>
      </c>
      <c r="AP480" s="116">
        <f t="shared" si="127"/>
        <v>0</v>
      </c>
      <c r="AQ480" s="116">
        <f t="shared" si="128"/>
        <v>487</v>
      </c>
    </row>
    <row r="481" spans="1:43" x14ac:dyDescent="0.25">
      <c r="A481" s="119" t="s">
        <v>662</v>
      </c>
      <c r="B481" s="119" t="s">
        <v>664</v>
      </c>
      <c r="C481" s="120">
        <v>0</v>
      </c>
      <c r="D481" s="120">
        <v>0</v>
      </c>
      <c r="E481" s="120">
        <v>0</v>
      </c>
      <c r="F481" s="120">
        <v>0</v>
      </c>
      <c r="G481" s="120">
        <v>0</v>
      </c>
      <c r="H481" s="120">
        <v>0</v>
      </c>
      <c r="I481" s="120">
        <v>0</v>
      </c>
      <c r="J481" s="120">
        <v>0</v>
      </c>
      <c r="K481" s="120">
        <v>0</v>
      </c>
      <c r="L481" s="120">
        <v>0</v>
      </c>
      <c r="M481" s="120">
        <v>228</v>
      </c>
      <c r="N481" s="120">
        <v>139</v>
      </c>
      <c r="O481" s="120">
        <v>221</v>
      </c>
      <c r="P481" s="120">
        <v>198</v>
      </c>
      <c r="Q481" s="120">
        <v>6</v>
      </c>
      <c r="R481" s="120">
        <v>792</v>
      </c>
      <c r="AB481" s="116">
        <f t="shared" si="113"/>
        <v>0</v>
      </c>
      <c r="AC481" s="116">
        <f t="shared" si="114"/>
        <v>0</v>
      </c>
      <c r="AD481" s="116">
        <f t="shared" si="115"/>
        <v>0</v>
      </c>
      <c r="AE481" s="116">
        <f t="shared" si="116"/>
        <v>0</v>
      </c>
      <c r="AF481" s="116">
        <f t="shared" si="117"/>
        <v>0</v>
      </c>
      <c r="AG481" s="116">
        <f t="shared" si="118"/>
        <v>0</v>
      </c>
      <c r="AH481" s="116">
        <f t="shared" si="119"/>
        <v>0</v>
      </c>
      <c r="AI481" s="116">
        <f t="shared" si="120"/>
        <v>0</v>
      </c>
      <c r="AJ481" s="116">
        <f t="shared" si="121"/>
        <v>0</v>
      </c>
      <c r="AK481" s="116">
        <f t="shared" si="122"/>
        <v>0</v>
      </c>
      <c r="AL481" s="116">
        <f t="shared" si="123"/>
        <v>228</v>
      </c>
      <c r="AM481" s="116">
        <f t="shared" si="124"/>
        <v>139</v>
      </c>
      <c r="AN481" s="116">
        <f t="shared" si="125"/>
        <v>221</v>
      </c>
      <c r="AO481" s="116">
        <f t="shared" si="126"/>
        <v>198</v>
      </c>
      <c r="AP481" s="116">
        <f t="shared" si="127"/>
        <v>6</v>
      </c>
      <c r="AQ481" s="116">
        <f t="shared" si="128"/>
        <v>792</v>
      </c>
    </row>
    <row r="482" spans="1:43" x14ac:dyDescent="0.25">
      <c r="A482" s="119" t="s">
        <v>662</v>
      </c>
      <c r="B482" s="119" t="s">
        <v>665</v>
      </c>
      <c r="C482" s="120">
        <v>0</v>
      </c>
      <c r="D482" s="120">
        <v>78</v>
      </c>
      <c r="E482" s="120">
        <v>90</v>
      </c>
      <c r="F482" s="120">
        <v>78</v>
      </c>
      <c r="G482" s="120">
        <v>84</v>
      </c>
      <c r="H482" s="120">
        <v>96</v>
      </c>
      <c r="I482" s="120">
        <v>94</v>
      </c>
      <c r="J482" s="120">
        <v>0</v>
      </c>
      <c r="K482" s="120">
        <v>0</v>
      </c>
      <c r="L482" s="120">
        <v>0</v>
      </c>
      <c r="M482" s="120">
        <v>0</v>
      </c>
      <c r="N482" s="120">
        <v>0</v>
      </c>
      <c r="O482" s="120">
        <v>0</v>
      </c>
      <c r="P482" s="120">
        <v>0</v>
      </c>
      <c r="Q482" s="120">
        <v>0</v>
      </c>
      <c r="R482" s="120">
        <v>520</v>
      </c>
      <c r="AB482" s="116">
        <f t="shared" si="113"/>
        <v>0</v>
      </c>
      <c r="AC482" s="116">
        <f t="shared" si="114"/>
        <v>78</v>
      </c>
      <c r="AD482" s="116">
        <f t="shared" si="115"/>
        <v>90</v>
      </c>
      <c r="AE482" s="116">
        <f t="shared" si="116"/>
        <v>78</v>
      </c>
      <c r="AF482" s="116">
        <f t="shared" si="117"/>
        <v>84</v>
      </c>
      <c r="AG482" s="116">
        <f t="shared" si="118"/>
        <v>96</v>
      </c>
      <c r="AH482" s="116">
        <f t="shared" si="119"/>
        <v>94</v>
      </c>
      <c r="AI482" s="116">
        <f t="shared" si="120"/>
        <v>0</v>
      </c>
      <c r="AJ482" s="116">
        <f t="shared" si="121"/>
        <v>0</v>
      </c>
      <c r="AK482" s="116">
        <f t="shared" si="122"/>
        <v>0</v>
      </c>
      <c r="AL482" s="116">
        <f t="shared" si="123"/>
        <v>0</v>
      </c>
      <c r="AM482" s="116">
        <f t="shared" si="124"/>
        <v>0</v>
      </c>
      <c r="AN482" s="116">
        <f t="shared" si="125"/>
        <v>0</v>
      </c>
      <c r="AO482" s="116">
        <f t="shared" si="126"/>
        <v>0</v>
      </c>
      <c r="AP482" s="116">
        <f t="shared" si="127"/>
        <v>0</v>
      </c>
      <c r="AQ482" s="116">
        <f t="shared" si="128"/>
        <v>520</v>
      </c>
    </row>
    <row r="483" spans="1:43" x14ac:dyDescent="0.25">
      <c r="A483" s="119" t="s">
        <v>662</v>
      </c>
      <c r="B483" s="119" t="s">
        <v>666</v>
      </c>
      <c r="C483" s="120">
        <v>0</v>
      </c>
      <c r="D483" s="120">
        <v>29</v>
      </c>
      <c r="E483" s="120">
        <v>33</v>
      </c>
      <c r="F483" s="120">
        <v>36</v>
      </c>
      <c r="G483" s="120">
        <v>33</v>
      </c>
      <c r="H483" s="120">
        <v>37</v>
      </c>
      <c r="I483" s="120">
        <v>43</v>
      </c>
      <c r="J483" s="120">
        <v>0</v>
      </c>
      <c r="K483" s="120">
        <v>0</v>
      </c>
      <c r="L483" s="120">
        <v>0</v>
      </c>
      <c r="M483" s="120">
        <v>0</v>
      </c>
      <c r="N483" s="120">
        <v>0</v>
      </c>
      <c r="O483" s="120">
        <v>0</v>
      </c>
      <c r="P483" s="120">
        <v>0</v>
      </c>
      <c r="Q483" s="120">
        <v>0</v>
      </c>
      <c r="R483" s="120">
        <v>211</v>
      </c>
      <c r="AB483" s="116">
        <f t="shared" si="113"/>
        <v>0</v>
      </c>
      <c r="AC483" s="116">
        <f t="shared" si="114"/>
        <v>29</v>
      </c>
      <c r="AD483" s="116">
        <f t="shared" si="115"/>
        <v>33</v>
      </c>
      <c r="AE483" s="116">
        <f t="shared" si="116"/>
        <v>36</v>
      </c>
      <c r="AF483" s="116">
        <f t="shared" si="117"/>
        <v>33</v>
      </c>
      <c r="AG483" s="116">
        <f t="shared" si="118"/>
        <v>37</v>
      </c>
      <c r="AH483" s="116">
        <f t="shared" si="119"/>
        <v>43</v>
      </c>
      <c r="AI483" s="116">
        <f t="shared" si="120"/>
        <v>0</v>
      </c>
      <c r="AJ483" s="116">
        <f t="shared" si="121"/>
        <v>0</v>
      </c>
      <c r="AK483" s="116">
        <f t="shared" si="122"/>
        <v>0</v>
      </c>
      <c r="AL483" s="116">
        <f t="shared" si="123"/>
        <v>0</v>
      </c>
      <c r="AM483" s="116">
        <f t="shared" si="124"/>
        <v>0</v>
      </c>
      <c r="AN483" s="116">
        <f t="shared" si="125"/>
        <v>0</v>
      </c>
      <c r="AO483" s="116">
        <f t="shared" si="126"/>
        <v>0</v>
      </c>
      <c r="AP483" s="116">
        <f t="shared" si="127"/>
        <v>0</v>
      </c>
      <c r="AQ483" s="116">
        <f t="shared" si="128"/>
        <v>211</v>
      </c>
    </row>
    <row r="484" spans="1:43" x14ac:dyDescent="0.25">
      <c r="A484" s="119" t="s">
        <v>662</v>
      </c>
      <c r="B484" s="119" t="s">
        <v>667</v>
      </c>
      <c r="C484" s="120">
        <v>26</v>
      </c>
      <c r="D484" s="120">
        <v>85</v>
      </c>
      <c r="E484" s="120">
        <v>87</v>
      </c>
      <c r="F484" s="120">
        <v>81</v>
      </c>
      <c r="G484" s="120">
        <v>97</v>
      </c>
      <c r="H484" s="120">
        <v>104</v>
      </c>
      <c r="I484" s="120">
        <v>85</v>
      </c>
      <c r="J484" s="120">
        <v>0</v>
      </c>
      <c r="K484" s="120">
        <v>0</v>
      </c>
      <c r="L484" s="120">
        <v>0</v>
      </c>
      <c r="M484" s="120">
        <v>0</v>
      </c>
      <c r="N484" s="120">
        <v>0</v>
      </c>
      <c r="O484" s="120">
        <v>0</v>
      </c>
      <c r="P484" s="120">
        <v>0</v>
      </c>
      <c r="Q484" s="120">
        <v>0</v>
      </c>
      <c r="R484" s="120">
        <v>565</v>
      </c>
      <c r="AB484" s="116">
        <f t="shared" si="113"/>
        <v>26</v>
      </c>
      <c r="AC484" s="116">
        <f t="shared" si="114"/>
        <v>85</v>
      </c>
      <c r="AD484" s="116">
        <f t="shared" si="115"/>
        <v>87</v>
      </c>
      <c r="AE484" s="116">
        <f t="shared" si="116"/>
        <v>81</v>
      </c>
      <c r="AF484" s="116">
        <f t="shared" si="117"/>
        <v>97</v>
      </c>
      <c r="AG484" s="116">
        <f t="shared" si="118"/>
        <v>104</v>
      </c>
      <c r="AH484" s="116">
        <f t="shared" si="119"/>
        <v>85</v>
      </c>
      <c r="AI484" s="116">
        <f t="shared" si="120"/>
        <v>0</v>
      </c>
      <c r="AJ484" s="116">
        <f t="shared" si="121"/>
        <v>0</v>
      </c>
      <c r="AK484" s="116">
        <f t="shared" si="122"/>
        <v>0</v>
      </c>
      <c r="AL484" s="116">
        <f t="shared" si="123"/>
        <v>0</v>
      </c>
      <c r="AM484" s="116">
        <f t="shared" si="124"/>
        <v>0</v>
      </c>
      <c r="AN484" s="116">
        <f t="shared" si="125"/>
        <v>0</v>
      </c>
      <c r="AO484" s="116">
        <f t="shared" si="126"/>
        <v>0</v>
      </c>
      <c r="AP484" s="116">
        <f t="shared" si="127"/>
        <v>0</v>
      </c>
      <c r="AQ484" s="116">
        <f t="shared" si="128"/>
        <v>565</v>
      </c>
    </row>
    <row r="485" spans="1:43" x14ac:dyDescent="0.25">
      <c r="A485" s="119" t="s">
        <v>662</v>
      </c>
      <c r="B485" s="119" t="s">
        <v>668</v>
      </c>
      <c r="C485" s="120">
        <v>0</v>
      </c>
      <c r="D485" s="120">
        <v>0</v>
      </c>
      <c r="E485" s="120">
        <v>0</v>
      </c>
      <c r="F485" s="120">
        <v>0</v>
      </c>
      <c r="G485" s="120">
        <v>0</v>
      </c>
      <c r="H485" s="120">
        <v>0</v>
      </c>
      <c r="I485" s="120">
        <v>0</v>
      </c>
      <c r="J485" s="120">
        <v>302</v>
      </c>
      <c r="K485" s="120">
        <v>330</v>
      </c>
      <c r="L485" s="120">
        <v>284</v>
      </c>
      <c r="M485" s="120">
        <v>0</v>
      </c>
      <c r="N485" s="120">
        <v>0</v>
      </c>
      <c r="O485" s="120">
        <v>0</v>
      </c>
      <c r="P485" s="120">
        <v>0</v>
      </c>
      <c r="Q485" s="120">
        <v>0</v>
      </c>
      <c r="R485" s="120">
        <v>916</v>
      </c>
      <c r="AB485" s="116">
        <f t="shared" si="113"/>
        <v>0</v>
      </c>
      <c r="AC485" s="116">
        <f t="shared" si="114"/>
        <v>0</v>
      </c>
      <c r="AD485" s="116">
        <f t="shared" si="115"/>
        <v>0</v>
      </c>
      <c r="AE485" s="116">
        <f t="shared" si="116"/>
        <v>0</v>
      </c>
      <c r="AF485" s="116">
        <f t="shared" si="117"/>
        <v>0</v>
      </c>
      <c r="AG485" s="116">
        <f t="shared" si="118"/>
        <v>0</v>
      </c>
      <c r="AH485" s="116">
        <f t="shared" si="119"/>
        <v>0</v>
      </c>
      <c r="AI485" s="116">
        <f t="shared" si="120"/>
        <v>302</v>
      </c>
      <c r="AJ485" s="116">
        <f t="shared" si="121"/>
        <v>330</v>
      </c>
      <c r="AK485" s="116">
        <f t="shared" si="122"/>
        <v>284</v>
      </c>
      <c r="AL485" s="116">
        <f t="shared" si="123"/>
        <v>0</v>
      </c>
      <c r="AM485" s="116">
        <f t="shared" si="124"/>
        <v>0</v>
      </c>
      <c r="AN485" s="116">
        <f t="shared" si="125"/>
        <v>0</v>
      </c>
      <c r="AO485" s="116">
        <f t="shared" si="126"/>
        <v>0</v>
      </c>
      <c r="AP485" s="116">
        <f t="shared" si="127"/>
        <v>0</v>
      </c>
      <c r="AQ485" s="116">
        <f t="shared" si="128"/>
        <v>916</v>
      </c>
    </row>
    <row r="486" spans="1:43" x14ac:dyDescent="0.25">
      <c r="A486" s="119" t="s">
        <v>669</v>
      </c>
      <c r="B486" s="119" t="s">
        <v>670</v>
      </c>
      <c r="C486" s="120">
        <v>43</v>
      </c>
      <c r="D486" s="120">
        <v>42</v>
      </c>
      <c r="E486" s="120">
        <v>47</v>
      </c>
      <c r="F486" s="120">
        <v>45</v>
      </c>
      <c r="G486" s="120">
        <v>35</v>
      </c>
      <c r="H486" s="120">
        <v>46</v>
      </c>
      <c r="I486" s="120">
        <v>35</v>
      </c>
      <c r="J486" s="120">
        <v>0</v>
      </c>
      <c r="K486" s="120">
        <v>0</v>
      </c>
      <c r="L486" s="120">
        <v>0</v>
      </c>
      <c r="M486" s="120">
        <v>0</v>
      </c>
      <c r="N486" s="120">
        <v>0</v>
      </c>
      <c r="O486" s="120">
        <v>0</v>
      </c>
      <c r="P486" s="120">
        <v>0</v>
      </c>
      <c r="Q486" s="120">
        <v>0</v>
      </c>
      <c r="R486" s="120">
        <v>293</v>
      </c>
      <c r="AB486" s="116">
        <f t="shared" si="113"/>
        <v>43</v>
      </c>
      <c r="AC486" s="116">
        <f t="shared" si="114"/>
        <v>42</v>
      </c>
      <c r="AD486" s="116">
        <f t="shared" si="115"/>
        <v>47</v>
      </c>
      <c r="AE486" s="116">
        <f t="shared" si="116"/>
        <v>45</v>
      </c>
      <c r="AF486" s="116">
        <f t="shared" si="117"/>
        <v>35</v>
      </c>
      <c r="AG486" s="116">
        <f t="shared" si="118"/>
        <v>46</v>
      </c>
      <c r="AH486" s="116">
        <f t="shared" si="119"/>
        <v>35</v>
      </c>
      <c r="AI486" s="116">
        <f t="shared" si="120"/>
        <v>0</v>
      </c>
      <c r="AJ486" s="116">
        <f t="shared" si="121"/>
        <v>0</v>
      </c>
      <c r="AK486" s="116">
        <f t="shared" si="122"/>
        <v>0</v>
      </c>
      <c r="AL486" s="116">
        <f t="shared" si="123"/>
        <v>0</v>
      </c>
      <c r="AM486" s="116">
        <f t="shared" si="124"/>
        <v>0</v>
      </c>
      <c r="AN486" s="116">
        <f t="shared" si="125"/>
        <v>0</v>
      </c>
      <c r="AO486" s="116">
        <f t="shared" si="126"/>
        <v>0</v>
      </c>
      <c r="AP486" s="116">
        <f t="shared" si="127"/>
        <v>0</v>
      </c>
      <c r="AQ486" s="116">
        <f t="shared" si="128"/>
        <v>293</v>
      </c>
    </row>
    <row r="487" spans="1:43" x14ac:dyDescent="0.25">
      <c r="A487" s="119" t="s">
        <v>671</v>
      </c>
      <c r="B487" s="119" t="s">
        <v>672</v>
      </c>
      <c r="C487" s="120">
        <v>64</v>
      </c>
      <c r="D487" s="120">
        <v>114</v>
      </c>
      <c r="E487" s="120">
        <v>155</v>
      </c>
      <c r="F487" s="120">
        <v>0</v>
      </c>
      <c r="G487" s="120">
        <v>0</v>
      </c>
      <c r="H487" s="120">
        <v>0</v>
      </c>
      <c r="I487" s="120">
        <v>0</v>
      </c>
      <c r="J487" s="120">
        <v>0</v>
      </c>
      <c r="K487" s="120">
        <v>0</v>
      </c>
      <c r="L487" s="120">
        <v>0</v>
      </c>
      <c r="M487" s="120">
        <v>0</v>
      </c>
      <c r="N487" s="120">
        <v>0</v>
      </c>
      <c r="O487" s="120">
        <v>0</v>
      </c>
      <c r="P487" s="120">
        <v>0</v>
      </c>
      <c r="Q487" s="120">
        <v>0</v>
      </c>
      <c r="R487" s="120">
        <v>333</v>
      </c>
      <c r="AB487" s="116">
        <f t="shared" si="113"/>
        <v>64</v>
      </c>
      <c r="AC487" s="116">
        <f t="shared" si="114"/>
        <v>114</v>
      </c>
      <c r="AD487" s="116">
        <f t="shared" si="115"/>
        <v>155</v>
      </c>
      <c r="AE487" s="116">
        <f t="shared" si="116"/>
        <v>0</v>
      </c>
      <c r="AF487" s="116">
        <f t="shared" si="117"/>
        <v>0</v>
      </c>
      <c r="AG487" s="116">
        <f t="shared" si="118"/>
        <v>0</v>
      </c>
      <c r="AH487" s="116">
        <f t="shared" si="119"/>
        <v>0</v>
      </c>
      <c r="AI487" s="116">
        <f t="shared" si="120"/>
        <v>0</v>
      </c>
      <c r="AJ487" s="116">
        <f t="shared" si="121"/>
        <v>0</v>
      </c>
      <c r="AK487" s="116">
        <f t="shared" si="122"/>
        <v>0</v>
      </c>
      <c r="AL487" s="116">
        <f t="shared" si="123"/>
        <v>0</v>
      </c>
      <c r="AM487" s="116">
        <f t="shared" si="124"/>
        <v>0</v>
      </c>
      <c r="AN487" s="116">
        <f t="shared" si="125"/>
        <v>0</v>
      </c>
      <c r="AO487" s="116">
        <f t="shared" si="126"/>
        <v>0</v>
      </c>
      <c r="AP487" s="116">
        <f t="shared" si="127"/>
        <v>0</v>
      </c>
      <c r="AQ487" s="116">
        <f t="shared" si="128"/>
        <v>333</v>
      </c>
    </row>
    <row r="488" spans="1:43" x14ac:dyDescent="0.25">
      <c r="A488" s="119" t="s">
        <v>671</v>
      </c>
      <c r="B488" s="119" t="s">
        <v>673</v>
      </c>
      <c r="C488" s="120">
        <v>0</v>
      </c>
      <c r="D488" s="120">
        <v>0</v>
      </c>
      <c r="E488" s="120">
        <v>0</v>
      </c>
      <c r="F488" s="120">
        <v>0</v>
      </c>
      <c r="G488" s="120">
        <v>0</v>
      </c>
      <c r="H488" s="120">
        <v>0</v>
      </c>
      <c r="I488" s="120">
        <v>152</v>
      </c>
      <c r="J488" s="120">
        <v>163</v>
      </c>
      <c r="K488" s="120">
        <v>161</v>
      </c>
      <c r="L488" s="120">
        <v>155</v>
      </c>
      <c r="M488" s="120">
        <v>0</v>
      </c>
      <c r="N488" s="120">
        <v>0</v>
      </c>
      <c r="O488" s="120">
        <v>0</v>
      </c>
      <c r="P488" s="120">
        <v>0</v>
      </c>
      <c r="Q488" s="120">
        <v>0</v>
      </c>
      <c r="R488" s="120">
        <v>631</v>
      </c>
      <c r="AB488" s="116">
        <f t="shared" si="113"/>
        <v>0</v>
      </c>
      <c r="AC488" s="116">
        <f t="shared" si="114"/>
        <v>0</v>
      </c>
      <c r="AD488" s="116">
        <f t="shared" si="115"/>
        <v>0</v>
      </c>
      <c r="AE488" s="116">
        <f t="shared" si="116"/>
        <v>0</v>
      </c>
      <c r="AF488" s="116">
        <f t="shared" si="117"/>
        <v>0</v>
      </c>
      <c r="AG488" s="116">
        <f t="shared" si="118"/>
        <v>0</v>
      </c>
      <c r="AH488" s="116">
        <f t="shared" si="119"/>
        <v>152</v>
      </c>
      <c r="AI488" s="116">
        <f t="shared" si="120"/>
        <v>163</v>
      </c>
      <c r="AJ488" s="116">
        <f t="shared" si="121"/>
        <v>161</v>
      </c>
      <c r="AK488" s="116">
        <f t="shared" si="122"/>
        <v>155</v>
      </c>
      <c r="AL488" s="116">
        <f t="shared" si="123"/>
        <v>0</v>
      </c>
      <c r="AM488" s="116">
        <f t="shared" si="124"/>
        <v>0</v>
      </c>
      <c r="AN488" s="116">
        <f t="shared" si="125"/>
        <v>0</v>
      </c>
      <c r="AO488" s="116">
        <f t="shared" si="126"/>
        <v>0</v>
      </c>
      <c r="AP488" s="116">
        <f t="shared" si="127"/>
        <v>0</v>
      </c>
      <c r="AQ488" s="116">
        <f t="shared" si="128"/>
        <v>631</v>
      </c>
    </row>
    <row r="489" spans="1:43" x14ac:dyDescent="0.25">
      <c r="A489" s="119" t="s">
        <v>671</v>
      </c>
      <c r="B489" s="119" t="s">
        <v>674</v>
      </c>
      <c r="C489" s="120">
        <v>0</v>
      </c>
      <c r="D489" s="120">
        <v>0</v>
      </c>
      <c r="E489" s="120">
        <v>0</v>
      </c>
      <c r="F489" s="120">
        <v>75</v>
      </c>
      <c r="G489" s="120">
        <v>123</v>
      </c>
      <c r="H489" s="120">
        <v>117</v>
      </c>
      <c r="I489" s="120">
        <v>0</v>
      </c>
      <c r="J489" s="120">
        <v>0</v>
      </c>
      <c r="K489" s="120">
        <v>0</v>
      </c>
      <c r="L489" s="120">
        <v>0</v>
      </c>
      <c r="M489" s="120">
        <v>0</v>
      </c>
      <c r="N489" s="120">
        <v>0</v>
      </c>
      <c r="O489" s="120">
        <v>0</v>
      </c>
      <c r="P489" s="120">
        <v>0</v>
      </c>
      <c r="Q489" s="120">
        <v>0</v>
      </c>
      <c r="R489" s="120">
        <v>315</v>
      </c>
      <c r="AB489" s="116">
        <f t="shared" si="113"/>
        <v>0</v>
      </c>
      <c r="AC489" s="116">
        <f t="shared" si="114"/>
        <v>0</v>
      </c>
      <c r="AD489" s="116">
        <f t="shared" si="115"/>
        <v>0</v>
      </c>
      <c r="AE489" s="116">
        <f t="shared" si="116"/>
        <v>75</v>
      </c>
      <c r="AF489" s="116">
        <f t="shared" si="117"/>
        <v>123</v>
      </c>
      <c r="AG489" s="116">
        <f t="shared" si="118"/>
        <v>117</v>
      </c>
      <c r="AH489" s="116">
        <f t="shared" si="119"/>
        <v>0</v>
      </c>
      <c r="AI489" s="116">
        <f t="shared" si="120"/>
        <v>0</v>
      </c>
      <c r="AJ489" s="116">
        <f t="shared" si="121"/>
        <v>0</v>
      </c>
      <c r="AK489" s="116">
        <f t="shared" si="122"/>
        <v>0</v>
      </c>
      <c r="AL489" s="116">
        <f t="shared" si="123"/>
        <v>0</v>
      </c>
      <c r="AM489" s="116">
        <f t="shared" si="124"/>
        <v>0</v>
      </c>
      <c r="AN489" s="116">
        <f t="shared" si="125"/>
        <v>0</v>
      </c>
      <c r="AO489" s="116">
        <f t="shared" si="126"/>
        <v>0</v>
      </c>
      <c r="AP489" s="116">
        <f t="shared" si="127"/>
        <v>0</v>
      </c>
      <c r="AQ489" s="116">
        <f t="shared" si="128"/>
        <v>315</v>
      </c>
    </row>
    <row r="490" spans="1:43" x14ac:dyDescent="0.25">
      <c r="A490" s="119" t="s">
        <v>671</v>
      </c>
      <c r="B490" s="119" t="s">
        <v>675</v>
      </c>
      <c r="C490" s="120">
        <v>0</v>
      </c>
      <c r="D490" s="120">
        <v>0</v>
      </c>
      <c r="E490" s="120">
        <v>0</v>
      </c>
      <c r="F490" s="120">
        <v>0</v>
      </c>
      <c r="G490" s="120">
        <v>0</v>
      </c>
      <c r="H490" s="120">
        <v>0</v>
      </c>
      <c r="I490" s="120">
        <v>119</v>
      </c>
      <c r="J490" s="120">
        <v>136</v>
      </c>
      <c r="K490" s="120">
        <v>146</v>
      </c>
      <c r="L490" s="120">
        <v>139</v>
      </c>
      <c r="M490" s="120">
        <v>0</v>
      </c>
      <c r="N490" s="120">
        <v>0</v>
      </c>
      <c r="O490" s="120">
        <v>0</v>
      </c>
      <c r="P490" s="120">
        <v>0</v>
      </c>
      <c r="Q490" s="120">
        <v>0</v>
      </c>
      <c r="R490" s="120">
        <v>540</v>
      </c>
      <c r="AB490" s="116">
        <f t="shared" si="113"/>
        <v>0</v>
      </c>
      <c r="AC490" s="116">
        <f t="shared" si="114"/>
        <v>0</v>
      </c>
      <c r="AD490" s="116">
        <f t="shared" si="115"/>
        <v>0</v>
      </c>
      <c r="AE490" s="116">
        <f t="shared" si="116"/>
        <v>0</v>
      </c>
      <c r="AF490" s="116">
        <f t="shared" si="117"/>
        <v>0</v>
      </c>
      <c r="AG490" s="116">
        <f t="shared" si="118"/>
        <v>0</v>
      </c>
      <c r="AH490" s="116">
        <f t="shared" si="119"/>
        <v>119</v>
      </c>
      <c r="AI490" s="116">
        <f t="shared" si="120"/>
        <v>136</v>
      </c>
      <c r="AJ490" s="116">
        <f t="shared" si="121"/>
        <v>146</v>
      </c>
      <c r="AK490" s="116">
        <f t="shared" si="122"/>
        <v>139</v>
      </c>
      <c r="AL490" s="116">
        <f t="shared" si="123"/>
        <v>0</v>
      </c>
      <c r="AM490" s="116">
        <f t="shared" si="124"/>
        <v>0</v>
      </c>
      <c r="AN490" s="116">
        <f t="shared" si="125"/>
        <v>0</v>
      </c>
      <c r="AO490" s="116">
        <f t="shared" si="126"/>
        <v>0</v>
      </c>
      <c r="AP490" s="116">
        <f t="shared" si="127"/>
        <v>0</v>
      </c>
      <c r="AQ490" s="116">
        <f t="shared" si="128"/>
        <v>540</v>
      </c>
    </row>
    <row r="491" spans="1:43" x14ac:dyDescent="0.25">
      <c r="A491" s="119" t="s">
        <v>671</v>
      </c>
      <c r="B491" s="119" t="s">
        <v>676</v>
      </c>
      <c r="C491" s="120">
        <v>0</v>
      </c>
      <c r="D491" s="120">
        <v>0</v>
      </c>
      <c r="E491" s="120">
        <v>0</v>
      </c>
      <c r="F491" s="120">
        <v>129</v>
      </c>
      <c r="G491" s="120">
        <v>145</v>
      </c>
      <c r="H491" s="120">
        <v>151</v>
      </c>
      <c r="I491" s="120">
        <v>0</v>
      </c>
      <c r="J491" s="120">
        <v>0</v>
      </c>
      <c r="K491" s="120">
        <v>0</v>
      </c>
      <c r="L491" s="120">
        <v>0</v>
      </c>
      <c r="M491" s="120">
        <v>0</v>
      </c>
      <c r="N491" s="120">
        <v>0</v>
      </c>
      <c r="O491" s="120">
        <v>0</v>
      </c>
      <c r="P491" s="120">
        <v>0</v>
      </c>
      <c r="Q491" s="120">
        <v>0</v>
      </c>
      <c r="R491" s="120">
        <v>425</v>
      </c>
      <c r="AB491" s="116">
        <f t="shared" si="113"/>
        <v>0</v>
      </c>
      <c r="AC491" s="116">
        <f t="shared" si="114"/>
        <v>0</v>
      </c>
      <c r="AD491" s="116">
        <f t="shared" si="115"/>
        <v>0</v>
      </c>
      <c r="AE491" s="116">
        <f t="shared" si="116"/>
        <v>129</v>
      </c>
      <c r="AF491" s="116">
        <f t="shared" si="117"/>
        <v>145</v>
      </c>
      <c r="AG491" s="116">
        <f t="shared" si="118"/>
        <v>151</v>
      </c>
      <c r="AH491" s="116">
        <f t="shared" si="119"/>
        <v>0</v>
      </c>
      <c r="AI491" s="116">
        <f t="shared" si="120"/>
        <v>0</v>
      </c>
      <c r="AJ491" s="116">
        <f t="shared" si="121"/>
        <v>0</v>
      </c>
      <c r="AK491" s="116">
        <f t="shared" si="122"/>
        <v>0</v>
      </c>
      <c r="AL491" s="116">
        <f t="shared" si="123"/>
        <v>0</v>
      </c>
      <c r="AM491" s="116">
        <f t="shared" si="124"/>
        <v>0</v>
      </c>
      <c r="AN491" s="116">
        <f t="shared" si="125"/>
        <v>0</v>
      </c>
      <c r="AO491" s="116">
        <f t="shared" si="126"/>
        <v>0</v>
      </c>
      <c r="AP491" s="116">
        <f t="shared" si="127"/>
        <v>0</v>
      </c>
      <c r="AQ491" s="116">
        <f t="shared" si="128"/>
        <v>425</v>
      </c>
    </row>
    <row r="492" spans="1:43" x14ac:dyDescent="0.25">
      <c r="A492" s="119" t="s">
        <v>671</v>
      </c>
      <c r="B492" s="119" t="s">
        <v>677</v>
      </c>
      <c r="C492" s="120">
        <v>64</v>
      </c>
      <c r="D492" s="120">
        <v>107</v>
      </c>
      <c r="E492" s="120">
        <v>119</v>
      </c>
      <c r="F492" s="120">
        <v>0</v>
      </c>
      <c r="G492" s="120">
        <v>0</v>
      </c>
      <c r="H492" s="120">
        <v>0</v>
      </c>
      <c r="I492" s="120">
        <v>0</v>
      </c>
      <c r="J492" s="120">
        <v>0</v>
      </c>
      <c r="K492" s="120">
        <v>0</v>
      </c>
      <c r="L492" s="120">
        <v>0</v>
      </c>
      <c r="M492" s="120">
        <v>0</v>
      </c>
      <c r="N492" s="120">
        <v>0</v>
      </c>
      <c r="O492" s="120">
        <v>0</v>
      </c>
      <c r="P492" s="120">
        <v>0</v>
      </c>
      <c r="Q492" s="120">
        <v>0</v>
      </c>
      <c r="R492" s="120">
        <v>290</v>
      </c>
      <c r="AB492" s="116">
        <f t="shared" si="113"/>
        <v>64</v>
      </c>
      <c r="AC492" s="116">
        <f t="shared" si="114"/>
        <v>107</v>
      </c>
      <c r="AD492" s="116">
        <f t="shared" si="115"/>
        <v>119</v>
      </c>
      <c r="AE492" s="116">
        <f t="shared" si="116"/>
        <v>0</v>
      </c>
      <c r="AF492" s="116">
        <f t="shared" si="117"/>
        <v>0</v>
      </c>
      <c r="AG492" s="116">
        <f t="shared" si="118"/>
        <v>0</v>
      </c>
      <c r="AH492" s="116">
        <f t="shared" si="119"/>
        <v>0</v>
      </c>
      <c r="AI492" s="116">
        <f t="shared" si="120"/>
        <v>0</v>
      </c>
      <c r="AJ492" s="116">
        <f t="shared" si="121"/>
        <v>0</v>
      </c>
      <c r="AK492" s="116">
        <f t="shared" si="122"/>
        <v>0</v>
      </c>
      <c r="AL492" s="116">
        <f t="shared" si="123"/>
        <v>0</v>
      </c>
      <c r="AM492" s="116">
        <f t="shared" si="124"/>
        <v>0</v>
      </c>
      <c r="AN492" s="116">
        <f t="shared" si="125"/>
        <v>0</v>
      </c>
      <c r="AO492" s="116">
        <f t="shared" si="126"/>
        <v>0</v>
      </c>
      <c r="AP492" s="116">
        <f t="shared" si="127"/>
        <v>0</v>
      </c>
      <c r="AQ492" s="116">
        <f t="shared" si="128"/>
        <v>290</v>
      </c>
    </row>
    <row r="493" spans="1:43" x14ac:dyDescent="0.25">
      <c r="A493" s="119" t="s">
        <v>671</v>
      </c>
      <c r="B493" s="119" t="s">
        <v>678</v>
      </c>
      <c r="C493" s="120">
        <v>0</v>
      </c>
      <c r="D493" s="120">
        <v>0</v>
      </c>
      <c r="E493" s="120">
        <v>0</v>
      </c>
      <c r="F493" s="120">
        <v>0</v>
      </c>
      <c r="G493" s="120">
        <v>0</v>
      </c>
      <c r="H493" s="120">
        <v>0</v>
      </c>
      <c r="I493" s="120">
        <v>0</v>
      </c>
      <c r="J493" s="120">
        <v>0</v>
      </c>
      <c r="K493" s="120">
        <v>0</v>
      </c>
      <c r="L493" s="120">
        <v>0</v>
      </c>
      <c r="M493" s="120">
        <v>254</v>
      </c>
      <c r="N493" s="120">
        <v>234</v>
      </c>
      <c r="O493" s="120">
        <v>259</v>
      </c>
      <c r="P493" s="120">
        <v>191</v>
      </c>
      <c r="Q493" s="120">
        <v>4</v>
      </c>
      <c r="R493" s="120">
        <v>942</v>
      </c>
      <c r="AB493" s="116">
        <f t="shared" si="113"/>
        <v>0</v>
      </c>
      <c r="AC493" s="116">
        <f t="shared" si="114"/>
        <v>0</v>
      </c>
      <c r="AD493" s="116">
        <f t="shared" si="115"/>
        <v>0</v>
      </c>
      <c r="AE493" s="116">
        <f t="shared" si="116"/>
        <v>0</v>
      </c>
      <c r="AF493" s="116">
        <f t="shared" si="117"/>
        <v>0</v>
      </c>
      <c r="AG493" s="116">
        <f t="shared" si="118"/>
        <v>0</v>
      </c>
      <c r="AH493" s="116">
        <f t="shared" si="119"/>
        <v>0</v>
      </c>
      <c r="AI493" s="116">
        <f t="shared" si="120"/>
        <v>0</v>
      </c>
      <c r="AJ493" s="116">
        <f t="shared" si="121"/>
        <v>0</v>
      </c>
      <c r="AK493" s="116">
        <f t="shared" si="122"/>
        <v>0</v>
      </c>
      <c r="AL493" s="116">
        <f t="shared" si="123"/>
        <v>254</v>
      </c>
      <c r="AM493" s="116">
        <f t="shared" si="124"/>
        <v>234</v>
      </c>
      <c r="AN493" s="116">
        <f t="shared" si="125"/>
        <v>259</v>
      </c>
      <c r="AO493" s="116">
        <f t="shared" si="126"/>
        <v>191</v>
      </c>
      <c r="AP493" s="116">
        <f t="shared" si="127"/>
        <v>4</v>
      </c>
      <c r="AQ493" s="116">
        <f t="shared" si="128"/>
        <v>942</v>
      </c>
    </row>
    <row r="494" spans="1:43" x14ac:dyDescent="0.25">
      <c r="A494" s="119" t="s">
        <v>679</v>
      </c>
      <c r="B494" s="119" t="s">
        <v>680</v>
      </c>
      <c r="C494" s="120">
        <v>0</v>
      </c>
      <c r="D494" s="120">
        <v>0</v>
      </c>
      <c r="E494" s="120">
        <v>0</v>
      </c>
      <c r="F494" s="120">
        <v>0</v>
      </c>
      <c r="G494" s="120">
        <v>198</v>
      </c>
      <c r="H494" s="120">
        <v>227</v>
      </c>
      <c r="I494" s="120">
        <v>197</v>
      </c>
      <c r="J494" s="120">
        <v>0</v>
      </c>
      <c r="K494" s="120">
        <v>0</v>
      </c>
      <c r="L494" s="120">
        <v>0</v>
      </c>
      <c r="M494" s="120">
        <v>0</v>
      </c>
      <c r="N494" s="120">
        <v>0</v>
      </c>
      <c r="O494" s="120">
        <v>0</v>
      </c>
      <c r="P494" s="120">
        <v>0</v>
      </c>
      <c r="Q494" s="120">
        <v>0</v>
      </c>
      <c r="R494" s="120">
        <v>622</v>
      </c>
      <c r="AB494" s="116">
        <f t="shared" si="113"/>
        <v>0</v>
      </c>
      <c r="AC494" s="116">
        <f t="shared" si="114"/>
        <v>0</v>
      </c>
      <c r="AD494" s="116">
        <f t="shared" si="115"/>
        <v>0</v>
      </c>
      <c r="AE494" s="116">
        <f t="shared" si="116"/>
        <v>0</v>
      </c>
      <c r="AF494" s="116">
        <f t="shared" si="117"/>
        <v>198</v>
      </c>
      <c r="AG494" s="116">
        <f t="shared" si="118"/>
        <v>227</v>
      </c>
      <c r="AH494" s="116">
        <f t="shared" si="119"/>
        <v>197</v>
      </c>
      <c r="AI494" s="116">
        <f t="shared" si="120"/>
        <v>0</v>
      </c>
      <c r="AJ494" s="116">
        <f t="shared" si="121"/>
        <v>0</v>
      </c>
      <c r="AK494" s="116">
        <f t="shared" si="122"/>
        <v>0</v>
      </c>
      <c r="AL494" s="116">
        <f t="shared" si="123"/>
        <v>0</v>
      </c>
      <c r="AM494" s="116">
        <f t="shared" si="124"/>
        <v>0</v>
      </c>
      <c r="AN494" s="116">
        <f t="shared" si="125"/>
        <v>0</v>
      </c>
      <c r="AO494" s="116">
        <f t="shared" si="126"/>
        <v>0</v>
      </c>
      <c r="AP494" s="116">
        <f t="shared" si="127"/>
        <v>0</v>
      </c>
      <c r="AQ494" s="116">
        <f t="shared" si="128"/>
        <v>622</v>
      </c>
    </row>
    <row r="495" spans="1:43" x14ac:dyDescent="0.25">
      <c r="A495" s="119" t="s">
        <v>679</v>
      </c>
      <c r="B495" s="119" t="s">
        <v>681</v>
      </c>
      <c r="C495" s="120">
        <v>60</v>
      </c>
      <c r="D495" s="120">
        <v>200</v>
      </c>
      <c r="E495" s="120">
        <v>189</v>
      </c>
      <c r="F495" s="120">
        <v>216</v>
      </c>
      <c r="G495" s="120">
        <v>0</v>
      </c>
      <c r="H495" s="120">
        <v>0</v>
      </c>
      <c r="I495" s="120">
        <v>0</v>
      </c>
      <c r="J495" s="120">
        <v>0</v>
      </c>
      <c r="K495" s="120">
        <v>0</v>
      </c>
      <c r="L495" s="120">
        <v>0</v>
      </c>
      <c r="M495" s="120">
        <v>0</v>
      </c>
      <c r="N495" s="120">
        <v>0</v>
      </c>
      <c r="O495" s="120">
        <v>0</v>
      </c>
      <c r="P495" s="120">
        <v>0</v>
      </c>
      <c r="Q495" s="120">
        <v>0</v>
      </c>
      <c r="R495" s="120">
        <v>665</v>
      </c>
      <c r="AB495" s="116">
        <f t="shared" si="113"/>
        <v>60</v>
      </c>
      <c r="AC495" s="116">
        <f t="shared" si="114"/>
        <v>200</v>
      </c>
      <c r="AD495" s="116">
        <f t="shared" si="115"/>
        <v>189</v>
      </c>
      <c r="AE495" s="116">
        <f t="shared" si="116"/>
        <v>216</v>
      </c>
      <c r="AF495" s="116">
        <f t="shared" si="117"/>
        <v>0</v>
      </c>
      <c r="AG495" s="116">
        <f t="shared" si="118"/>
        <v>0</v>
      </c>
      <c r="AH495" s="116">
        <f t="shared" si="119"/>
        <v>0</v>
      </c>
      <c r="AI495" s="116">
        <f t="shared" si="120"/>
        <v>0</v>
      </c>
      <c r="AJ495" s="116">
        <f t="shared" si="121"/>
        <v>0</v>
      </c>
      <c r="AK495" s="116">
        <f t="shared" si="122"/>
        <v>0</v>
      </c>
      <c r="AL495" s="116">
        <f t="shared" si="123"/>
        <v>0</v>
      </c>
      <c r="AM495" s="116">
        <f t="shared" si="124"/>
        <v>0</v>
      </c>
      <c r="AN495" s="116">
        <f t="shared" si="125"/>
        <v>0</v>
      </c>
      <c r="AO495" s="116">
        <f t="shared" si="126"/>
        <v>0</v>
      </c>
      <c r="AP495" s="116">
        <f t="shared" si="127"/>
        <v>0</v>
      </c>
      <c r="AQ495" s="116">
        <f t="shared" si="128"/>
        <v>665</v>
      </c>
    </row>
    <row r="496" spans="1:43" x14ac:dyDescent="0.25">
      <c r="A496" s="119" t="s">
        <v>679</v>
      </c>
      <c r="B496" s="119" t="s">
        <v>682</v>
      </c>
      <c r="C496" s="120">
        <v>0</v>
      </c>
      <c r="D496" s="120">
        <v>0</v>
      </c>
      <c r="E496" s="120">
        <v>0</v>
      </c>
      <c r="F496" s="120">
        <v>0</v>
      </c>
      <c r="G496" s="120">
        <v>0</v>
      </c>
      <c r="H496" s="120">
        <v>0</v>
      </c>
      <c r="I496" s="120">
        <v>0</v>
      </c>
      <c r="J496" s="120">
        <v>0</v>
      </c>
      <c r="K496" s="120">
        <v>0</v>
      </c>
      <c r="L496" s="120">
        <v>0</v>
      </c>
      <c r="M496" s="120">
        <v>200</v>
      </c>
      <c r="N496" s="120">
        <v>176</v>
      </c>
      <c r="O496" s="120">
        <v>209</v>
      </c>
      <c r="P496" s="120">
        <v>217</v>
      </c>
      <c r="Q496" s="120">
        <v>6</v>
      </c>
      <c r="R496" s="120">
        <v>808</v>
      </c>
      <c r="AB496" s="116">
        <f t="shared" si="113"/>
        <v>0</v>
      </c>
      <c r="AC496" s="116">
        <f t="shared" si="114"/>
        <v>0</v>
      </c>
      <c r="AD496" s="116">
        <f t="shared" si="115"/>
        <v>0</v>
      </c>
      <c r="AE496" s="116">
        <f t="shared" si="116"/>
        <v>0</v>
      </c>
      <c r="AF496" s="116">
        <f t="shared" si="117"/>
        <v>0</v>
      </c>
      <c r="AG496" s="116">
        <f t="shared" si="118"/>
        <v>0</v>
      </c>
      <c r="AH496" s="116">
        <f t="shared" si="119"/>
        <v>0</v>
      </c>
      <c r="AI496" s="116">
        <f t="shared" si="120"/>
        <v>0</v>
      </c>
      <c r="AJ496" s="116">
        <f t="shared" si="121"/>
        <v>0</v>
      </c>
      <c r="AK496" s="116">
        <f t="shared" si="122"/>
        <v>0</v>
      </c>
      <c r="AL496" s="116">
        <f t="shared" si="123"/>
        <v>200</v>
      </c>
      <c r="AM496" s="116">
        <f t="shared" si="124"/>
        <v>176</v>
      </c>
      <c r="AN496" s="116">
        <f t="shared" si="125"/>
        <v>209</v>
      </c>
      <c r="AO496" s="116">
        <f t="shared" si="126"/>
        <v>217</v>
      </c>
      <c r="AP496" s="116">
        <f t="shared" si="127"/>
        <v>6</v>
      </c>
      <c r="AQ496" s="116">
        <f t="shared" si="128"/>
        <v>808</v>
      </c>
    </row>
    <row r="497" spans="1:43" x14ac:dyDescent="0.25">
      <c r="A497" s="119" t="s">
        <v>679</v>
      </c>
      <c r="B497" s="119" t="s">
        <v>683</v>
      </c>
      <c r="C497" s="120">
        <v>0</v>
      </c>
      <c r="D497" s="120">
        <v>0</v>
      </c>
      <c r="E497" s="120">
        <v>0</v>
      </c>
      <c r="F497" s="120">
        <v>0</v>
      </c>
      <c r="G497" s="120">
        <v>0</v>
      </c>
      <c r="H497" s="120">
        <v>0</v>
      </c>
      <c r="I497" s="120">
        <v>0</v>
      </c>
      <c r="J497" s="120">
        <v>196</v>
      </c>
      <c r="K497" s="120">
        <v>203</v>
      </c>
      <c r="L497" s="120">
        <v>200</v>
      </c>
      <c r="M497" s="120">
        <v>0</v>
      </c>
      <c r="N497" s="120">
        <v>0</v>
      </c>
      <c r="O497" s="120">
        <v>0</v>
      </c>
      <c r="P497" s="120">
        <v>0</v>
      </c>
      <c r="Q497" s="120">
        <v>0</v>
      </c>
      <c r="R497" s="120">
        <v>599</v>
      </c>
      <c r="AB497" s="116">
        <f t="shared" si="113"/>
        <v>0</v>
      </c>
      <c r="AC497" s="116">
        <f t="shared" si="114"/>
        <v>0</v>
      </c>
      <c r="AD497" s="116">
        <f t="shared" si="115"/>
        <v>0</v>
      </c>
      <c r="AE497" s="116">
        <f t="shared" si="116"/>
        <v>0</v>
      </c>
      <c r="AF497" s="116">
        <f t="shared" si="117"/>
        <v>0</v>
      </c>
      <c r="AG497" s="116">
        <f t="shared" si="118"/>
        <v>0</v>
      </c>
      <c r="AH497" s="116">
        <f t="shared" si="119"/>
        <v>0</v>
      </c>
      <c r="AI497" s="116">
        <f t="shared" si="120"/>
        <v>196</v>
      </c>
      <c r="AJ497" s="116">
        <f t="shared" si="121"/>
        <v>203</v>
      </c>
      <c r="AK497" s="116">
        <f t="shared" si="122"/>
        <v>200</v>
      </c>
      <c r="AL497" s="116">
        <f t="shared" si="123"/>
        <v>0</v>
      </c>
      <c r="AM497" s="116">
        <f t="shared" si="124"/>
        <v>0</v>
      </c>
      <c r="AN497" s="116">
        <f t="shared" si="125"/>
        <v>0</v>
      </c>
      <c r="AO497" s="116">
        <f t="shared" si="126"/>
        <v>0</v>
      </c>
      <c r="AP497" s="116">
        <f t="shared" si="127"/>
        <v>0</v>
      </c>
      <c r="AQ497" s="116">
        <f t="shared" si="128"/>
        <v>599</v>
      </c>
    </row>
    <row r="498" spans="1:43" x14ac:dyDescent="0.25">
      <c r="A498" s="119" t="s">
        <v>684</v>
      </c>
      <c r="B498" s="119" t="s">
        <v>685</v>
      </c>
      <c r="C498" s="120">
        <v>116</v>
      </c>
      <c r="D498" s="120">
        <v>143</v>
      </c>
      <c r="E498" s="120">
        <v>132</v>
      </c>
      <c r="F498" s="120">
        <v>129</v>
      </c>
      <c r="G498" s="120">
        <v>0</v>
      </c>
      <c r="H498" s="120">
        <v>0</v>
      </c>
      <c r="I498" s="120">
        <v>0</v>
      </c>
      <c r="J498" s="120">
        <v>0</v>
      </c>
      <c r="K498" s="120">
        <v>0</v>
      </c>
      <c r="L498" s="120">
        <v>0</v>
      </c>
      <c r="M498" s="120">
        <v>0</v>
      </c>
      <c r="N498" s="120">
        <v>0</v>
      </c>
      <c r="O498" s="120">
        <v>0</v>
      </c>
      <c r="P498" s="120">
        <v>0</v>
      </c>
      <c r="Q498" s="120">
        <v>0</v>
      </c>
      <c r="R498" s="120">
        <v>520</v>
      </c>
      <c r="AB498" s="116">
        <f t="shared" si="113"/>
        <v>116</v>
      </c>
      <c r="AC498" s="116">
        <f t="shared" si="114"/>
        <v>143</v>
      </c>
      <c r="AD498" s="116">
        <f t="shared" si="115"/>
        <v>132</v>
      </c>
      <c r="AE498" s="116">
        <f t="shared" si="116"/>
        <v>129</v>
      </c>
      <c r="AF498" s="116">
        <f t="shared" si="117"/>
        <v>0</v>
      </c>
      <c r="AG498" s="116">
        <f t="shared" si="118"/>
        <v>0</v>
      </c>
      <c r="AH498" s="116">
        <f t="shared" si="119"/>
        <v>0</v>
      </c>
      <c r="AI498" s="116">
        <f t="shared" si="120"/>
        <v>0</v>
      </c>
      <c r="AJ498" s="116">
        <f t="shared" si="121"/>
        <v>0</v>
      </c>
      <c r="AK498" s="116">
        <f t="shared" si="122"/>
        <v>0</v>
      </c>
      <c r="AL498" s="116">
        <f t="shared" si="123"/>
        <v>0</v>
      </c>
      <c r="AM498" s="116">
        <f t="shared" si="124"/>
        <v>0</v>
      </c>
      <c r="AN498" s="116">
        <f t="shared" si="125"/>
        <v>0</v>
      </c>
      <c r="AO498" s="116">
        <f t="shared" si="126"/>
        <v>0</v>
      </c>
      <c r="AP498" s="116">
        <f t="shared" si="127"/>
        <v>0</v>
      </c>
      <c r="AQ498" s="116">
        <f t="shared" si="128"/>
        <v>520</v>
      </c>
    </row>
    <row r="499" spans="1:43" x14ac:dyDescent="0.25">
      <c r="A499" s="119" t="s">
        <v>684</v>
      </c>
      <c r="B499" s="119" t="s">
        <v>686</v>
      </c>
      <c r="C499" s="120">
        <v>0</v>
      </c>
      <c r="D499" s="120">
        <v>0</v>
      </c>
      <c r="E499" s="120">
        <v>0</v>
      </c>
      <c r="F499" s="120">
        <v>0</v>
      </c>
      <c r="G499" s="120">
        <v>0</v>
      </c>
      <c r="H499" s="120">
        <v>0</v>
      </c>
      <c r="I499" s="120">
        <v>0</v>
      </c>
      <c r="J499" s="120">
        <v>0</v>
      </c>
      <c r="K499" s="120">
        <v>161</v>
      </c>
      <c r="L499" s="120">
        <v>173</v>
      </c>
      <c r="M499" s="120">
        <v>142</v>
      </c>
      <c r="N499" s="120">
        <v>138</v>
      </c>
      <c r="O499" s="120">
        <v>147</v>
      </c>
      <c r="P499" s="120">
        <v>120</v>
      </c>
      <c r="Q499" s="120">
        <v>0</v>
      </c>
      <c r="R499" s="120">
        <v>881</v>
      </c>
      <c r="AB499" s="116">
        <f t="shared" si="113"/>
        <v>0</v>
      </c>
      <c r="AC499" s="116">
        <f t="shared" si="114"/>
        <v>0</v>
      </c>
      <c r="AD499" s="116">
        <f t="shared" si="115"/>
        <v>0</v>
      </c>
      <c r="AE499" s="116">
        <f t="shared" si="116"/>
        <v>0</v>
      </c>
      <c r="AF499" s="116">
        <f t="shared" si="117"/>
        <v>0</v>
      </c>
      <c r="AG499" s="116">
        <f t="shared" si="118"/>
        <v>0</v>
      </c>
      <c r="AH499" s="116">
        <f t="shared" si="119"/>
        <v>0</v>
      </c>
      <c r="AI499" s="116">
        <f t="shared" si="120"/>
        <v>0</v>
      </c>
      <c r="AJ499" s="116">
        <f t="shared" si="121"/>
        <v>161</v>
      </c>
      <c r="AK499" s="116">
        <f t="shared" si="122"/>
        <v>173</v>
      </c>
      <c r="AL499" s="116">
        <f t="shared" si="123"/>
        <v>142</v>
      </c>
      <c r="AM499" s="116">
        <f t="shared" si="124"/>
        <v>138</v>
      </c>
      <c r="AN499" s="116">
        <f t="shared" si="125"/>
        <v>147</v>
      </c>
      <c r="AO499" s="116">
        <f t="shared" si="126"/>
        <v>120</v>
      </c>
      <c r="AP499" s="116">
        <f t="shared" si="127"/>
        <v>0</v>
      </c>
      <c r="AQ499" s="116">
        <f t="shared" si="128"/>
        <v>881</v>
      </c>
    </row>
    <row r="500" spans="1:43" x14ac:dyDescent="0.25">
      <c r="A500" s="119" t="s">
        <v>684</v>
      </c>
      <c r="B500" s="119" t="s">
        <v>687</v>
      </c>
      <c r="C500" s="120">
        <v>0</v>
      </c>
      <c r="D500" s="120">
        <v>0</v>
      </c>
      <c r="E500" s="120">
        <v>0</v>
      </c>
      <c r="F500" s="120">
        <v>0</v>
      </c>
      <c r="G500" s="120">
        <v>154</v>
      </c>
      <c r="H500" s="120">
        <v>156</v>
      </c>
      <c r="I500" s="120">
        <v>150</v>
      </c>
      <c r="J500" s="120">
        <v>152</v>
      </c>
      <c r="K500" s="120">
        <v>0</v>
      </c>
      <c r="L500" s="120">
        <v>0</v>
      </c>
      <c r="M500" s="120">
        <v>0</v>
      </c>
      <c r="N500" s="120">
        <v>0</v>
      </c>
      <c r="O500" s="120">
        <v>0</v>
      </c>
      <c r="P500" s="120">
        <v>0</v>
      </c>
      <c r="Q500" s="120">
        <v>0</v>
      </c>
      <c r="R500" s="120">
        <v>612</v>
      </c>
      <c r="AB500" s="116">
        <f t="shared" si="113"/>
        <v>0</v>
      </c>
      <c r="AC500" s="116">
        <f t="shared" si="114"/>
        <v>0</v>
      </c>
      <c r="AD500" s="116">
        <f t="shared" si="115"/>
        <v>0</v>
      </c>
      <c r="AE500" s="116">
        <f t="shared" si="116"/>
        <v>0</v>
      </c>
      <c r="AF500" s="116">
        <f t="shared" si="117"/>
        <v>154</v>
      </c>
      <c r="AG500" s="116">
        <f t="shared" si="118"/>
        <v>156</v>
      </c>
      <c r="AH500" s="116">
        <f t="shared" si="119"/>
        <v>150</v>
      </c>
      <c r="AI500" s="116">
        <f t="shared" si="120"/>
        <v>152</v>
      </c>
      <c r="AJ500" s="116">
        <f t="shared" si="121"/>
        <v>0</v>
      </c>
      <c r="AK500" s="116">
        <f t="shared" si="122"/>
        <v>0</v>
      </c>
      <c r="AL500" s="116">
        <f t="shared" si="123"/>
        <v>0</v>
      </c>
      <c r="AM500" s="116">
        <f t="shared" si="124"/>
        <v>0</v>
      </c>
      <c r="AN500" s="116">
        <f t="shared" si="125"/>
        <v>0</v>
      </c>
      <c r="AO500" s="116">
        <f t="shared" si="126"/>
        <v>0</v>
      </c>
      <c r="AP500" s="116">
        <f t="shared" si="127"/>
        <v>0</v>
      </c>
      <c r="AQ500" s="116">
        <f t="shared" si="128"/>
        <v>612</v>
      </c>
    </row>
    <row r="501" spans="1:43" x14ac:dyDescent="0.25">
      <c r="A501" s="119" t="s">
        <v>688</v>
      </c>
      <c r="B501" s="119" t="s">
        <v>689</v>
      </c>
      <c r="C501" s="120">
        <v>0</v>
      </c>
      <c r="D501" s="120">
        <v>0</v>
      </c>
      <c r="E501" s="120">
        <v>0</v>
      </c>
      <c r="F501" s="120">
        <v>0</v>
      </c>
      <c r="G501" s="120">
        <v>0</v>
      </c>
      <c r="H501" s="120">
        <v>0</v>
      </c>
      <c r="I501" s="120">
        <v>0</v>
      </c>
      <c r="J501" s="120">
        <v>187</v>
      </c>
      <c r="K501" s="120">
        <v>206</v>
      </c>
      <c r="L501" s="120">
        <v>197</v>
      </c>
      <c r="M501" s="120">
        <v>0</v>
      </c>
      <c r="N501" s="120">
        <v>0</v>
      </c>
      <c r="O501" s="120">
        <v>0</v>
      </c>
      <c r="P501" s="120">
        <v>0</v>
      </c>
      <c r="Q501" s="120">
        <v>0</v>
      </c>
      <c r="R501" s="120">
        <v>590</v>
      </c>
      <c r="AB501" s="116">
        <f t="shared" si="113"/>
        <v>0</v>
      </c>
      <c r="AC501" s="116">
        <f t="shared" si="114"/>
        <v>0</v>
      </c>
      <c r="AD501" s="116">
        <f t="shared" si="115"/>
        <v>0</v>
      </c>
      <c r="AE501" s="116">
        <f t="shared" si="116"/>
        <v>0</v>
      </c>
      <c r="AF501" s="116">
        <f t="shared" si="117"/>
        <v>0</v>
      </c>
      <c r="AG501" s="116">
        <f t="shared" si="118"/>
        <v>0</v>
      </c>
      <c r="AH501" s="116">
        <f t="shared" si="119"/>
        <v>0</v>
      </c>
      <c r="AI501" s="116">
        <f t="shared" si="120"/>
        <v>187</v>
      </c>
      <c r="AJ501" s="116">
        <f t="shared" si="121"/>
        <v>206</v>
      </c>
      <c r="AK501" s="116">
        <f t="shared" si="122"/>
        <v>197</v>
      </c>
      <c r="AL501" s="116">
        <f t="shared" si="123"/>
        <v>0</v>
      </c>
      <c r="AM501" s="116">
        <f t="shared" si="124"/>
        <v>0</v>
      </c>
      <c r="AN501" s="116">
        <f t="shared" si="125"/>
        <v>0</v>
      </c>
      <c r="AO501" s="116">
        <f t="shared" si="126"/>
        <v>0</v>
      </c>
      <c r="AP501" s="116">
        <f t="shared" si="127"/>
        <v>0</v>
      </c>
      <c r="AQ501" s="116">
        <f t="shared" si="128"/>
        <v>590</v>
      </c>
    </row>
    <row r="502" spans="1:43" x14ac:dyDescent="0.25">
      <c r="A502" s="119" t="s">
        <v>688</v>
      </c>
      <c r="B502" s="119" t="s">
        <v>690</v>
      </c>
      <c r="C502" s="120">
        <v>0</v>
      </c>
      <c r="D502" s="120">
        <v>0</v>
      </c>
      <c r="E502" s="120">
        <v>0</v>
      </c>
      <c r="F502" s="120">
        <v>0</v>
      </c>
      <c r="G502" s="120">
        <v>0</v>
      </c>
      <c r="H502" s="120">
        <v>0</v>
      </c>
      <c r="I502" s="120">
        <v>0</v>
      </c>
      <c r="J502" s="120">
        <v>0</v>
      </c>
      <c r="K502" s="120">
        <v>0</v>
      </c>
      <c r="L502" s="120">
        <v>0</v>
      </c>
      <c r="M502" s="120">
        <v>191</v>
      </c>
      <c r="N502" s="120">
        <v>183</v>
      </c>
      <c r="O502" s="120">
        <v>201</v>
      </c>
      <c r="P502" s="120">
        <v>175</v>
      </c>
      <c r="Q502" s="120">
        <v>3</v>
      </c>
      <c r="R502" s="120">
        <v>753</v>
      </c>
      <c r="AB502" s="116">
        <f t="shared" si="113"/>
        <v>0</v>
      </c>
      <c r="AC502" s="116">
        <f t="shared" si="114"/>
        <v>0</v>
      </c>
      <c r="AD502" s="116">
        <f t="shared" si="115"/>
        <v>0</v>
      </c>
      <c r="AE502" s="116">
        <f t="shared" si="116"/>
        <v>0</v>
      </c>
      <c r="AF502" s="116">
        <f t="shared" si="117"/>
        <v>0</v>
      </c>
      <c r="AG502" s="116">
        <f t="shared" si="118"/>
        <v>0</v>
      </c>
      <c r="AH502" s="116">
        <f t="shared" si="119"/>
        <v>0</v>
      </c>
      <c r="AI502" s="116">
        <f t="shared" si="120"/>
        <v>0</v>
      </c>
      <c r="AJ502" s="116">
        <f t="shared" si="121"/>
        <v>0</v>
      </c>
      <c r="AK502" s="116">
        <f t="shared" si="122"/>
        <v>0</v>
      </c>
      <c r="AL502" s="116">
        <f t="shared" si="123"/>
        <v>191</v>
      </c>
      <c r="AM502" s="116">
        <f t="shared" si="124"/>
        <v>183</v>
      </c>
      <c r="AN502" s="116">
        <f t="shared" si="125"/>
        <v>201</v>
      </c>
      <c r="AO502" s="116">
        <f t="shared" si="126"/>
        <v>175</v>
      </c>
      <c r="AP502" s="116">
        <f t="shared" si="127"/>
        <v>3</v>
      </c>
      <c r="AQ502" s="116">
        <f t="shared" si="128"/>
        <v>753</v>
      </c>
    </row>
    <row r="503" spans="1:43" x14ac:dyDescent="0.25">
      <c r="A503" s="119" t="s">
        <v>688</v>
      </c>
      <c r="B503" s="119" t="s">
        <v>691</v>
      </c>
      <c r="C503" s="120">
        <v>0</v>
      </c>
      <c r="D503" s="120">
        <v>0</v>
      </c>
      <c r="E503" s="120">
        <v>0</v>
      </c>
      <c r="F503" s="120">
        <v>0</v>
      </c>
      <c r="G503" s="120">
        <v>102</v>
      </c>
      <c r="H503" s="120">
        <v>100</v>
      </c>
      <c r="I503" s="120">
        <v>95</v>
      </c>
      <c r="J503" s="120">
        <v>0</v>
      </c>
      <c r="K503" s="120">
        <v>0</v>
      </c>
      <c r="L503" s="120">
        <v>0</v>
      </c>
      <c r="M503" s="120">
        <v>0</v>
      </c>
      <c r="N503" s="120">
        <v>0</v>
      </c>
      <c r="O503" s="120">
        <v>0</v>
      </c>
      <c r="P503" s="120">
        <v>0</v>
      </c>
      <c r="Q503" s="120">
        <v>0</v>
      </c>
      <c r="R503" s="120">
        <v>297</v>
      </c>
      <c r="AB503" s="116">
        <f t="shared" si="113"/>
        <v>0</v>
      </c>
      <c r="AC503" s="116">
        <f t="shared" si="114"/>
        <v>0</v>
      </c>
      <c r="AD503" s="116">
        <f t="shared" si="115"/>
        <v>0</v>
      </c>
      <c r="AE503" s="116">
        <f t="shared" si="116"/>
        <v>0</v>
      </c>
      <c r="AF503" s="116">
        <f t="shared" si="117"/>
        <v>102</v>
      </c>
      <c r="AG503" s="116">
        <f t="shared" si="118"/>
        <v>100</v>
      </c>
      <c r="AH503" s="116">
        <f t="shared" si="119"/>
        <v>95</v>
      </c>
      <c r="AI503" s="116">
        <f t="shared" si="120"/>
        <v>0</v>
      </c>
      <c r="AJ503" s="116">
        <f t="shared" si="121"/>
        <v>0</v>
      </c>
      <c r="AK503" s="116">
        <f t="shared" si="122"/>
        <v>0</v>
      </c>
      <c r="AL503" s="116">
        <f t="shared" si="123"/>
        <v>0</v>
      </c>
      <c r="AM503" s="116">
        <f t="shared" si="124"/>
        <v>0</v>
      </c>
      <c r="AN503" s="116">
        <f t="shared" si="125"/>
        <v>0</v>
      </c>
      <c r="AO503" s="116">
        <f t="shared" si="126"/>
        <v>0</v>
      </c>
      <c r="AP503" s="116">
        <f t="shared" si="127"/>
        <v>0</v>
      </c>
      <c r="AQ503" s="116">
        <f t="shared" si="128"/>
        <v>297</v>
      </c>
    </row>
    <row r="504" spans="1:43" x14ac:dyDescent="0.25">
      <c r="A504" s="119" t="s">
        <v>688</v>
      </c>
      <c r="B504" s="119" t="s">
        <v>692</v>
      </c>
      <c r="C504" s="120">
        <v>40</v>
      </c>
      <c r="D504" s="120">
        <v>152</v>
      </c>
      <c r="E504" s="120">
        <v>154</v>
      </c>
      <c r="F504" s="120">
        <v>170</v>
      </c>
      <c r="G504" s="120">
        <v>0</v>
      </c>
      <c r="H504" s="120">
        <v>0</v>
      </c>
      <c r="I504" s="120">
        <v>0</v>
      </c>
      <c r="J504" s="120">
        <v>0</v>
      </c>
      <c r="K504" s="120">
        <v>0</v>
      </c>
      <c r="L504" s="120">
        <v>0</v>
      </c>
      <c r="M504" s="120">
        <v>0</v>
      </c>
      <c r="N504" s="120">
        <v>0</v>
      </c>
      <c r="O504" s="120">
        <v>0</v>
      </c>
      <c r="P504" s="120">
        <v>0</v>
      </c>
      <c r="Q504" s="120">
        <v>0</v>
      </c>
      <c r="R504" s="120">
        <v>516</v>
      </c>
      <c r="AB504" s="116">
        <f t="shared" si="113"/>
        <v>40</v>
      </c>
      <c r="AC504" s="116">
        <f t="shared" si="114"/>
        <v>152</v>
      </c>
      <c r="AD504" s="116">
        <f t="shared" si="115"/>
        <v>154</v>
      </c>
      <c r="AE504" s="116">
        <f t="shared" si="116"/>
        <v>170</v>
      </c>
      <c r="AF504" s="116">
        <f t="shared" si="117"/>
        <v>0</v>
      </c>
      <c r="AG504" s="116">
        <f t="shared" si="118"/>
        <v>0</v>
      </c>
      <c r="AH504" s="116">
        <f t="shared" si="119"/>
        <v>0</v>
      </c>
      <c r="AI504" s="116">
        <f t="shared" si="120"/>
        <v>0</v>
      </c>
      <c r="AJ504" s="116">
        <f t="shared" si="121"/>
        <v>0</v>
      </c>
      <c r="AK504" s="116">
        <f t="shared" si="122"/>
        <v>0</v>
      </c>
      <c r="AL504" s="116">
        <f t="shared" si="123"/>
        <v>0</v>
      </c>
      <c r="AM504" s="116">
        <f t="shared" si="124"/>
        <v>0</v>
      </c>
      <c r="AN504" s="116">
        <f t="shared" si="125"/>
        <v>0</v>
      </c>
      <c r="AO504" s="116">
        <f t="shared" si="126"/>
        <v>0</v>
      </c>
      <c r="AP504" s="116">
        <f t="shared" si="127"/>
        <v>0</v>
      </c>
      <c r="AQ504" s="116">
        <f t="shared" si="128"/>
        <v>516</v>
      </c>
    </row>
    <row r="505" spans="1:43" x14ac:dyDescent="0.25">
      <c r="A505" s="119" t="s">
        <v>688</v>
      </c>
      <c r="B505" s="119" t="s">
        <v>693</v>
      </c>
      <c r="C505" s="120">
        <v>0</v>
      </c>
      <c r="D505" s="120">
        <v>0</v>
      </c>
      <c r="E505" s="120">
        <v>0</v>
      </c>
      <c r="F505" s="120">
        <v>0</v>
      </c>
      <c r="G505" s="120">
        <v>90</v>
      </c>
      <c r="H505" s="120">
        <v>88</v>
      </c>
      <c r="I505" s="120">
        <v>108</v>
      </c>
      <c r="J505" s="120">
        <v>0</v>
      </c>
      <c r="K505" s="120">
        <v>0</v>
      </c>
      <c r="L505" s="120">
        <v>0</v>
      </c>
      <c r="M505" s="120">
        <v>0</v>
      </c>
      <c r="N505" s="120">
        <v>0</v>
      </c>
      <c r="O505" s="120">
        <v>0</v>
      </c>
      <c r="P505" s="120">
        <v>0</v>
      </c>
      <c r="Q505" s="120">
        <v>0</v>
      </c>
      <c r="R505" s="120">
        <v>286</v>
      </c>
      <c r="AB505" s="116">
        <f t="shared" si="113"/>
        <v>0</v>
      </c>
      <c r="AC505" s="116">
        <f t="shared" si="114"/>
        <v>0</v>
      </c>
      <c r="AD505" s="116">
        <f t="shared" si="115"/>
        <v>0</v>
      </c>
      <c r="AE505" s="116">
        <f t="shared" si="116"/>
        <v>0</v>
      </c>
      <c r="AF505" s="116">
        <f t="shared" si="117"/>
        <v>90</v>
      </c>
      <c r="AG505" s="116">
        <f t="shared" si="118"/>
        <v>88</v>
      </c>
      <c r="AH505" s="116">
        <f t="shared" si="119"/>
        <v>108</v>
      </c>
      <c r="AI505" s="116">
        <f t="shared" si="120"/>
        <v>0</v>
      </c>
      <c r="AJ505" s="116">
        <f t="shared" si="121"/>
        <v>0</v>
      </c>
      <c r="AK505" s="116">
        <f t="shared" si="122"/>
        <v>0</v>
      </c>
      <c r="AL505" s="116">
        <f t="shared" si="123"/>
        <v>0</v>
      </c>
      <c r="AM505" s="116">
        <f t="shared" si="124"/>
        <v>0</v>
      </c>
      <c r="AN505" s="116">
        <f t="shared" si="125"/>
        <v>0</v>
      </c>
      <c r="AO505" s="116">
        <f t="shared" si="126"/>
        <v>0</v>
      </c>
      <c r="AP505" s="116">
        <f t="shared" si="127"/>
        <v>0</v>
      </c>
      <c r="AQ505" s="116">
        <f t="shared" si="128"/>
        <v>286</v>
      </c>
    </row>
    <row r="506" spans="1:43" x14ac:dyDescent="0.25">
      <c r="A506" s="119" t="s">
        <v>694</v>
      </c>
      <c r="B506" s="119" t="s">
        <v>695</v>
      </c>
      <c r="C506" s="120">
        <v>9</v>
      </c>
      <c r="D506" s="120">
        <v>27</v>
      </c>
      <c r="E506" s="120">
        <v>21</v>
      </c>
      <c r="F506" s="120">
        <v>27</v>
      </c>
      <c r="G506" s="120">
        <v>41</v>
      </c>
      <c r="H506" s="120">
        <v>27</v>
      </c>
      <c r="I506" s="120">
        <v>25</v>
      </c>
      <c r="J506" s="120">
        <v>0</v>
      </c>
      <c r="K506" s="120">
        <v>0</v>
      </c>
      <c r="L506" s="120">
        <v>0</v>
      </c>
      <c r="M506" s="120">
        <v>0</v>
      </c>
      <c r="N506" s="120">
        <v>0</v>
      </c>
      <c r="O506" s="120">
        <v>0</v>
      </c>
      <c r="P506" s="120">
        <v>0</v>
      </c>
      <c r="Q506" s="120">
        <v>0</v>
      </c>
      <c r="R506" s="120">
        <v>177</v>
      </c>
      <c r="AB506" s="116">
        <f t="shared" si="113"/>
        <v>9</v>
      </c>
      <c r="AC506" s="116">
        <f t="shared" si="114"/>
        <v>27</v>
      </c>
      <c r="AD506" s="116">
        <f t="shared" si="115"/>
        <v>21</v>
      </c>
      <c r="AE506" s="116">
        <f t="shared" si="116"/>
        <v>27</v>
      </c>
      <c r="AF506" s="116">
        <f t="shared" si="117"/>
        <v>41</v>
      </c>
      <c r="AG506" s="116">
        <f t="shared" si="118"/>
        <v>27</v>
      </c>
      <c r="AH506" s="116">
        <f t="shared" si="119"/>
        <v>25</v>
      </c>
      <c r="AI506" s="116">
        <f t="shared" si="120"/>
        <v>0</v>
      </c>
      <c r="AJ506" s="116">
        <f t="shared" si="121"/>
        <v>0</v>
      </c>
      <c r="AK506" s="116">
        <f t="shared" si="122"/>
        <v>0</v>
      </c>
      <c r="AL506" s="116">
        <f t="shared" si="123"/>
        <v>0</v>
      </c>
      <c r="AM506" s="116">
        <f t="shared" si="124"/>
        <v>0</v>
      </c>
      <c r="AN506" s="116">
        <f t="shared" si="125"/>
        <v>0</v>
      </c>
      <c r="AO506" s="116">
        <f t="shared" si="126"/>
        <v>0</v>
      </c>
      <c r="AP506" s="116">
        <f t="shared" si="127"/>
        <v>0</v>
      </c>
      <c r="AQ506" s="116">
        <f t="shared" si="128"/>
        <v>177</v>
      </c>
    </row>
    <row r="507" spans="1:43" x14ac:dyDescent="0.25">
      <c r="A507" s="119" t="s">
        <v>696</v>
      </c>
      <c r="B507" s="119" t="s">
        <v>697</v>
      </c>
      <c r="C507" s="120">
        <v>0</v>
      </c>
      <c r="D507" s="120">
        <v>0</v>
      </c>
      <c r="E507" s="120">
        <v>0</v>
      </c>
      <c r="F507" s="120">
        <v>0</v>
      </c>
      <c r="G507" s="120">
        <v>0</v>
      </c>
      <c r="H507" s="120">
        <v>0</v>
      </c>
      <c r="I507" s="120">
        <v>0</v>
      </c>
      <c r="J507" s="120">
        <v>0</v>
      </c>
      <c r="K507" s="120">
        <v>0</v>
      </c>
      <c r="L507" s="120">
        <v>0</v>
      </c>
      <c r="M507" s="120">
        <v>102</v>
      </c>
      <c r="N507" s="120">
        <v>104</v>
      </c>
      <c r="O507" s="120">
        <v>77</v>
      </c>
      <c r="P507" s="120">
        <v>94</v>
      </c>
      <c r="Q507" s="120">
        <v>0</v>
      </c>
      <c r="R507" s="120">
        <v>377</v>
      </c>
      <c r="AB507" s="116">
        <f t="shared" si="113"/>
        <v>0</v>
      </c>
      <c r="AC507" s="116">
        <f t="shared" si="114"/>
        <v>0</v>
      </c>
      <c r="AD507" s="116">
        <f t="shared" si="115"/>
        <v>0</v>
      </c>
      <c r="AE507" s="116">
        <f t="shared" si="116"/>
        <v>0</v>
      </c>
      <c r="AF507" s="116">
        <f t="shared" si="117"/>
        <v>0</v>
      </c>
      <c r="AG507" s="116">
        <f t="shared" si="118"/>
        <v>0</v>
      </c>
      <c r="AH507" s="116">
        <f t="shared" si="119"/>
        <v>0</v>
      </c>
      <c r="AI507" s="116">
        <f t="shared" si="120"/>
        <v>0</v>
      </c>
      <c r="AJ507" s="116">
        <f t="shared" si="121"/>
        <v>0</v>
      </c>
      <c r="AK507" s="116">
        <f t="shared" si="122"/>
        <v>0</v>
      </c>
      <c r="AL507" s="116">
        <f t="shared" si="123"/>
        <v>102</v>
      </c>
      <c r="AM507" s="116">
        <f t="shared" si="124"/>
        <v>104</v>
      </c>
      <c r="AN507" s="116">
        <f t="shared" si="125"/>
        <v>77</v>
      </c>
      <c r="AO507" s="116">
        <f t="shared" si="126"/>
        <v>94</v>
      </c>
      <c r="AP507" s="116">
        <f t="shared" si="127"/>
        <v>0</v>
      </c>
      <c r="AQ507" s="116">
        <f t="shared" si="128"/>
        <v>377</v>
      </c>
    </row>
    <row r="508" spans="1:43" x14ac:dyDescent="0.25">
      <c r="A508" s="119" t="s">
        <v>696</v>
      </c>
      <c r="B508" s="119" t="s">
        <v>698</v>
      </c>
      <c r="C508" s="120">
        <v>39</v>
      </c>
      <c r="D508" s="120">
        <v>87</v>
      </c>
      <c r="E508" s="120">
        <v>85</v>
      </c>
      <c r="F508" s="120">
        <v>100</v>
      </c>
      <c r="G508" s="120">
        <v>102</v>
      </c>
      <c r="H508" s="120">
        <v>122</v>
      </c>
      <c r="I508" s="120">
        <v>125</v>
      </c>
      <c r="J508" s="120">
        <v>115</v>
      </c>
      <c r="K508" s="120">
        <v>106</v>
      </c>
      <c r="L508" s="120">
        <v>110</v>
      </c>
      <c r="M508" s="120">
        <v>0</v>
      </c>
      <c r="N508" s="120">
        <v>0</v>
      </c>
      <c r="O508" s="120">
        <v>0</v>
      </c>
      <c r="P508" s="120">
        <v>0</v>
      </c>
      <c r="Q508" s="120">
        <v>0</v>
      </c>
      <c r="R508" s="120">
        <v>991</v>
      </c>
      <c r="AB508" s="116">
        <f t="shared" si="113"/>
        <v>39</v>
      </c>
      <c r="AC508" s="116">
        <f t="shared" si="114"/>
        <v>87</v>
      </c>
      <c r="AD508" s="116">
        <f t="shared" si="115"/>
        <v>85</v>
      </c>
      <c r="AE508" s="116">
        <f t="shared" si="116"/>
        <v>100</v>
      </c>
      <c r="AF508" s="116">
        <f t="shared" si="117"/>
        <v>102</v>
      </c>
      <c r="AG508" s="116">
        <f t="shared" si="118"/>
        <v>122</v>
      </c>
      <c r="AH508" s="116">
        <f t="shared" si="119"/>
        <v>125</v>
      </c>
      <c r="AI508" s="116">
        <f t="shared" si="120"/>
        <v>115</v>
      </c>
      <c r="AJ508" s="116">
        <f t="shared" si="121"/>
        <v>106</v>
      </c>
      <c r="AK508" s="116">
        <f t="shared" si="122"/>
        <v>110</v>
      </c>
      <c r="AL508" s="116">
        <f t="shared" si="123"/>
        <v>0</v>
      </c>
      <c r="AM508" s="116">
        <f t="shared" si="124"/>
        <v>0</v>
      </c>
      <c r="AN508" s="116">
        <f t="shared" si="125"/>
        <v>0</v>
      </c>
      <c r="AO508" s="116">
        <f t="shared" si="126"/>
        <v>0</v>
      </c>
      <c r="AP508" s="116">
        <f t="shared" si="127"/>
        <v>0</v>
      </c>
      <c r="AQ508" s="116">
        <f t="shared" si="128"/>
        <v>991</v>
      </c>
    </row>
    <row r="509" spans="1:43" x14ac:dyDescent="0.25">
      <c r="A509" s="119" t="s">
        <v>699</v>
      </c>
      <c r="B509" s="119" t="s">
        <v>700</v>
      </c>
      <c r="C509" s="120">
        <v>118</v>
      </c>
      <c r="D509" s="120">
        <v>212</v>
      </c>
      <c r="E509" s="120">
        <v>217</v>
      </c>
      <c r="F509" s="120">
        <v>215</v>
      </c>
      <c r="G509" s="120">
        <v>0</v>
      </c>
      <c r="H509" s="120">
        <v>0</v>
      </c>
      <c r="I509" s="120">
        <v>0</v>
      </c>
      <c r="J509" s="120">
        <v>0</v>
      </c>
      <c r="K509" s="120">
        <v>0</v>
      </c>
      <c r="L509" s="120">
        <v>0</v>
      </c>
      <c r="M509" s="120">
        <v>0</v>
      </c>
      <c r="N509" s="120">
        <v>0</v>
      </c>
      <c r="O509" s="120">
        <v>0</v>
      </c>
      <c r="P509" s="120">
        <v>0</v>
      </c>
      <c r="Q509" s="120">
        <v>0</v>
      </c>
      <c r="R509" s="120">
        <v>762</v>
      </c>
      <c r="AB509" s="116">
        <f t="shared" si="113"/>
        <v>118</v>
      </c>
      <c r="AC509" s="116">
        <f t="shared" si="114"/>
        <v>212</v>
      </c>
      <c r="AD509" s="116">
        <f t="shared" si="115"/>
        <v>217</v>
      </c>
      <c r="AE509" s="116">
        <f t="shared" si="116"/>
        <v>215</v>
      </c>
      <c r="AF509" s="116">
        <f t="shared" si="117"/>
        <v>0</v>
      </c>
      <c r="AG509" s="116">
        <f t="shared" si="118"/>
        <v>0</v>
      </c>
      <c r="AH509" s="116">
        <f t="shared" si="119"/>
        <v>0</v>
      </c>
      <c r="AI509" s="116">
        <f t="shared" si="120"/>
        <v>0</v>
      </c>
      <c r="AJ509" s="116">
        <f t="shared" si="121"/>
        <v>0</v>
      </c>
      <c r="AK509" s="116">
        <f t="shared" si="122"/>
        <v>0</v>
      </c>
      <c r="AL509" s="116">
        <f t="shared" si="123"/>
        <v>0</v>
      </c>
      <c r="AM509" s="116">
        <f t="shared" si="124"/>
        <v>0</v>
      </c>
      <c r="AN509" s="116">
        <f t="shared" si="125"/>
        <v>0</v>
      </c>
      <c r="AO509" s="116">
        <f t="shared" si="126"/>
        <v>0</v>
      </c>
      <c r="AP509" s="116">
        <f t="shared" si="127"/>
        <v>0</v>
      </c>
      <c r="AQ509" s="116">
        <f t="shared" si="128"/>
        <v>762</v>
      </c>
    </row>
    <row r="510" spans="1:43" x14ac:dyDescent="0.25">
      <c r="A510" s="119" t="s">
        <v>699</v>
      </c>
      <c r="B510" s="119" t="s">
        <v>701</v>
      </c>
      <c r="C510" s="120">
        <v>0</v>
      </c>
      <c r="D510" s="120">
        <v>0</v>
      </c>
      <c r="E510" s="120">
        <v>0</v>
      </c>
      <c r="F510" s="120">
        <v>0</v>
      </c>
      <c r="G510" s="120">
        <v>0</v>
      </c>
      <c r="H510" s="120">
        <v>0</v>
      </c>
      <c r="I510" s="120">
        <v>0</v>
      </c>
      <c r="J510" s="120">
        <v>251</v>
      </c>
      <c r="K510" s="120">
        <v>284</v>
      </c>
      <c r="L510" s="120">
        <v>263</v>
      </c>
      <c r="M510" s="120">
        <v>0</v>
      </c>
      <c r="N510" s="120">
        <v>0</v>
      </c>
      <c r="O510" s="120">
        <v>0</v>
      </c>
      <c r="P510" s="120">
        <v>0</v>
      </c>
      <c r="Q510" s="120">
        <v>0</v>
      </c>
      <c r="R510" s="120">
        <v>798</v>
      </c>
      <c r="AB510" s="116">
        <f t="shared" si="113"/>
        <v>0</v>
      </c>
      <c r="AC510" s="116">
        <f t="shared" si="114"/>
        <v>0</v>
      </c>
      <c r="AD510" s="116">
        <f t="shared" si="115"/>
        <v>0</v>
      </c>
      <c r="AE510" s="116">
        <f t="shared" si="116"/>
        <v>0</v>
      </c>
      <c r="AF510" s="116">
        <f t="shared" si="117"/>
        <v>0</v>
      </c>
      <c r="AG510" s="116">
        <f t="shared" si="118"/>
        <v>0</v>
      </c>
      <c r="AH510" s="116">
        <f t="shared" si="119"/>
        <v>0</v>
      </c>
      <c r="AI510" s="116">
        <f t="shared" si="120"/>
        <v>251</v>
      </c>
      <c r="AJ510" s="116">
        <f t="shared" si="121"/>
        <v>284</v>
      </c>
      <c r="AK510" s="116">
        <f t="shared" si="122"/>
        <v>263</v>
      </c>
      <c r="AL510" s="116">
        <f t="shared" si="123"/>
        <v>0</v>
      </c>
      <c r="AM510" s="116">
        <f t="shared" si="124"/>
        <v>0</v>
      </c>
      <c r="AN510" s="116">
        <f t="shared" si="125"/>
        <v>0</v>
      </c>
      <c r="AO510" s="116">
        <f t="shared" si="126"/>
        <v>0</v>
      </c>
      <c r="AP510" s="116">
        <f t="shared" si="127"/>
        <v>0</v>
      </c>
      <c r="AQ510" s="116">
        <f t="shared" si="128"/>
        <v>798</v>
      </c>
    </row>
    <row r="511" spans="1:43" x14ac:dyDescent="0.25">
      <c r="A511" s="119" t="s">
        <v>699</v>
      </c>
      <c r="B511" s="119" t="s">
        <v>702</v>
      </c>
      <c r="C511" s="120">
        <v>0</v>
      </c>
      <c r="D511" s="120">
        <v>0</v>
      </c>
      <c r="E511" s="120">
        <v>0</v>
      </c>
      <c r="F511" s="120">
        <v>0</v>
      </c>
      <c r="G511" s="120">
        <v>0</v>
      </c>
      <c r="H511" s="120">
        <v>0</v>
      </c>
      <c r="I511" s="120">
        <v>0</v>
      </c>
      <c r="J511" s="120">
        <v>0</v>
      </c>
      <c r="K511" s="120">
        <v>0</v>
      </c>
      <c r="L511" s="120">
        <v>0</v>
      </c>
      <c r="M511" s="120">
        <v>233</v>
      </c>
      <c r="N511" s="120">
        <v>263</v>
      </c>
      <c r="O511" s="120">
        <v>249</v>
      </c>
      <c r="P511" s="120">
        <v>290</v>
      </c>
      <c r="Q511" s="120">
        <v>10</v>
      </c>
      <c r="R511" s="120">
        <v>1045</v>
      </c>
      <c r="AB511" s="116">
        <f t="shared" si="113"/>
        <v>0</v>
      </c>
      <c r="AC511" s="116">
        <f t="shared" si="114"/>
        <v>0</v>
      </c>
      <c r="AD511" s="116">
        <f t="shared" si="115"/>
        <v>0</v>
      </c>
      <c r="AE511" s="116">
        <f t="shared" si="116"/>
        <v>0</v>
      </c>
      <c r="AF511" s="116">
        <f t="shared" si="117"/>
        <v>0</v>
      </c>
      <c r="AG511" s="116">
        <f t="shared" si="118"/>
        <v>0</v>
      </c>
      <c r="AH511" s="116">
        <f t="shared" si="119"/>
        <v>0</v>
      </c>
      <c r="AI511" s="116">
        <f t="shared" si="120"/>
        <v>0</v>
      </c>
      <c r="AJ511" s="116">
        <f t="shared" si="121"/>
        <v>0</v>
      </c>
      <c r="AK511" s="116">
        <f t="shared" si="122"/>
        <v>0</v>
      </c>
      <c r="AL511" s="116">
        <f t="shared" si="123"/>
        <v>233</v>
      </c>
      <c r="AM511" s="116">
        <f t="shared" si="124"/>
        <v>263</v>
      </c>
      <c r="AN511" s="116">
        <f t="shared" si="125"/>
        <v>249</v>
      </c>
      <c r="AO511" s="116">
        <f t="shared" si="126"/>
        <v>290</v>
      </c>
      <c r="AP511" s="116">
        <f t="shared" si="127"/>
        <v>10</v>
      </c>
      <c r="AQ511" s="116">
        <f t="shared" si="128"/>
        <v>1045</v>
      </c>
    </row>
    <row r="512" spans="1:43" x14ac:dyDescent="0.25">
      <c r="A512" s="119" t="s">
        <v>699</v>
      </c>
      <c r="B512" s="119" t="s">
        <v>703</v>
      </c>
      <c r="C512" s="120">
        <v>0</v>
      </c>
      <c r="D512" s="120">
        <v>0</v>
      </c>
      <c r="E512" s="120">
        <v>0</v>
      </c>
      <c r="F512" s="120">
        <v>0</v>
      </c>
      <c r="G512" s="120">
        <v>264</v>
      </c>
      <c r="H512" s="120">
        <v>236</v>
      </c>
      <c r="I512" s="120">
        <v>255</v>
      </c>
      <c r="J512" s="120">
        <v>0</v>
      </c>
      <c r="K512" s="120">
        <v>0</v>
      </c>
      <c r="L512" s="120">
        <v>0</v>
      </c>
      <c r="M512" s="120">
        <v>0</v>
      </c>
      <c r="N512" s="120">
        <v>0</v>
      </c>
      <c r="O512" s="120">
        <v>0</v>
      </c>
      <c r="P512" s="120">
        <v>0</v>
      </c>
      <c r="Q512" s="120">
        <v>0</v>
      </c>
      <c r="R512" s="120">
        <v>755</v>
      </c>
      <c r="AB512" s="116">
        <f t="shared" si="113"/>
        <v>0</v>
      </c>
      <c r="AC512" s="116">
        <f t="shared" si="114"/>
        <v>0</v>
      </c>
      <c r="AD512" s="116">
        <f t="shared" si="115"/>
        <v>0</v>
      </c>
      <c r="AE512" s="116">
        <f t="shared" si="116"/>
        <v>0</v>
      </c>
      <c r="AF512" s="116">
        <f t="shared" si="117"/>
        <v>264</v>
      </c>
      <c r="AG512" s="116">
        <f t="shared" si="118"/>
        <v>236</v>
      </c>
      <c r="AH512" s="116">
        <f t="shared" si="119"/>
        <v>255</v>
      </c>
      <c r="AI512" s="116">
        <f t="shared" si="120"/>
        <v>0</v>
      </c>
      <c r="AJ512" s="116">
        <f t="shared" si="121"/>
        <v>0</v>
      </c>
      <c r="AK512" s="116">
        <f t="shared" si="122"/>
        <v>0</v>
      </c>
      <c r="AL512" s="116">
        <f t="shared" si="123"/>
        <v>0</v>
      </c>
      <c r="AM512" s="116">
        <f t="shared" si="124"/>
        <v>0</v>
      </c>
      <c r="AN512" s="116">
        <f t="shared" si="125"/>
        <v>0</v>
      </c>
      <c r="AO512" s="116">
        <f t="shared" si="126"/>
        <v>0</v>
      </c>
      <c r="AP512" s="116">
        <f t="shared" si="127"/>
        <v>0</v>
      </c>
      <c r="AQ512" s="116">
        <f t="shared" si="128"/>
        <v>755</v>
      </c>
    </row>
    <row r="513" spans="1:43" x14ac:dyDescent="0.25">
      <c r="A513" s="119" t="s">
        <v>704</v>
      </c>
      <c r="B513" s="119" t="s">
        <v>705</v>
      </c>
      <c r="C513" s="120">
        <v>8</v>
      </c>
      <c r="D513" s="120">
        <v>34</v>
      </c>
      <c r="E513" s="120">
        <v>38</v>
      </c>
      <c r="F513" s="120">
        <v>38</v>
      </c>
      <c r="G513" s="120">
        <v>35</v>
      </c>
      <c r="H513" s="120">
        <v>49</v>
      </c>
      <c r="I513" s="120">
        <v>40</v>
      </c>
      <c r="J513" s="120">
        <v>38</v>
      </c>
      <c r="K513" s="120">
        <v>36</v>
      </c>
      <c r="L513" s="120">
        <v>41</v>
      </c>
      <c r="M513" s="120">
        <v>0</v>
      </c>
      <c r="N513" s="120">
        <v>0</v>
      </c>
      <c r="O513" s="120">
        <v>0</v>
      </c>
      <c r="P513" s="120">
        <v>0</v>
      </c>
      <c r="Q513" s="120">
        <v>0</v>
      </c>
      <c r="R513" s="118">
        <v>357</v>
      </c>
      <c r="AB513" s="116">
        <f t="shared" si="113"/>
        <v>8</v>
      </c>
      <c r="AC513" s="116">
        <f t="shared" si="114"/>
        <v>34</v>
      </c>
      <c r="AD513" s="116">
        <f t="shared" si="115"/>
        <v>38</v>
      </c>
      <c r="AE513" s="116">
        <f t="shared" si="116"/>
        <v>38</v>
      </c>
      <c r="AF513" s="116">
        <f t="shared" si="117"/>
        <v>35</v>
      </c>
      <c r="AG513" s="116">
        <f t="shared" si="118"/>
        <v>49</v>
      </c>
      <c r="AH513" s="116">
        <f t="shared" si="119"/>
        <v>40</v>
      </c>
      <c r="AI513" s="116">
        <f t="shared" si="120"/>
        <v>38</v>
      </c>
      <c r="AJ513" s="116">
        <f t="shared" si="121"/>
        <v>36</v>
      </c>
      <c r="AK513" s="116">
        <f t="shared" si="122"/>
        <v>41</v>
      </c>
      <c r="AL513" s="116">
        <f t="shared" si="123"/>
        <v>0</v>
      </c>
      <c r="AM513" s="116">
        <f t="shared" si="124"/>
        <v>0</v>
      </c>
      <c r="AN513" s="116">
        <f t="shared" si="125"/>
        <v>0</v>
      </c>
      <c r="AO513" s="116">
        <f t="shared" si="126"/>
        <v>0</v>
      </c>
      <c r="AP513" s="116">
        <f t="shared" si="127"/>
        <v>0</v>
      </c>
      <c r="AQ513" s="116">
        <f t="shared" si="128"/>
        <v>357</v>
      </c>
    </row>
    <row r="514" spans="1:43" x14ac:dyDescent="0.25">
      <c r="A514" s="119" t="s">
        <v>706</v>
      </c>
      <c r="B514" s="119" t="s">
        <v>707</v>
      </c>
      <c r="C514" s="120">
        <v>0</v>
      </c>
      <c r="D514" s="120">
        <v>0</v>
      </c>
      <c r="E514" s="120">
        <v>0</v>
      </c>
      <c r="F514" s="120">
        <v>0</v>
      </c>
      <c r="G514" s="120">
        <v>0</v>
      </c>
      <c r="H514" s="120">
        <v>0</v>
      </c>
      <c r="I514" s="120">
        <v>0</v>
      </c>
      <c r="J514" s="120">
        <v>0</v>
      </c>
      <c r="K514" s="120">
        <v>0</v>
      </c>
      <c r="L514" s="120">
        <v>0</v>
      </c>
      <c r="M514" s="120">
        <v>115</v>
      </c>
      <c r="N514" s="120">
        <v>100</v>
      </c>
      <c r="O514" s="120">
        <v>95</v>
      </c>
      <c r="P514" s="120">
        <v>73</v>
      </c>
      <c r="Q514" s="120">
        <v>0</v>
      </c>
      <c r="R514" s="120">
        <v>383</v>
      </c>
      <c r="AB514" s="116">
        <f t="shared" si="113"/>
        <v>0</v>
      </c>
      <c r="AC514" s="116">
        <f t="shared" si="114"/>
        <v>0</v>
      </c>
      <c r="AD514" s="116">
        <f t="shared" si="115"/>
        <v>0</v>
      </c>
      <c r="AE514" s="116">
        <f t="shared" si="116"/>
        <v>0</v>
      </c>
      <c r="AF514" s="116">
        <f t="shared" si="117"/>
        <v>0</v>
      </c>
      <c r="AG514" s="116">
        <f t="shared" si="118"/>
        <v>0</v>
      </c>
      <c r="AH514" s="116">
        <f t="shared" si="119"/>
        <v>0</v>
      </c>
      <c r="AI514" s="116">
        <f t="shared" si="120"/>
        <v>0</v>
      </c>
      <c r="AJ514" s="116">
        <f t="shared" si="121"/>
        <v>0</v>
      </c>
      <c r="AK514" s="116">
        <f t="shared" si="122"/>
        <v>0</v>
      </c>
      <c r="AL514" s="116">
        <f t="shared" si="123"/>
        <v>115</v>
      </c>
      <c r="AM514" s="116">
        <f t="shared" si="124"/>
        <v>100</v>
      </c>
      <c r="AN514" s="116">
        <f t="shared" si="125"/>
        <v>95</v>
      </c>
      <c r="AO514" s="116">
        <f t="shared" si="126"/>
        <v>73</v>
      </c>
      <c r="AP514" s="116">
        <f t="shared" si="127"/>
        <v>0</v>
      </c>
      <c r="AQ514" s="116">
        <f t="shared" si="128"/>
        <v>383</v>
      </c>
    </row>
    <row r="515" spans="1:43" x14ac:dyDescent="0.25">
      <c r="A515" s="119" t="s">
        <v>708</v>
      </c>
      <c r="B515" s="119" t="s">
        <v>709</v>
      </c>
      <c r="C515" s="120">
        <v>11</v>
      </c>
      <c r="D515" s="120">
        <v>14</v>
      </c>
      <c r="E515" s="120">
        <v>13</v>
      </c>
      <c r="F515" s="120">
        <v>13</v>
      </c>
      <c r="G515" s="120">
        <v>16</v>
      </c>
      <c r="H515" s="120">
        <v>16</v>
      </c>
      <c r="I515" s="120">
        <v>16</v>
      </c>
      <c r="J515" s="120">
        <v>14</v>
      </c>
      <c r="K515" s="120">
        <v>0</v>
      </c>
      <c r="L515" s="120">
        <v>0</v>
      </c>
      <c r="M515" s="120">
        <v>0</v>
      </c>
      <c r="N515" s="120">
        <v>0</v>
      </c>
      <c r="O515" s="120">
        <v>0</v>
      </c>
      <c r="P515" s="120">
        <v>0</v>
      </c>
      <c r="Q515" s="120">
        <v>0</v>
      </c>
      <c r="R515" s="120">
        <v>113</v>
      </c>
      <c r="AB515" s="116">
        <f t="shared" si="113"/>
        <v>11</v>
      </c>
      <c r="AC515" s="116">
        <f t="shared" si="114"/>
        <v>14</v>
      </c>
      <c r="AD515" s="116">
        <f t="shared" si="115"/>
        <v>13</v>
      </c>
      <c r="AE515" s="116">
        <f t="shared" si="116"/>
        <v>13</v>
      </c>
      <c r="AF515" s="116">
        <f t="shared" si="117"/>
        <v>16</v>
      </c>
      <c r="AG515" s="116">
        <f t="shared" si="118"/>
        <v>16</v>
      </c>
      <c r="AH515" s="116">
        <f t="shared" si="119"/>
        <v>16</v>
      </c>
      <c r="AI515" s="116">
        <f t="shared" si="120"/>
        <v>14</v>
      </c>
      <c r="AJ515" s="116">
        <f t="shared" si="121"/>
        <v>0</v>
      </c>
      <c r="AK515" s="116">
        <f t="shared" si="122"/>
        <v>0</v>
      </c>
      <c r="AL515" s="116">
        <f t="shared" si="123"/>
        <v>0</v>
      </c>
      <c r="AM515" s="116">
        <f t="shared" si="124"/>
        <v>0</v>
      </c>
      <c r="AN515" s="116">
        <f t="shared" si="125"/>
        <v>0</v>
      </c>
      <c r="AO515" s="116">
        <f t="shared" si="126"/>
        <v>0</v>
      </c>
      <c r="AP515" s="116">
        <f t="shared" si="127"/>
        <v>0</v>
      </c>
      <c r="AQ515" s="116">
        <f t="shared" si="128"/>
        <v>113</v>
      </c>
    </row>
    <row r="516" spans="1:43" x14ac:dyDescent="0.25">
      <c r="A516" s="119" t="s">
        <v>710</v>
      </c>
      <c r="B516" s="119" t="s">
        <v>711</v>
      </c>
      <c r="C516" s="120">
        <v>0</v>
      </c>
      <c r="D516" s="120">
        <v>0</v>
      </c>
      <c r="E516" s="120">
        <v>0</v>
      </c>
      <c r="F516" s="120">
        <v>0</v>
      </c>
      <c r="G516" s="120">
        <v>0</v>
      </c>
      <c r="H516" s="120">
        <v>0</v>
      </c>
      <c r="I516" s="120">
        <v>0</v>
      </c>
      <c r="J516" s="120">
        <v>0</v>
      </c>
      <c r="K516" s="120">
        <v>0</v>
      </c>
      <c r="L516" s="120">
        <v>0</v>
      </c>
      <c r="M516" s="120">
        <v>506</v>
      </c>
      <c r="N516" s="120">
        <v>464</v>
      </c>
      <c r="O516" s="120">
        <v>441</v>
      </c>
      <c r="P516" s="120">
        <v>419</v>
      </c>
      <c r="Q516" s="120">
        <v>0</v>
      </c>
      <c r="R516" s="118">
        <v>1830</v>
      </c>
      <c r="AB516" s="116">
        <f t="shared" ref="AB516:AB579" si="129">C516*1</f>
        <v>0</v>
      </c>
      <c r="AC516" s="116">
        <f t="shared" ref="AC516:AC579" si="130">D516*1</f>
        <v>0</v>
      </c>
      <c r="AD516" s="116">
        <f t="shared" ref="AD516:AD579" si="131">E516*1</f>
        <v>0</v>
      </c>
      <c r="AE516" s="116">
        <f t="shared" ref="AE516:AE579" si="132">F516*1</f>
        <v>0</v>
      </c>
      <c r="AF516" s="116">
        <f t="shared" ref="AF516:AF579" si="133">G516*1</f>
        <v>0</v>
      </c>
      <c r="AG516" s="116">
        <f t="shared" ref="AG516:AG579" si="134">H516*1</f>
        <v>0</v>
      </c>
      <c r="AH516" s="116">
        <f t="shared" ref="AH516:AH579" si="135">I516*1</f>
        <v>0</v>
      </c>
      <c r="AI516" s="116">
        <f t="shared" ref="AI516:AI579" si="136">J516*1</f>
        <v>0</v>
      </c>
      <c r="AJ516" s="116">
        <f t="shared" ref="AJ516:AJ579" si="137">K516*1</f>
        <v>0</v>
      </c>
      <c r="AK516" s="116">
        <f t="shared" ref="AK516:AK579" si="138">L516*1</f>
        <v>0</v>
      </c>
      <c r="AL516" s="116">
        <f t="shared" ref="AL516:AL579" si="139">M516*1</f>
        <v>506</v>
      </c>
      <c r="AM516" s="116">
        <f t="shared" ref="AM516:AM579" si="140">N516*1</f>
        <v>464</v>
      </c>
      <c r="AN516" s="116">
        <f t="shared" ref="AN516:AN579" si="141">O516*1</f>
        <v>441</v>
      </c>
      <c r="AO516" s="116">
        <f t="shared" ref="AO516:AO579" si="142">P516*1</f>
        <v>419</v>
      </c>
      <c r="AP516" s="116">
        <f t="shared" ref="AP516:AP579" si="143">Q516*1</f>
        <v>0</v>
      </c>
      <c r="AQ516" s="116">
        <f t="shared" ref="AQ516:AQ579" si="144">R516*1</f>
        <v>1830</v>
      </c>
    </row>
    <row r="517" spans="1:43" x14ac:dyDescent="0.25">
      <c r="A517" s="119" t="s">
        <v>712</v>
      </c>
      <c r="B517" s="119" t="s">
        <v>713</v>
      </c>
      <c r="C517" s="120">
        <v>162</v>
      </c>
      <c r="D517" s="120">
        <v>0</v>
      </c>
      <c r="E517" s="120">
        <v>0</v>
      </c>
      <c r="F517" s="120">
        <v>0</v>
      </c>
      <c r="G517" s="120">
        <v>0</v>
      </c>
      <c r="H517" s="120">
        <v>0</v>
      </c>
      <c r="I517" s="120">
        <v>0</v>
      </c>
      <c r="J517" s="120">
        <v>0</v>
      </c>
      <c r="K517" s="120">
        <v>0</v>
      </c>
      <c r="L517" s="120">
        <v>0</v>
      </c>
      <c r="M517" s="120">
        <v>0</v>
      </c>
      <c r="N517" s="120">
        <v>0</v>
      </c>
      <c r="O517" s="120">
        <v>0</v>
      </c>
      <c r="P517" s="120">
        <v>0</v>
      </c>
      <c r="Q517" s="120">
        <v>0</v>
      </c>
      <c r="R517" s="120">
        <v>162</v>
      </c>
      <c r="AB517" s="116">
        <f t="shared" si="129"/>
        <v>162</v>
      </c>
      <c r="AC517" s="116">
        <f t="shared" si="130"/>
        <v>0</v>
      </c>
      <c r="AD517" s="116">
        <f t="shared" si="131"/>
        <v>0</v>
      </c>
      <c r="AE517" s="116">
        <f t="shared" si="132"/>
        <v>0</v>
      </c>
      <c r="AF517" s="116">
        <f t="shared" si="133"/>
        <v>0</v>
      </c>
      <c r="AG517" s="116">
        <f t="shared" si="134"/>
        <v>0</v>
      </c>
      <c r="AH517" s="116">
        <f t="shared" si="135"/>
        <v>0</v>
      </c>
      <c r="AI517" s="116">
        <f t="shared" si="136"/>
        <v>0</v>
      </c>
      <c r="AJ517" s="116">
        <f t="shared" si="137"/>
        <v>0</v>
      </c>
      <c r="AK517" s="116">
        <f t="shared" si="138"/>
        <v>0</v>
      </c>
      <c r="AL517" s="116">
        <f t="shared" si="139"/>
        <v>0</v>
      </c>
      <c r="AM517" s="116">
        <f t="shared" si="140"/>
        <v>0</v>
      </c>
      <c r="AN517" s="116">
        <f t="shared" si="141"/>
        <v>0</v>
      </c>
      <c r="AO517" s="116">
        <f t="shared" si="142"/>
        <v>0</v>
      </c>
      <c r="AP517" s="116">
        <f t="shared" si="143"/>
        <v>0</v>
      </c>
      <c r="AQ517" s="116">
        <f t="shared" si="144"/>
        <v>162</v>
      </c>
    </row>
    <row r="518" spans="1:43" x14ac:dyDescent="0.25">
      <c r="A518" s="119" t="s">
        <v>712</v>
      </c>
      <c r="B518" s="119" t="s">
        <v>714</v>
      </c>
      <c r="C518" s="120">
        <v>0</v>
      </c>
      <c r="D518" s="120">
        <v>1</v>
      </c>
      <c r="E518" s="120">
        <v>3</v>
      </c>
      <c r="F518" s="120">
        <v>3</v>
      </c>
      <c r="G518" s="120">
        <v>4</v>
      </c>
      <c r="H518" s="120">
        <v>2</v>
      </c>
      <c r="I518" s="120">
        <v>2</v>
      </c>
      <c r="J518" s="120">
        <v>1</v>
      </c>
      <c r="K518" s="120">
        <v>6</v>
      </c>
      <c r="L518" s="120">
        <v>2</v>
      </c>
      <c r="M518" s="120">
        <v>3</v>
      </c>
      <c r="N518" s="120">
        <v>3</v>
      </c>
      <c r="O518" s="120">
        <v>4</v>
      </c>
      <c r="P518" s="120">
        <v>4</v>
      </c>
      <c r="Q518" s="120">
        <v>0</v>
      </c>
      <c r="R518" s="120">
        <v>38</v>
      </c>
      <c r="AB518" s="116">
        <f t="shared" si="129"/>
        <v>0</v>
      </c>
      <c r="AC518" s="116">
        <f t="shared" si="130"/>
        <v>1</v>
      </c>
      <c r="AD518" s="116">
        <f t="shared" si="131"/>
        <v>3</v>
      </c>
      <c r="AE518" s="116">
        <f t="shared" si="132"/>
        <v>3</v>
      </c>
      <c r="AF518" s="116">
        <f t="shared" si="133"/>
        <v>4</v>
      </c>
      <c r="AG518" s="116">
        <f t="shared" si="134"/>
        <v>2</v>
      </c>
      <c r="AH518" s="116">
        <f t="shared" si="135"/>
        <v>2</v>
      </c>
      <c r="AI518" s="116">
        <f t="shared" si="136"/>
        <v>1</v>
      </c>
      <c r="AJ518" s="116">
        <f t="shared" si="137"/>
        <v>6</v>
      </c>
      <c r="AK518" s="116">
        <f t="shared" si="138"/>
        <v>2</v>
      </c>
      <c r="AL518" s="116">
        <f t="shared" si="139"/>
        <v>3</v>
      </c>
      <c r="AM518" s="116">
        <f t="shared" si="140"/>
        <v>3</v>
      </c>
      <c r="AN518" s="116">
        <f t="shared" si="141"/>
        <v>4</v>
      </c>
      <c r="AO518" s="116">
        <f t="shared" si="142"/>
        <v>4</v>
      </c>
      <c r="AP518" s="116">
        <f t="shared" si="143"/>
        <v>0</v>
      </c>
      <c r="AQ518" s="116">
        <f t="shared" si="144"/>
        <v>38</v>
      </c>
    </row>
    <row r="519" spans="1:43" x14ac:dyDescent="0.25">
      <c r="A519" s="119" t="s">
        <v>712</v>
      </c>
      <c r="B519" s="119" t="s">
        <v>715</v>
      </c>
      <c r="C519" s="120">
        <v>0</v>
      </c>
      <c r="D519" s="120">
        <v>0</v>
      </c>
      <c r="E519" s="120">
        <v>0</v>
      </c>
      <c r="F519" s="120">
        <v>0</v>
      </c>
      <c r="G519" s="120">
        <v>0</v>
      </c>
      <c r="H519" s="120">
        <v>0</v>
      </c>
      <c r="I519" s="120">
        <v>0</v>
      </c>
      <c r="J519" s="120">
        <v>0</v>
      </c>
      <c r="K519" s="120">
        <v>0</v>
      </c>
      <c r="L519" s="120">
        <v>0</v>
      </c>
      <c r="M519" s="120">
        <v>567</v>
      </c>
      <c r="N519" s="120">
        <v>598</v>
      </c>
      <c r="O519" s="120">
        <v>594</v>
      </c>
      <c r="P519" s="120">
        <v>546</v>
      </c>
      <c r="Q519" s="120">
        <v>2</v>
      </c>
      <c r="R519" s="120">
        <v>2307</v>
      </c>
      <c r="T519" s="116" t="s">
        <v>716</v>
      </c>
      <c r="U519" s="116" t="s">
        <v>717</v>
      </c>
      <c r="AB519" s="116">
        <f t="shared" si="129"/>
        <v>0</v>
      </c>
      <c r="AC519" s="116">
        <f t="shared" si="130"/>
        <v>0</v>
      </c>
      <c r="AD519" s="116">
        <f t="shared" si="131"/>
        <v>0</v>
      </c>
      <c r="AE519" s="116">
        <f t="shared" si="132"/>
        <v>0</v>
      </c>
      <c r="AF519" s="116">
        <f t="shared" si="133"/>
        <v>0</v>
      </c>
      <c r="AG519" s="116">
        <f t="shared" si="134"/>
        <v>0</v>
      </c>
      <c r="AH519" s="116">
        <f t="shared" si="135"/>
        <v>0</v>
      </c>
      <c r="AI519" s="116">
        <f t="shared" si="136"/>
        <v>0</v>
      </c>
      <c r="AJ519" s="116">
        <f t="shared" si="137"/>
        <v>0</v>
      </c>
      <c r="AK519" s="116">
        <f t="shared" si="138"/>
        <v>0</v>
      </c>
      <c r="AL519" s="116">
        <f t="shared" si="139"/>
        <v>567</v>
      </c>
      <c r="AM519" s="116">
        <f t="shared" si="140"/>
        <v>598</v>
      </c>
      <c r="AN519" s="116">
        <f t="shared" si="141"/>
        <v>594</v>
      </c>
      <c r="AO519" s="116">
        <f t="shared" si="142"/>
        <v>546</v>
      </c>
      <c r="AP519" s="116">
        <f t="shared" si="143"/>
        <v>2</v>
      </c>
      <c r="AQ519" s="116">
        <f t="shared" si="144"/>
        <v>2307</v>
      </c>
    </row>
    <row r="520" spans="1:43" x14ac:dyDescent="0.25">
      <c r="A520" s="119" t="s">
        <v>712</v>
      </c>
      <c r="B520" s="119" t="s">
        <v>718</v>
      </c>
      <c r="C520" s="120">
        <v>0</v>
      </c>
      <c r="D520" s="120">
        <v>69</v>
      </c>
      <c r="E520" s="120">
        <v>81</v>
      </c>
      <c r="F520" s="120">
        <v>82</v>
      </c>
      <c r="G520" s="120">
        <v>99</v>
      </c>
      <c r="H520" s="120">
        <v>74</v>
      </c>
      <c r="I520" s="120">
        <v>95</v>
      </c>
      <c r="J520" s="120">
        <v>115</v>
      </c>
      <c r="K520" s="120">
        <v>121</v>
      </c>
      <c r="L520" s="120">
        <v>137</v>
      </c>
      <c r="M520" s="120">
        <v>0</v>
      </c>
      <c r="N520" s="120">
        <v>0</v>
      </c>
      <c r="O520" s="120">
        <v>0</v>
      </c>
      <c r="P520" s="120">
        <v>0</v>
      </c>
      <c r="Q520" s="120">
        <v>0</v>
      </c>
      <c r="R520" s="120">
        <v>873</v>
      </c>
      <c r="AB520" s="116">
        <f t="shared" si="129"/>
        <v>0</v>
      </c>
      <c r="AC520" s="116">
        <f t="shared" si="130"/>
        <v>69</v>
      </c>
      <c r="AD520" s="116">
        <f t="shared" si="131"/>
        <v>81</v>
      </c>
      <c r="AE520" s="116">
        <f t="shared" si="132"/>
        <v>82</v>
      </c>
      <c r="AF520" s="116">
        <f t="shared" si="133"/>
        <v>99</v>
      </c>
      <c r="AG520" s="116">
        <f t="shared" si="134"/>
        <v>74</v>
      </c>
      <c r="AH520" s="116">
        <f t="shared" si="135"/>
        <v>95</v>
      </c>
      <c r="AI520" s="116">
        <f t="shared" si="136"/>
        <v>115</v>
      </c>
      <c r="AJ520" s="116">
        <f t="shared" si="137"/>
        <v>121</v>
      </c>
      <c r="AK520" s="116">
        <f t="shared" si="138"/>
        <v>137</v>
      </c>
      <c r="AL520" s="116">
        <f t="shared" si="139"/>
        <v>0</v>
      </c>
      <c r="AM520" s="116">
        <f t="shared" si="140"/>
        <v>0</v>
      </c>
      <c r="AN520" s="116">
        <f t="shared" si="141"/>
        <v>0</v>
      </c>
      <c r="AO520" s="116">
        <f t="shared" si="142"/>
        <v>0</v>
      </c>
      <c r="AP520" s="116">
        <f t="shared" si="143"/>
        <v>0</v>
      </c>
      <c r="AQ520" s="116">
        <f t="shared" si="144"/>
        <v>873</v>
      </c>
    </row>
    <row r="521" spans="1:43" x14ac:dyDescent="0.25">
      <c r="A521" s="119" t="s">
        <v>712</v>
      </c>
      <c r="B521" s="119" t="s">
        <v>719</v>
      </c>
      <c r="C521" s="120">
        <v>0</v>
      </c>
      <c r="D521" s="120">
        <v>98</v>
      </c>
      <c r="E521" s="120">
        <v>100</v>
      </c>
      <c r="F521" s="120">
        <v>106</v>
      </c>
      <c r="G521" s="120">
        <v>99</v>
      </c>
      <c r="H521" s="120">
        <v>123</v>
      </c>
      <c r="I521" s="120">
        <v>111</v>
      </c>
      <c r="J521" s="120">
        <v>110</v>
      </c>
      <c r="K521" s="120">
        <v>131</v>
      </c>
      <c r="L521" s="120">
        <v>120</v>
      </c>
      <c r="M521" s="120">
        <v>0</v>
      </c>
      <c r="N521" s="120">
        <v>0</v>
      </c>
      <c r="O521" s="120">
        <v>0</v>
      </c>
      <c r="P521" s="120">
        <v>0</v>
      </c>
      <c r="Q521" s="120">
        <v>0</v>
      </c>
      <c r="R521" s="118">
        <v>998</v>
      </c>
      <c r="AB521" s="116">
        <f t="shared" si="129"/>
        <v>0</v>
      </c>
      <c r="AC521" s="116">
        <f t="shared" si="130"/>
        <v>98</v>
      </c>
      <c r="AD521" s="116">
        <f t="shared" si="131"/>
        <v>100</v>
      </c>
      <c r="AE521" s="116">
        <f t="shared" si="132"/>
        <v>106</v>
      </c>
      <c r="AF521" s="116">
        <f t="shared" si="133"/>
        <v>99</v>
      </c>
      <c r="AG521" s="116">
        <f t="shared" si="134"/>
        <v>123</v>
      </c>
      <c r="AH521" s="116">
        <f t="shared" si="135"/>
        <v>111</v>
      </c>
      <c r="AI521" s="116">
        <f t="shared" si="136"/>
        <v>110</v>
      </c>
      <c r="AJ521" s="116">
        <f t="shared" si="137"/>
        <v>131</v>
      </c>
      <c r="AK521" s="116">
        <f t="shared" si="138"/>
        <v>120</v>
      </c>
      <c r="AL521" s="116">
        <f t="shared" si="139"/>
        <v>0</v>
      </c>
      <c r="AM521" s="116">
        <f t="shared" si="140"/>
        <v>0</v>
      </c>
      <c r="AN521" s="116">
        <f t="shared" si="141"/>
        <v>0</v>
      </c>
      <c r="AO521" s="116">
        <f t="shared" si="142"/>
        <v>0</v>
      </c>
      <c r="AP521" s="116">
        <f t="shared" si="143"/>
        <v>0</v>
      </c>
      <c r="AQ521" s="116">
        <f t="shared" si="144"/>
        <v>998</v>
      </c>
    </row>
    <row r="522" spans="1:43" x14ac:dyDescent="0.25">
      <c r="A522" s="119" t="s">
        <v>712</v>
      </c>
      <c r="B522" s="119" t="s">
        <v>720</v>
      </c>
      <c r="C522" s="120">
        <v>0</v>
      </c>
      <c r="D522" s="120">
        <v>83</v>
      </c>
      <c r="E522" s="120">
        <v>92</v>
      </c>
      <c r="F522" s="120">
        <v>77</v>
      </c>
      <c r="G522" s="120">
        <v>83</v>
      </c>
      <c r="H522" s="120">
        <v>72</v>
      </c>
      <c r="I522" s="120">
        <v>88</v>
      </c>
      <c r="J522" s="120">
        <v>76</v>
      </c>
      <c r="K522" s="120">
        <v>99</v>
      </c>
      <c r="L522" s="120">
        <v>90</v>
      </c>
      <c r="M522" s="120">
        <v>0</v>
      </c>
      <c r="N522" s="120">
        <v>0</v>
      </c>
      <c r="O522" s="120">
        <v>0</v>
      </c>
      <c r="P522" s="120">
        <v>0</v>
      </c>
      <c r="Q522" s="120">
        <v>0</v>
      </c>
      <c r="R522" s="120">
        <v>760</v>
      </c>
      <c r="AB522" s="116">
        <f t="shared" si="129"/>
        <v>0</v>
      </c>
      <c r="AC522" s="116">
        <f t="shared" si="130"/>
        <v>83</v>
      </c>
      <c r="AD522" s="116">
        <f t="shared" si="131"/>
        <v>92</v>
      </c>
      <c r="AE522" s="116">
        <f t="shared" si="132"/>
        <v>77</v>
      </c>
      <c r="AF522" s="116">
        <f t="shared" si="133"/>
        <v>83</v>
      </c>
      <c r="AG522" s="116">
        <f t="shared" si="134"/>
        <v>72</v>
      </c>
      <c r="AH522" s="116">
        <f t="shared" si="135"/>
        <v>88</v>
      </c>
      <c r="AI522" s="116">
        <f t="shared" si="136"/>
        <v>76</v>
      </c>
      <c r="AJ522" s="116">
        <f t="shared" si="137"/>
        <v>99</v>
      </c>
      <c r="AK522" s="116">
        <f t="shared" si="138"/>
        <v>90</v>
      </c>
      <c r="AL522" s="116">
        <f t="shared" si="139"/>
        <v>0</v>
      </c>
      <c r="AM522" s="116">
        <f t="shared" si="140"/>
        <v>0</v>
      </c>
      <c r="AN522" s="116">
        <f t="shared" si="141"/>
        <v>0</v>
      </c>
      <c r="AO522" s="116">
        <f t="shared" si="142"/>
        <v>0</v>
      </c>
      <c r="AP522" s="116">
        <f t="shared" si="143"/>
        <v>0</v>
      </c>
      <c r="AQ522" s="116">
        <f t="shared" si="144"/>
        <v>760</v>
      </c>
    </row>
    <row r="523" spans="1:43" x14ac:dyDescent="0.25">
      <c r="A523" s="119" t="s">
        <v>712</v>
      </c>
      <c r="B523" s="119" t="s">
        <v>721</v>
      </c>
      <c r="C523" s="120">
        <v>0</v>
      </c>
      <c r="D523" s="120">
        <v>112</v>
      </c>
      <c r="E523" s="120">
        <v>104</v>
      </c>
      <c r="F523" s="120">
        <v>107</v>
      </c>
      <c r="G523" s="120">
        <v>119</v>
      </c>
      <c r="H523" s="120">
        <v>108</v>
      </c>
      <c r="I523" s="120">
        <v>121</v>
      </c>
      <c r="J523" s="120">
        <v>113</v>
      </c>
      <c r="K523" s="120">
        <v>106</v>
      </c>
      <c r="L523" s="120">
        <v>102</v>
      </c>
      <c r="M523" s="120">
        <v>0</v>
      </c>
      <c r="N523" s="120">
        <v>0</v>
      </c>
      <c r="O523" s="120">
        <v>0</v>
      </c>
      <c r="P523" s="120">
        <v>0</v>
      </c>
      <c r="Q523" s="120">
        <v>0</v>
      </c>
      <c r="R523" s="120">
        <v>992</v>
      </c>
      <c r="AB523" s="116">
        <f t="shared" si="129"/>
        <v>0</v>
      </c>
      <c r="AC523" s="116">
        <f t="shared" si="130"/>
        <v>112</v>
      </c>
      <c r="AD523" s="116">
        <f t="shared" si="131"/>
        <v>104</v>
      </c>
      <c r="AE523" s="116">
        <f t="shared" si="132"/>
        <v>107</v>
      </c>
      <c r="AF523" s="116">
        <f t="shared" si="133"/>
        <v>119</v>
      </c>
      <c r="AG523" s="116">
        <f t="shared" si="134"/>
        <v>108</v>
      </c>
      <c r="AH523" s="116">
        <f t="shared" si="135"/>
        <v>121</v>
      </c>
      <c r="AI523" s="116">
        <f t="shared" si="136"/>
        <v>113</v>
      </c>
      <c r="AJ523" s="116">
        <f t="shared" si="137"/>
        <v>106</v>
      </c>
      <c r="AK523" s="116">
        <f t="shared" si="138"/>
        <v>102</v>
      </c>
      <c r="AL523" s="116">
        <f t="shared" si="139"/>
        <v>0</v>
      </c>
      <c r="AM523" s="116">
        <f t="shared" si="140"/>
        <v>0</v>
      </c>
      <c r="AN523" s="116">
        <f t="shared" si="141"/>
        <v>0</v>
      </c>
      <c r="AO523" s="116">
        <f t="shared" si="142"/>
        <v>0</v>
      </c>
      <c r="AP523" s="116">
        <f t="shared" si="143"/>
        <v>0</v>
      </c>
      <c r="AQ523" s="116">
        <f t="shared" si="144"/>
        <v>992</v>
      </c>
    </row>
    <row r="524" spans="1:43" x14ac:dyDescent="0.25">
      <c r="A524" s="119" t="s">
        <v>712</v>
      </c>
      <c r="B524" s="119" t="s">
        <v>722</v>
      </c>
      <c r="C524" s="120">
        <v>0</v>
      </c>
      <c r="D524" s="120">
        <v>52</v>
      </c>
      <c r="E524" s="120">
        <v>69</v>
      </c>
      <c r="F524" s="120">
        <v>61</v>
      </c>
      <c r="G524" s="120">
        <v>62</v>
      </c>
      <c r="H524" s="120">
        <v>70</v>
      </c>
      <c r="I524" s="120">
        <v>76</v>
      </c>
      <c r="J524" s="120">
        <v>71</v>
      </c>
      <c r="K524" s="120">
        <v>80</v>
      </c>
      <c r="L524" s="120">
        <v>74</v>
      </c>
      <c r="M524" s="120">
        <v>0</v>
      </c>
      <c r="N524" s="120">
        <v>0</v>
      </c>
      <c r="O524" s="120">
        <v>0</v>
      </c>
      <c r="P524" s="120">
        <v>0</v>
      </c>
      <c r="Q524" s="120">
        <v>0</v>
      </c>
      <c r="R524" s="118">
        <v>615</v>
      </c>
      <c r="AB524" s="116">
        <f t="shared" si="129"/>
        <v>0</v>
      </c>
      <c r="AC524" s="116">
        <f t="shared" si="130"/>
        <v>52</v>
      </c>
      <c r="AD524" s="116">
        <f t="shared" si="131"/>
        <v>69</v>
      </c>
      <c r="AE524" s="116">
        <f t="shared" si="132"/>
        <v>61</v>
      </c>
      <c r="AF524" s="116">
        <f t="shared" si="133"/>
        <v>62</v>
      </c>
      <c r="AG524" s="116">
        <f t="shared" si="134"/>
        <v>70</v>
      </c>
      <c r="AH524" s="116">
        <f t="shared" si="135"/>
        <v>76</v>
      </c>
      <c r="AI524" s="116">
        <f t="shared" si="136"/>
        <v>71</v>
      </c>
      <c r="AJ524" s="116">
        <f t="shared" si="137"/>
        <v>80</v>
      </c>
      <c r="AK524" s="116">
        <f t="shared" si="138"/>
        <v>74</v>
      </c>
      <c r="AL524" s="116">
        <f t="shared" si="139"/>
        <v>0</v>
      </c>
      <c r="AM524" s="116">
        <f t="shared" si="140"/>
        <v>0</v>
      </c>
      <c r="AN524" s="116">
        <f t="shared" si="141"/>
        <v>0</v>
      </c>
      <c r="AO524" s="116">
        <f t="shared" si="142"/>
        <v>0</v>
      </c>
      <c r="AP524" s="116">
        <f t="shared" si="143"/>
        <v>0</v>
      </c>
      <c r="AQ524" s="116">
        <f t="shared" si="144"/>
        <v>615</v>
      </c>
    </row>
    <row r="525" spans="1:43" x14ac:dyDescent="0.25">
      <c r="A525" s="119" t="s">
        <v>712</v>
      </c>
      <c r="B525" s="119" t="s">
        <v>723</v>
      </c>
      <c r="C525" s="120">
        <v>211</v>
      </c>
      <c r="D525" s="120">
        <v>0</v>
      </c>
      <c r="E525" s="120">
        <v>0</v>
      </c>
      <c r="F525" s="120">
        <v>0</v>
      </c>
      <c r="G525" s="120">
        <v>0</v>
      </c>
      <c r="H525" s="120">
        <v>0</v>
      </c>
      <c r="I525" s="120">
        <v>0</v>
      </c>
      <c r="J525" s="120">
        <v>0</v>
      </c>
      <c r="K525" s="120">
        <v>0</v>
      </c>
      <c r="L525" s="120">
        <v>0</v>
      </c>
      <c r="M525" s="120">
        <v>0</v>
      </c>
      <c r="N525" s="120">
        <v>0</v>
      </c>
      <c r="O525" s="120">
        <v>0</v>
      </c>
      <c r="P525" s="120">
        <v>0</v>
      </c>
      <c r="Q525" s="120">
        <v>0</v>
      </c>
      <c r="R525" s="120">
        <v>211</v>
      </c>
      <c r="AB525" s="116">
        <f t="shared" si="129"/>
        <v>211</v>
      </c>
      <c r="AC525" s="116">
        <f t="shared" si="130"/>
        <v>0</v>
      </c>
      <c r="AD525" s="116">
        <f t="shared" si="131"/>
        <v>0</v>
      </c>
      <c r="AE525" s="116">
        <f t="shared" si="132"/>
        <v>0</v>
      </c>
      <c r="AF525" s="116">
        <f t="shared" si="133"/>
        <v>0</v>
      </c>
      <c r="AG525" s="116">
        <f t="shared" si="134"/>
        <v>0</v>
      </c>
      <c r="AH525" s="116">
        <f t="shared" si="135"/>
        <v>0</v>
      </c>
      <c r="AI525" s="116">
        <f t="shared" si="136"/>
        <v>0</v>
      </c>
      <c r="AJ525" s="116">
        <f t="shared" si="137"/>
        <v>0</v>
      </c>
      <c r="AK525" s="116">
        <f t="shared" si="138"/>
        <v>0</v>
      </c>
      <c r="AL525" s="116">
        <f t="shared" si="139"/>
        <v>0</v>
      </c>
      <c r="AM525" s="116">
        <f t="shared" si="140"/>
        <v>0</v>
      </c>
      <c r="AN525" s="116">
        <f t="shared" si="141"/>
        <v>0</v>
      </c>
      <c r="AO525" s="116">
        <f t="shared" si="142"/>
        <v>0</v>
      </c>
      <c r="AP525" s="116">
        <f t="shared" si="143"/>
        <v>0</v>
      </c>
      <c r="AQ525" s="116">
        <f t="shared" si="144"/>
        <v>211</v>
      </c>
    </row>
    <row r="526" spans="1:43" x14ac:dyDescent="0.25">
      <c r="A526" s="119" t="s">
        <v>712</v>
      </c>
      <c r="B526" s="119" t="s">
        <v>724</v>
      </c>
      <c r="C526" s="120">
        <v>0</v>
      </c>
      <c r="D526" s="120">
        <v>70</v>
      </c>
      <c r="E526" s="120">
        <v>56</v>
      </c>
      <c r="F526" s="120">
        <v>61</v>
      </c>
      <c r="G526" s="120">
        <v>55</v>
      </c>
      <c r="H526" s="120">
        <v>53</v>
      </c>
      <c r="I526" s="120">
        <v>56</v>
      </c>
      <c r="J526" s="120">
        <v>0</v>
      </c>
      <c r="K526" s="120">
        <v>0</v>
      </c>
      <c r="L526" s="120">
        <v>0</v>
      </c>
      <c r="M526" s="120">
        <v>0</v>
      </c>
      <c r="N526" s="120">
        <v>0</v>
      </c>
      <c r="O526" s="120">
        <v>0</v>
      </c>
      <c r="P526" s="120">
        <v>0</v>
      </c>
      <c r="Q526" s="120">
        <v>0</v>
      </c>
      <c r="R526" s="118">
        <v>351</v>
      </c>
      <c r="AB526" s="116">
        <f t="shared" si="129"/>
        <v>0</v>
      </c>
      <c r="AC526" s="116">
        <f t="shared" si="130"/>
        <v>70</v>
      </c>
      <c r="AD526" s="116">
        <f t="shared" si="131"/>
        <v>56</v>
      </c>
      <c r="AE526" s="116">
        <f t="shared" si="132"/>
        <v>61</v>
      </c>
      <c r="AF526" s="116">
        <f t="shared" si="133"/>
        <v>55</v>
      </c>
      <c r="AG526" s="116">
        <f t="shared" si="134"/>
        <v>53</v>
      </c>
      <c r="AH526" s="116">
        <f t="shared" si="135"/>
        <v>56</v>
      </c>
      <c r="AI526" s="116">
        <f t="shared" si="136"/>
        <v>0</v>
      </c>
      <c r="AJ526" s="116">
        <f t="shared" si="137"/>
        <v>0</v>
      </c>
      <c r="AK526" s="116">
        <f t="shared" si="138"/>
        <v>0</v>
      </c>
      <c r="AL526" s="116">
        <f t="shared" si="139"/>
        <v>0</v>
      </c>
      <c r="AM526" s="116">
        <f t="shared" si="140"/>
        <v>0</v>
      </c>
      <c r="AN526" s="116">
        <f t="shared" si="141"/>
        <v>0</v>
      </c>
      <c r="AO526" s="116">
        <f t="shared" si="142"/>
        <v>0</v>
      </c>
      <c r="AP526" s="116">
        <f t="shared" si="143"/>
        <v>0</v>
      </c>
      <c r="AQ526" s="116">
        <f t="shared" si="144"/>
        <v>351</v>
      </c>
    </row>
    <row r="527" spans="1:43" x14ac:dyDescent="0.25">
      <c r="A527" s="119" t="s">
        <v>725</v>
      </c>
      <c r="B527" s="119" t="s">
        <v>726</v>
      </c>
      <c r="C527" s="120">
        <v>0</v>
      </c>
      <c r="D527" s="120">
        <v>0</v>
      </c>
      <c r="E527" s="120">
        <v>0</v>
      </c>
      <c r="F527" s="120">
        <v>0</v>
      </c>
      <c r="G527" s="120">
        <v>0</v>
      </c>
      <c r="H527" s="120">
        <v>0</v>
      </c>
      <c r="I527" s="120">
        <v>174</v>
      </c>
      <c r="J527" s="120">
        <v>177</v>
      </c>
      <c r="K527" s="120">
        <v>174</v>
      </c>
      <c r="L527" s="120">
        <v>170</v>
      </c>
      <c r="M527" s="120">
        <v>174</v>
      </c>
      <c r="N527" s="120">
        <v>178</v>
      </c>
      <c r="O527" s="120">
        <v>173</v>
      </c>
      <c r="P527" s="120">
        <v>157</v>
      </c>
      <c r="Q527" s="120">
        <v>2</v>
      </c>
      <c r="R527" s="120">
        <v>1379</v>
      </c>
      <c r="AB527" s="116">
        <f t="shared" si="129"/>
        <v>0</v>
      </c>
      <c r="AC527" s="116">
        <f t="shared" si="130"/>
        <v>0</v>
      </c>
      <c r="AD527" s="116">
        <f t="shared" si="131"/>
        <v>0</v>
      </c>
      <c r="AE527" s="116">
        <f t="shared" si="132"/>
        <v>0</v>
      </c>
      <c r="AF527" s="116">
        <f t="shared" si="133"/>
        <v>0</v>
      </c>
      <c r="AG527" s="116">
        <f t="shared" si="134"/>
        <v>0</v>
      </c>
      <c r="AH527" s="116">
        <f t="shared" si="135"/>
        <v>174</v>
      </c>
      <c r="AI527" s="116">
        <f t="shared" si="136"/>
        <v>177</v>
      </c>
      <c r="AJ527" s="116">
        <f t="shared" si="137"/>
        <v>174</v>
      </c>
      <c r="AK527" s="116">
        <f t="shared" si="138"/>
        <v>170</v>
      </c>
      <c r="AL527" s="116">
        <f t="shared" si="139"/>
        <v>174</v>
      </c>
      <c r="AM527" s="116">
        <f t="shared" si="140"/>
        <v>178</v>
      </c>
      <c r="AN527" s="116">
        <f t="shared" si="141"/>
        <v>173</v>
      </c>
      <c r="AO527" s="116">
        <f t="shared" si="142"/>
        <v>157</v>
      </c>
      <c r="AP527" s="116">
        <f t="shared" si="143"/>
        <v>2</v>
      </c>
      <c r="AQ527" s="116">
        <f t="shared" si="144"/>
        <v>1379</v>
      </c>
    </row>
    <row r="528" spans="1:43" x14ac:dyDescent="0.25">
      <c r="A528" s="119" t="s">
        <v>727</v>
      </c>
      <c r="B528" s="119" t="s">
        <v>728</v>
      </c>
      <c r="C528" s="120">
        <v>21</v>
      </c>
      <c r="D528" s="120">
        <v>54</v>
      </c>
      <c r="E528" s="120">
        <v>39</v>
      </c>
      <c r="F528" s="120">
        <v>50</v>
      </c>
      <c r="G528" s="120">
        <v>55</v>
      </c>
      <c r="H528" s="120">
        <v>50</v>
      </c>
      <c r="I528" s="120">
        <v>47</v>
      </c>
      <c r="J528" s="120">
        <v>0</v>
      </c>
      <c r="K528" s="120">
        <v>0</v>
      </c>
      <c r="L528" s="120">
        <v>0</v>
      </c>
      <c r="M528" s="120">
        <v>0</v>
      </c>
      <c r="N528" s="120">
        <v>0</v>
      </c>
      <c r="O528" s="120">
        <v>0</v>
      </c>
      <c r="P528" s="120">
        <v>0</v>
      </c>
      <c r="Q528" s="120">
        <v>0</v>
      </c>
      <c r="R528" s="118">
        <v>316</v>
      </c>
      <c r="AB528" s="116">
        <f t="shared" si="129"/>
        <v>21</v>
      </c>
      <c r="AC528" s="116">
        <f t="shared" si="130"/>
        <v>54</v>
      </c>
      <c r="AD528" s="116">
        <f t="shared" si="131"/>
        <v>39</v>
      </c>
      <c r="AE528" s="116">
        <f t="shared" si="132"/>
        <v>50</v>
      </c>
      <c r="AF528" s="116">
        <f t="shared" si="133"/>
        <v>55</v>
      </c>
      <c r="AG528" s="116">
        <f t="shared" si="134"/>
        <v>50</v>
      </c>
      <c r="AH528" s="116">
        <f t="shared" si="135"/>
        <v>47</v>
      </c>
      <c r="AI528" s="116">
        <f t="shared" si="136"/>
        <v>0</v>
      </c>
      <c r="AJ528" s="116">
        <f t="shared" si="137"/>
        <v>0</v>
      </c>
      <c r="AK528" s="116">
        <f t="shared" si="138"/>
        <v>0</v>
      </c>
      <c r="AL528" s="116">
        <f t="shared" si="139"/>
        <v>0</v>
      </c>
      <c r="AM528" s="116">
        <f t="shared" si="140"/>
        <v>0</v>
      </c>
      <c r="AN528" s="116">
        <f t="shared" si="141"/>
        <v>0</v>
      </c>
      <c r="AO528" s="116">
        <f t="shared" si="142"/>
        <v>0</v>
      </c>
      <c r="AP528" s="116">
        <f t="shared" si="143"/>
        <v>0</v>
      </c>
      <c r="AQ528" s="116">
        <f t="shared" si="144"/>
        <v>316</v>
      </c>
    </row>
    <row r="529" spans="1:43" x14ac:dyDescent="0.25">
      <c r="A529" s="119" t="s">
        <v>727</v>
      </c>
      <c r="B529" s="119" t="s">
        <v>729</v>
      </c>
      <c r="C529" s="120">
        <v>0</v>
      </c>
      <c r="D529" s="120">
        <v>0</v>
      </c>
      <c r="E529" s="120">
        <v>0</v>
      </c>
      <c r="F529" s="120">
        <v>0</v>
      </c>
      <c r="G529" s="120">
        <v>0</v>
      </c>
      <c r="H529" s="120">
        <v>0</v>
      </c>
      <c r="I529" s="120">
        <v>0</v>
      </c>
      <c r="J529" s="120">
        <v>0</v>
      </c>
      <c r="K529" s="120">
        <v>0</v>
      </c>
      <c r="L529" s="120">
        <v>0</v>
      </c>
      <c r="M529" s="120">
        <v>151</v>
      </c>
      <c r="N529" s="120">
        <v>130</v>
      </c>
      <c r="O529" s="120">
        <v>148</v>
      </c>
      <c r="P529" s="120">
        <v>138</v>
      </c>
      <c r="Q529" s="120">
        <v>1</v>
      </c>
      <c r="R529" s="120">
        <v>568</v>
      </c>
      <c r="AB529" s="116">
        <f t="shared" si="129"/>
        <v>0</v>
      </c>
      <c r="AC529" s="116">
        <f t="shared" si="130"/>
        <v>0</v>
      </c>
      <c r="AD529" s="116">
        <f t="shared" si="131"/>
        <v>0</v>
      </c>
      <c r="AE529" s="116">
        <f t="shared" si="132"/>
        <v>0</v>
      </c>
      <c r="AF529" s="116">
        <f t="shared" si="133"/>
        <v>0</v>
      </c>
      <c r="AG529" s="116">
        <f t="shared" si="134"/>
        <v>0</v>
      </c>
      <c r="AH529" s="116">
        <f t="shared" si="135"/>
        <v>0</v>
      </c>
      <c r="AI529" s="116">
        <f t="shared" si="136"/>
        <v>0</v>
      </c>
      <c r="AJ529" s="116">
        <f t="shared" si="137"/>
        <v>0</v>
      </c>
      <c r="AK529" s="116">
        <f t="shared" si="138"/>
        <v>0</v>
      </c>
      <c r="AL529" s="116">
        <f t="shared" si="139"/>
        <v>151</v>
      </c>
      <c r="AM529" s="116">
        <f t="shared" si="140"/>
        <v>130</v>
      </c>
      <c r="AN529" s="116">
        <f t="shared" si="141"/>
        <v>148</v>
      </c>
      <c r="AO529" s="116">
        <f t="shared" si="142"/>
        <v>138</v>
      </c>
      <c r="AP529" s="116">
        <f t="shared" si="143"/>
        <v>1</v>
      </c>
      <c r="AQ529" s="116">
        <f t="shared" si="144"/>
        <v>568</v>
      </c>
    </row>
    <row r="530" spans="1:43" x14ac:dyDescent="0.25">
      <c r="A530" s="119" t="s">
        <v>727</v>
      </c>
      <c r="B530" s="119" t="s">
        <v>730</v>
      </c>
      <c r="C530" s="120">
        <v>0</v>
      </c>
      <c r="D530" s="120">
        <v>0</v>
      </c>
      <c r="E530" s="120">
        <v>0</v>
      </c>
      <c r="F530" s="120">
        <v>0</v>
      </c>
      <c r="G530" s="120">
        <v>0</v>
      </c>
      <c r="H530" s="120">
        <v>0</v>
      </c>
      <c r="I530" s="120">
        <v>0</v>
      </c>
      <c r="J530" s="120">
        <v>132</v>
      </c>
      <c r="K530" s="120">
        <v>140</v>
      </c>
      <c r="L530" s="120">
        <v>143</v>
      </c>
      <c r="M530" s="120">
        <v>0</v>
      </c>
      <c r="N530" s="120">
        <v>0</v>
      </c>
      <c r="O530" s="120">
        <v>0</v>
      </c>
      <c r="P530" s="120">
        <v>0</v>
      </c>
      <c r="Q530" s="120">
        <v>0</v>
      </c>
      <c r="R530" s="120">
        <v>415</v>
      </c>
      <c r="AB530" s="116">
        <f t="shared" si="129"/>
        <v>0</v>
      </c>
      <c r="AC530" s="116">
        <f t="shared" si="130"/>
        <v>0</v>
      </c>
      <c r="AD530" s="116">
        <f t="shared" si="131"/>
        <v>0</v>
      </c>
      <c r="AE530" s="116">
        <f t="shared" si="132"/>
        <v>0</v>
      </c>
      <c r="AF530" s="116">
        <f t="shared" si="133"/>
        <v>0</v>
      </c>
      <c r="AG530" s="116">
        <f t="shared" si="134"/>
        <v>0</v>
      </c>
      <c r="AH530" s="116">
        <f t="shared" si="135"/>
        <v>0</v>
      </c>
      <c r="AI530" s="116">
        <f t="shared" si="136"/>
        <v>132</v>
      </c>
      <c r="AJ530" s="116">
        <f t="shared" si="137"/>
        <v>140</v>
      </c>
      <c r="AK530" s="116">
        <f t="shared" si="138"/>
        <v>143</v>
      </c>
      <c r="AL530" s="116">
        <f t="shared" si="139"/>
        <v>0</v>
      </c>
      <c r="AM530" s="116">
        <f t="shared" si="140"/>
        <v>0</v>
      </c>
      <c r="AN530" s="116">
        <f t="shared" si="141"/>
        <v>0</v>
      </c>
      <c r="AO530" s="116">
        <f t="shared" si="142"/>
        <v>0</v>
      </c>
      <c r="AP530" s="116">
        <f t="shared" si="143"/>
        <v>0</v>
      </c>
      <c r="AQ530" s="116">
        <f t="shared" si="144"/>
        <v>415</v>
      </c>
    </row>
    <row r="531" spans="1:43" x14ac:dyDescent="0.25">
      <c r="A531" s="119" t="s">
        <v>727</v>
      </c>
      <c r="B531" s="119" t="s">
        <v>731</v>
      </c>
      <c r="C531" s="120">
        <v>14</v>
      </c>
      <c r="D531" s="120">
        <v>63</v>
      </c>
      <c r="E531" s="120">
        <v>65</v>
      </c>
      <c r="F531" s="120">
        <v>70</v>
      </c>
      <c r="G531" s="120">
        <v>58</v>
      </c>
      <c r="H531" s="120">
        <v>75</v>
      </c>
      <c r="I531" s="120">
        <v>83</v>
      </c>
      <c r="J531" s="120">
        <v>0</v>
      </c>
      <c r="K531" s="120">
        <v>0</v>
      </c>
      <c r="L531" s="120">
        <v>0</v>
      </c>
      <c r="M531" s="120">
        <v>0</v>
      </c>
      <c r="N531" s="120">
        <v>0</v>
      </c>
      <c r="O531" s="120">
        <v>0</v>
      </c>
      <c r="P531" s="120">
        <v>0</v>
      </c>
      <c r="Q531" s="120">
        <v>0</v>
      </c>
      <c r="R531" s="120">
        <v>428</v>
      </c>
      <c r="AB531" s="116">
        <f t="shared" si="129"/>
        <v>14</v>
      </c>
      <c r="AC531" s="116">
        <f t="shared" si="130"/>
        <v>63</v>
      </c>
      <c r="AD531" s="116">
        <f t="shared" si="131"/>
        <v>65</v>
      </c>
      <c r="AE531" s="116">
        <f t="shared" si="132"/>
        <v>70</v>
      </c>
      <c r="AF531" s="116">
        <f t="shared" si="133"/>
        <v>58</v>
      </c>
      <c r="AG531" s="116">
        <f t="shared" si="134"/>
        <v>75</v>
      </c>
      <c r="AH531" s="116">
        <f t="shared" si="135"/>
        <v>83</v>
      </c>
      <c r="AI531" s="116">
        <f t="shared" si="136"/>
        <v>0</v>
      </c>
      <c r="AJ531" s="116">
        <f t="shared" si="137"/>
        <v>0</v>
      </c>
      <c r="AK531" s="116">
        <f t="shared" si="138"/>
        <v>0</v>
      </c>
      <c r="AL531" s="116">
        <f t="shared" si="139"/>
        <v>0</v>
      </c>
      <c r="AM531" s="116">
        <f t="shared" si="140"/>
        <v>0</v>
      </c>
      <c r="AN531" s="116">
        <f t="shared" si="141"/>
        <v>0</v>
      </c>
      <c r="AO531" s="116">
        <f t="shared" si="142"/>
        <v>0</v>
      </c>
      <c r="AP531" s="116">
        <f t="shared" si="143"/>
        <v>0</v>
      </c>
      <c r="AQ531" s="116">
        <f t="shared" si="144"/>
        <v>428</v>
      </c>
    </row>
    <row r="532" spans="1:43" x14ac:dyDescent="0.25">
      <c r="A532" s="119" t="s">
        <v>732</v>
      </c>
      <c r="B532" s="119" t="s">
        <v>733</v>
      </c>
      <c r="C532" s="120">
        <v>0</v>
      </c>
      <c r="D532" s="120">
        <v>0</v>
      </c>
      <c r="E532" s="120">
        <v>0</v>
      </c>
      <c r="F532" s="120">
        <v>0</v>
      </c>
      <c r="G532" s="120">
        <v>0</v>
      </c>
      <c r="H532" s="120">
        <v>0</v>
      </c>
      <c r="I532" s="120">
        <v>0</v>
      </c>
      <c r="J532" s="120">
        <v>0</v>
      </c>
      <c r="K532" s="120">
        <v>0</v>
      </c>
      <c r="L532" s="120">
        <v>0</v>
      </c>
      <c r="M532" s="120">
        <v>641</v>
      </c>
      <c r="N532" s="120">
        <v>677</v>
      </c>
      <c r="O532" s="120">
        <v>710</v>
      </c>
      <c r="P532" s="120">
        <v>582</v>
      </c>
      <c r="Q532" s="120">
        <v>32</v>
      </c>
      <c r="R532" s="118">
        <v>2642</v>
      </c>
      <c r="AB532" s="116">
        <f t="shared" si="129"/>
        <v>0</v>
      </c>
      <c r="AC532" s="116">
        <f t="shared" si="130"/>
        <v>0</v>
      </c>
      <c r="AD532" s="116">
        <f t="shared" si="131"/>
        <v>0</v>
      </c>
      <c r="AE532" s="116">
        <f t="shared" si="132"/>
        <v>0</v>
      </c>
      <c r="AF532" s="116">
        <f t="shared" si="133"/>
        <v>0</v>
      </c>
      <c r="AG532" s="116">
        <f t="shared" si="134"/>
        <v>0</v>
      </c>
      <c r="AH532" s="116">
        <f t="shared" si="135"/>
        <v>0</v>
      </c>
      <c r="AI532" s="116">
        <f t="shared" si="136"/>
        <v>0</v>
      </c>
      <c r="AJ532" s="116">
        <f t="shared" si="137"/>
        <v>0</v>
      </c>
      <c r="AK532" s="116">
        <f t="shared" si="138"/>
        <v>0</v>
      </c>
      <c r="AL532" s="116">
        <f t="shared" si="139"/>
        <v>641</v>
      </c>
      <c r="AM532" s="116">
        <f t="shared" si="140"/>
        <v>677</v>
      </c>
      <c r="AN532" s="116">
        <f t="shared" si="141"/>
        <v>710</v>
      </c>
      <c r="AO532" s="116">
        <f t="shared" si="142"/>
        <v>582</v>
      </c>
      <c r="AP532" s="116">
        <f t="shared" si="143"/>
        <v>32</v>
      </c>
      <c r="AQ532" s="116">
        <f t="shared" si="144"/>
        <v>2642</v>
      </c>
    </row>
    <row r="533" spans="1:43" x14ac:dyDescent="0.25">
      <c r="A533" s="119" t="s">
        <v>732</v>
      </c>
      <c r="B533" s="119" t="s">
        <v>734</v>
      </c>
      <c r="C533" s="120">
        <v>0</v>
      </c>
      <c r="D533" s="120">
        <v>111</v>
      </c>
      <c r="E533" s="120">
        <v>117</v>
      </c>
      <c r="F533" s="120">
        <v>113</v>
      </c>
      <c r="G533" s="120">
        <v>133</v>
      </c>
      <c r="H533" s="120">
        <v>123</v>
      </c>
      <c r="I533" s="120">
        <v>115</v>
      </c>
      <c r="J533" s="120">
        <v>0</v>
      </c>
      <c r="K533" s="120">
        <v>0</v>
      </c>
      <c r="L533" s="120">
        <v>0</v>
      </c>
      <c r="M533" s="120">
        <v>0</v>
      </c>
      <c r="N533" s="120">
        <v>0</v>
      </c>
      <c r="O533" s="120">
        <v>0</v>
      </c>
      <c r="P533" s="120">
        <v>0</v>
      </c>
      <c r="Q533" s="120">
        <v>0</v>
      </c>
      <c r="R533" s="120">
        <v>712</v>
      </c>
      <c r="AB533" s="116">
        <f t="shared" si="129"/>
        <v>0</v>
      </c>
      <c r="AC533" s="116">
        <f t="shared" si="130"/>
        <v>111</v>
      </c>
      <c r="AD533" s="116">
        <f t="shared" si="131"/>
        <v>117</v>
      </c>
      <c r="AE533" s="116">
        <f t="shared" si="132"/>
        <v>113</v>
      </c>
      <c r="AF533" s="116">
        <f t="shared" si="133"/>
        <v>133</v>
      </c>
      <c r="AG533" s="116">
        <f t="shared" si="134"/>
        <v>123</v>
      </c>
      <c r="AH533" s="116">
        <f t="shared" si="135"/>
        <v>115</v>
      </c>
      <c r="AI533" s="116">
        <f t="shared" si="136"/>
        <v>0</v>
      </c>
      <c r="AJ533" s="116">
        <f t="shared" si="137"/>
        <v>0</v>
      </c>
      <c r="AK533" s="116">
        <f t="shared" si="138"/>
        <v>0</v>
      </c>
      <c r="AL533" s="116">
        <f t="shared" si="139"/>
        <v>0</v>
      </c>
      <c r="AM533" s="116">
        <f t="shared" si="140"/>
        <v>0</v>
      </c>
      <c r="AN533" s="116">
        <f t="shared" si="141"/>
        <v>0</v>
      </c>
      <c r="AO533" s="116">
        <f t="shared" si="142"/>
        <v>0</v>
      </c>
      <c r="AP533" s="116">
        <f t="shared" si="143"/>
        <v>0</v>
      </c>
      <c r="AQ533" s="116">
        <f t="shared" si="144"/>
        <v>712</v>
      </c>
    </row>
    <row r="534" spans="1:43" x14ac:dyDescent="0.25">
      <c r="A534" s="119" t="s">
        <v>732</v>
      </c>
      <c r="B534" s="119" t="s">
        <v>201</v>
      </c>
      <c r="C534" s="120">
        <v>164</v>
      </c>
      <c r="D534" s="120">
        <v>0</v>
      </c>
      <c r="E534" s="120">
        <v>0</v>
      </c>
      <c r="F534" s="120">
        <v>0</v>
      </c>
      <c r="G534" s="120">
        <v>0</v>
      </c>
      <c r="H534" s="120">
        <v>0</v>
      </c>
      <c r="I534" s="120">
        <v>0</v>
      </c>
      <c r="J534" s="120">
        <v>0</v>
      </c>
      <c r="K534" s="120">
        <v>0</v>
      </c>
      <c r="L534" s="120">
        <v>0</v>
      </c>
      <c r="M534" s="120">
        <v>0</v>
      </c>
      <c r="N534" s="120">
        <v>0</v>
      </c>
      <c r="O534" s="120">
        <v>0</v>
      </c>
      <c r="P534" s="120">
        <v>0</v>
      </c>
      <c r="Q534" s="120">
        <v>0</v>
      </c>
      <c r="R534" s="120">
        <v>164</v>
      </c>
      <c r="AB534" s="116">
        <f t="shared" si="129"/>
        <v>164</v>
      </c>
      <c r="AC534" s="116">
        <f t="shared" si="130"/>
        <v>0</v>
      </c>
      <c r="AD534" s="116">
        <f t="shared" si="131"/>
        <v>0</v>
      </c>
      <c r="AE534" s="116">
        <f t="shared" si="132"/>
        <v>0</v>
      </c>
      <c r="AF534" s="116">
        <f t="shared" si="133"/>
        <v>0</v>
      </c>
      <c r="AG534" s="116">
        <f t="shared" si="134"/>
        <v>0</v>
      </c>
      <c r="AH534" s="116">
        <f t="shared" si="135"/>
        <v>0</v>
      </c>
      <c r="AI534" s="116">
        <f t="shared" si="136"/>
        <v>0</v>
      </c>
      <c r="AJ534" s="116">
        <f t="shared" si="137"/>
        <v>0</v>
      </c>
      <c r="AK534" s="116">
        <f t="shared" si="138"/>
        <v>0</v>
      </c>
      <c r="AL534" s="116">
        <f t="shared" si="139"/>
        <v>0</v>
      </c>
      <c r="AM534" s="116">
        <f t="shared" si="140"/>
        <v>0</v>
      </c>
      <c r="AN534" s="116">
        <f t="shared" si="141"/>
        <v>0</v>
      </c>
      <c r="AO534" s="116">
        <f t="shared" si="142"/>
        <v>0</v>
      </c>
      <c r="AP534" s="116">
        <f t="shared" si="143"/>
        <v>0</v>
      </c>
      <c r="AQ534" s="116">
        <f t="shared" si="144"/>
        <v>164</v>
      </c>
    </row>
    <row r="535" spans="1:43" x14ac:dyDescent="0.25">
      <c r="A535" s="119" t="s">
        <v>732</v>
      </c>
      <c r="B535" s="119" t="s">
        <v>735</v>
      </c>
      <c r="C535" s="120">
        <v>53</v>
      </c>
      <c r="D535" s="120">
        <v>0</v>
      </c>
      <c r="E535" s="120">
        <v>0</v>
      </c>
      <c r="F535" s="120">
        <v>0</v>
      </c>
      <c r="G535" s="120">
        <v>0</v>
      </c>
      <c r="H535" s="120">
        <v>0</v>
      </c>
      <c r="I535" s="120">
        <v>0</v>
      </c>
      <c r="J535" s="120">
        <v>0</v>
      </c>
      <c r="K535" s="120">
        <v>0</v>
      </c>
      <c r="L535" s="120">
        <v>0</v>
      </c>
      <c r="M535" s="120">
        <v>0</v>
      </c>
      <c r="N535" s="120">
        <v>0</v>
      </c>
      <c r="O535" s="120">
        <v>0</v>
      </c>
      <c r="P535" s="120">
        <v>0</v>
      </c>
      <c r="Q535" s="120">
        <v>0</v>
      </c>
      <c r="R535" s="120">
        <v>53</v>
      </c>
      <c r="AB535" s="116">
        <f t="shared" si="129"/>
        <v>53</v>
      </c>
      <c r="AC535" s="116">
        <f t="shared" si="130"/>
        <v>0</v>
      </c>
      <c r="AD535" s="116">
        <f t="shared" si="131"/>
        <v>0</v>
      </c>
      <c r="AE535" s="116">
        <f t="shared" si="132"/>
        <v>0</v>
      </c>
      <c r="AF535" s="116">
        <f t="shared" si="133"/>
        <v>0</v>
      </c>
      <c r="AG535" s="116">
        <f t="shared" si="134"/>
        <v>0</v>
      </c>
      <c r="AH535" s="116">
        <f t="shared" si="135"/>
        <v>0</v>
      </c>
      <c r="AI535" s="116">
        <f t="shared" si="136"/>
        <v>0</v>
      </c>
      <c r="AJ535" s="116">
        <f t="shared" si="137"/>
        <v>0</v>
      </c>
      <c r="AK535" s="116">
        <f t="shared" si="138"/>
        <v>0</v>
      </c>
      <c r="AL535" s="116">
        <f t="shared" si="139"/>
        <v>0</v>
      </c>
      <c r="AM535" s="116">
        <f t="shared" si="140"/>
        <v>0</v>
      </c>
      <c r="AN535" s="116">
        <f t="shared" si="141"/>
        <v>0</v>
      </c>
      <c r="AO535" s="116">
        <f t="shared" si="142"/>
        <v>0</v>
      </c>
      <c r="AP535" s="116">
        <f t="shared" si="143"/>
        <v>0</v>
      </c>
      <c r="AQ535" s="116">
        <f t="shared" si="144"/>
        <v>53</v>
      </c>
    </row>
    <row r="536" spans="1:43" x14ac:dyDescent="0.25">
      <c r="A536" s="119" t="s">
        <v>732</v>
      </c>
      <c r="B536" s="119" t="s">
        <v>736</v>
      </c>
      <c r="C536" s="120">
        <v>0</v>
      </c>
      <c r="D536" s="120">
        <v>103</v>
      </c>
      <c r="E536" s="120">
        <v>102</v>
      </c>
      <c r="F536" s="120">
        <v>103</v>
      </c>
      <c r="G536" s="120">
        <v>96</v>
      </c>
      <c r="H536" s="120">
        <v>91</v>
      </c>
      <c r="I536" s="120">
        <v>93</v>
      </c>
      <c r="J536" s="120">
        <v>83</v>
      </c>
      <c r="K536" s="120">
        <v>72</v>
      </c>
      <c r="L536" s="120">
        <v>74</v>
      </c>
      <c r="M536" s="120">
        <v>0</v>
      </c>
      <c r="N536" s="120">
        <v>0</v>
      </c>
      <c r="O536" s="120">
        <v>0</v>
      </c>
      <c r="P536" s="120">
        <v>0</v>
      </c>
      <c r="Q536" s="120">
        <v>0</v>
      </c>
      <c r="R536" s="120">
        <v>817</v>
      </c>
      <c r="AB536" s="116">
        <f t="shared" si="129"/>
        <v>0</v>
      </c>
      <c r="AC536" s="116">
        <f t="shared" si="130"/>
        <v>103</v>
      </c>
      <c r="AD536" s="116">
        <f t="shared" si="131"/>
        <v>102</v>
      </c>
      <c r="AE536" s="116">
        <f t="shared" si="132"/>
        <v>103</v>
      </c>
      <c r="AF536" s="116">
        <f t="shared" si="133"/>
        <v>96</v>
      </c>
      <c r="AG536" s="116">
        <f t="shared" si="134"/>
        <v>91</v>
      </c>
      <c r="AH536" s="116">
        <f t="shared" si="135"/>
        <v>93</v>
      </c>
      <c r="AI536" s="116">
        <f t="shared" si="136"/>
        <v>83</v>
      </c>
      <c r="AJ536" s="116">
        <f t="shared" si="137"/>
        <v>72</v>
      </c>
      <c r="AK536" s="116">
        <f t="shared" si="138"/>
        <v>74</v>
      </c>
      <c r="AL536" s="116">
        <f t="shared" si="139"/>
        <v>0</v>
      </c>
      <c r="AM536" s="116">
        <f t="shared" si="140"/>
        <v>0</v>
      </c>
      <c r="AN536" s="116">
        <f t="shared" si="141"/>
        <v>0</v>
      </c>
      <c r="AO536" s="116">
        <f t="shared" si="142"/>
        <v>0</v>
      </c>
      <c r="AP536" s="116">
        <f t="shared" si="143"/>
        <v>0</v>
      </c>
      <c r="AQ536" s="116">
        <f t="shared" si="144"/>
        <v>817</v>
      </c>
    </row>
    <row r="537" spans="1:43" x14ac:dyDescent="0.25">
      <c r="A537" s="119" t="s">
        <v>732</v>
      </c>
      <c r="B537" s="119" t="s">
        <v>737</v>
      </c>
      <c r="C537" s="120">
        <v>0</v>
      </c>
      <c r="D537" s="120">
        <v>43</v>
      </c>
      <c r="E537" s="120">
        <v>55</v>
      </c>
      <c r="F537" s="120">
        <v>48</v>
      </c>
      <c r="G537" s="120">
        <v>46</v>
      </c>
      <c r="H537" s="120">
        <v>38</v>
      </c>
      <c r="I537" s="120">
        <v>50</v>
      </c>
      <c r="J537" s="120">
        <v>0</v>
      </c>
      <c r="K537" s="120">
        <v>0</v>
      </c>
      <c r="L537" s="120">
        <v>0</v>
      </c>
      <c r="M537" s="120">
        <v>0</v>
      </c>
      <c r="N537" s="120">
        <v>0</v>
      </c>
      <c r="O537" s="120">
        <v>0</v>
      </c>
      <c r="P537" s="120">
        <v>0</v>
      </c>
      <c r="Q537" s="120">
        <v>0</v>
      </c>
      <c r="R537" s="118">
        <v>280</v>
      </c>
      <c r="AB537" s="116">
        <f t="shared" si="129"/>
        <v>0</v>
      </c>
      <c r="AC537" s="116">
        <f t="shared" si="130"/>
        <v>43</v>
      </c>
      <c r="AD537" s="116">
        <f t="shared" si="131"/>
        <v>55</v>
      </c>
      <c r="AE537" s="116">
        <f t="shared" si="132"/>
        <v>48</v>
      </c>
      <c r="AF537" s="116">
        <f t="shared" si="133"/>
        <v>46</v>
      </c>
      <c r="AG537" s="116">
        <f t="shared" si="134"/>
        <v>38</v>
      </c>
      <c r="AH537" s="116">
        <f t="shared" si="135"/>
        <v>50</v>
      </c>
      <c r="AI537" s="116">
        <f t="shared" si="136"/>
        <v>0</v>
      </c>
      <c r="AJ537" s="116">
        <f t="shared" si="137"/>
        <v>0</v>
      </c>
      <c r="AK537" s="116">
        <f t="shared" si="138"/>
        <v>0</v>
      </c>
      <c r="AL537" s="116">
        <f t="shared" si="139"/>
        <v>0</v>
      </c>
      <c r="AM537" s="116">
        <f t="shared" si="140"/>
        <v>0</v>
      </c>
      <c r="AN537" s="116">
        <f t="shared" si="141"/>
        <v>0</v>
      </c>
      <c r="AO537" s="116">
        <f t="shared" si="142"/>
        <v>0</v>
      </c>
      <c r="AP537" s="116">
        <f t="shared" si="143"/>
        <v>0</v>
      </c>
      <c r="AQ537" s="116">
        <f t="shared" si="144"/>
        <v>280</v>
      </c>
    </row>
    <row r="538" spans="1:43" x14ac:dyDescent="0.25">
      <c r="A538" s="119" t="s">
        <v>732</v>
      </c>
      <c r="B538" s="119" t="s">
        <v>738</v>
      </c>
      <c r="C538" s="120">
        <v>34</v>
      </c>
      <c r="D538" s="120">
        <v>58</v>
      </c>
      <c r="E538" s="120">
        <v>45</v>
      </c>
      <c r="F538" s="120">
        <v>60</v>
      </c>
      <c r="G538" s="120">
        <v>61</v>
      </c>
      <c r="H538" s="120">
        <v>62</v>
      </c>
      <c r="I538" s="120">
        <v>58</v>
      </c>
      <c r="J538" s="120">
        <v>48</v>
      </c>
      <c r="K538" s="120">
        <v>52</v>
      </c>
      <c r="L538" s="120">
        <v>47</v>
      </c>
      <c r="M538" s="120">
        <v>0</v>
      </c>
      <c r="N538" s="120">
        <v>0</v>
      </c>
      <c r="O538" s="120">
        <v>0</v>
      </c>
      <c r="P538" s="120">
        <v>0</v>
      </c>
      <c r="Q538" s="120">
        <v>0</v>
      </c>
      <c r="R538" s="120">
        <v>525</v>
      </c>
      <c r="AB538" s="116">
        <f t="shared" si="129"/>
        <v>34</v>
      </c>
      <c r="AC538" s="116">
        <f t="shared" si="130"/>
        <v>58</v>
      </c>
      <c r="AD538" s="116">
        <f t="shared" si="131"/>
        <v>45</v>
      </c>
      <c r="AE538" s="116">
        <f t="shared" si="132"/>
        <v>60</v>
      </c>
      <c r="AF538" s="116">
        <f t="shared" si="133"/>
        <v>61</v>
      </c>
      <c r="AG538" s="116">
        <f t="shared" si="134"/>
        <v>62</v>
      </c>
      <c r="AH538" s="116">
        <f t="shared" si="135"/>
        <v>58</v>
      </c>
      <c r="AI538" s="116">
        <f t="shared" si="136"/>
        <v>48</v>
      </c>
      <c r="AJ538" s="116">
        <f t="shared" si="137"/>
        <v>52</v>
      </c>
      <c r="AK538" s="116">
        <f t="shared" si="138"/>
        <v>47</v>
      </c>
      <c r="AL538" s="116">
        <f t="shared" si="139"/>
        <v>0</v>
      </c>
      <c r="AM538" s="116">
        <f t="shared" si="140"/>
        <v>0</v>
      </c>
      <c r="AN538" s="116">
        <f t="shared" si="141"/>
        <v>0</v>
      </c>
      <c r="AO538" s="116">
        <f t="shared" si="142"/>
        <v>0</v>
      </c>
      <c r="AP538" s="116">
        <f t="shared" si="143"/>
        <v>0</v>
      </c>
      <c r="AQ538" s="116">
        <f t="shared" si="144"/>
        <v>525</v>
      </c>
    </row>
    <row r="539" spans="1:43" x14ac:dyDescent="0.25">
      <c r="A539" s="119" t="s">
        <v>732</v>
      </c>
      <c r="B539" s="119" t="s">
        <v>739</v>
      </c>
      <c r="C539" s="120">
        <v>0</v>
      </c>
      <c r="D539" s="120">
        <v>72</v>
      </c>
      <c r="E539" s="120">
        <v>92</v>
      </c>
      <c r="F539" s="120">
        <v>108</v>
      </c>
      <c r="G539" s="120">
        <v>110</v>
      </c>
      <c r="H539" s="120">
        <v>91</v>
      </c>
      <c r="I539" s="120">
        <v>93</v>
      </c>
      <c r="J539" s="120">
        <v>0</v>
      </c>
      <c r="K539" s="120">
        <v>0</v>
      </c>
      <c r="L539" s="120">
        <v>0</v>
      </c>
      <c r="M539" s="120">
        <v>0</v>
      </c>
      <c r="N539" s="120">
        <v>0</v>
      </c>
      <c r="O539" s="120">
        <v>0</v>
      </c>
      <c r="P539" s="120">
        <v>0</v>
      </c>
      <c r="Q539" s="120">
        <v>0</v>
      </c>
      <c r="R539" s="120">
        <v>566</v>
      </c>
      <c r="AB539" s="116">
        <f t="shared" si="129"/>
        <v>0</v>
      </c>
      <c r="AC539" s="116">
        <f t="shared" si="130"/>
        <v>72</v>
      </c>
      <c r="AD539" s="116">
        <f t="shared" si="131"/>
        <v>92</v>
      </c>
      <c r="AE539" s="116">
        <f t="shared" si="132"/>
        <v>108</v>
      </c>
      <c r="AF539" s="116">
        <f t="shared" si="133"/>
        <v>110</v>
      </c>
      <c r="AG539" s="116">
        <f t="shared" si="134"/>
        <v>91</v>
      </c>
      <c r="AH539" s="116">
        <f t="shared" si="135"/>
        <v>93</v>
      </c>
      <c r="AI539" s="116">
        <f t="shared" si="136"/>
        <v>0</v>
      </c>
      <c r="AJ539" s="116">
        <f t="shared" si="137"/>
        <v>0</v>
      </c>
      <c r="AK539" s="116">
        <f t="shared" si="138"/>
        <v>0</v>
      </c>
      <c r="AL539" s="116">
        <f t="shared" si="139"/>
        <v>0</v>
      </c>
      <c r="AM539" s="116">
        <f t="shared" si="140"/>
        <v>0</v>
      </c>
      <c r="AN539" s="116">
        <f t="shared" si="141"/>
        <v>0</v>
      </c>
      <c r="AO539" s="116">
        <f t="shared" si="142"/>
        <v>0</v>
      </c>
      <c r="AP539" s="116">
        <f t="shared" si="143"/>
        <v>0</v>
      </c>
      <c r="AQ539" s="116">
        <f t="shared" si="144"/>
        <v>566</v>
      </c>
    </row>
    <row r="540" spans="1:43" x14ac:dyDescent="0.25">
      <c r="A540" s="119" t="s">
        <v>732</v>
      </c>
      <c r="B540" s="119" t="s">
        <v>740</v>
      </c>
      <c r="C540" s="120">
        <v>67</v>
      </c>
      <c r="D540" s="120">
        <v>88</v>
      </c>
      <c r="E540" s="120">
        <v>97</v>
      </c>
      <c r="F540" s="120">
        <v>85</v>
      </c>
      <c r="G540" s="120">
        <v>97</v>
      </c>
      <c r="H540" s="120">
        <v>81</v>
      </c>
      <c r="I540" s="120">
        <v>83</v>
      </c>
      <c r="J540" s="120">
        <v>0</v>
      </c>
      <c r="K540" s="120">
        <v>0</v>
      </c>
      <c r="L540" s="120">
        <v>0</v>
      </c>
      <c r="M540" s="120">
        <v>0</v>
      </c>
      <c r="N540" s="120">
        <v>0</v>
      </c>
      <c r="O540" s="120">
        <v>0</v>
      </c>
      <c r="P540" s="120">
        <v>0</v>
      </c>
      <c r="Q540" s="120">
        <v>0</v>
      </c>
      <c r="R540" s="120">
        <v>598</v>
      </c>
      <c r="AB540" s="116">
        <f t="shared" si="129"/>
        <v>67</v>
      </c>
      <c r="AC540" s="116">
        <f t="shared" si="130"/>
        <v>88</v>
      </c>
      <c r="AD540" s="116">
        <f t="shared" si="131"/>
        <v>97</v>
      </c>
      <c r="AE540" s="116">
        <f t="shared" si="132"/>
        <v>85</v>
      </c>
      <c r="AF540" s="116">
        <f t="shared" si="133"/>
        <v>97</v>
      </c>
      <c r="AG540" s="116">
        <f t="shared" si="134"/>
        <v>81</v>
      </c>
      <c r="AH540" s="116">
        <f t="shared" si="135"/>
        <v>83</v>
      </c>
      <c r="AI540" s="116">
        <f t="shared" si="136"/>
        <v>0</v>
      </c>
      <c r="AJ540" s="116">
        <f t="shared" si="137"/>
        <v>0</v>
      </c>
      <c r="AK540" s="116">
        <f t="shared" si="138"/>
        <v>0</v>
      </c>
      <c r="AL540" s="116">
        <f t="shared" si="139"/>
        <v>0</v>
      </c>
      <c r="AM540" s="116">
        <f t="shared" si="140"/>
        <v>0</v>
      </c>
      <c r="AN540" s="116">
        <f t="shared" si="141"/>
        <v>0</v>
      </c>
      <c r="AO540" s="116">
        <f t="shared" si="142"/>
        <v>0</v>
      </c>
      <c r="AP540" s="116">
        <f t="shared" si="143"/>
        <v>0</v>
      </c>
      <c r="AQ540" s="116">
        <f t="shared" si="144"/>
        <v>598</v>
      </c>
    </row>
    <row r="541" spans="1:43" x14ac:dyDescent="0.25">
      <c r="A541" s="119" t="s">
        <v>732</v>
      </c>
      <c r="B541" s="119" t="s">
        <v>741</v>
      </c>
      <c r="C541" s="120">
        <v>0</v>
      </c>
      <c r="D541" s="120">
        <v>0</v>
      </c>
      <c r="E541" s="120">
        <v>0</v>
      </c>
      <c r="F541" s="120">
        <v>0</v>
      </c>
      <c r="G541" s="120">
        <v>0</v>
      </c>
      <c r="H541" s="120">
        <v>0</v>
      </c>
      <c r="I541" s="120">
        <v>0</v>
      </c>
      <c r="J541" s="120">
        <v>192</v>
      </c>
      <c r="K541" s="120">
        <v>223</v>
      </c>
      <c r="L541" s="120">
        <v>231</v>
      </c>
      <c r="M541" s="120">
        <v>0</v>
      </c>
      <c r="N541" s="120">
        <v>0</v>
      </c>
      <c r="O541" s="120">
        <v>0</v>
      </c>
      <c r="P541" s="120">
        <v>0</v>
      </c>
      <c r="Q541" s="120">
        <v>0</v>
      </c>
      <c r="R541" s="120">
        <v>646</v>
      </c>
      <c r="AB541" s="116">
        <f t="shared" si="129"/>
        <v>0</v>
      </c>
      <c r="AC541" s="116">
        <f t="shared" si="130"/>
        <v>0</v>
      </c>
      <c r="AD541" s="116">
        <f t="shared" si="131"/>
        <v>0</v>
      </c>
      <c r="AE541" s="116">
        <f t="shared" si="132"/>
        <v>0</v>
      </c>
      <c r="AF541" s="116">
        <f t="shared" si="133"/>
        <v>0</v>
      </c>
      <c r="AG541" s="116">
        <f t="shared" si="134"/>
        <v>0</v>
      </c>
      <c r="AH541" s="116">
        <f t="shared" si="135"/>
        <v>0</v>
      </c>
      <c r="AI541" s="116">
        <f t="shared" si="136"/>
        <v>192</v>
      </c>
      <c r="AJ541" s="116">
        <f t="shared" si="137"/>
        <v>223</v>
      </c>
      <c r="AK541" s="116">
        <f t="shared" si="138"/>
        <v>231</v>
      </c>
      <c r="AL541" s="116">
        <f t="shared" si="139"/>
        <v>0</v>
      </c>
      <c r="AM541" s="116">
        <f t="shared" si="140"/>
        <v>0</v>
      </c>
      <c r="AN541" s="116">
        <f t="shared" si="141"/>
        <v>0</v>
      </c>
      <c r="AO541" s="116">
        <f t="shared" si="142"/>
        <v>0</v>
      </c>
      <c r="AP541" s="116">
        <f t="shared" si="143"/>
        <v>0</v>
      </c>
      <c r="AQ541" s="116">
        <f t="shared" si="144"/>
        <v>646</v>
      </c>
    </row>
    <row r="542" spans="1:43" x14ac:dyDescent="0.25">
      <c r="A542" s="119" t="s">
        <v>732</v>
      </c>
      <c r="B542" s="119" t="s">
        <v>742</v>
      </c>
      <c r="C542" s="120">
        <v>0</v>
      </c>
      <c r="D542" s="120">
        <v>0</v>
      </c>
      <c r="E542" s="120">
        <v>0</v>
      </c>
      <c r="F542" s="120">
        <v>0</v>
      </c>
      <c r="G542" s="120">
        <v>0</v>
      </c>
      <c r="H542" s="120">
        <v>0</v>
      </c>
      <c r="I542" s="120">
        <v>0</v>
      </c>
      <c r="J542" s="120">
        <v>246</v>
      </c>
      <c r="K542" s="120">
        <v>247</v>
      </c>
      <c r="L542" s="120">
        <v>258</v>
      </c>
      <c r="M542" s="120">
        <v>0</v>
      </c>
      <c r="N542" s="120">
        <v>0</v>
      </c>
      <c r="O542" s="120">
        <v>0</v>
      </c>
      <c r="P542" s="120">
        <v>0</v>
      </c>
      <c r="Q542" s="120">
        <v>0</v>
      </c>
      <c r="R542" s="120">
        <v>751</v>
      </c>
      <c r="AB542" s="116">
        <f t="shared" si="129"/>
        <v>0</v>
      </c>
      <c r="AC542" s="116">
        <f t="shared" si="130"/>
        <v>0</v>
      </c>
      <c r="AD542" s="116">
        <f t="shared" si="131"/>
        <v>0</v>
      </c>
      <c r="AE542" s="116">
        <f t="shared" si="132"/>
        <v>0</v>
      </c>
      <c r="AF542" s="116">
        <f t="shared" si="133"/>
        <v>0</v>
      </c>
      <c r="AG542" s="116">
        <f t="shared" si="134"/>
        <v>0</v>
      </c>
      <c r="AH542" s="116">
        <f t="shared" si="135"/>
        <v>0</v>
      </c>
      <c r="AI542" s="116">
        <f t="shared" si="136"/>
        <v>246</v>
      </c>
      <c r="AJ542" s="116">
        <f t="shared" si="137"/>
        <v>247</v>
      </c>
      <c r="AK542" s="116">
        <f t="shared" si="138"/>
        <v>258</v>
      </c>
      <c r="AL542" s="116">
        <f t="shared" si="139"/>
        <v>0</v>
      </c>
      <c r="AM542" s="116">
        <f t="shared" si="140"/>
        <v>0</v>
      </c>
      <c r="AN542" s="116">
        <f t="shared" si="141"/>
        <v>0</v>
      </c>
      <c r="AO542" s="116">
        <f t="shared" si="142"/>
        <v>0</v>
      </c>
      <c r="AP542" s="116">
        <f t="shared" si="143"/>
        <v>0</v>
      </c>
      <c r="AQ542" s="116">
        <f t="shared" si="144"/>
        <v>751</v>
      </c>
    </row>
    <row r="543" spans="1:43" x14ac:dyDescent="0.25">
      <c r="A543" s="119" t="s">
        <v>732</v>
      </c>
      <c r="B543" s="119" t="s">
        <v>743</v>
      </c>
      <c r="C543" s="120">
        <v>52</v>
      </c>
      <c r="D543" s="120">
        <v>87</v>
      </c>
      <c r="E543" s="120">
        <v>87</v>
      </c>
      <c r="F543" s="120">
        <v>116</v>
      </c>
      <c r="G543" s="120">
        <v>104</v>
      </c>
      <c r="H543" s="120">
        <v>93</v>
      </c>
      <c r="I543" s="120">
        <v>116</v>
      </c>
      <c r="J543" s="120">
        <v>0</v>
      </c>
      <c r="K543" s="120">
        <v>0</v>
      </c>
      <c r="L543" s="120">
        <v>0</v>
      </c>
      <c r="M543" s="120">
        <v>0</v>
      </c>
      <c r="N543" s="120">
        <v>0</v>
      </c>
      <c r="O543" s="120">
        <v>0</v>
      </c>
      <c r="P543" s="120">
        <v>0</v>
      </c>
      <c r="Q543" s="120">
        <v>0</v>
      </c>
      <c r="R543" s="120">
        <v>655</v>
      </c>
      <c r="AB543" s="116">
        <f t="shared" si="129"/>
        <v>52</v>
      </c>
      <c r="AC543" s="116">
        <f t="shared" si="130"/>
        <v>87</v>
      </c>
      <c r="AD543" s="116">
        <f t="shared" si="131"/>
        <v>87</v>
      </c>
      <c r="AE543" s="116">
        <f t="shared" si="132"/>
        <v>116</v>
      </c>
      <c r="AF543" s="116">
        <f t="shared" si="133"/>
        <v>104</v>
      </c>
      <c r="AG543" s="116">
        <f t="shared" si="134"/>
        <v>93</v>
      </c>
      <c r="AH543" s="116">
        <f t="shared" si="135"/>
        <v>116</v>
      </c>
      <c r="AI543" s="116">
        <f t="shared" si="136"/>
        <v>0</v>
      </c>
      <c r="AJ543" s="116">
        <f t="shared" si="137"/>
        <v>0</v>
      </c>
      <c r="AK543" s="116">
        <f t="shared" si="138"/>
        <v>0</v>
      </c>
      <c r="AL543" s="116">
        <f t="shared" si="139"/>
        <v>0</v>
      </c>
      <c r="AM543" s="116">
        <f t="shared" si="140"/>
        <v>0</v>
      </c>
      <c r="AN543" s="116">
        <f t="shared" si="141"/>
        <v>0</v>
      </c>
      <c r="AO543" s="116">
        <f t="shared" si="142"/>
        <v>0</v>
      </c>
      <c r="AP543" s="116">
        <f t="shared" si="143"/>
        <v>0</v>
      </c>
      <c r="AQ543" s="116">
        <f t="shared" si="144"/>
        <v>655</v>
      </c>
    </row>
    <row r="544" spans="1:43" x14ac:dyDescent="0.25">
      <c r="A544" s="119" t="s">
        <v>732</v>
      </c>
      <c r="B544" s="119" t="s">
        <v>744</v>
      </c>
      <c r="C544" s="120">
        <v>0</v>
      </c>
      <c r="D544" s="120">
        <v>0</v>
      </c>
      <c r="E544" s="120">
        <v>0</v>
      </c>
      <c r="F544" s="120">
        <v>0</v>
      </c>
      <c r="G544" s="120">
        <v>0</v>
      </c>
      <c r="H544" s="120">
        <v>0</v>
      </c>
      <c r="I544" s="120">
        <v>0</v>
      </c>
      <c r="J544" s="120">
        <v>0</v>
      </c>
      <c r="K544" s="120">
        <v>6</v>
      </c>
      <c r="L544" s="120">
        <v>16</v>
      </c>
      <c r="M544" s="120">
        <v>28</v>
      </c>
      <c r="N544" s="120">
        <v>34</v>
      </c>
      <c r="O544" s="120">
        <v>44</v>
      </c>
      <c r="P544" s="120">
        <v>43</v>
      </c>
      <c r="Q544" s="120">
        <v>0</v>
      </c>
      <c r="R544" s="120">
        <v>171</v>
      </c>
      <c r="AB544" s="116">
        <f t="shared" si="129"/>
        <v>0</v>
      </c>
      <c r="AC544" s="116">
        <f t="shared" si="130"/>
        <v>0</v>
      </c>
      <c r="AD544" s="116">
        <f t="shared" si="131"/>
        <v>0</v>
      </c>
      <c r="AE544" s="116">
        <f t="shared" si="132"/>
        <v>0</v>
      </c>
      <c r="AF544" s="116">
        <f t="shared" si="133"/>
        <v>0</v>
      </c>
      <c r="AG544" s="116">
        <f t="shared" si="134"/>
        <v>0</v>
      </c>
      <c r="AH544" s="116">
        <f t="shared" si="135"/>
        <v>0</v>
      </c>
      <c r="AI544" s="116">
        <f t="shared" si="136"/>
        <v>0</v>
      </c>
      <c r="AJ544" s="116">
        <f t="shared" si="137"/>
        <v>6</v>
      </c>
      <c r="AK544" s="116">
        <f t="shared" si="138"/>
        <v>16</v>
      </c>
      <c r="AL544" s="116">
        <f t="shared" si="139"/>
        <v>28</v>
      </c>
      <c r="AM544" s="116">
        <f t="shared" si="140"/>
        <v>34</v>
      </c>
      <c r="AN544" s="116">
        <f t="shared" si="141"/>
        <v>44</v>
      </c>
      <c r="AO544" s="116">
        <f t="shared" si="142"/>
        <v>43</v>
      </c>
      <c r="AP544" s="116">
        <f t="shared" si="143"/>
        <v>0</v>
      </c>
      <c r="AQ544" s="116">
        <f t="shared" si="144"/>
        <v>171</v>
      </c>
    </row>
    <row r="545" spans="1:43" x14ac:dyDescent="0.25">
      <c r="A545" s="119" t="s">
        <v>732</v>
      </c>
      <c r="B545" s="119" t="s">
        <v>745</v>
      </c>
      <c r="C545" s="120">
        <v>0</v>
      </c>
      <c r="D545" s="120">
        <v>55</v>
      </c>
      <c r="E545" s="120">
        <v>45</v>
      </c>
      <c r="F545" s="120">
        <v>54</v>
      </c>
      <c r="G545" s="120">
        <v>55</v>
      </c>
      <c r="H545" s="120">
        <v>35</v>
      </c>
      <c r="I545" s="120">
        <v>43</v>
      </c>
      <c r="J545" s="120">
        <v>0</v>
      </c>
      <c r="K545" s="120">
        <v>0</v>
      </c>
      <c r="L545" s="120">
        <v>0</v>
      </c>
      <c r="M545" s="120">
        <v>0</v>
      </c>
      <c r="N545" s="120">
        <v>0</v>
      </c>
      <c r="O545" s="120">
        <v>0</v>
      </c>
      <c r="P545" s="120">
        <v>0</v>
      </c>
      <c r="Q545" s="120">
        <v>0</v>
      </c>
      <c r="R545" s="120">
        <v>287</v>
      </c>
      <c r="AB545" s="116">
        <f t="shared" si="129"/>
        <v>0</v>
      </c>
      <c r="AC545" s="116">
        <f t="shared" si="130"/>
        <v>55</v>
      </c>
      <c r="AD545" s="116">
        <f t="shared" si="131"/>
        <v>45</v>
      </c>
      <c r="AE545" s="116">
        <f t="shared" si="132"/>
        <v>54</v>
      </c>
      <c r="AF545" s="116">
        <f t="shared" si="133"/>
        <v>55</v>
      </c>
      <c r="AG545" s="116">
        <f t="shared" si="134"/>
        <v>35</v>
      </c>
      <c r="AH545" s="116">
        <f t="shared" si="135"/>
        <v>43</v>
      </c>
      <c r="AI545" s="116">
        <f t="shared" si="136"/>
        <v>0</v>
      </c>
      <c r="AJ545" s="116">
        <f t="shared" si="137"/>
        <v>0</v>
      </c>
      <c r="AK545" s="116">
        <f t="shared" si="138"/>
        <v>0</v>
      </c>
      <c r="AL545" s="116">
        <f t="shared" si="139"/>
        <v>0</v>
      </c>
      <c r="AM545" s="116">
        <f t="shared" si="140"/>
        <v>0</v>
      </c>
      <c r="AN545" s="116">
        <f t="shared" si="141"/>
        <v>0</v>
      </c>
      <c r="AO545" s="116">
        <f t="shared" si="142"/>
        <v>0</v>
      </c>
      <c r="AP545" s="116">
        <f t="shared" si="143"/>
        <v>0</v>
      </c>
      <c r="AQ545" s="116">
        <f t="shared" si="144"/>
        <v>287</v>
      </c>
    </row>
    <row r="546" spans="1:43" x14ac:dyDescent="0.25">
      <c r="A546" s="119" t="s">
        <v>732</v>
      </c>
      <c r="B546" s="119" t="s">
        <v>746</v>
      </c>
      <c r="C546" s="120">
        <v>21</v>
      </c>
      <c r="D546" s="120">
        <v>82</v>
      </c>
      <c r="E546" s="120">
        <v>99</v>
      </c>
      <c r="F546" s="120">
        <v>96</v>
      </c>
      <c r="G546" s="120">
        <v>90</v>
      </c>
      <c r="H546" s="120">
        <v>91</v>
      </c>
      <c r="I546" s="120">
        <v>96</v>
      </c>
      <c r="J546" s="120">
        <v>0</v>
      </c>
      <c r="K546" s="120">
        <v>0</v>
      </c>
      <c r="L546" s="120">
        <v>0</v>
      </c>
      <c r="M546" s="120">
        <v>0</v>
      </c>
      <c r="N546" s="120">
        <v>0</v>
      </c>
      <c r="O546" s="120">
        <v>0</v>
      </c>
      <c r="P546" s="120">
        <v>0</v>
      </c>
      <c r="Q546" s="120">
        <v>0</v>
      </c>
      <c r="R546" s="120">
        <v>575</v>
      </c>
      <c r="AB546" s="116">
        <f t="shared" si="129"/>
        <v>21</v>
      </c>
      <c r="AC546" s="116">
        <f t="shared" si="130"/>
        <v>82</v>
      </c>
      <c r="AD546" s="116">
        <f t="shared" si="131"/>
        <v>99</v>
      </c>
      <c r="AE546" s="116">
        <f t="shared" si="132"/>
        <v>96</v>
      </c>
      <c r="AF546" s="116">
        <f t="shared" si="133"/>
        <v>90</v>
      </c>
      <c r="AG546" s="116">
        <f t="shared" si="134"/>
        <v>91</v>
      </c>
      <c r="AH546" s="116">
        <f t="shared" si="135"/>
        <v>96</v>
      </c>
      <c r="AI546" s="116">
        <f t="shared" si="136"/>
        <v>0</v>
      </c>
      <c r="AJ546" s="116">
        <f t="shared" si="137"/>
        <v>0</v>
      </c>
      <c r="AK546" s="116">
        <f t="shared" si="138"/>
        <v>0</v>
      </c>
      <c r="AL546" s="116">
        <f t="shared" si="139"/>
        <v>0</v>
      </c>
      <c r="AM546" s="116">
        <f t="shared" si="140"/>
        <v>0</v>
      </c>
      <c r="AN546" s="116">
        <f t="shared" si="141"/>
        <v>0</v>
      </c>
      <c r="AO546" s="116">
        <f t="shared" si="142"/>
        <v>0</v>
      </c>
      <c r="AP546" s="116">
        <f t="shared" si="143"/>
        <v>0</v>
      </c>
      <c r="AQ546" s="116">
        <f t="shared" si="144"/>
        <v>575</v>
      </c>
    </row>
    <row r="547" spans="1:43" x14ac:dyDescent="0.25">
      <c r="A547" s="119" t="s">
        <v>732</v>
      </c>
      <c r="B547" s="119" t="s">
        <v>747</v>
      </c>
      <c r="C547" s="120">
        <v>0</v>
      </c>
      <c r="D547" s="120">
        <v>0</v>
      </c>
      <c r="E547" s="120">
        <v>0</v>
      </c>
      <c r="F547" s="120">
        <v>1</v>
      </c>
      <c r="G547" s="120">
        <v>3</v>
      </c>
      <c r="H547" s="120">
        <v>2</v>
      </c>
      <c r="I547" s="120">
        <v>8</v>
      </c>
      <c r="J547" s="120">
        <v>3</v>
      </c>
      <c r="K547" s="120">
        <v>4</v>
      </c>
      <c r="L547" s="120">
        <v>7</v>
      </c>
      <c r="M547" s="120">
        <v>11</v>
      </c>
      <c r="N547" s="120">
        <v>9</v>
      </c>
      <c r="O547" s="120">
        <v>3</v>
      </c>
      <c r="P547" s="120">
        <v>5</v>
      </c>
      <c r="Q547" s="120">
        <v>0</v>
      </c>
      <c r="R547" s="120">
        <v>56</v>
      </c>
      <c r="AB547" s="116">
        <f t="shared" si="129"/>
        <v>0</v>
      </c>
      <c r="AC547" s="116">
        <f t="shared" si="130"/>
        <v>0</v>
      </c>
      <c r="AD547" s="116">
        <f t="shared" si="131"/>
        <v>0</v>
      </c>
      <c r="AE547" s="116">
        <f t="shared" si="132"/>
        <v>1</v>
      </c>
      <c r="AF547" s="116">
        <f t="shared" si="133"/>
        <v>3</v>
      </c>
      <c r="AG547" s="116">
        <f t="shared" si="134"/>
        <v>2</v>
      </c>
      <c r="AH547" s="116">
        <f t="shared" si="135"/>
        <v>8</v>
      </c>
      <c r="AI547" s="116">
        <f t="shared" si="136"/>
        <v>3</v>
      </c>
      <c r="AJ547" s="116">
        <f t="shared" si="137"/>
        <v>4</v>
      </c>
      <c r="AK547" s="116">
        <f t="shared" si="138"/>
        <v>7</v>
      </c>
      <c r="AL547" s="116">
        <f t="shared" si="139"/>
        <v>11</v>
      </c>
      <c r="AM547" s="116">
        <f t="shared" si="140"/>
        <v>9</v>
      </c>
      <c r="AN547" s="116">
        <f t="shared" si="141"/>
        <v>3</v>
      </c>
      <c r="AO547" s="116">
        <f t="shared" si="142"/>
        <v>5</v>
      </c>
      <c r="AP547" s="116">
        <f t="shared" si="143"/>
        <v>0</v>
      </c>
      <c r="AQ547" s="116">
        <f t="shared" si="144"/>
        <v>56</v>
      </c>
    </row>
    <row r="548" spans="1:43" x14ac:dyDescent="0.25">
      <c r="A548" s="119" t="s">
        <v>732</v>
      </c>
      <c r="B548" s="119" t="s">
        <v>748</v>
      </c>
      <c r="C548" s="120">
        <v>0</v>
      </c>
      <c r="D548" s="120">
        <v>0</v>
      </c>
      <c r="E548" s="120">
        <v>0</v>
      </c>
      <c r="F548" s="120">
        <v>0</v>
      </c>
      <c r="G548" s="120">
        <v>0</v>
      </c>
      <c r="H548" s="120">
        <v>0</v>
      </c>
      <c r="I548" s="120">
        <v>0</v>
      </c>
      <c r="J548" s="120">
        <v>192</v>
      </c>
      <c r="K548" s="120">
        <v>192</v>
      </c>
      <c r="L548" s="120">
        <v>198</v>
      </c>
      <c r="M548" s="120">
        <v>0</v>
      </c>
      <c r="N548" s="120">
        <v>0</v>
      </c>
      <c r="O548" s="120">
        <v>0</v>
      </c>
      <c r="P548" s="120">
        <v>0</v>
      </c>
      <c r="Q548" s="120">
        <v>0</v>
      </c>
      <c r="R548" s="120">
        <v>582</v>
      </c>
      <c r="AB548" s="116">
        <f t="shared" si="129"/>
        <v>0</v>
      </c>
      <c r="AC548" s="116">
        <f t="shared" si="130"/>
        <v>0</v>
      </c>
      <c r="AD548" s="116">
        <f t="shared" si="131"/>
        <v>0</v>
      </c>
      <c r="AE548" s="116">
        <f t="shared" si="132"/>
        <v>0</v>
      </c>
      <c r="AF548" s="116">
        <f t="shared" si="133"/>
        <v>0</v>
      </c>
      <c r="AG548" s="116">
        <f t="shared" si="134"/>
        <v>0</v>
      </c>
      <c r="AH548" s="116">
        <f t="shared" si="135"/>
        <v>0</v>
      </c>
      <c r="AI548" s="116">
        <f t="shared" si="136"/>
        <v>192</v>
      </c>
      <c r="AJ548" s="116">
        <f t="shared" si="137"/>
        <v>192</v>
      </c>
      <c r="AK548" s="116">
        <f t="shared" si="138"/>
        <v>198</v>
      </c>
      <c r="AL548" s="116">
        <f t="shared" si="139"/>
        <v>0</v>
      </c>
      <c r="AM548" s="116">
        <f t="shared" si="140"/>
        <v>0</v>
      </c>
      <c r="AN548" s="116">
        <f t="shared" si="141"/>
        <v>0</v>
      </c>
      <c r="AO548" s="116">
        <f t="shared" si="142"/>
        <v>0</v>
      </c>
      <c r="AP548" s="116">
        <f t="shared" si="143"/>
        <v>0</v>
      </c>
      <c r="AQ548" s="116">
        <f t="shared" si="144"/>
        <v>582</v>
      </c>
    </row>
    <row r="549" spans="1:43" x14ac:dyDescent="0.25">
      <c r="A549" s="119" t="s">
        <v>732</v>
      </c>
      <c r="B549" s="119" t="s">
        <v>749</v>
      </c>
      <c r="C549" s="120">
        <v>0</v>
      </c>
      <c r="D549" s="120">
        <v>55</v>
      </c>
      <c r="E549" s="120">
        <v>50</v>
      </c>
      <c r="F549" s="120">
        <v>50</v>
      </c>
      <c r="G549" s="120">
        <v>45</v>
      </c>
      <c r="H549" s="120">
        <v>37</v>
      </c>
      <c r="I549" s="120">
        <v>39</v>
      </c>
      <c r="J549" s="120">
        <v>0</v>
      </c>
      <c r="K549" s="120">
        <v>0</v>
      </c>
      <c r="L549" s="120">
        <v>0</v>
      </c>
      <c r="M549" s="120">
        <v>0</v>
      </c>
      <c r="N549" s="120">
        <v>0</v>
      </c>
      <c r="O549" s="120">
        <v>0</v>
      </c>
      <c r="P549" s="120">
        <v>0</v>
      </c>
      <c r="Q549" s="120">
        <v>0</v>
      </c>
      <c r="R549" s="120">
        <v>276</v>
      </c>
      <c r="AB549" s="116">
        <f t="shared" si="129"/>
        <v>0</v>
      </c>
      <c r="AC549" s="116">
        <f t="shared" si="130"/>
        <v>55</v>
      </c>
      <c r="AD549" s="116">
        <f t="shared" si="131"/>
        <v>50</v>
      </c>
      <c r="AE549" s="116">
        <f t="shared" si="132"/>
        <v>50</v>
      </c>
      <c r="AF549" s="116">
        <f t="shared" si="133"/>
        <v>45</v>
      </c>
      <c r="AG549" s="116">
        <f t="shared" si="134"/>
        <v>37</v>
      </c>
      <c r="AH549" s="116">
        <f t="shared" si="135"/>
        <v>39</v>
      </c>
      <c r="AI549" s="116">
        <f t="shared" si="136"/>
        <v>0</v>
      </c>
      <c r="AJ549" s="116">
        <f t="shared" si="137"/>
        <v>0</v>
      </c>
      <c r="AK549" s="116">
        <f t="shared" si="138"/>
        <v>0</v>
      </c>
      <c r="AL549" s="116">
        <f t="shared" si="139"/>
        <v>0</v>
      </c>
      <c r="AM549" s="116">
        <f t="shared" si="140"/>
        <v>0</v>
      </c>
      <c r="AN549" s="116">
        <f t="shared" si="141"/>
        <v>0</v>
      </c>
      <c r="AO549" s="116">
        <f t="shared" si="142"/>
        <v>0</v>
      </c>
      <c r="AP549" s="116">
        <f t="shared" si="143"/>
        <v>0</v>
      </c>
      <c r="AQ549" s="116">
        <f t="shared" si="144"/>
        <v>276</v>
      </c>
    </row>
    <row r="550" spans="1:43" x14ac:dyDescent="0.25">
      <c r="A550" s="119" t="s">
        <v>732</v>
      </c>
      <c r="B550" s="119" t="s">
        <v>750</v>
      </c>
      <c r="C550" s="120">
        <v>24</v>
      </c>
      <c r="D550" s="120">
        <v>114</v>
      </c>
      <c r="E550" s="120">
        <v>113</v>
      </c>
      <c r="F550" s="120">
        <v>123</v>
      </c>
      <c r="G550" s="120">
        <v>133</v>
      </c>
      <c r="H550" s="120">
        <v>104</v>
      </c>
      <c r="I550" s="120">
        <v>122</v>
      </c>
      <c r="J550" s="120">
        <v>0</v>
      </c>
      <c r="K550" s="120">
        <v>0</v>
      </c>
      <c r="L550" s="120">
        <v>0</v>
      </c>
      <c r="M550" s="120">
        <v>0</v>
      </c>
      <c r="N550" s="120">
        <v>0</v>
      </c>
      <c r="O550" s="120">
        <v>0</v>
      </c>
      <c r="P550" s="120">
        <v>0</v>
      </c>
      <c r="Q550" s="120">
        <v>0</v>
      </c>
      <c r="R550" s="120">
        <v>733</v>
      </c>
      <c r="AB550" s="116">
        <f t="shared" si="129"/>
        <v>24</v>
      </c>
      <c r="AC550" s="116">
        <f t="shared" si="130"/>
        <v>114</v>
      </c>
      <c r="AD550" s="116">
        <f t="shared" si="131"/>
        <v>113</v>
      </c>
      <c r="AE550" s="116">
        <f t="shared" si="132"/>
        <v>123</v>
      </c>
      <c r="AF550" s="116">
        <f t="shared" si="133"/>
        <v>133</v>
      </c>
      <c r="AG550" s="116">
        <f t="shared" si="134"/>
        <v>104</v>
      </c>
      <c r="AH550" s="116">
        <f t="shared" si="135"/>
        <v>122</v>
      </c>
      <c r="AI550" s="116">
        <f t="shared" si="136"/>
        <v>0</v>
      </c>
      <c r="AJ550" s="116">
        <f t="shared" si="137"/>
        <v>0</v>
      </c>
      <c r="AK550" s="116">
        <f t="shared" si="138"/>
        <v>0</v>
      </c>
      <c r="AL550" s="116">
        <f t="shared" si="139"/>
        <v>0</v>
      </c>
      <c r="AM550" s="116">
        <f t="shared" si="140"/>
        <v>0</v>
      </c>
      <c r="AN550" s="116">
        <f t="shared" si="141"/>
        <v>0</v>
      </c>
      <c r="AO550" s="116">
        <f t="shared" si="142"/>
        <v>0</v>
      </c>
      <c r="AP550" s="116">
        <f t="shared" si="143"/>
        <v>0</v>
      </c>
      <c r="AQ550" s="116">
        <f t="shared" si="144"/>
        <v>733</v>
      </c>
    </row>
    <row r="551" spans="1:43" x14ac:dyDescent="0.25">
      <c r="A551" s="119" t="s">
        <v>751</v>
      </c>
      <c r="B551" s="119" t="s">
        <v>752</v>
      </c>
      <c r="C551" s="120">
        <v>114</v>
      </c>
      <c r="D551" s="120">
        <v>33</v>
      </c>
      <c r="E551" s="120">
        <v>46</v>
      </c>
      <c r="F551" s="120">
        <v>34</v>
      </c>
      <c r="G551" s="120">
        <v>48</v>
      </c>
      <c r="H551" s="120">
        <v>28</v>
      </c>
      <c r="I551" s="120">
        <v>0</v>
      </c>
      <c r="J551" s="120">
        <v>0</v>
      </c>
      <c r="K551" s="120">
        <v>0</v>
      </c>
      <c r="L551" s="120">
        <v>0</v>
      </c>
      <c r="M551" s="120">
        <v>0</v>
      </c>
      <c r="N551" s="120">
        <v>0</v>
      </c>
      <c r="O551" s="120">
        <v>0</v>
      </c>
      <c r="P551" s="120">
        <v>0</v>
      </c>
      <c r="Q551" s="120">
        <v>0</v>
      </c>
      <c r="R551" s="120">
        <v>303</v>
      </c>
      <c r="AB551" s="116">
        <f t="shared" si="129"/>
        <v>114</v>
      </c>
      <c r="AC551" s="116">
        <f t="shared" si="130"/>
        <v>33</v>
      </c>
      <c r="AD551" s="116">
        <f t="shared" si="131"/>
        <v>46</v>
      </c>
      <c r="AE551" s="116">
        <f t="shared" si="132"/>
        <v>34</v>
      </c>
      <c r="AF551" s="116">
        <f t="shared" si="133"/>
        <v>48</v>
      </c>
      <c r="AG551" s="116">
        <f t="shared" si="134"/>
        <v>28</v>
      </c>
      <c r="AH551" s="116">
        <f t="shared" si="135"/>
        <v>0</v>
      </c>
      <c r="AI551" s="116">
        <f t="shared" si="136"/>
        <v>0</v>
      </c>
      <c r="AJ551" s="116">
        <f t="shared" si="137"/>
        <v>0</v>
      </c>
      <c r="AK551" s="116">
        <f t="shared" si="138"/>
        <v>0</v>
      </c>
      <c r="AL551" s="116">
        <f t="shared" si="139"/>
        <v>0</v>
      </c>
      <c r="AM551" s="116">
        <f t="shared" si="140"/>
        <v>0</v>
      </c>
      <c r="AN551" s="116">
        <f t="shared" si="141"/>
        <v>0</v>
      </c>
      <c r="AO551" s="116">
        <f t="shared" si="142"/>
        <v>0</v>
      </c>
      <c r="AP551" s="116">
        <f t="shared" si="143"/>
        <v>0</v>
      </c>
      <c r="AQ551" s="116">
        <f t="shared" si="144"/>
        <v>303</v>
      </c>
    </row>
    <row r="552" spans="1:43" x14ac:dyDescent="0.25">
      <c r="A552" s="119" t="s">
        <v>751</v>
      </c>
      <c r="B552" s="119" t="s">
        <v>753</v>
      </c>
      <c r="C552" s="120">
        <v>0</v>
      </c>
      <c r="D552" s="120">
        <v>0</v>
      </c>
      <c r="E552" s="120">
        <v>0</v>
      </c>
      <c r="F552" s="120">
        <v>0</v>
      </c>
      <c r="G552" s="120">
        <v>0</v>
      </c>
      <c r="H552" s="120">
        <v>0</v>
      </c>
      <c r="I552" s="120">
        <v>0</v>
      </c>
      <c r="J552" s="120">
        <v>0</v>
      </c>
      <c r="K552" s="120">
        <v>0</v>
      </c>
      <c r="L552" s="120">
        <v>0</v>
      </c>
      <c r="M552" s="120">
        <v>171</v>
      </c>
      <c r="N552" s="120">
        <v>188</v>
      </c>
      <c r="O552" s="120">
        <v>158</v>
      </c>
      <c r="P552" s="120">
        <v>190</v>
      </c>
      <c r="Q552" s="120">
        <v>7</v>
      </c>
      <c r="R552" s="120">
        <v>714</v>
      </c>
      <c r="AB552" s="116">
        <f t="shared" si="129"/>
        <v>0</v>
      </c>
      <c r="AC552" s="116">
        <f t="shared" si="130"/>
        <v>0</v>
      </c>
      <c r="AD552" s="116">
        <f t="shared" si="131"/>
        <v>0</v>
      </c>
      <c r="AE552" s="116">
        <f t="shared" si="132"/>
        <v>0</v>
      </c>
      <c r="AF552" s="116">
        <f t="shared" si="133"/>
        <v>0</v>
      </c>
      <c r="AG552" s="116">
        <f t="shared" si="134"/>
        <v>0</v>
      </c>
      <c r="AH552" s="116">
        <f t="shared" si="135"/>
        <v>0</v>
      </c>
      <c r="AI552" s="116">
        <f t="shared" si="136"/>
        <v>0</v>
      </c>
      <c r="AJ552" s="116">
        <f t="shared" si="137"/>
        <v>0</v>
      </c>
      <c r="AK552" s="116">
        <f t="shared" si="138"/>
        <v>0</v>
      </c>
      <c r="AL552" s="116">
        <f t="shared" si="139"/>
        <v>171</v>
      </c>
      <c r="AM552" s="116">
        <f t="shared" si="140"/>
        <v>188</v>
      </c>
      <c r="AN552" s="116">
        <f t="shared" si="141"/>
        <v>158</v>
      </c>
      <c r="AO552" s="116">
        <f t="shared" si="142"/>
        <v>190</v>
      </c>
      <c r="AP552" s="116">
        <f t="shared" si="143"/>
        <v>7</v>
      </c>
      <c r="AQ552" s="116">
        <f t="shared" si="144"/>
        <v>714</v>
      </c>
    </row>
    <row r="553" spans="1:43" x14ac:dyDescent="0.25">
      <c r="A553" s="119" t="s">
        <v>751</v>
      </c>
      <c r="B553" s="119" t="s">
        <v>490</v>
      </c>
      <c r="C553" s="120">
        <v>0</v>
      </c>
      <c r="D553" s="120">
        <v>0</v>
      </c>
      <c r="E553" s="120">
        <v>0</v>
      </c>
      <c r="F553" s="120">
        <v>0</v>
      </c>
      <c r="G553" s="120">
        <v>0</v>
      </c>
      <c r="H553" s="120">
        <v>0</v>
      </c>
      <c r="I553" s="120">
        <v>0</v>
      </c>
      <c r="J553" s="120">
        <v>0</v>
      </c>
      <c r="K553" s="120">
        <v>243</v>
      </c>
      <c r="L553" s="120">
        <v>231</v>
      </c>
      <c r="M553" s="120">
        <v>0</v>
      </c>
      <c r="N553" s="120">
        <v>0</v>
      </c>
      <c r="O553" s="120">
        <v>0</v>
      </c>
      <c r="P553" s="120">
        <v>0</v>
      </c>
      <c r="Q553" s="120">
        <v>0</v>
      </c>
      <c r="R553" s="120">
        <v>474</v>
      </c>
      <c r="AB553" s="116">
        <f t="shared" si="129"/>
        <v>0</v>
      </c>
      <c r="AC553" s="116">
        <f t="shared" si="130"/>
        <v>0</v>
      </c>
      <c r="AD553" s="116">
        <f t="shared" si="131"/>
        <v>0</v>
      </c>
      <c r="AE553" s="116">
        <f t="shared" si="132"/>
        <v>0</v>
      </c>
      <c r="AF553" s="116">
        <f t="shared" si="133"/>
        <v>0</v>
      </c>
      <c r="AG553" s="116">
        <f t="shared" si="134"/>
        <v>0</v>
      </c>
      <c r="AH553" s="116">
        <f t="shared" si="135"/>
        <v>0</v>
      </c>
      <c r="AI553" s="116">
        <f t="shared" si="136"/>
        <v>0</v>
      </c>
      <c r="AJ553" s="116">
        <f t="shared" si="137"/>
        <v>243</v>
      </c>
      <c r="AK553" s="116">
        <f t="shared" si="138"/>
        <v>231</v>
      </c>
      <c r="AL553" s="116">
        <f t="shared" si="139"/>
        <v>0</v>
      </c>
      <c r="AM553" s="116">
        <f t="shared" si="140"/>
        <v>0</v>
      </c>
      <c r="AN553" s="116">
        <f t="shared" si="141"/>
        <v>0</v>
      </c>
      <c r="AO553" s="116">
        <f t="shared" si="142"/>
        <v>0</v>
      </c>
      <c r="AP553" s="116">
        <f t="shared" si="143"/>
        <v>0</v>
      </c>
      <c r="AQ553" s="116">
        <f t="shared" si="144"/>
        <v>474</v>
      </c>
    </row>
    <row r="554" spans="1:43" x14ac:dyDescent="0.25">
      <c r="A554" s="119" t="s">
        <v>751</v>
      </c>
      <c r="B554" s="119" t="s">
        <v>754</v>
      </c>
      <c r="C554" s="120">
        <v>0</v>
      </c>
      <c r="D554" s="120">
        <v>0</v>
      </c>
      <c r="E554" s="120">
        <v>0</v>
      </c>
      <c r="F554" s="120">
        <v>0</v>
      </c>
      <c r="G554" s="120">
        <v>0</v>
      </c>
      <c r="H554" s="120">
        <v>0</v>
      </c>
      <c r="I554" s="120">
        <v>237</v>
      </c>
      <c r="J554" s="120">
        <v>235</v>
      </c>
      <c r="K554" s="120">
        <v>0</v>
      </c>
      <c r="L554" s="120">
        <v>0</v>
      </c>
      <c r="M554" s="120">
        <v>0</v>
      </c>
      <c r="N554" s="120">
        <v>0</v>
      </c>
      <c r="O554" s="120">
        <v>0</v>
      </c>
      <c r="P554" s="120">
        <v>0</v>
      </c>
      <c r="Q554" s="120">
        <v>0</v>
      </c>
      <c r="R554" s="120">
        <v>472</v>
      </c>
      <c r="AB554" s="116">
        <f t="shared" si="129"/>
        <v>0</v>
      </c>
      <c r="AC554" s="116">
        <f t="shared" si="130"/>
        <v>0</v>
      </c>
      <c r="AD554" s="116">
        <f t="shared" si="131"/>
        <v>0</v>
      </c>
      <c r="AE554" s="116">
        <f t="shared" si="132"/>
        <v>0</v>
      </c>
      <c r="AF554" s="116">
        <f t="shared" si="133"/>
        <v>0</v>
      </c>
      <c r="AG554" s="116">
        <f t="shared" si="134"/>
        <v>0</v>
      </c>
      <c r="AH554" s="116">
        <f t="shared" si="135"/>
        <v>237</v>
      </c>
      <c r="AI554" s="116">
        <f t="shared" si="136"/>
        <v>235</v>
      </c>
      <c r="AJ554" s="116">
        <f t="shared" si="137"/>
        <v>0</v>
      </c>
      <c r="AK554" s="116">
        <f t="shared" si="138"/>
        <v>0</v>
      </c>
      <c r="AL554" s="116">
        <f t="shared" si="139"/>
        <v>0</v>
      </c>
      <c r="AM554" s="116">
        <f t="shared" si="140"/>
        <v>0</v>
      </c>
      <c r="AN554" s="116">
        <f t="shared" si="141"/>
        <v>0</v>
      </c>
      <c r="AO554" s="116">
        <f t="shared" si="142"/>
        <v>0</v>
      </c>
      <c r="AP554" s="116">
        <f t="shared" si="143"/>
        <v>0</v>
      </c>
      <c r="AQ554" s="116">
        <f t="shared" si="144"/>
        <v>472</v>
      </c>
    </row>
    <row r="555" spans="1:43" x14ac:dyDescent="0.25">
      <c r="A555" s="119" t="s">
        <v>751</v>
      </c>
      <c r="B555" s="119" t="s">
        <v>755</v>
      </c>
      <c r="C555" s="120">
        <v>0</v>
      </c>
      <c r="D555" s="120">
        <v>75</v>
      </c>
      <c r="E555" s="120">
        <v>60</v>
      </c>
      <c r="F555" s="120">
        <v>69</v>
      </c>
      <c r="G555" s="120">
        <v>76</v>
      </c>
      <c r="H555" s="120">
        <v>84</v>
      </c>
      <c r="I555" s="120">
        <v>0</v>
      </c>
      <c r="J555" s="120">
        <v>0</v>
      </c>
      <c r="K555" s="120">
        <v>0</v>
      </c>
      <c r="L555" s="120">
        <v>0</v>
      </c>
      <c r="M555" s="120">
        <v>0</v>
      </c>
      <c r="N555" s="120">
        <v>0</v>
      </c>
      <c r="O555" s="120">
        <v>0</v>
      </c>
      <c r="P555" s="120">
        <v>0</v>
      </c>
      <c r="Q555" s="120">
        <v>0</v>
      </c>
      <c r="R555" s="120">
        <v>364</v>
      </c>
      <c r="AB555" s="116">
        <f t="shared" si="129"/>
        <v>0</v>
      </c>
      <c r="AC555" s="116">
        <f t="shared" si="130"/>
        <v>75</v>
      </c>
      <c r="AD555" s="116">
        <f t="shared" si="131"/>
        <v>60</v>
      </c>
      <c r="AE555" s="116">
        <f t="shared" si="132"/>
        <v>69</v>
      </c>
      <c r="AF555" s="116">
        <f t="shared" si="133"/>
        <v>76</v>
      </c>
      <c r="AG555" s="116">
        <f t="shared" si="134"/>
        <v>84</v>
      </c>
      <c r="AH555" s="116">
        <f t="shared" si="135"/>
        <v>0</v>
      </c>
      <c r="AI555" s="116">
        <f t="shared" si="136"/>
        <v>0</v>
      </c>
      <c r="AJ555" s="116">
        <f t="shared" si="137"/>
        <v>0</v>
      </c>
      <c r="AK555" s="116">
        <f t="shared" si="138"/>
        <v>0</v>
      </c>
      <c r="AL555" s="116">
        <f t="shared" si="139"/>
        <v>0</v>
      </c>
      <c r="AM555" s="116">
        <f t="shared" si="140"/>
        <v>0</v>
      </c>
      <c r="AN555" s="116">
        <f t="shared" si="141"/>
        <v>0</v>
      </c>
      <c r="AO555" s="116">
        <f t="shared" si="142"/>
        <v>0</v>
      </c>
      <c r="AP555" s="116">
        <f t="shared" si="143"/>
        <v>0</v>
      </c>
      <c r="AQ555" s="116">
        <f t="shared" si="144"/>
        <v>364</v>
      </c>
    </row>
    <row r="556" spans="1:43" x14ac:dyDescent="0.25">
      <c r="A556" s="119" t="s">
        <v>751</v>
      </c>
      <c r="B556" s="119" t="s">
        <v>756</v>
      </c>
      <c r="C556" s="120">
        <v>0</v>
      </c>
      <c r="D556" s="120">
        <v>61</v>
      </c>
      <c r="E556" s="120">
        <v>45</v>
      </c>
      <c r="F556" s="120">
        <v>54</v>
      </c>
      <c r="G556" s="120">
        <v>90</v>
      </c>
      <c r="H556" s="120">
        <v>53</v>
      </c>
      <c r="I556" s="120">
        <v>0</v>
      </c>
      <c r="J556" s="120">
        <v>0</v>
      </c>
      <c r="K556" s="120">
        <v>0</v>
      </c>
      <c r="L556" s="120">
        <v>0</v>
      </c>
      <c r="M556" s="120">
        <v>0</v>
      </c>
      <c r="N556" s="120">
        <v>0</v>
      </c>
      <c r="O556" s="120">
        <v>0</v>
      </c>
      <c r="P556" s="120">
        <v>0</v>
      </c>
      <c r="Q556" s="120">
        <v>0</v>
      </c>
      <c r="R556" s="120">
        <v>303</v>
      </c>
      <c r="AB556" s="116">
        <f t="shared" si="129"/>
        <v>0</v>
      </c>
      <c r="AC556" s="116">
        <f t="shared" si="130"/>
        <v>61</v>
      </c>
      <c r="AD556" s="116">
        <f t="shared" si="131"/>
        <v>45</v>
      </c>
      <c r="AE556" s="116">
        <f t="shared" si="132"/>
        <v>54</v>
      </c>
      <c r="AF556" s="116">
        <f t="shared" si="133"/>
        <v>90</v>
      </c>
      <c r="AG556" s="116">
        <f t="shared" si="134"/>
        <v>53</v>
      </c>
      <c r="AH556" s="116">
        <f t="shared" si="135"/>
        <v>0</v>
      </c>
      <c r="AI556" s="116">
        <f t="shared" si="136"/>
        <v>0</v>
      </c>
      <c r="AJ556" s="116">
        <f t="shared" si="137"/>
        <v>0</v>
      </c>
      <c r="AK556" s="116">
        <f t="shared" si="138"/>
        <v>0</v>
      </c>
      <c r="AL556" s="116">
        <f t="shared" si="139"/>
        <v>0</v>
      </c>
      <c r="AM556" s="116">
        <f t="shared" si="140"/>
        <v>0</v>
      </c>
      <c r="AN556" s="116">
        <f t="shared" si="141"/>
        <v>0</v>
      </c>
      <c r="AO556" s="116">
        <f t="shared" si="142"/>
        <v>0</v>
      </c>
      <c r="AP556" s="116">
        <f t="shared" si="143"/>
        <v>0</v>
      </c>
      <c r="AQ556" s="116">
        <f t="shared" si="144"/>
        <v>303</v>
      </c>
    </row>
    <row r="557" spans="1:43" x14ac:dyDescent="0.25">
      <c r="A557" s="119" t="s">
        <v>751</v>
      </c>
      <c r="B557" s="119" t="s">
        <v>757</v>
      </c>
      <c r="C557" s="120">
        <v>0</v>
      </c>
      <c r="D557" s="120">
        <v>33</v>
      </c>
      <c r="E557" s="120">
        <v>56</v>
      </c>
      <c r="F557" s="120">
        <v>53</v>
      </c>
      <c r="G557" s="120">
        <v>50</v>
      </c>
      <c r="H557" s="120">
        <v>44</v>
      </c>
      <c r="I557" s="120">
        <v>0</v>
      </c>
      <c r="J557" s="120">
        <v>0</v>
      </c>
      <c r="K557" s="120">
        <v>0</v>
      </c>
      <c r="L557" s="120">
        <v>0</v>
      </c>
      <c r="M557" s="120">
        <v>0</v>
      </c>
      <c r="N557" s="120">
        <v>0</v>
      </c>
      <c r="O557" s="120">
        <v>0</v>
      </c>
      <c r="P557" s="120">
        <v>0</v>
      </c>
      <c r="Q557" s="120">
        <v>0</v>
      </c>
      <c r="R557" s="120">
        <v>236</v>
      </c>
      <c r="AB557" s="116">
        <f t="shared" si="129"/>
        <v>0</v>
      </c>
      <c r="AC557" s="116">
        <f t="shared" si="130"/>
        <v>33</v>
      </c>
      <c r="AD557" s="116">
        <f t="shared" si="131"/>
        <v>56</v>
      </c>
      <c r="AE557" s="116">
        <f t="shared" si="132"/>
        <v>53</v>
      </c>
      <c r="AF557" s="116">
        <f t="shared" si="133"/>
        <v>50</v>
      </c>
      <c r="AG557" s="116">
        <f t="shared" si="134"/>
        <v>44</v>
      </c>
      <c r="AH557" s="116">
        <f t="shared" si="135"/>
        <v>0</v>
      </c>
      <c r="AI557" s="116">
        <f t="shared" si="136"/>
        <v>0</v>
      </c>
      <c r="AJ557" s="116">
        <f t="shared" si="137"/>
        <v>0</v>
      </c>
      <c r="AK557" s="116">
        <f t="shared" si="138"/>
        <v>0</v>
      </c>
      <c r="AL557" s="116">
        <f t="shared" si="139"/>
        <v>0</v>
      </c>
      <c r="AM557" s="116">
        <f t="shared" si="140"/>
        <v>0</v>
      </c>
      <c r="AN557" s="116">
        <f t="shared" si="141"/>
        <v>0</v>
      </c>
      <c r="AO557" s="116">
        <f t="shared" si="142"/>
        <v>0</v>
      </c>
      <c r="AP557" s="116">
        <f t="shared" si="143"/>
        <v>0</v>
      </c>
      <c r="AQ557" s="116">
        <f t="shared" si="144"/>
        <v>236</v>
      </c>
    </row>
    <row r="558" spans="1:43" x14ac:dyDescent="0.25">
      <c r="A558" s="119" t="s">
        <v>758</v>
      </c>
      <c r="B558" s="119" t="s">
        <v>759</v>
      </c>
      <c r="C558" s="120">
        <v>5</v>
      </c>
      <c r="D558" s="120">
        <v>23</v>
      </c>
      <c r="E558" s="120">
        <v>13</v>
      </c>
      <c r="F558" s="120">
        <v>16</v>
      </c>
      <c r="G558" s="120">
        <v>18</v>
      </c>
      <c r="H558" s="120">
        <v>19</v>
      </c>
      <c r="I558" s="120">
        <v>17</v>
      </c>
      <c r="J558" s="120">
        <v>13</v>
      </c>
      <c r="K558" s="120">
        <v>0</v>
      </c>
      <c r="L558" s="120">
        <v>0</v>
      </c>
      <c r="M558" s="120">
        <v>0</v>
      </c>
      <c r="N558" s="120">
        <v>0</v>
      </c>
      <c r="O558" s="120">
        <v>0</v>
      </c>
      <c r="P558" s="120">
        <v>0</v>
      </c>
      <c r="Q558" s="120">
        <v>0</v>
      </c>
      <c r="R558" s="120">
        <v>124</v>
      </c>
      <c r="AB558" s="116">
        <f t="shared" si="129"/>
        <v>5</v>
      </c>
      <c r="AC558" s="116">
        <f t="shared" si="130"/>
        <v>23</v>
      </c>
      <c r="AD558" s="116">
        <f t="shared" si="131"/>
        <v>13</v>
      </c>
      <c r="AE558" s="116">
        <f t="shared" si="132"/>
        <v>16</v>
      </c>
      <c r="AF558" s="116">
        <f t="shared" si="133"/>
        <v>18</v>
      </c>
      <c r="AG558" s="116">
        <f t="shared" si="134"/>
        <v>19</v>
      </c>
      <c r="AH558" s="116">
        <f t="shared" si="135"/>
        <v>17</v>
      </c>
      <c r="AI558" s="116">
        <f t="shared" si="136"/>
        <v>13</v>
      </c>
      <c r="AJ558" s="116">
        <f t="shared" si="137"/>
        <v>0</v>
      </c>
      <c r="AK558" s="116">
        <f t="shared" si="138"/>
        <v>0</v>
      </c>
      <c r="AL558" s="116">
        <f t="shared" si="139"/>
        <v>0</v>
      </c>
      <c r="AM558" s="116">
        <f t="shared" si="140"/>
        <v>0</v>
      </c>
      <c r="AN558" s="116">
        <f t="shared" si="141"/>
        <v>0</v>
      </c>
      <c r="AO558" s="116">
        <f t="shared" si="142"/>
        <v>0</v>
      </c>
      <c r="AP558" s="116">
        <f t="shared" si="143"/>
        <v>0</v>
      </c>
      <c r="AQ558" s="116">
        <f t="shared" si="144"/>
        <v>124</v>
      </c>
    </row>
    <row r="559" spans="1:43" x14ac:dyDescent="0.25">
      <c r="A559" s="119" t="s">
        <v>760</v>
      </c>
      <c r="B559" s="119" t="s">
        <v>761</v>
      </c>
      <c r="C559" s="120">
        <v>0</v>
      </c>
      <c r="D559" s="120">
        <v>0</v>
      </c>
      <c r="E559" s="120">
        <v>0</v>
      </c>
      <c r="F559" s="120">
        <v>0</v>
      </c>
      <c r="G559" s="120">
        <v>0</v>
      </c>
      <c r="H559" s="120">
        <v>0</v>
      </c>
      <c r="I559" s="120">
        <v>0</v>
      </c>
      <c r="J559" s="120">
        <v>220</v>
      </c>
      <c r="K559" s="120">
        <v>183</v>
      </c>
      <c r="L559" s="120">
        <v>211</v>
      </c>
      <c r="M559" s="120">
        <v>0</v>
      </c>
      <c r="N559" s="120">
        <v>0</v>
      </c>
      <c r="O559" s="120">
        <v>0</v>
      </c>
      <c r="P559" s="120">
        <v>0</v>
      </c>
      <c r="Q559" s="120">
        <v>0</v>
      </c>
      <c r="R559" s="120">
        <v>614</v>
      </c>
      <c r="AB559" s="116">
        <f t="shared" si="129"/>
        <v>0</v>
      </c>
      <c r="AC559" s="116">
        <f t="shared" si="130"/>
        <v>0</v>
      </c>
      <c r="AD559" s="116">
        <f t="shared" si="131"/>
        <v>0</v>
      </c>
      <c r="AE559" s="116">
        <f t="shared" si="132"/>
        <v>0</v>
      </c>
      <c r="AF559" s="116">
        <f t="shared" si="133"/>
        <v>0</v>
      </c>
      <c r="AG559" s="116">
        <f t="shared" si="134"/>
        <v>0</v>
      </c>
      <c r="AH559" s="116">
        <f t="shared" si="135"/>
        <v>0</v>
      </c>
      <c r="AI559" s="116">
        <f t="shared" si="136"/>
        <v>220</v>
      </c>
      <c r="AJ559" s="116">
        <f t="shared" si="137"/>
        <v>183</v>
      </c>
      <c r="AK559" s="116">
        <f t="shared" si="138"/>
        <v>211</v>
      </c>
      <c r="AL559" s="116">
        <f t="shared" si="139"/>
        <v>0</v>
      </c>
      <c r="AM559" s="116">
        <f t="shared" si="140"/>
        <v>0</v>
      </c>
      <c r="AN559" s="116">
        <f t="shared" si="141"/>
        <v>0</v>
      </c>
      <c r="AO559" s="116">
        <f t="shared" si="142"/>
        <v>0</v>
      </c>
      <c r="AP559" s="116">
        <f t="shared" si="143"/>
        <v>0</v>
      </c>
      <c r="AQ559" s="116">
        <f t="shared" si="144"/>
        <v>614</v>
      </c>
    </row>
    <row r="560" spans="1:43" x14ac:dyDescent="0.25">
      <c r="A560" s="119" t="s">
        <v>760</v>
      </c>
      <c r="B560" s="119" t="s">
        <v>762</v>
      </c>
      <c r="C560" s="120">
        <v>0</v>
      </c>
      <c r="D560" s="120">
        <v>0</v>
      </c>
      <c r="E560" s="120">
        <v>116</v>
      </c>
      <c r="F560" s="120">
        <v>132</v>
      </c>
      <c r="G560" s="120">
        <v>122</v>
      </c>
      <c r="H560" s="120">
        <v>119</v>
      </c>
      <c r="I560" s="120">
        <v>121</v>
      </c>
      <c r="J560" s="120">
        <v>0</v>
      </c>
      <c r="K560" s="120">
        <v>0</v>
      </c>
      <c r="L560" s="120">
        <v>0</v>
      </c>
      <c r="M560" s="120">
        <v>0</v>
      </c>
      <c r="N560" s="120">
        <v>0</v>
      </c>
      <c r="O560" s="120">
        <v>0</v>
      </c>
      <c r="P560" s="120">
        <v>0</v>
      </c>
      <c r="Q560" s="120">
        <v>0</v>
      </c>
      <c r="R560" s="120">
        <v>610</v>
      </c>
      <c r="AB560" s="116">
        <f t="shared" si="129"/>
        <v>0</v>
      </c>
      <c r="AC560" s="116">
        <f t="shared" si="130"/>
        <v>0</v>
      </c>
      <c r="AD560" s="116">
        <f t="shared" si="131"/>
        <v>116</v>
      </c>
      <c r="AE560" s="116">
        <f t="shared" si="132"/>
        <v>132</v>
      </c>
      <c r="AF560" s="116">
        <f t="shared" si="133"/>
        <v>122</v>
      </c>
      <c r="AG560" s="116">
        <f t="shared" si="134"/>
        <v>119</v>
      </c>
      <c r="AH560" s="116">
        <f t="shared" si="135"/>
        <v>121</v>
      </c>
      <c r="AI560" s="116">
        <f t="shared" si="136"/>
        <v>0</v>
      </c>
      <c r="AJ560" s="116">
        <f t="shared" si="137"/>
        <v>0</v>
      </c>
      <c r="AK560" s="116">
        <f t="shared" si="138"/>
        <v>0</v>
      </c>
      <c r="AL560" s="116">
        <f t="shared" si="139"/>
        <v>0</v>
      </c>
      <c r="AM560" s="116">
        <f t="shared" si="140"/>
        <v>0</v>
      </c>
      <c r="AN560" s="116">
        <f t="shared" si="141"/>
        <v>0</v>
      </c>
      <c r="AO560" s="116">
        <f t="shared" si="142"/>
        <v>0</v>
      </c>
      <c r="AP560" s="116">
        <f t="shared" si="143"/>
        <v>0</v>
      </c>
      <c r="AQ560" s="116">
        <f t="shared" si="144"/>
        <v>610</v>
      </c>
    </row>
    <row r="561" spans="1:43" x14ac:dyDescent="0.25">
      <c r="A561" s="119" t="s">
        <v>760</v>
      </c>
      <c r="B561" s="119" t="s">
        <v>763</v>
      </c>
      <c r="C561" s="120">
        <v>0</v>
      </c>
      <c r="D561" s="120">
        <v>0</v>
      </c>
      <c r="E561" s="120">
        <v>0</v>
      </c>
      <c r="F561" s="120">
        <v>0</v>
      </c>
      <c r="G561" s="120">
        <v>0</v>
      </c>
      <c r="H561" s="120">
        <v>0</v>
      </c>
      <c r="I561" s="120">
        <v>0</v>
      </c>
      <c r="J561" s="120">
        <v>0</v>
      </c>
      <c r="K561" s="120">
        <v>0</v>
      </c>
      <c r="L561" s="120">
        <v>0</v>
      </c>
      <c r="M561" s="120">
        <v>336</v>
      </c>
      <c r="N561" s="120">
        <v>328</v>
      </c>
      <c r="O561" s="120">
        <v>297</v>
      </c>
      <c r="P561" s="120">
        <v>259</v>
      </c>
      <c r="Q561" s="120">
        <v>0</v>
      </c>
      <c r="R561" s="120">
        <v>1220</v>
      </c>
      <c r="AB561" s="116">
        <f t="shared" si="129"/>
        <v>0</v>
      </c>
      <c r="AC561" s="116">
        <f t="shared" si="130"/>
        <v>0</v>
      </c>
      <c r="AD561" s="116">
        <f t="shared" si="131"/>
        <v>0</v>
      </c>
      <c r="AE561" s="116">
        <f t="shared" si="132"/>
        <v>0</v>
      </c>
      <c r="AF561" s="116">
        <f t="shared" si="133"/>
        <v>0</v>
      </c>
      <c r="AG561" s="116">
        <f t="shared" si="134"/>
        <v>0</v>
      </c>
      <c r="AH561" s="116">
        <f t="shared" si="135"/>
        <v>0</v>
      </c>
      <c r="AI561" s="116">
        <f t="shared" si="136"/>
        <v>0</v>
      </c>
      <c r="AJ561" s="116">
        <f t="shared" si="137"/>
        <v>0</v>
      </c>
      <c r="AK561" s="116">
        <f t="shared" si="138"/>
        <v>0</v>
      </c>
      <c r="AL561" s="116">
        <f t="shared" si="139"/>
        <v>336</v>
      </c>
      <c r="AM561" s="116">
        <f t="shared" si="140"/>
        <v>328</v>
      </c>
      <c r="AN561" s="116">
        <f t="shared" si="141"/>
        <v>297</v>
      </c>
      <c r="AO561" s="116">
        <f t="shared" si="142"/>
        <v>259</v>
      </c>
      <c r="AP561" s="116">
        <f t="shared" si="143"/>
        <v>0</v>
      </c>
      <c r="AQ561" s="116">
        <f t="shared" si="144"/>
        <v>1220</v>
      </c>
    </row>
    <row r="562" spans="1:43" x14ac:dyDescent="0.25">
      <c r="A562" s="119" t="s">
        <v>760</v>
      </c>
      <c r="B562" s="119" t="s">
        <v>764</v>
      </c>
      <c r="C562" s="120">
        <v>0</v>
      </c>
      <c r="D562" s="120">
        <v>0</v>
      </c>
      <c r="E562" s="120">
        <v>0</v>
      </c>
      <c r="F562" s="120">
        <v>0</v>
      </c>
      <c r="G562" s="120">
        <v>0</v>
      </c>
      <c r="H562" s="120">
        <v>0</v>
      </c>
      <c r="I562" s="120">
        <v>0</v>
      </c>
      <c r="J562" s="120">
        <v>0</v>
      </c>
      <c r="K562" s="120">
        <v>0</v>
      </c>
      <c r="L562" s="120">
        <v>0</v>
      </c>
      <c r="M562" s="120">
        <v>1</v>
      </c>
      <c r="N562" s="120">
        <v>33</v>
      </c>
      <c r="O562" s="120">
        <v>32</v>
      </c>
      <c r="P562" s="120">
        <v>94</v>
      </c>
      <c r="Q562" s="120">
        <v>26</v>
      </c>
      <c r="R562" s="120">
        <v>186</v>
      </c>
      <c r="AB562" s="116">
        <f t="shared" si="129"/>
        <v>0</v>
      </c>
      <c r="AC562" s="116">
        <f t="shared" si="130"/>
        <v>0</v>
      </c>
      <c r="AD562" s="116">
        <f t="shared" si="131"/>
        <v>0</v>
      </c>
      <c r="AE562" s="116">
        <f t="shared" si="132"/>
        <v>0</v>
      </c>
      <c r="AF562" s="116">
        <f t="shared" si="133"/>
        <v>0</v>
      </c>
      <c r="AG562" s="116">
        <f t="shared" si="134"/>
        <v>0</v>
      </c>
      <c r="AH562" s="116">
        <f t="shared" si="135"/>
        <v>0</v>
      </c>
      <c r="AI562" s="116">
        <f t="shared" si="136"/>
        <v>0</v>
      </c>
      <c r="AJ562" s="116">
        <f t="shared" si="137"/>
        <v>0</v>
      </c>
      <c r="AK562" s="116">
        <f t="shared" si="138"/>
        <v>0</v>
      </c>
      <c r="AL562" s="116">
        <f t="shared" si="139"/>
        <v>1</v>
      </c>
      <c r="AM562" s="116">
        <f t="shared" si="140"/>
        <v>33</v>
      </c>
      <c r="AN562" s="116">
        <f t="shared" si="141"/>
        <v>32</v>
      </c>
      <c r="AO562" s="116">
        <f t="shared" si="142"/>
        <v>94</v>
      </c>
      <c r="AP562" s="116">
        <f t="shared" si="143"/>
        <v>26</v>
      </c>
      <c r="AQ562" s="116">
        <f t="shared" si="144"/>
        <v>186</v>
      </c>
    </row>
    <row r="563" spans="1:43" x14ac:dyDescent="0.25">
      <c r="A563" s="119" t="s">
        <v>760</v>
      </c>
      <c r="B563" s="119" t="s">
        <v>765</v>
      </c>
      <c r="C563" s="120">
        <v>0</v>
      </c>
      <c r="D563" s="120">
        <v>0</v>
      </c>
      <c r="E563" s="120">
        <v>129</v>
      </c>
      <c r="F563" s="120">
        <v>171</v>
      </c>
      <c r="G563" s="120">
        <v>133</v>
      </c>
      <c r="H563" s="120">
        <v>152</v>
      </c>
      <c r="I563" s="120">
        <v>169</v>
      </c>
      <c r="J563" s="120">
        <v>0</v>
      </c>
      <c r="K563" s="120">
        <v>0</v>
      </c>
      <c r="L563" s="120">
        <v>0</v>
      </c>
      <c r="M563" s="120">
        <v>0</v>
      </c>
      <c r="N563" s="120">
        <v>0</v>
      </c>
      <c r="O563" s="120">
        <v>0</v>
      </c>
      <c r="P563" s="120">
        <v>0</v>
      </c>
      <c r="Q563" s="120">
        <v>0</v>
      </c>
      <c r="R563" s="120">
        <v>754</v>
      </c>
      <c r="AB563" s="116">
        <f t="shared" si="129"/>
        <v>0</v>
      </c>
      <c r="AC563" s="116">
        <f t="shared" si="130"/>
        <v>0</v>
      </c>
      <c r="AD563" s="116">
        <f t="shared" si="131"/>
        <v>129</v>
      </c>
      <c r="AE563" s="116">
        <f t="shared" si="132"/>
        <v>171</v>
      </c>
      <c r="AF563" s="116">
        <f t="shared" si="133"/>
        <v>133</v>
      </c>
      <c r="AG563" s="116">
        <f t="shared" si="134"/>
        <v>152</v>
      </c>
      <c r="AH563" s="116">
        <f t="shared" si="135"/>
        <v>169</v>
      </c>
      <c r="AI563" s="116">
        <f t="shared" si="136"/>
        <v>0</v>
      </c>
      <c r="AJ563" s="116">
        <f t="shared" si="137"/>
        <v>0</v>
      </c>
      <c r="AK563" s="116">
        <f t="shared" si="138"/>
        <v>0</v>
      </c>
      <c r="AL563" s="116">
        <f t="shared" si="139"/>
        <v>0</v>
      </c>
      <c r="AM563" s="116">
        <f t="shared" si="140"/>
        <v>0</v>
      </c>
      <c r="AN563" s="116">
        <f t="shared" si="141"/>
        <v>0</v>
      </c>
      <c r="AO563" s="116">
        <f t="shared" si="142"/>
        <v>0</v>
      </c>
      <c r="AP563" s="116">
        <f t="shared" si="143"/>
        <v>0</v>
      </c>
      <c r="AQ563" s="116">
        <f t="shared" si="144"/>
        <v>754</v>
      </c>
    </row>
    <row r="564" spans="1:43" x14ac:dyDescent="0.25">
      <c r="A564" s="119" t="s">
        <v>760</v>
      </c>
      <c r="B564" s="119" t="s">
        <v>766</v>
      </c>
      <c r="C564" s="120">
        <v>0</v>
      </c>
      <c r="D564" s="120">
        <v>0</v>
      </c>
      <c r="E564" s="120">
        <v>0</v>
      </c>
      <c r="F564" s="120">
        <v>0</v>
      </c>
      <c r="G564" s="120">
        <v>0</v>
      </c>
      <c r="H564" s="120">
        <v>0</v>
      </c>
      <c r="I564" s="120">
        <v>0</v>
      </c>
      <c r="J564" s="120">
        <v>231</v>
      </c>
      <c r="K564" s="120">
        <v>184</v>
      </c>
      <c r="L564" s="120">
        <v>186</v>
      </c>
      <c r="M564" s="120">
        <v>0</v>
      </c>
      <c r="N564" s="120">
        <v>0</v>
      </c>
      <c r="O564" s="120">
        <v>0</v>
      </c>
      <c r="P564" s="120">
        <v>0</v>
      </c>
      <c r="Q564" s="120">
        <v>0</v>
      </c>
      <c r="R564" s="120">
        <v>601</v>
      </c>
      <c r="AB564" s="116">
        <f t="shared" si="129"/>
        <v>0</v>
      </c>
      <c r="AC564" s="116">
        <f t="shared" si="130"/>
        <v>0</v>
      </c>
      <c r="AD564" s="116">
        <f t="shared" si="131"/>
        <v>0</v>
      </c>
      <c r="AE564" s="116">
        <f t="shared" si="132"/>
        <v>0</v>
      </c>
      <c r="AF564" s="116">
        <f t="shared" si="133"/>
        <v>0</v>
      </c>
      <c r="AG564" s="116">
        <f t="shared" si="134"/>
        <v>0</v>
      </c>
      <c r="AH564" s="116">
        <f t="shared" si="135"/>
        <v>0</v>
      </c>
      <c r="AI564" s="116">
        <f t="shared" si="136"/>
        <v>231</v>
      </c>
      <c r="AJ564" s="116">
        <f t="shared" si="137"/>
        <v>184</v>
      </c>
      <c r="AK564" s="116">
        <f t="shared" si="138"/>
        <v>186</v>
      </c>
      <c r="AL564" s="116">
        <f t="shared" si="139"/>
        <v>0</v>
      </c>
      <c r="AM564" s="116">
        <f t="shared" si="140"/>
        <v>0</v>
      </c>
      <c r="AN564" s="116">
        <f t="shared" si="141"/>
        <v>0</v>
      </c>
      <c r="AO564" s="116">
        <f t="shared" si="142"/>
        <v>0</v>
      </c>
      <c r="AP564" s="116">
        <f t="shared" si="143"/>
        <v>0</v>
      </c>
      <c r="AQ564" s="116">
        <f t="shared" si="144"/>
        <v>601</v>
      </c>
    </row>
    <row r="565" spans="1:43" x14ac:dyDescent="0.25">
      <c r="A565" s="119" t="s">
        <v>760</v>
      </c>
      <c r="B565" s="119" t="s">
        <v>767</v>
      </c>
      <c r="C565" s="120">
        <v>0</v>
      </c>
      <c r="D565" s="120">
        <v>0</v>
      </c>
      <c r="E565" s="120">
        <v>130</v>
      </c>
      <c r="F565" s="120">
        <v>151</v>
      </c>
      <c r="G565" s="120">
        <v>135</v>
      </c>
      <c r="H565" s="120">
        <v>126</v>
      </c>
      <c r="I565" s="120">
        <v>137</v>
      </c>
      <c r="J565" s="120">
        <v>0</v>
      </c>
      <c r="K565" s="120">
        <v>0</v>
      </c>
      <c r="L565" s="120">
        <v>0</v>
      </c>
      <c r="M565" s="120">
        <v>0</v>
      </c>
      <c r="N565" s="120">
        <v>0</v>
      </c>
      <c r="O565" s="120">
        <v>0</v>
      </c>
      <c r="P565" s="120">
        <v>0</v>
      </c>
      <c r="Q565" s="120">
        <v>0</v>
      </c>
      <c r="R565" s="118">
        <v>679</v>
      </c>
      <c r="AB565" s="116">
        <f t="shared" si="129"/>
        <v>0</v>
      </c>
      <c r="AC565" s="116">
        <f t="shared" si="130"/>
        <v>0</v>
      </c>
      <c r="AD565" s="116">
        <f t="shared" si="131"/>
        <v>130</v>
      </c>
      <c r="AE565" s="116">
        <f t="shared" si="132"/>
        <v>151</v>
      </c>
      <c r="AF565" s="116">
        <f t="shared" si="133"/>
        <v>135</v>
      </c>
      <c r="AG565" s="116">
        <f t="shared" si="134"/>
        <v>126</v>
      </c>
      <c r="AH565" s="116">
        <f t="shared" si="135"/>
        <v>137</v>
      </c>
      <c r="AI565" s="116">
        <f t="shared" si="136"/>
        <v>0</v>
      </c>
      <c r="AJ565" s="116">
        <f t="shared" si="137"/>
        <v>0</v>
      </c>
      <c r="AK565" s="116">
        <f t="shared" si="138"/>
        <v>0</v>
      </c>
      <c r="AL565" s="116">
        <f t="shared" si="139"/>
        <v>0</v>
      </c>
      <c r="AM565" s="116">
        <f t="shared" si="140"/>
        <v>0</v>
      </c>
      <c r="AN565" s="116">
        <f t="shared" si="141"/>
        <v>0</v>
      </c>
      <c r="AO565" s="116">
        <f t="shared" si="142"/>
        <v>0</v>
      </c>
      <c r="AP565" s="116">
        <f t="shared" si="143"/>
        <v>0</v>
      </c>
      <c r="AQ565" s="116">
        <f t="shared" si="144"/>
        <v>679</v>
      </c>
    </row>
    <row r="566" spans="1:43" x14ac:dyDescent="0.25">
      <c r="A566" s="119" t="s">
        <v>760</v>
      </c>
      <c r="B566" s="119" t="s">
        <v>768</v>
      </c>
      <c r="C566" s="120">
        <v>161</v>
      </c>
      <c r="D566" s="120">
        <v>409</v>
      </c>
      <c r="E566" s="120">
        <v>0</v>
      </c>
      <c r="F566" s="120">
        <v>0</v>
      </c>
      <c r="G566" s="120">
        <v>0</v>
      </c>
      <c r="H566" s="120">
        <v>0</v>
      </c>
      <c r="I566" s="120">
        <v>0</v>
      </c>
      <c r="J566" s="120">
        <v>0</v>
      </c>
      <c r="K566" s="120">
        <v>0</v>
      </c>
      <c r="L566" s="120">
        <v>0</v>
      </c>
      <c r="M566" s="120">
        <v>0</v>
      </c>
      <c r="N566" s="120">
        <v>0</v>
      </c>
      <c r="O566" s="120">
        <v>0</v>
      </c>
      <c r="P566" s="120">
        <v>0</v>
      </c>
      <c r="Q566" s="120">
        <v>0</v>
      </c>
      <c r="R566" s="120">
        <v>570</v>
      </c>
      <c r="AB566" s="116">
        <f t="shared" si="129"/>
        <v>161</v>
      </c>
      <c r="AC566" s="116">
        <f t="shared" si="130"/>
        <v>409</v>
      </c>
      <c r="AD566" s="116">
        <f t="shared" si="131"/>
        <v>0</v>
      </c>
      <c r="AE566" s="116">
        <f t="shared" si="132"/>
        <v>0</v>
      </c>
      <c r="AF566" s="116">
        <f t="shared" si="133"/>
        <v>0</v>
      </c>
      <c r="AG566" s="116">
        <f t="shared" si="134"/>
        <v>0</v>
      </c>
      <c r="AH566" s="116">
        <f t="shared" si="135"/>
        <v>0</v>
      </c>
      <c r="AI566" s="116">
        <f t="shared" si="136"/>
        <v>0</v>
      </c>
      <c r="AJ566" s="116">
        <f t="shared" si="137"/>
        <v>0</v>
      </c>
      <c r="AK566" s="116">
        <f t="shared" si="138"/>
        <v>0</v>
      </c>
      <c r="AL566" s="116">
        <f t="shared" si="139"/>
        <v>0</v>
      </c>
      <c r="AM566" s="116">
        <f t="shared" si="140"/>
        <v>0</v>
      </c>
      <c r="AN566" s="116">
        <f t="shared" si="141"/>
        <v>0</v>
      </c>
      <c r="AO566" s="116">
        <f t="shared" si="142"/>
        <v>0</v>
      </c>
      <c r="AP566" s="116">
        <f t="shared" si="143"/>
        <v>0</v>
      </c>
      <c r="AQ566" s="116">
        <f t="shared" si="144"/>
        <v>570</v>
      </c>
    </row>
    <row r="567" spans="1:43" x14ac:dyDescent="0.25">
      <c r="A567" s="119" t="s">
        <v>769</v>
      </c>
      <c r="B567" s="119" t="s">
        <v>770</v>
      </c>
      <c r="C567" s="120">
        <v>11</v>
      </c>
      <c r="D567" s="120">
        <v>6</v>
      </c>
      <c r="E567" s="120">
        <v>6</v>
      </c>
      <c r="F567" s="120">
        <v>6</v>
      </c>
      <c r="G567" s="120">
        <v>7</v>
      </c>
      <c r="H567" s="120">
        <v>15</v>
      </c>
      <c r="I567" s="120">
        <v>8</v>
      </c>
      <c r="J567" s="120">
        <v>9</v>
      </c>
      <c r="K567" s="120">
        <v>5</v>
      </c>
      <c r="L567" s="120">
        <v>10</v>
      </c>
      <c r="M567" s="120">
        <v>0</v>
      </c>
      <c r="N567" s="120">
        <v>0</v>
      </c>
      <c r="O567" s="120">
        <v>0</v>
      </c>
      <c r="P567" s="120">
        <v>0</v>
      </c>
      <c r="Q567" s="120">
        <v>0</v>
      </c>
      <c r="R567" s="120">
        <v>83</v>
      </c>
      <c r="AB567" s="116">
        <f t="shared" si="129"/>
        <v>11</v>
      </c>
      <c r="AC567" s="116">
        <f t="shared" si="130"/>
        <v>6</v>
      </c>
      <c r="AD567" s="116">
        <f t="shared" si="131"/>
        <v>6</v>
      </c>
      <c r="AE567" s="116">
        <f t="shared" si="132"/>
        <v>6</v>
      </c>
      <c r="AF567" s="116">
        <f t="shared" si="133"/>
        <v>7</v>
      </c>
      <c r="AG567" s="116">
        <f t="shared" si="134"/>
        <v>15</v>
      </c>
      <c r="AH567" s="116">
        <f t="shared" si="135"/>
        <v>8</v>
      </c>
      <c r="AI567" s="116">
        <f t="shared" si="136"/>
        <v>9</v>
      </c>
      <c r="AJ567" s="116">
        <f t="shared" si="137"/>
        <v>5</v>
      </c>
      <c r="AK567" s="116">
        <f t="shared" si="138"/>
        <v>10</v>
      </c>
      <c r="AL567" s="116">
        <f t="shared" si="139"/>
        <v>0</v>
      </c>
      <c r="AM567" s="116">
        <f t="shared" si="140"/>
        <v>0</v>
      </c>
      <c r="AN567" s="116">
        <f t="shared" si="141"/>
        <v>0</v>
      </c>
      <c r="AO567" s="116">
        <f t="shared" si="142"/>
        <v>0</v>
      </c>
      <c r="AP567" s="116">
        <f t="shared" si="143"/>
        <v>0</v>
      </c>
      <c r="AQ567" s="116">
        <f t="shared" si="144"/>
        <v>83</v>
      </c>
    </row>
    <row r="568" spans="1:43" x14ac:dyDescent="0.25">
      <c r="A568" s="119" t="s">
        <v>771</v>
      </c>
      <c r="B568" s="119" t="s">
        <v>772</v>
      </c>
      <c r="C568" s="120">
        <v>0</v>
      </c>
      <c r="D568" s="120">
        <v>0</v>
      </c>
      <c r="E568" s="120">
        <v>0</v>
      </c>
      <c r="F568" s="120">
        <v>0</v>
      </c>
      <c r="G568" s="120">
        <v>0</v>
      </c>
      <c r="H568" s="120">
        <v>0</v>
      </c>
      <c r="I568" s="120">
        <v>0</v>
      </c>
      <c r="J568" s="120">
        <v>0</v>
      </c>
      <c r="K568" s="120">
        <v>37</v>
      </c>
      <c r="L568" s="120">
        <v>38</v>
      </c>
      <c r="M568" s="120">
        <v>36</v>
      </c>
      <c r="N568" s="120">
        <v>30</v>
      </c>
      <c r="O568" s="120">
        <v>38</v>
      </c>
      <c r="P568" s="120">
        <v>34</v>
      </c>
      <c r="Q568" s="120">
        <v>0</v>
      </c>
      <c r="R568" s="120">
        <v>213</v>
      </c>
      <c r="AB568" s="116">
        <f t="shared" si="129"/>
        <v>0</v>
      </c>
      <c r="AC568" s="116">
        <f t="shared" si="130"/>
        <v>0</v>
      </c>
      <c r="AD568" s="116">
        <f t="shared" si="131"/>
        <v>0</v>
      </c>
      <c r="AE568" s="116">
        <f t="shared" si="132"/>
        <v>0</v>
      </c>
      <c r="AF568" s="116">
        <f t="shared" si="133"/>
        <v>0</v>
      </c>
      <c r="AG568" s="116">
        <f t="shared" si="134"/>
        <v>0</v>
      </c>
      <c r="AH568" s="116">
        <f t="shared" si="135"/>
        <v>0</v>
      </c>
      <c r="AI568" s="116">
        <f t="shared" si="136"/>
        <v>0</v>
      </c>
      <c r="AJ568" s="116">
        <f t="shared" si="137"/>
        <v>37</v>
      </c>
      <c r="AK568" s="116">
        <f t="shared" si="138"/>
        <v>38</v>
      </c>
      <c r="AL568" s="116">
        <f t="shared" si="139"/>
        <v>36</v>
      </c>
      <c r="AM568" s="116">
        <f t="shared" si="140"/>
        <v>30</v>
      </c>
      <c r="AN568" s="116">
        <f t="shared" si="141"/>
        <v>38</v>
      </c>
      <c r="AO568" s="116">
        <f t="shared" si="142"/>
        <v>34</v>
      </c>
      <c r="AP568" s="116">
        <f t="shared" si="143"/>
        <v>0</v>
      </c>
      <c r="AQ568" s="116">
        <f t="shared" si="144"/>
        <v>213</v>
      </c>
    </row>
    <row r="569" spans="1:43" x14ac:dyDescent="0.25">
      <c r="A569" s="119" t="s">
        <v>773</v>
      </c>
      <c r="B569" s="119" t="s">
        <v>774</v>
      </c>
      <c r="C569" s="120">
        <v>0</v>
      </c>
      <c r="D569" s="120">
        <v>41</v>
      </c>
      <c r="E569" s="120">
        <v>71</v>
      </c>
      <c r="F569" s="120">
        <v>59</v>
      </c>
      <c r="G569" s="120">
        <v>50</v>
      </c>
      <c r="H569" s="120">
        <v>57</v>
      </c>
      <c r="I569" s="120">
        <v>0</v>
      </c>
      <c r="J569" s="120">
        <v>0</v>
      </c>
      <c r="K569" s="120">
        <v>0</v>
      </c>
      <c r="L569" s="120">
        <v>0</v>
      </c>
      <c r="M569" s="120">
        <v>0</v>
      </c>
      <c r="N569" s="120">
        <v>0</v>
      </c>
      <c r="O569" s="120">
        <v>0</v>
      </c>
      <c r="P569" s="120">
        <v>0</v>
      </c>
      <c r="Q569" s="120">
        <v>0</v>
      </c>
      <c r="R569" s="120">
        <v>278</v>
      </c>
      <c r="AB569" s="116">
        <f t="shared" si="129"/>
        <v>0</v>
      </c>
      <c r="AC569" s="116">
        <f t="shared" si="130"/>
        <v>41</v>
      </c>
      <c r="AD569" s="116">
        <f t="shared" si="131"/>
        <v>71</v>
      </c>
      <c r="AE569" s="116">
        <f t="shared" si="132"/>
        <v>59</v>
      </c>
      <c r="AF569" s="116">
        <f t="shared" si="133"/>
        <v>50</v>
      </c>
      <c r="AG569" s="116">
        <f t="shared" si="134"/>
        <v>57</v>
      </c>
      <c r="AH569" s="116">
        <f t="shared" si="135"/>
        <v>0</v>
      </c>
      <c r="AI569" s="116">
        <f t="shared" si="136"/>
        <v>0</v>
      </c>
      <c r="AJ569" s="116">
        <f t="shared" si="137"/>
        <v>0</v>
      </c>
      <c r="AK569" s="116">
        <f t="shared" si="138"/>
        <v>0</v>
      </c>
      <c r="AL569" s="116">
        <f t="shared" si="139"/>
        <v>0</v>
      </c>
      <c r="AM569" s="116">
        <f t="shared" si="140"/>
        <v>0</v>
      </c>
      <c r="AN569" s="116">
        <f t="shared" si="141"/>
        <v>0</v>
      </c>
      <c r="AO569" s="116">
        <f t="shared" si="142"/>
        <v>0</v>
      </c>
      <c r="AP569" s="116">
        <f t="shared" si="143"/>
        <v>0</v>
      </c>
      <c r="AQ569" s="116">
        <f t="shared" si="144"/>
        <v>278</v>
      </c>
    </row>
    <row r="570" spans="1:43" x14ac:dyDescent="0.25">
      <c r="A570" s="119" t="s">
        <v>773</v>
      </c>
      <c r="B570" s="119" t="s">
        <v>775</v>
      </c>
      <c r="C570" s="120">
        <v>0</v>
      </c>
      <c r="D570" s="120">
        <v>0</v>
      </c>
      <c r="E570" s="120">
        <v>0</v>
      </c>
      <c r="F570" s="120">
        <v>0</v>
      </c>
      <c r="G570" s="120">
        <v>0</v>
      </c>
      <c r="H570" s="120">
        <v>0</v>
      </c>
      <c r="I570" s="120">
        <v>0</v>
      </c>
      <c r="J570" s="120">
        <v>0</v>
      </c>
      <c r="K570" s="120">
        <v>0</v>
      </c>
      <c r="L570" s="120">
        <v>0</v>
      </c>
      <c r="M570" s="120">
        <v>161</v>
      </c>
      <c r="N570" s="120">
        <v>177</v>
      </c>
      <c r="O570" s="120">
        <v>193</v>
      </c>
      <c r="P570" s="120">
        <v>201</v>
      </c>
      <c r="Q570" s="120">
        <v>4</v>
      </c>
      <c r="R570" s="120">
        <v>736</v>
      </c>
      <c r="AB570" s="116">
        <f t="shared" si="129"/>
        <v>0</v>
      </c>
      <c r="AC570" s="116">
        <f t="shared" si="130"/>
        <v>0</v>
      </c>
      <c r="AD570" s="116">
        <f t="shared" si="131"/>
        <v>0</v>
      </c>
      <c r="AE570" s="116">
        <f t="shared" si="132"/>
        <v>0</v>
      </c>
      <c r="AF570" s="116">
        <f t="shared" si="133"/>
        <v>0</v>
      </c>
      <c r="AG570" s="116">
        <f t="shared" si="134"/>
        <v>0</v>
      </c>
      <c r="AH570" s="116">
        <f t="shared" si="135"/>
        <v>0</v>
      </c>
      <c r="AI570" s="116">
        <f t="shared" si="136"/>
        <v>0</v>
      </c>
      <c r="AJ570" s="116">
        <f t="shared" si="137"/>
        <v>0</v>
      </c>
      <c r="AK570" s="116">
        <f t="shared" si="138"/>
        <v>0</v>
      </c>
      <c r="AL570" s="116">
        <f t="shared" si="139"/>
        <v>161</v>
      </c>
      <c r="AM570" s="116">
        <f t="shared" si="140"/>
        <v>177</v>
      </c>
      <c r="AN570" s="116">
        <f t="shared" si="141"/>
        <v>193</v>
      </c>
      <c r="AO570" s="116">
        <f t="shared" si="142"/>
        <v>201</v>
      </c>
      <c r="AP570" s="116">
        <f t="shared" si="143"/>
        <v>4</v>
      </c>
      <c r="AQ570" s="116">
        <f t="shared" si="144"/>
        <v>736</v>
      </c>
    </row>
    <row r="571" spans="1:43" x14ac:dyDescent="0.25">
      <c r="A571" s="119" t="s">
        <v>773</v>
      </c>
      <c r="B571" s="119" t="s">
        <v>776</v>
      </c>
      <c r="C571" s="120">
        <v>0</v>
      </c>
      <c r="D571" s="120">
        <v>0</v>
      </c>
      <c r="E571" s="120">
        <v>0</v>
      </c>
      <c r="F571" s="120">
        <v>0</v>
      </c>
      <c r="G571" s="120">
        <v>0</v>
      </c>
      <c r="H571" s="120">
        <v>0</v>
      </c>
      <c r="I571" s="120">
        <v>191</v>
      </c>
      <c r="J571" s="120">
        <v>189</v>
      </c>
      <c r="K571" s="120">
        <v>193</v>
      </c>
      <c r="L571" s="120">
        <v>199</v>
      </c>
      <c r="M571" s="120">
        <v>0</v>
      </c>
      <c r="N571" s="120">
        <v>0</v>
      </c>
      <c r="O571" s="120">
        <v>0</v>
      </c>
      <c r="P571" s="120">
        <v>0</v>
      </c>
      <c r="Q571" s="120">
        <v>0</v>
      </c>
      <c r="R571" s="120">
        <v>772</v>
      </c>
      <c r="AB571" s="116">
        <f t="shared" si="129"/>
        <v>0</v>
      </c>
      <c r="AC571" s="116">
        <f t="shared" si="130"/>
        <v>0</v>
      </c>
      <c r="AD571" s="116">
        <f t="shared" si="131"/>
        <v>0</v>
      </c>
      <c r="AE571" s="116">
        <f t="shared" si="132"/>
        <v>0</v>
      </c>
      <c r="AF571" s="116">
        <f t="shared" si="133"/>
        <v>0</v>
      </c>
      <c r="AG571" s="116">
        <f t="shared" si="134"/>
        <v>0</v>
      </c>
      <c r="AH571" s="116">
        <f t="shared" si="135"/>
        <v>191</v>
      </c>
      <c r="AI571" s="116">
        <f t="shared" si="136"/>
        <v>189</v>
      </c>
      <c r="AJ571" s="116">
        <f t="shared" si="137"/>
        <v>193</v>
      </c>
      <c r="AK571" s="116">
        <f t="shared" si="138"/>
        <v>199</v>
      </c>
      <c r="AL571" s="116">
        <f t="shared" si="139"/>
        <v>0</v>
      </c>
      <c r="AM571" s="116">
        <f t="shared" si="140"/>
        <v>0</v>
      </c>
      <c r="AN571" s="116">
        <f t="shared" si="141"/>
        <v>0</v>
      </c>
      <c r="AO571" s="116">
        <f t="shared" si="142"/>
        <v>0</v>
      </c>
      <c r="AP571" s="116">
        <f t="shared" si="143"/>
        <v>0</v>
      </c>
      <c r="AQ571" s="116">
        <f t="shared" si="144"/>
        <v>772</v>
      </c>
    </row>
    <row r="572" spans="1:43" x14ac:dyDescent="0.25">
      <c r="A572" s="119" t="s">
        <v>773</v>
      </c>
      <c r="B572" s="119" t="s">
        <v>777</v>
      </c>
      <c r="C572" s="120">
        <v>71</v>
      </c>
      <c r="D572" s="120">
        <v>55</v>
      </c>
      <c r="E572" s="120">
        <v>48</v>
      </c>
      <c r="F572" s="120">
        <v>56</v>
      </c>
      <c r="G572" s="120">
        <v>55</v>
      </c>
      <c r="H572" s="120">
        <v>54</v>
      </c>
      <c r="I572" s="120">
        <v>0</v>
      </c>
      <c r="J572" s="120">
        <v>0</v>
      </c>
      <c r="K572" s="120">
        <v>0</v>
      </c>
      <c r="L572" s="120">
        <v>0</v>
      </c>
      <c r="M572" s="120">
        <v>0</v>
      </c>
      <c r="N572" s="120">
        <v>0</v>
      </c>
      <c r="O572" s="120">
        <v>0</v>
      </c>
      <c r="P572" s="120">
        <v>0</v>
      </c>
      <c r="Q572" s="120">
        <v>0</v>
      </c>
      <c r="R572" s="120">
        <v>339</v>
      </c>
      <c r="AB572" s="116">
        <f t="shared" si="129"/>
        <v>71</v>
      </c>
      <c r="AC572" s="116">
        <f t="shared" si="130"/>
        <v>55</v>
      </c>
      <c r="AD572" s="116">
        <f t="shared" si="131"/>
        <v>48</v>
      </c>
      <c r="AE572" s="116">
        <f t="shared" si="132"/>
        <v>56</v>
      </c>
      <c r="AF572" s="116">
        <f t="shared" si="133"/>
        <v>55</v>
      </c>
      <c r="AG572" s="116">
        <f t="shared" si="134"/>
        <v>54</v>
      </c>
      <c r="AH572" s="116">
        <f t="shared" si="135"/>
        <v>0</v>
      </c>
      <c r="AI572" s="116">
        <f t="shared" si="136"/>
        <v>0</v>
      </c>
      <c r="AJ572" s="116">
        <f t="shared" si="137"/>
        <v>0</v>
      </c>
      <c r="AK572" s="116">
        <f t="shared" si="138"/>
        <v>0</v>
      </c>
      <c r="AL572" s="116">
        <f t="shared" si="139"/>
        <v>0</v>
      </c>
      <c r="AM572" s="116">
        <f t="shared" si="140"/>
        <v>0</v>
      </c>
      <c r="AN572" s="116">
        <f t="shared" si="141"/>
        <v>0</v>
      </c>
      <c r="AO572" s="116">
        <f t="shared" si="142"/>
        <v>0</v>
      </c>
      <c r="AP572" s="116">
        <f t="shared" si="143"/>
        <v>0</v>
      </c>
      <c r="AQ572" s="116">
        <f t="shared" si="144"/>
        <v>339</v>
      </c>
    </row>
    <row r="573" spans="1:43" x14ac:dyDescent="0.25">
      <c r="A573" s="119" t="s">
        <v>773</v>
      </c>
      <c r="B573" s="119" t="s">
        <v>778</v>
      </c>
      <c r="C573" s="120">
        <v>0</v>
      </c>
      <c r="D573" s="120">
        <v>66</v>
      </c>
      <c r="E573" s="120">
        <v>76</v>
      </c>
      <c r="F573" s="120">
        <v>79</v>
      </c>
      <c r="G573" s="120">
        <v>83</v>
      </c>
      <c r="H573" s="120">
        <v>75</v>
      </c>
      <c r="I573" s="120">
        <v>0</v>
      </c>
      <c r="J573" s="120">
        <v>0</v>
      </c>
      <c r="K573" s="120">
        <v>0</v>
      </c>
      <c r="L573" s="120">
        <v>0</v>
      </c>
      <c r="M573" s="120">
        <v>0</v>
      </c>
      <c r="N573" s="120">
        <v>0</v>
      </c>
      <c r="O573" s="120">
        <v>0</v>
      </c>
      <c r="P573" s="120">
        <v>0</v>
      </c>
      <c r="Q573" s="120">
        <v>0</v>
      </c>
      <c r="R573" s="120">
        <v>379</v>
      </c>
      <c r="AB573" s="116">
        <f t="shared" si="129"/>
        <v>0</v>
      </c>
      <c r="AC573" s="116">
        <f t="shared" si="130"/>
        <v>66</v>
      </c>
      <c r="AD573" s="116">
        <f t="shared" si="131"/>
        <v>76</v>
      </c>
      <c r="AE573" s="116">
        <f t="shared" si="132"/>
        <v>79</v>
      </c>
      <c r="AF573" s="116">
        <f t="shared" si="133"/>
        <v>83</v>
      </c>
      <c r="AG573" s="116">
        <f t="shared" si="134"/>
        <v>75</v>
      </c>
      <c r="AH573" s="116">
        <f t="shared" si="135"/>
        <v>0</v>
      </c>
      <c r="AI573" s="116">
        <f t="shared" si="136"/>
        <v>0</v>
      </c>
      <c r="AJ573" s="116">
        <f t="shared" si="137"/>
        <v>0</v>
      </c>
      <c r="AK573" s="116">
        <f t="shared" si="138"/>
        <v>0</v>
      </c>
      <c r="AL573" s="116">
        <f t="shared" si="139"/>
        <v>0</v>
      </c>
      <c r="AM573" s="116">
        <f t="shared" si="140"/>
        <v>0</v>
      </c>
      <c r="AN573" s="116">
        <f t="shared" si="141"/>
        <v>0</v>
      </c>
      <c r="AO573" s="116">
        <f t="shared" si="142"/>
        <v>0</v>
      </c>
      <c r="AP573" s="116">
        <f t="shared" si="143"/>
        <v>0</v>
      </c>
      <c r="AQ573" s="116">
        <f t="shared" si="144"/>
        <v>379</v>
      </c>
    </row>
    <row r="574" spans="1:43" x14ac:dyDescent="0.25">
      <c r="A574" s="119" t="s">
        <v>779</v>
      </c>
      <c r="B574" s="119" t="s">
        <v>780</v>
      </c>
      <c r="C574" s="120">
        <v>0</v>
      </c>
      <c r="D574" s="120">
        <v>101</v>
      </c>
      <c r="E574" s="120">
        <v>139</v>
      </c>
      <c r="F574" s="120">
        <v>143</v>
      </c>
      <c r="G574" s="120">
        <v>139</v>
      </c>
      <c r="H574" s="120">
        <v>141</v>
      </c>
      <c r="I574" s="120">
        <v>131</v>
      </c>
      <c r="J574" s="120">
        <v>124</v>
      </c>
      <c r="K574" s="120">
        <v>113</v>
      </c>
      <c r="L574" s="120">
        <v>107</v>
      </c>
      <c r="M574" s="120">
        <v>77</v>
      </c>
      <c r="N574" s="120">
        <v>79</v>
      </c>
      <c r="O574" s="120">
        <v>79</v>
      </c>
      <c r="P574" s="120">
        <v>86</v>
      </c>
      <c r="Q574" s="120">
        <v>0</v>
      </c>
      <c r="R574" s="120">
        <v>1459</v>
      </c>
      <c r="AB574" s="116">
        <f t="shared" si="129"/>
        <v>0</v>
      </c>
      <c r="AC574" s="116">
        <f t="shared" si="130"/>
        <v>101</v>
      </c>
      <c r="AD574" s="116">
        <f t="shared" si="131"/>
        <v>139</v>
      </c>
      <c r="AE574" s="116">
        <f t="shared" si="132"/>
        <v>143</v>
      </c>
      <c r="AF574" s="116">
        <f t="shared" si="133"/>
        <v>139</v>
      </c>
      <c r="AG574" s="116">
        <f t="shared" si="134"/>
        <v>141</v>
      </c>
      <c r="AH574" s="116">
        <f t="shared" si="135"/>
        <v>131</v>
      </c>
      <c r="AI574" s="116">
        <f t="shared" si="136"/>
        <v>124</v>
      </c>
      <c r="AJ574" s="116">
        <f t="shared" si="137"/>
        <v>113</v>
      </c>
      <c r="AK574" s="116">
        <f t="shared" si="138"/>
        <v>107</v>
      </c>
      <c r="AL574" s="116">
        <f t="shared" si="139"/>
        <v>77</v>
      </c>
      <c r="AM574" s="116">
        <f t="shared" si="140"/>
        <v>79</v>
      </c>
      <c r="AN574" s="116">
        <f t="shared" si="141"/>
        <v>79</v>
      </c>
      <c r="AO574" s="116">
        <f t="shared" si="142"/>
        <v>86</v>
      </c>
      <c r="AP574" s="116">
        <f t="shared" si="143"/>
        <v>0</v>
      </c>
      <c r="AQ574" s="116">
        <f t="shared" si="144"/>
        <v>1459</v>
      </c>
    </row>
    <row r="575" spans="1:43" x14ac:dyDescent="0.25">
      <c r="A575" s="119" t="s">
        <v>781</v>
      </c>
      <c r="B575" s="119" t="s">
        <v>782</v>
      </c>
      <c r="C575" s="120">
        <v>0</v>
      </c>
      <c r="D575" s="120">
        <v>109</v>
      </c>
      <c r="E575" s="120">
        <v>115</v>
      </c>
      <c r="F575" s="120">
        <v>110</v>
      </c>
      <c r="G575" s="120">
        <v>116</v>
      </c>
      <c r="H575" s="120">
        <v>110</v>
      </c>
      <c r="I575" s="120">
        <v>111</v>
      </c>
      <c r="J575" s="120">
        <v>0</v>
      </c>
      <c r="K575" s="120">
        <v>0</v>
      </c>
      <c r="L575" s="120">
        <v>0</v>
      </c>
      <c r="M575" s="120">
        <v>0</v>
      </c>
      <c r="N575" s="120">
        <v>0</v>
      </c>
      <c r="O575" s="120">
        <v>0</v>
      </c>
      <c r="P575" s="120">
        <v>0</v>
      </c>
      <c r="Q575" s="120">
        <v>0</v>
      </c>
      <c r="R575" s="120">
        <v>671</v>
      </c>
      <c r="AB575" s="116">
        <f t="shared" si="129"/>
        <v>0</v>
      </c>
      <c r="AC575" s="116">
        <f t="shared" si="130"/>
        <v>109</v>
      </c>
      <c r="AD575" s="116">
        <f t="shared" si="131"/>
        <v>115</v>
      </c>
      <c r="AE575" s="116">
        <f t="shared" si="132"/>
        <v>110</v>
      </c>
      <c r="AF575" s="116">
        <f t="shared" si="133"/>
        <v>116</v>
      </c>
      <c r="AG575" s="116">
        <f t="shared" si="134"/>
        <v>110</v>
      </c>
      <c r="AH575" s="116">
        <f t="shared" si="135"/>
        <v>111</v>
      </c>
      <c r="AI575" s="116">
        <f t="shared" si="136"/>
        <v>0</v>
      </c>
      <c r="AJ575" s="116">
        <f t="shared" si="137"/>
        <v>0</v>
      </c>
      <c r="AK575" s="116">
        <f t="shared" si="138"/>
        <v>0</v>
      </c>
      <c r="AL575" s="116">
        <f t="shared" si="139"/>
        <v>0</v>
      </c>
      <c r="AM575" s="116">
        <f t="shared" si="140"/>
        <v>0</v>
      </c>
      <c r="AN575" s="116">
        <f t="shared" si="141"/>
        <v>0</v>
      </c>
      <c r="AO575" s="116">
        <f t="shared" si="142"/>
        <v>0</v>
      </c>
      <c r="AP575" s="116">
        <f t="shared" si="143"/>
        <v>0</v>
      </c>
      <c r="AQ575" s="116">
        <f t="shared" si="144"/>
        <v>671</v>
      </c>
    </row>
    <row r="576" spans="1:43" x14ac:dyDescent="0.25">
      <c r="A576" s="119" t="s">
        <v>781</v>
      </c>
      <c r="B576" s="119" t="s">
        <v>783</v>
      </c>
      <c r="C576" s="120">
        <v>0</v>
      </c>
      <c r="D576" s="120">
        <v>83</v>
      </c>
      <c r="E576" s="120">
        <v>88</v>
      </c>
      <c r="F576" s="120">
        <v>86</v>
      </c>
      <c r="G576" s="120">
        <v>88</v>
      </c>
      <c r="H576" s="120">
        <v>84</v>
      </c>
      <c r="I576" s="120">
        <v>75</v>
      </c>
      <c r="J576" s="120">
        <v>0</v>
      </c>
      <c r="K576" s="120">
        <v>0</v>
      </c>
      <c r="L576" s="120">
        <v>0</v>
      </c>
      <c r="M576" s="120">
        <v>0</v>
      </c>
      <c r="N576" s="120">
        <v>0</v>
      </c>
      <c r="O576" s="120">
        <v>0</v>
      </c>
      <c r="P576" s="120">
        <v>0</v>
      </c>
      <c r="Q576" s="120">
        <v>0</v>
      </c>
      <c r="R576" s="120">
        <v>504</v>
      </c>
      <c r="AB576" s="116">
        <f t="shared" si="129"/>
        <v>0</v>
      </c>
      <c r="AC576" s="116">
        <f t="shared" si="130"/>
        <v>83</v>
      </c>
      <c r="AD576" s="116">
        <f t="shared" si="131"/>
        <v>88</v>
      </c>
      <c r="AE576" s="116">
        <f t="shared" si="132"/>
        <v>86</v>
      </c>
      <c r="AF576" s="116">
        <f t="shared" si="133"/>
        <v>88</v>
      </c>
      <c r="AG576" s="116">
        <f t="shared" si="134"/>
        <v>84</v>
      </c>
      <c r="AH576" s="116">
        <f t="shared" si="135"/>
        <v>75</v>
      </c>
      <c r="AI576" s="116">
        <f t="shared" si="136"/>
        <v>0</v>
      </c>
      <c r="AJ576" s="116">
        <f t="shared" si="137"/>
        <v>0</v>
      </c>
      <c r="AK576" s="116">
        <f t="shared" si="138"/>
        <v>0</v>
      </c>
      <c r="AL576" s="116">
        <f t="shared" si="139"/>
        <v>0</v>
      </c>
      <c r="AM576" s="116">
        <f t="shared" si="140"/>
        <v>0</v>
      </c>
      <c r="AN576" s="116">
        <f t="shared" si="141"/>
        <v>0</v>
      </c>
      <c r="AO576" s="116">
        <f t="shared" si="142"/>
        <v>0</v>
      </c>
      <c r="AP576" s="116">
        <f t="shared" si="143"/>
        <v>0</v>
      </c>
      <c r="AQ576" s="116">
        <f t="shared" si="144"/>
        <v>504</v>
      </c>
    </row>
    <row r="577" spans="1:43" x14ac:dyDescent="0.25">
      <c r="A577" s="119" t="s">
        <v>781</v>
      </c>
      <c r="B577" s="119" t="s">
        <v>784</v>
      </c>
      <c r="C577" s="120">
        <v>0</v>
      </c>
      <c r="D577" s="120">
        <v>0</v>
      </c>
      <c r="E577" s="120">
        <v>0</v>
      </c>
      <c r="F577" s="120">
        <v>0</v>
      </c>
      <c r="G577" s="120">
        <v>0</v>
      </c>
      <c r="H577" s="120">
        <v>0</v>
      </c>
      <c r="I577" s="120">
        <v>0</v>
      </c>
      <c r="J577" s="120">
        <v>226</v>
      </c>
      <c r="K577" s="120">
        <v>197</v>
      </c>
      <c r="L577" s="120">
        <v>169</v>
      </c>
      <c r="M577" s="120">
        <v>0</v>
      </c>
      <c r="N577" s="120">
        <v>0</v>
      </c>
      <c r="O577" s="120">
        <v>0</v>
      </c>
      <c r="P577" s="120">
        <v>0</v>
      </c>
      <c r="Q577" s="120">
        <v>0</v>
      </c>
      <c r="R577" s="120">
        <v>592</v>
      </c>
      <c r="AB577" s="116">
        <f t="shared" si="129"/>
        <v>0</v>
      </c>
      <c r="AC577" s="116">
        <f t="shared" si="130"/>
        <v>0</v>
      </c>
      <c r="AD577" s="116">
        <f t="shared" si="131"/>
        <v>0</v>
      </c>
      <c r="AE577" s="116">
        <f t="shared" si="132"/>
        <v>0</v>
      </c>
      <c r="AF577" s="116">
        <f t="shared" si="133"/>
        <v>0</v>
      </c>
      <c r="AG577" s="116">
        <f t="shared" si="134"/>
        <v>0</v>
      </c>
      <c r="AH577" s="116">
        <f t="shared" si="135"/>
        <v>0</v>
      </c>
      <c r="AI577" s="116">
        <f t="shared" si="136"/>
        <v>226</v>
      </c>
      <c r="AJ577" s="116">
        <f t="shared" si="137"/>
        <v>197</v>
      </c>
      <c r="AK577" s="116">
        <f t="shared" si="138"/>
        <v>169</v>
      </c>
      <c r="AL577" s="116">
        <f t="shared" si="139"/>
        <v>0</v>
      </c>
      <c r="AM577" s="116">
        <f t="shared" si="140"/>
        <v>0</v>
      </c>
      <c r="AN577" s="116">
        <f t="shared" si="141"/>
        <v>0</v>
      </c>
      <c r="AO577" s="116">
        <f t="shared" si="142"/>
        <v>0</v>
      </c>
      <c r="AP577" s="116">
        <f t="shared" si="143"/>
        <v>0</v>
      </c>
      <c r="AQ577" s="116">
        <f t="shared" si="144"/>
        <v>592</v>
      </c>
    </row>
    <row r="578" spans="1:43" x14ac:dyDescent="0.25">
      <c r="A578" s="119" t="s">
        <v>781</v>
      </c>
      <c r="B578" s="119" t="s">
        <v>785</v>
      </c>
      <c r="C578" s="120">
        <v>0</v>
      </c>
      <c r="D578" s="120">
        <v>79</v>
      </c>
      <c r="E578" s="120">
        <v>75</v>
      </c>
      <c r="F578" s="120">
        <v>75</v>
      </c>
      <c r="G578" s="120">
        <v>78</v>
      </c>
      <c r="H578" s="120">
        <v>65</v>
      </c>
      <c r="I578" s="120">
        <v>64</v>
      </c>
      <c r="J578" s="120">
        <v>0</v>
      </c>
      <c r="K578" s="120">
        <v>0</v>
      </c>
      <c r="L578" s="120">
        <v>0</v>
      </c>
      <c r="M578" s="120">
        <v>0</v>
      </c>
      <c r="N578" s="120">
        <v>0</v>
      </c>
      <c r="O578" s="120">
        <v>0</v>
      </c>
      <c r="P578" s="120">
        <v>0</v>
      </c>
      <c r="Q578" s="120">
        <v>0</v>
      </c>
      <c r="R578" s="118">
        <v>436</v>
      </c>
      <c r="AB578" s="116">
        <f t="shared" si="129"/>
        <v>0</v>
      </c>
      <c r="AC578" s="116">
        <f t="shared" si="130"/>
        <v>79</v>
      </c>
      <c r="AD578" s="116">
        <f t="shared" si="131"/>
        <v>75</v>
      </c>
      <c r="AE578" s="116">
        <f t="shared" si="132"/>
        <v>75</v>
      </c>
      <c r="AF578" s="116">
        <f t="shared" si="133"/>
        <v>78</v>
      </c>
      <c r="AG578" s="116">
        <f t="shared" si="134"/>
        <v>65</v>
      </c>
      <c r="AH578" s="116">
        <f t="shared" si="135"/>
        <v>64</v>
      </c>
      <c r="AI578" s="116">
        <f t="shared" si="136"/>
        <v>0</v>
      </c>
      <c r="AJ578" s="116">
        <f t="shared" si="137"/>
        <v>0</v>
      </c>
      <c r="AK578" s="116">
        <f t="shared" si="138"/>
        <v>0</v>
      </c>
      <c r="AL578" s="116">
        <f t="shared" si="139"/>
        <v>0</v>
      </c>
      <c r="AM578" s="116">
        <f t="shared" si="140"/>
        <v>0</v>
      </c>
      <c r="AN578" s="116">
        <f t="shared" si="141"/>
        <v>0</v>
      </c>
      <c r="AO578" s="116">
        <f t="shared" si="142"/>
        <v>0</v>
      </c>
      <c r="AP578" s="116">
        <f t="shared" si="143"/>
        <v>0</v>
      </c>
      <c r="AQ578" s="116">
        <f t="shared" si="144"/>
        <v>436</v>
      </c>
    </row>
    <row r="579" spans="1:43" x14ac:dyDescent="0.25">
      <c r="A579" s="119" t="s">
        <v>781</v>
      </c>
      <c r="B579" s="119" t="s">
        <v>786</v>
      </c>
      <c r="C579" s="120">
        <v>0</v>
      </c>
      <c r="D579" s="120">
        <v>0</v>
      </c>
      <c r="E579" s="120">
        <v>0</v>
      </c>
      <c r="F579" s="120">
        <v>0</v>
      </c>
      <c r="G579" s="120">
        <v>0</v>
      </c>
      <c r="H579" s="120">
        <v>0</v>
      </c>
      <c r="I579" s="120">
        <v>0</v>
      </c>
      <c r="J579" s="120">
        <v>0</v>
      </c>
      <c r="K579" s="120">
        <v>0</v>
      </c>
      <c r="L579" s="120">
        <v>0</v>
      </c>
      <c r="M579" s="120">
        <v>736</v>
      </c>
      <c r="N579" s="120">
        <v>649</v>
      </c>
      <c r="O579" s="120">
        <v>602</v>
      </c>
      <c r="P579" s="120">
        <v>546</v>
      </c>
      <c r="Q579" s="120">
        <v>1</v>
      </c>
      <c r="R579" s="120">
        <v>2534</v>
      </c>
      <c r="AB579" s="116">
        <f t="shared" si="129"/>
        <v>0</v>
      </c>
      <c r="AC579" s="116">
        <f t="shared" si="130"/>
        <v>0</v>
      </c>
      <c r="AD579" s="116">
        <f t="shared" si="131"/>
        <v>0</v>
      </c>
      <c r="AE579" s="116">
        <f t="shared" si="132"/>
        <v>0</v>
      </c>
      <c r="AF579" s="116">
        <f t="shared" si="133"/>
        <v>0</v>
      </c>
      <c r="AG579" s="116">
        <f t="shared" si="134"/>
        <v>0</v>
      </c>
      <c r="AH579" s="116">
        <f t="shared" si="135"/>
        <v>0</v>
      </c>
      <c r="AI579" s="116">
        <f t="shared" si="136"/>
        <v>0</v>
      </c>
      <c r="AJ579" s="116">
        <f t="shared" si="137"/>
        <v>0</v>
      </c>
      <c r="AK579" s="116">
        <f t="shared" si="138"/>
        <v>0</v>
      </c>
      <c r="AL579" s="116">
        <f t="shared" si="139"/>
        <v>736</v>
      </c>
      <c r="AM579" s="116">
        <f t="shared" si="140"/>
        <v>649</v>
      </c>
      <c r="AN579" s="116">
        <f t="shared" si="141"/>
        <v>602</v>
      </c>
      <c r="AO579" s="116">
        <f t="shared" si="142"/>
        <v>546</v>
      </c>
      <c r="AP579" s="116">
        <f t="shared" si="143"/>
        <v>1</v>
      </c>
      <c r="AQ579" s="116">
        <f t="shared" si="144"/>
        <v>2534</v>
      </c>
    </row>
    <row r="580" spans="1:43" x14ac:dyDescent="0.25">
      <c r="A580" s="119" t="s">
        <v>781</v>
      </c>
      <c r="B580" s="119" t="s">
        <v>787</v>
      </c>
      <c r="C580" s="120">
        <v>0</v>
      </c>
      <c r="D580" s="120">
        <v>0</v>
      </c>
      <c r="E580" s="120">
        <v>0</v>
      </c>
      <c r="F580" s="120">
        <v>0</v>
      </c>
      <c r="G580" s="120">
        <v>0</v>
      </c>
      <c r="H580" s="120">
        <v>0</v>
      </c>
      <c r="I580" s="120">
        <v>0</v>
      </c>
      <c r="J580" s="120">
        <v>195</v>
      </c>
      <c r="K580" s="120">
        <v>179</v>
      </c>
      <c r="L580" s="120">
        <v>218</v>
      </c>
      <c r="M580" s="120">
        <v>0</v>
      </c>
      <c r="N580" s="120">
        <v>0</v>
      </c>
      <c r="O580" s="120">
        <v>0</v>
      </c>
      <c r="P580" s="120">
        <v>0</v>
      </c>
      <c r="Q580" s="120">
        <v>0</v>
      </c>
      <c r="R580" s="120">
        <v>592</v>
      </c>
      <c r="AB580" s="116">
        <f t="shared" ref="AB580:AB643" si="145">C580*1</f>
        <v>0</v>
      </c>
      <c r="AC580" s="116">
        <f t="shared" ref="AC580:AC643" si="146">D580*1</f>
        <v>0</v>
      </c>
      <c r="AD580" s="116">
        <f t="shared" ref="AD580:AD643" si="147">E580*1</f>
        <v>0</v>
      </c>
      <c r="AE580" s="116">
        <f t="shared" ref="AE580:AE643" si="148">F580*1</f>
        <v>0</v>
      </c>
      <c r="AF580" s="116">
        <f t="shared" ref="AF580:AF643" si="149">G580*1</f>
        <v>0</v>
      </c>
      <c r="AG580" s="116">
        <f t="shared" ref="AG580:AG643" si="150">H580*1</f>
        <v>0</v>
      </c>
      <c r="AH580" s="116">
        <f t="shared" ref="AH580:AH643" si="151">I580*1</f>
        <v>0</v>
      </c>
      <c r="AI580" s="116">
        <f t="shared" ref="AI580:AI643" si="152">J580*1</f>
        <v>195</v>
      </c>
      <c r="AJ580" s="116">
        <f t="shared" ref="AJ580:AJ643" si="153">K580*1</f>
        <v>179</v>
      </c>
      <c r="AK580" s="116">
        <f t="shared" ref="AK580:AK643" si="154">L580*1</f>
        <v>218</v>
      </c>
      <c r="AL580" s="116">
        <f t="shared" ref="AL580:AL643" si="155">M580*1</f>
        <v>0</v>
      </c>
      <c r="AM580" s="116">
        <f t="shared" ref="AM580:AM643" si="156">N580*1</f>
        <v>0</v>
      </c>
      <c r="AN580" s="116">
        <f t="shared" ref="AN580:AN643" si="157">O580*1</f>
        <v>0</v>
      </c>
      <c r="AO580" s="116">
        <f t="shared" ref="AO580:AO643" si="158">P580*1</f>
        <v>0</v>
      </c>
      <c r="AP580" s="116">
        <f t="shared" ref="AP580:AP643" si="159">Q580*1</f>
        <v>0</v>
      </c>
      <c r="AQ580" s="116">
        <f t="shared" ref="AQ580:AQ643" si="160">R580*1</f>
        <v>592</v>
      </c>
    </row>
    <row r="581" spans="1:43" x14ac:dyDescent="0.25">
      <c r="A581" s="119" t="s">
        <v>781</v>
      </c>
      <c r="B581" s="119" t="s">
        <v>788</v>
      </c>
      <c r="C581" s="120">
        <v>0</v>
      </c>
      <c r="D581" s="120">
        <v>80</v>
      </c>
      <c r="E581" s="120">
        <v>72</v>
      </c>
      <c r="F581" s="120">
        <v>84</v>
      </c>
      <c r="G581" s="120">
        <v>69</v>
      </c>
      <c r="H581" s="120">
        <v>82</v>
      </c>
      <c r="I581" s="120">
        <v>66</v>
      </c>
      <c r="J581" s="120">
        <v>0</v>
      </c>
      <c r="K581" s="120">
        <v>0</v>
      </c>
      <c r="L581" s="120">
        <v>0</v>
      </c>
      <c r="M581" s="120">
        <v>0</v>
      </c>
      <c r="N581" s="120">
        <v>0</v>
      </c>
      <c r="O581" s="120">
        <v>0</v>
      </c>
      <c r="P581" s="120">
        <v>0</v>
      </c>
      <c r="Q581" s="120">
        <v>0</v>
      </c>
      <c r="R581" s="120">
        <v>453</v>
      </c>
      <c r="AB581" s="116">
        <f t="shared" si="145"/>
        <v>0</v>
      </c>
      <c r="AC581" s="116">
        <f t="shared" si="146"/>
        <v>80</v>
      </c>
      <c r="AD581" s="116">
        <f t="shared" si="147"/>
        <v>72</v>
      </c>
      <c r="AE581" s="116">
        <f t="shared" si="148"/>
        <v>84</v>
      </c>
      <c r="AF581" s="116">
        <f t="shared" si="149"/>
        <v>69</v>
      </c>
      <c r="AG581" s="116">
        <f t="shared" si="150"/>
        <v>82</v>
      </c>
      <c r="AH581" s="116">
        <f t="shared" si="151"/>
        <v>66</v>
      </c>
      <c r="AI581" s="116">
        <f t="shared" si="152"/>
        <v>0</v>
      </c>
      <c r="AJ581" s="116">
        <f t="shared" si="153"/>
        <v>0</v>
      </c>
      <c r="AK581" s="116">
        <f t="shared" si="154"/>
        <v>0</v>
      </c>
      <c r="AL581" s="116">
        <f t="shared" si="155"/>
        <v>0</v>
      </c>
      <c r="AM581" s="116">
        <f t="shared" si="156"/>
        <v>0</v>
      </c>
      <c r="AN581" s="116">
        <f t="shared" si="157"/>
        <v>0</v>
      </c>
      <c r="AO581" s="116">
        <f t="shared" si="158"/>
        <v>0</v>
      </c>
      <c r="AP581" s="116">
        <f t="shared" si="159"/>
        <v>0</v>
      </c>
      <c r="AQ581" s="116">
        <f t="shared" si="160"/>
        <v>453</v>
      </c>
    </row>
    <row r="582" spans="1:43" x14ac:dyDescent="0.25">
      <c r="A582" s="119" t="s">
        <v>781</v>
      </c>
      <c r="B582" s="119" t="s">
        <v>789</v>
      </c>
      <c r="C582" s="120">
        <v>0</v>
      </c>
      <c r="D582" s="120">
        <v>85</v>
      </c>
      <c r="E582" s="120">
        <v>85</v>
      </c>
      <c r="F582" s="120">
        <v>87</v>
      </c>
      <c r="G582" s="120">
        <v>87</v>
      </c>
      <c r="H582" s="120">
        <v>102</v>
      </c>
      <c r="I582" s="120">
        <v>92</v>
      </c>
      <c r="J582" s="120">
        <v>0</v>
      </c>
      <c r="K582" s="120">
        <v>0</v>
      </c>
      <c r="L582" s="120">
        <v>0</v>
      </c>
      <c r="M582" s="120">
        <v>0</v>
      </c>
      <c r="N582" s="120">
        <v>0</v>
      </c>
      <c r="O582" s="120">
        <v>0</v>
      </c>
      <c r="P582" s="120">
        <v>0</v>
      </c>
      <c r="Q582" s="120">
        <v>0</v>
      </c>
      <c r="R582" s="120">
        <v>538</v>
      </c>
      <c r="AB582" s="116">
        <f t="shared" si="145"/>
        <v>0</v>
      </c>
      <c r="AC582" s="116">
        <f t="shared" si="146"/>
        <v>85</v>
      </c>
      <c r="AD582" s="116">
        <f t="shared" si="147"/>
        <v>85</v>
      </c>
      <c r="AE582" s="116">
        <f t="shared" si="148"/>
        <v>87</v>
      </c>
      <c r="AF582" s="116">
        <f t="shared" si="149"/>
        <v>87</v>
      </c>
      <c r="AG582" s="116">
        <f t="shared" si="150"/>
        <v>102</v>
      </c>
      <c r="AH582" s="116">
        <f t="shared" si="151"/>
        <v>92</v>
      </c>
      <c r="AI582" s="116">
        <f t="shared" si="152"/>
        <v>0</v>
      </c>
      <c r="AJ582" s="116">
        <f t="shared" si="153"/>
        <v>0</v>
      </c>
      <c r="AK582" s="116">
        <f t="shared" si="154"/>
        <v>0</v>
      </c>
      <c r="AL582" s="116">
        <f t="shared" si="155"/>
        <v>0</v>
      </c>
      <c r="AM582" s="116">
        <f t="shared" si="156"/>
        <v>0</v>
      </c>
      <c r="AN582" s="116">
        <f t="shared" si="157"/>
        <v>0</v>
      </c>
      <c r="AO582" s="116">
        <f t="shared" si="158"/>
        <v>0</v>
      </c>
      <c r="AP582" s="116">
        <f t="shared" si="159"/>
        <v>0</v>
      </c>
      <c r="AQ582" s="116">
        <f t="shared" si="160"/>
        <v>538</v>
      </c>
    </row>
    <row r="583" spans="1:43" x14ac:dyDescent="0.25">
      <c r="A583" s="119" t="s">
        <v>781</v>
      </c>
      <c r="B583" s="119" t="s">
        <v>790</v>
      </c>
      <c r="C583" s="120">
        <v>245</v>
      </c>
      <c r="D583" s="120">
        <v>0</v>
      </c>
      <c r="E583" s="120">
        <v>0</v>
      </c>
      <c r="F583" s="120">
        <v>0</v>
      </c>
      <c r="G583" s="120">
        <v>0</v>
      </c>
      <c r="H583" s="120">
        <v>0</v>
      </c>
      <c r="I583" s="120">
        <v>0</v>
      </c>
      <c r="J583" s="120">
        <v>0</v>
      </c>
      <c r="K583" s="120">
        <v>0</v>
      </c>
      <c r="L583" s="120">
        <v>0</v>
      </c>
      <c r="M583" s="120">
        <v>0</v>
      </c>
      <c r="N583" s="120">
        <v>0</v>
      </c>
      <c r="O583" s="120">
        <v>0</v>
      </c>
      <c r="P583" s="120">
        <v>0</v>
      </c>
      <c r="Q583" s="120">
        <v>0</v>
      </c>
      <c r="R583" s="118">
        <v>245</v>
      </c>
      <c r="AB583" s="116">
        <f t="shared" si="145"/>
        <v>245</v>
      </c>
      <c r="AC583" s="116">
        <f t="shared" si="146"/>
        <v>0</v>
      </c>
      <c r="AD583" s="116">
        <f t="shared" si="147"/>
        <v>0</v>
      </c>
      <c r="AE583" s="116">
        <f t="shared" si="148"/>
        <v>0</v>
      </c>
      <c r="AF583" s="116">
        <f t="shared" si="149"/>
        <v>0</v>
      </c>
      <c r="AG583" s="116">
        <f t="shared" si="150"/>
        <v>0</v>
      </c>
      <c r="AH583" s="116">
        <f t="shared" si="151"/>
        <v>0</v>
      </c>
      <c r="AI583" s="116">
        <f t="shared" si="152"/>
        <v>0</v>
      </c>
      <c r="AJ583" s="116">
        <f t="shared" si="153"/>
        <v>0</v>
      </c>
      <c r="AK583" s="116">
        <f t="shared" si="154"/>
        <v>0</v>
      </c>
      <c r="AL583" s="116">
        <f t="shared" si="155"/>
        <v>0</v>
      </c>
      <c r="AM583" s="116">
        <f t="shared" si="156"/>
        <v>0</v>
      </c>
      <c r="AN583" s="116">
        <f t="shared" si="157"/>
        <v>0</v>
      </c>
      <c r="AO583" s="116">
        <f t="shared" si="158"/>
        <v>0</v>
      </c>
      <c r="AP583" s="116">
        <f t="shared" si="159"/>
        <v>0</v>
      </c>
      <c r="AQ583" s="116">
        <f t="shared" si="160"/>
        <v>245</v>
      </c>
    </row>
    <row r="584" spans="1:43" x14ac:dyDescent="0.25">
      <c r="A584" s="119" t="s">
        <v>781</v>
      </c>
      <c r="B584" s="119" t="s">
        <v>364</v>
      </c>
      <c r="C584" s="120">
        <v>0</v>
      </c>
      <c r="D584" s="120">
        <v>70</v>
      </c>
      <c r="E584" s="120">
        <v>61</v>
      </c>
      <c r="F584" s="120">
        <v>61</v>
      </c>
      <c r="G584" s="120">
        <v>62</v>
      </c>
      <c r="H584" s="120">
        <v>73</v>
      </c>
      <c r="I584" s="120">
        <v>58</v>
      </c>
      <c r="J584" s="120">
        <v>0</v>
      </c>
      <c r="K584" s="120">
        <v>0</v>
      </c>
      <c r="L584" s="120">
        <v>0</v>
      </c>
      <c r="M584" s="120">
        <v>0</v>
      </c>
      <c r="N584" s="120">
        <v>0</v>
      </c>
      <c r="O584" s="120">
        <v>0</v>
      </c>
      <c r="P584" s="120">
        <v>0</v>
      </c>
      <c r="Q584" s="120">
        <v>0</v>
      </c>
      <c r="R584" s="120">
        <v>385</v>
      </c>
      <c r="AB584" s="116">
        <f t="shared" si="145"/>
        <v>0</v>
      </c>
      <c r="AC584" s="116">
        <f t="shared" si="146"/>
        <v>70</v>
      </c>
      <c r="AD584" s="116">
        <f t="shared" si="147"/>
        <v>61</v>
      </c>
      <c r="AE584" s="116">
        <f t="shared" si="148"/>
        <v>61</v>
      </c>
      <c r="AF584" s="116">
        <f t="shared" si="149"/>
        <v>62</v>
      </c>
      <c r="AG584" s="116">
        <f t="shared" si="150"/>
        <v>73</v>
      </c>
      <c r="AH584" s="116">
        <f t="shared" si="151"/>
        <v>58</v>
      </c>
      <c r="AI584" s="116">
        <f t="shared" si="152"/>
        <v>0</v>
      </c>
      <c r="AJ584" s="116">
        <f t="shared" si="153"/>
        <v>0</v>
      </c>
      <c r="AK584" s="116">
        <f t="shared" si="154"/>
        <v>0</v>
      </c>
      <c r="AL584" s="116">
        <f t="shared" si="155"/>
        <v>0</v>
      </c>
      <c r="AM584" s="116">
        <f t="shared" si="156"/>
        <v>0</v>
      </c>
      <c r="AN584" s="116">
        <f t="shared" si="157"/>
        <v>0</v>
      </c>
      <c r="AO584" s="116">
        <f t="shared" si="158"/>
        <v>0</v>
      </c>
      <c r="AP584" s="116">
        <f t="shared" si="159"/>
        <v>0</v>
      </c>
      <c r="AQ584" s="116">
        <f t="shared" si="160"/>
        <v>385</v>
      </c>
    </row>
    <row r="585" spans="1:43" x14ac:dyDescent="0.25">
      <c r="A585" s="119" t="s">
        <v>781</v>
      </c>
      <c r="B585" s="119" t="s">
        <v>791</v>
      </c>
      <c r="C585" s="120">
        <v>0</v>
      </c>
      <c r="D585" s="120">
        <v>60</v>
      </c>
      <c r="E585" s="120">
        <v>59</v>
      </c>
      <c r="F585" s="120">
        <v>69</v>
      </c>
      <c r="G585" s="120">
        <v>50</v>
      </c>
      <c r="H585" s="120">
        <v>61</v>
      </c>
      <c r="I585" s="120">
        <v>60</v>
      </c>
      <c r="J585" s="120">
        <v>0</v>
      </c>
      <c r="K585" s="120">
        <v>0</v>
      </c>
      <c r="L585" s="120">
        <v>0</v>
      </c>
      <c r="M585" s="120">
        <v>0</v>
      </c>
      <c r="N585" s="120">
        <v>0</v>
      </c>
      <c r="O585" s="120">
        <v>0</v>
      </c>
      <c r="P585" s="120">
        <v>0</v>
      </c>
      <c r="Q585" s="120">
        <v>0</v>
      </c>
      <c r="R585" s="120">
        <v>359</v>
      </c>
      <c r="AB585" s="116">
        <f t="shared" si="145"/>
        <v>0</v>
      </c>
      <c r="AC585" s="116">
        <f t="shared" si="146"/>
        <v>60</v>
      </c>
      <c r="AD585" s="116">
        <f t="shared" si="147"/>
        <v>59</v>
      </c>
      <c r="AE585" s="116">
        <f t="shared" si="148"/>
        <v>69</v>
      </c>
      <c r="AF585" s="116">
        <f t="shared" si="149"/>
        <v>50</v>
      </c>
      <c r="AG585" s="116">
        <f t="shared" si="150"/>
        <v>61</v>
      </c>
      <c r="AH585" s="116">
        <f t="shared" si="151"/>
        <v>60</v>
      </c>
      <c r="AI585" s="116">
        <f t="shared" si="152"/>
        <v>0</v>
      </c>
      <c r="AJ585" s="116">
        <f t="shared" si="153"/>
        <v>0</v>
      </c>
      <c r="AK585" s="116">
        <f t="shared" si="154"/>
        <v>0</v>
      </c>
      <c r="AL585" s="116">
        <f t="shared" si="155"/>
        <v>0</v>
      </c>
      <c r="AM585" s="116">
        <f t="shared" si="156"/>
        <v>0</v>
      </c>
      <c r="AN585" s="116">
        <f t="shared" si="157"/>
        <v>0</v>
      </c>
      <c r="AO585" s="116">
        <f t="shared" si="158"/>
        <v>0</v>
      </c>
      <c r="AP585" s="116">
        <f t="shared" si="159"/>
        <v>0</v>
      </c>
      <c r="AQ585" s="116">
        <f t="shared" si="160"/>
        <v>359</v>
      </c>
    </row>
    <row r="586" spans="1:43" x14ac:dyDescent="0.25">
      <c r="A586" s="119" t="s">
        <v>781</v>
      </c>
      <c r="B586" s="119" t="s">
        <v>792</v>
      </c>
      <c r="C586" s="120">
        <v>21</v>
      </c>
      <c r="D586" s="120">
        <v>90</v>
      </c>
      <c r="E586" s="120">
        <v>92</v>
      </c>
      <c r="F586" s="120">
        <v>70</v>
      </c>
      <c r="G586" s="120">
        <v>80</v>
      </c>
      <c r="H586" s="120">
        <v>69</v>
      </c>
      <c r="I586" s="120">
        <v>68</v>
      </c>
      <c r="J586" s="120">
        <v>0</v>
      </c>
      <c r="K586" s="120">
        <v>0</v>
      </c>
      <c r="L586" s="120">
        <v>0</v>
      </c>
      <c r="M586" s="120">
        <v>0</v>
      </c>
      <c r="N586" s="120">
        <v>0</v>
      </c>
      <c r="O586" s="120">
        <v>0</v>
      </c>
      <c r="P586" s="120">
        <v>0</v>
      </c>
      <c r="Q586" s="120">
        <v>0</v>
      </c>
      <c r="R586" s="120">
        <v>490</v>
      </c>
      <c r="AB586" s="116">
        <f t="shared" si="145"/>
        <v>21</v>
      </c>
      <c r="AC586" s="116">
        <f t="shared" si="146"/>
        <v>90</v>
      </c>
      <c r="AD586" s="116">
        <f t="shared" si="147"/>
        <v>92</v>
      </c>
      <c r="AE586" s="116">
        <f t="shared" si="148"/>
        <v>70</v>
      </c>
      <c r="AF586" s="116">
        <f t="shared" si="149"/>
        <v>80</v>
      </c>
      <c r="AG586" s="116">
        <f t="shared" si="150"/>
        <v>69</v>
      </c>
      <c r="AH586" s="116">
        <f t="shared" si="151"/>
        <v>68</v>
      </c>
      <c r="AI586" s="116">
        <f t="shared" si="152"/>
        <v>0</v>
      </c>
      <c r="AJ586" s="116">
        <f t="shared" si="153"/>
        <v>0</v>
      </c>
      <c r="AK586" s="116">
        <f t="shared" si="154"/>
        <v>0</v>
      </c>
      <c r="AL586" s="116">
        <f t="shared" si="155"/>
        <v>0</v>
      </c>
      <c r="AM586" s="116">
        <f t="shared" si="156"/>
        <v>0</v>
      </c>
      <c r="AN586" s="116">
        <f t="shared" si="157"/>
        <v>0</v>
      </c>
      <c r="AO586" s="116">
        <f t="shared" si="158"/>
        <v>0</v>
      </c>
      <c r="AP586" s="116">
        <f t="shared" si="159"/>
        <v>0</v>
      </c>
      <c r="AQ586" s="116">
        <f t="shared" si="160"/>
        <v>490</v>
      </c>
    </row>
    <row r="587" spans="1:43" x14ac:dyDescent="0.25">
      <c r="A587" s="119" t="s">
        <v>781</v>
      </c>
      <c r="B587" s="119" t="s">
        <v>793</v>
      </c>
      <c r="C587" s="120">
        <v>0</v>
      </c>
      <c r="D587" s="120">
        <v>82</v>
      </c>
      <c r="E587" s="120">
        <v>89</v>
      </c>
      <c r="F587" s="120">
        <v>91</v>
      </c>
      <c r="G587" s="120">
        <v>89</v>
      </c>
      <c r="H587" s="120">
        <v>95</v>
      </c>
      <c r="I587" s="120">
        <v>94</v>
      </c>
      <c r="J587" s="120">
        <v>0</v>
      </c>
      <c r="K587" s="120">
        <v>0</v>
      </c>
      <c r="L587" s="120">
        <v>0</v>
      </c>
      <c r="M587" s="120">
        <v>0</v>
      </c>
      <c r="N587" s="120">
        <v>0</v>
      </c>
      <c r="O587" s="120">
        <v>0</v>
      </c>
      <c r="P587" s="120">
        <v>0</v>
      </c>
      <c r="Q587" s="120">
        <v>0</v>
      </c>
      <c r="R587" s="120">
        <v>540</v>
      </c>
      <c r="AB587" s="116">
        <f t="shared" si="145"/>
        <v>0</v>
      </c>
      <c r="AC587" s="116">
        <f t="shared" si="146"/>
        <v>82</v>
      </c>
      <c r="AD587" s="116">
        <f t="shared" si="147"/>
        <v>89</v>
      </c>
      <c r="AE587" s="116">
        <f t="shared" si="148"/>
        <v>91</v>
      </c>
      <c r="AF587" s="116">
        <f t="shared" si="149"/>
        <v>89</v>
      </c>
      <c r="AG587" s="116">
        <f t="shared" si="150"/>
        <v>95</v>
      </c>
      <c r="AH587" s="116">
        <f t="shared" si="151"/>
        <v>94</v>
      </c>
      <c r="AI587" s="116">
        <f t="shared" si="152"/>
        <v>0</v>
      </c>
      <c r="AJ587" s="116">
        <f t="shared" si="153"/>
        <v>0</v>
      </c>
      <c r="AK587" s="116">
        <f t="shared" si="154"/>
        <v>0</v>
      </c>
      <c r="AL587" s="116">
        <f t="shared" si="155"/>
        <v>0</v>
      </c>
      <c r="AM587" s="116">
        <f t="shared" si="156"/>
        <v>0</v>
      </c>
      <c r="AN587" s="116">
        <f t="shared" si="157"/>
        <v>0</v>
      </c>
      <c r="AO587" s="116">
        <f t="shared" si="158"/>
        <v>0</v>
      </c>
      <c r="AP587" s="116">
        <f t="shared" si="159"/>
        <v>0</v>
      </c>
      <c r="AQ587" s="116">
        <f t="shared" si="160"/>
        <v>540</v>
      </c>
    </row>
    <row r="588" spans="1:43" x14ac:dyDescent="0.25">
      <c r="A588" s="119" t="s">
        <v>781</v>
      </c>
      <c r="B588" s="119" t="s">
        <v>794</v>
      </c>
      <c r="C588" s="120">
        <v>0</v>
      </c>
      <c r="D588" s="120">
        <v>0</v>
      </c>
      <c r="E588" s="120">
        <v>0</v>
      </c>
      <c r="F588" s="120">
        <v>0</v>
      </c>
      <c r="G588" s="120">
        <v>0</v>
      </c>
      <c r="H588" s="120">
        <v>0</v>
      </c>
      <c r="I588" s="120">
        <v>0</v>
      </c>
      <c r="J588" s="120">
        <v>284</v>
      </c>
      <c r="K588" s="120">
        <v>254</v>
      </c>
      <c r="L588" s="120">
        <v>247</v>
      </c>
      <c r="M588" s="120">
        <v>0</v>
      </c>
      <c r="N588" s="120">
        <v>0</v>
      </c>
      <c r="O588" s="120">
        <v>0</v>
      </c>
      <c r="P588" s="120">
        <v>0</v>
      </c>
      <c r="Q588" s="120">
        <v>0</v>
      </c>
      <c r="R588" s="120">
        <v>785</v>
      </c>
      <c r="AB588" s="116">
        <f t="shared" si="145"/>
        <v>0</v>
      </c>
      <c r="AC588" s="116">
        <f t="shared" si="146"/>
        <v>0</v>
      </c>
      <c r="AD588" s="116">
        <f t="shared" si="147"/>
        <v>0</v>
      </c>
      <c r="AE588" s="116">
        <f t="shared" si="148"/>
        <v>0</v>
      </c>
      <c r="AF588" s="116">
        <f t="shared" si="149"/>
        <v>0</v>
      </c>
      <c r="AG588" s="116">
        <f t="shared" si="150"/>
        <v>0</v>
      </c>
      <c r="AH588" s="116">
        <f t="shared" si="151"/>
        <v>0</v>
      </c>
      <c r="AI588" s="116">
        <f t="shared" si="152"/>
        <v>284</v>
      </c>
      <c r="AJ588" s="116">
        <f t="shared" si="153"/>
        <v>254</v>
      </c>
      <c r="AK588" s="116">
        <f t="shared" si="154"/>
        <v>247</v>
      </c>
      <c r="AL588" s="116">
        <f t="shared" si="155"/>
        <v>0</v>
      </c>
      <c r="AM588" s="116">
        <f t="shared" si="156"/>
        <v>0</v>
      </c>
      <c r="AN588" s="116">
        <f t="shared" si="157"/>
        <v>0</v>
      </c>
      <c r="AO588" s="116">
        <f t="shared" si="158"/>
        <v>0</v>
      </c>
      <c r="AP588" s="116">
        <f t="shared" si="159"/>
        <v>0</v>
      </c>
      <c r="AQ588" s="116">
        <f t="shared" si="160"/>
        <v>785</v>
      </c>
    </row>
    <row r="589" spans="1:43" x14ac:dyDescent="0.25">
      <c r="A589" s="119" t="s">
        <v>795</v>
      </c>
      <c r="B589" s="119" t="s">
        <v>796</v>
      </c>
      <c r="C589" s="120">
        <v>0</v>
      </c>
      <c r="D589" s="120">
        <v>0</v>
      </c>
      <c r="E589" s="120">
        <v>0</v>
      </c>
      <c r="F589" s="120">
        <v>0</v>
      </c>
      <c r="G589" s="120">
        <v>0</v>
      </c>
      <c r="H589" s="120">
        <v>0</v>
      </c>
      <c r="I589" s="120">
        <v>0</v>
      </c>
      <c r="J589" s="120">
        <v>0</v>
      </c>
      <c r="K589" s="120">
        <v>70</v>
      </c>
      <c r="L589" s="120">
        <v>67</v>
      </c>
      <c r="M589" s="120">
        <v>78</v>
      </c>
      <c r="N589" s="120">
        <v>62</v>
      </c>
      <c r="O589" s="120">
        <v>55</v>
      </c>
      <c r="P589" s="120">
        <v>56</v>
      </c>
      <c r="Q589" s="120">
        <v>0</v>
      </c>
      <c r="R589" s="120">
        <v>388</v>
      </c>
      <c r="AB589" s="116">
        <f t="shared" si="145"/>
        <v>0</v>
      </c>
      <c r="AC589" s="116">
        <f t="shared" si="146"/>
        <v>0</v>
      </c>
      <c r="AD589" s="116">
        <f t="shared" si="147"/>
        <v>0</v>
      </c>
      <c r="AE589" s="116">
        <f t="shared" si="148"/>
        <v>0</v>
      </c>
      <c r="AF589" s="116">
        <f t="shared" si="149"/>
        <v>0</v>
      </c>
      <c r="AG589" s="116">
        <f t="shared" si="150"/>
        <v>0</v>
      </c>
      <c r="AH589" s="116">
        <f t="shared" si="151"/>
        <v>0</v>
      </c>
      <c r="AI589" s="116">
        <f t="shared" si="152"/>
        <v>0</v>
      </c>
      <c r="AJ589" s="116">
        <f t="shared" si="153"/>
        <v>70</v>
      </c>
      <c r="AK589" s="116">
        <f t="shared" si="154"/>
        <v>67</v>
      </c>
      <c r="AL589" s="116">
        <f t="shared" si="155"/>
        <v>78</v>
      </c>
      <c r="AM589" s="116">
        <f t="shared" si="156"/>
        <v>62</v>
      </c>
      <c r="AN589" s="116">
        <f t="shared" si="157"/>
        <v>55</v>
      </c>
      <c r="AO589" s="116">
        <f t="shared" si="158"/>
        <v>56</v>
      </c>
      <c r="AP589" s="116">
        <f t="shared" si="159"/>
        <v>0</v>
      </c>
      <c r="AQ589" s="116">
        <f t="shared" si="160"/>
        <v>388</v>
      </c>
    </row>
    <row r="590" spans="1:43" x14ac:dyDescent="0.25">
      <c r="A590" s="119" t="s">
        <v>797</v>
      </c>
      <c r="B590" s="119" t="s">
        <v>798</v>
      </c>
      <c r="C590" s="120">
        <v>0</v>
      </c>
      <c r="D590" s="120">
        <v>0</v>
      </c>
      <c r="E590" s="120">
        <v>0</v>
      </c>
      <c r="F590" s="120">
        <v>0</v>
      </c>
      <c r="G590" s="120">
        <v>0</v>
      </c>
      <c r="H590" s="120">
        <v>0</v>
      </c>
      <c r="I590" s="120">
        <v>0</v>
      </c>
      <c r="J590" s="120">
        <v>115</v>
      </c>
      <c r="K590" s="120">
        <v>88</v>
      </c>
      <c r="L590" s="120">
        <v>119</v>
      </c>
      <c r="M590" s="120">
        <v>0</v>
      </c>
      <c r="N590" s="120">
        <v>0</v>
      </c>
      <c r="O590" s="120">
        <v>0</v>
      </c>
      <c r="P590" s="120">
        <v>0</v>
      </c>
      <c r="Q590" s="120">
        <v>0</v>
      </c>
      <c r="R590" s="120">
        <v>322</v>
      </c>
      <c r="AB590" s="116">
        <f t="shared" si="145"/>
        <v>0</v>
      </c>
      <c r="AC590" s="116">
        <f t="shared" si="146"/>
        <v>0</v>
      </c>
      <c r="AD590" s="116">
        <f t="shared" si="147"/>
        <v>0</v>
      </c>
      <c r="AE590" s="116">
        <f t="shared" si="148"/>
        <v>0</v>
      </c>
      <c r="AF590" s="116">
        <f t="shared" si="149"/>
        <v>0</v>
      </c>
      <c r="AG590" s="116">
        <f t="shared" si="150"/>
        <v>0</v>
      </c>
      <c r="AH590" s="116">
        <f t="shared" si="151"/>
        <v>0</v>
      </c>
      <c r="AI590" s="116">
        <f t="shared" si="152"/>
        <v>115</v>
      </c>
      <c r="AJ590" s="116">
        <f t="shared" si="153"/>
        <v>88</v>
      </c>
      <c r="AK590" s="116">
        <f t="shared" si="154"/>
        <v>119</v>
      </c>
      <c r="AL590" s="116">
        <f t="shared" si="155"/>
        <v>0</v>
      </c>
      <c r="AM590" s="116">
        <f t="shared" si="156"/>
        <v>0</v>
      </c>
      <c r="AN590" s="116">
        <f t="shared" si="157"/>
        <v>0</v>
      </c>
      <c r="AO590" s="116">
        <f t="shared" si="158"/>
        <v>0</v>
      </c>
      <c r="AP590" s="116">
        <f t="shared" si="159"/>
        <v>0</v>
      </c>
      <c r="AQ590" s="116">
        <f t="shared" si="160"/>
        <v>322</v>
      </c>
    </row>
    <row r="591" spans="1:43" x14ac:dyDescent="0.25">
      <c r="A591" s="119" t="s">
        <v>797</v>
      </c>
      <c r="B591" s="119" t="s">
        <v>799</v>
      </c>
      <c r="C591" s="120">
        <v>142</v>
      </c>
      <c r="D591" s="120">
        <v>0</v>
      </c>
      <c r="E591" s="120">
        <v>0</v>
      </c>
      <c r="F591" s="120">
        <v>0</v>
      </c>
      <c r="G591" s="120">
        <v>0</v>
      </c>
      <c r="H591" s="120">
        <v>0</v>
      </c>
      <c r="I591" s="120">
        <v>0</v>
      </c>
      <c r="J591" s="120">
        <v>0</v>
      </c>
      <c r="K591" s="120">
        <v>0</v>
      </c>
      <c r="L591" s="120">
        <v>0</v>
      </c>
      <c r="M591" s="120">
        <v>0</v>
      </c>
      <c r="N591" s="120">
        <v>0</v>
      </c>
      <c r="O591" s="120">
        <v>0</v>
      </c>
      <c r="P591" s="120">
        <v>0</v>
      </c>
      <c r="Q591" s="120">
        <v>0</v>
      </c>
      <c r="R591" s="120">
        <v>142</v>
      </c>
      <c r="AB591" s="116">
        <f t="shared" si="145"/>
        <v>142</v>
      </c>
      <c r="AC591" s="116">
        <f t="shared" si="146"/>
        <v>0</v>
      </c>
      <c r="AD591" s="116">
        <f t="shared" si="147"/>
        <v>0</v>
      </c>
      <c r="AE591" s="116">
        <f t="shared" si="148"/>
        <v>0</v>
      </c>
      <c r="AF591" s="116">
        <f t="shared" si="149"/>
        <v>0</v>
      </c>
      <c r="AG591" s="116">
        <f t="shared" si="150"/>
        <v>0</v>
      </c>
      <c r="AH591" s="116">
        <f t="shared" si="151"/>
        <v>0</v>
      </c>
      <c r="AI591" s="116">
        <f t="shared" si="152"/>
        <v>0</v>
      </c>
      <c r="AJ591" s="116">
        <f t="shared" si="153"/>
        <v>0</v>
      </c>
      <c r="AK591" s="116">
        <f t="shared" si="154"/>
        <v>0</v>
      </c>
      <c r="AL591" s="116">
        <f t="shared" si="155"/>
        <v>0</v>
      </c>
      <c r="AM591" s="116">
        <f t="shared" si="156"/>
        <v>0</v>
      </c>
      <c r="AN591" s="116">
        <f t="shared" si="157"/>
        <v>0</v>
      </c>
      <c r="AO591" s="116">
        <f t="shared" si="158"/>
        <v>0</v>
      </c>
      <c r="AP591" s="116">
        <f t="shared" si="159"/>
        <v>0</v>
      </c>
      <c r="AQ591" s="116">
        <f t="shared" si="160"/>
        <v>142</v>
      </c>
    </row>
    <row r="592" spans="1:43" x14ac:dyDescent="0.25">
      <c r="A592" s="119" t="s">
        <v>797</v>
      </c>
      <c r="B592" s="119" t="s">
        <v>800</v>
      </c>
      <c r="C592" s="120">
        <v>0</v>
      </c>
      <c r="D592" s="120">
        <v>0</v>
      </c>
      <c r="E592" s="120">
        <v>0</v>
      </c>
      <c r="F592" s="120">
        <v>0</v>
      </c>
      <c r="G592" s="120">
        <v>0</v>
      </c>
      <c r="H592" s="120">
        <v>0</v>
      </c>
      <c r="I592" s="120">
        <v>0</v>
      </c>
      <c r="J592" s="120">
        <v>0</v>
      </c>
      <c r="K592" s="120">
        <v>0</v>
      </c>
      <c r="L592" s="120">
        <v>0</v>
      </c>
      <c r="M592" s="120">
        <v>322</v>
      </c>
      <c r="N592" s="120">
        <v>352</v>
      </c>
      <c r="O592" s="120">
        <v>374</v>
      </c>
      <c r="P592" s="120">
        <v>394</v>
      </c>
      <c r="Q592" s="120">
        <v>11</v>
      </c>
      <c r="R592" s="120">
        <v>1453</v>
      </c>
      <c r="AB592" s="116">
        <f t="shared" si="145"/>
        <v>0</v>
      </c>
      <c r="AC592" s="116">
        <f t="shared" si="146"/>
        <v>0</v>
      </c>
      <c r="AD592" s="116">
        <f t="shared" si="147"/>
        <v>0</v>
      </c>
      <c r="AE592" s="116">
        <f t="shared" si="148"/>
        <v>0</v>
      </c>
      <c r="AF592" s="116">
        <f t="shared" si="149"/>
        <v>0</v>
      </c>
      <c r="AG592" s="116">
        <f t="shared" si="150"/>
        <v>0</v>
      </c>
      <c r="AH592" s="116">
        <f t="shared" si="151"/>
        <v>0</v>
      </c>
      <c r="AI592" s="116">
        <f t="shared" si="152"/>
        <v>0</v>
      </c>
      <c r="AJ592" s="116">
        <f t="shared" si="153"/>
        <v>0</v>
      </c>
      <c r="AK592" s="116">
        <f t="shared" si="154"/>
        <v>0</v>
      </c>
      <c r="AL592" s="116">
        <f t="shared" si="155"/>
        <v>322</v>
      </c>
      <c r="AM592" s="116">
        <f t="shared" si="156"/>
        <v>352</v>
      </c>
      <c r="AN592" s="116">
        <f t="shared" si="157"/>
        <v>374</v>
      </c>
      <c r="AO592" s="116">
        <f t="shared" si="158"/>
        <v>394</v>
      </c>
      <c r="AP592" s="116">
        <f t="shared" si="159"/>
        <v>11</v>
      </c>
      <c r="AQ592" s="116">
        <f t="shared" si="160"/>
        <v>1453</v>
      </c>
    </row>
    <row r="593" spans="1:43" x14ac:dyDescent="0.25">
      <c r="A593" s="119" t="s">
        <v>797</v>
      </c>
      <c r="B593" s="119" t="s">
        <v>801</v>
      </c>
      <c r="C593" s="120">
        <v>0</v>
      </c>
      <c r="D593" s="120">
        <v>103</v>
      </c>
      <c r="E593" s="120">
        <v>92</v>
      </c>
      <c r="F593" s="120">
        <v>83</v>
      </c>
      <c r="G593" s="120">
        <v>98</v>
      </c>
      <c r="H593" s="120">
        <v>86</v>
      </c>
      <c r="I593" s="120">
        <v>98</v>
      </c>
      <c r="J593" s="120">
        <v>0</v>
      </c>
      <c r="K593" s="120">
        <v>0</v>
      </c>
      <c r="L593" s="120">
        <v>0</v>
      </c>
      <c r="M593" s="120">
        <v>0</v>
      </c>
      <c r="N593" s="120">
        <v>0</v>
      </c>
      <c r="O593" s="120">
        <v>0</v>
      </c>
      <c r="P593" s="120">
        <v>0</v>
      </c>
      <c r="Q593" s="120">
        <v>0</v>
      </c>
      <c r="R593" s="120">
        <v>560</v>
      </c>
      <c r="AB593" s="116">
        <f t="shared" si="145"/>
        <v>0</v>
      </c>
      <c r="AC593" s="116">
        <f t="shared" si="146"/>
        <v>103</v>
      </c>
      <c r="AD593" s="116">
        <f t="shared" si="147"/>
        <v>92</v>
      </c>
      <c r="AE593" s="116">
        <f t="shared" si="148"/>
        <v>83</v>
      </c>
      <c r="AF593" s="116">
        <f t="shared" si="149"/>
        <v>98</v>
      </c>
      <c r="AG593" s="116">
        <f t="shared" si="150"/>
        <v>86</v>
      </c>
      <c r="AH593" s="116">
        <f t="shared" si="151"/>
        <v>98</v>
      </c>
      <c r="AI593" s="116">
        <f t="shared" si="152"/>
        <v>0</v>
      </c>
      <c r="AJ593" s="116">
        <f t="shared" si="153"/>
        <v>0</v>
      </c>
      <c r="AK593" s="116">
        <f t="shared" si="154"/>
        <v>0</v>
      </c>
      <c r="AL593" s="116">
        <f t="shared" si="155"/>
        <v>0</v>
      </c>
      <c r="AM593" s="116">
        <f t="shared" si="156"/>
        <v>0</v>
      </c>
      <c r="AN593" s="116">
        <f t="shared" si="157"/>
        <v>0</v>
      </c>
      <c r="AO593" s="116">
        <f t="shared" si="158"/>
        <v>0</v>
      </c>
      <c r="AP593" s="116">
        <f t="shared" si="159"/>
        <v>0</v>
      </c>
      <c r="AQ593" s="116">
        <f t="shared" si="160"/>
        <v>560</v>
      </c>
    </row>
    <row r="594" spans="1:43" x14ac:dyDescent="0.25">
      <c r="A594" s="119" t="s">
        <v>797</v>
      </c>
      <c r="B594" s="119" t="s">
        <v>802</v>
      </c>
      <c r="C594" s="120">
        <v>0</v>
      </c>
      <c r="D594" s="120">
        <v>0</v>
      </c>
      <c r="E594" s="120">
        <v>0</v>
      </c>
      <c r="F594" s="120">
        <v>0</v>
      </c>
      <c r="G594" s="120">
        <v>0</v>
      </c>
      <c r="H594" s="120">
        <v>0</v>
      </c>
      <c r="I594" s="120">
        <v>0</v>
      </c>
      <c r="J594" s="120">
        <v>126</v>
      </c>
      <c r="K594" s="120">
        <v>142</v>
      </c>
      <c r="L594" s="120">
        <v>139</v>
      </c>
      <c r="M594" s="120">
        <v>0</v>
      </c>
      <c r="N594" s="120">
        <v>0</v>
      </c>
      <c r="O594" s="120">
        <v>0</v>
      </c>
      <c r="P594" s="120">
        <v>0</v>
      </c>
      <c r="Q594" s="120">
        <v>0</v>
      </c>
      <c r="R594" s="120">
        <v>407</v>
      </c>
      <c r="AB594" s="116">
        <f t="shared" si="145"/>
        <v>0</v>
      </c>
      <c r="AC594" s="116">
        <f t="shared" si="146"/>
        <v>0</v>
      </c>
      <c r="AD594" s="116">
        <f t="shared" si="147"/>
        <v>0</v>
      </c>
      <c r="AE594" s="116">
        <f t="shared" si="148"/>
        <v>0</v>
      </c>
      <c r="AF594" s="116">
        <f t="shared" si="149"/>
        <v>0</v>
      </c>
      <c r="AG594" s="116">
        <f t="shared" si="150"/>
        <v>0</v>
      </c>
      <c r="AH594" s="116">
        <f t="shared" si="151"/>
        <v>0</v>
      </c>
      <c r="AI594" s="116">
        <f t="shared" si="152"/>
        <v>126</v>
      </c>
      <c r="AJ594" s="116">
        <f t="shared" si="153"/>
        <v>142</v>
      </c>
      <c r="AK594" s="116">
        <f t="shared" si="154"/>
        <v>139</v>
      </c>
      <c r="AL594" s="116">
        <f t="shared" si="155"/>
        <v>0</v>
      </c>
      <c r="AM594" s="116">
        <f t="shared" si="156"/>
        <v>0</v>
      </c>
      <c r="AN594" s="116">
        <f t="shared" si="157"/>
        <v>0</v>
      </c>
      <c r="AO594" s="116">
        <f t="shared" si="158"/>
        <v>0</v>
      </c>
      <c r="AP594" s="116">
        <f t="shared" si="159"/>
        <v>0</v>
      </c>
      <c r="AQ594" s="116">
        <f t="shared" si="160"/>
        <v>407</v>
      </c>
    </row>
    <row r="595" spans="1:43" x14ac:dyDescent="0.25">
      <c r="A595" s="119" t="s">
        <v>797</v>
      </c>
      <c r="B595" s="119" t="s">
        <v>803</v>
      </c>
      <c r="C595" s="120">
        <v>0</v>
      </c>
      <c r="D595" s="120">
        <v>54</v>
      </c>
      <c r="E595" s="120">
        <v>47</v>
      </c>
      <c r="F595" s="120">
        <v>64</v>
      </c>
      <c r="G595" s="120">
        <v>68</v>
      </c>
      <c r="H595" s="120">
        <v>65</v>
      </c>
      <c r="I595" s="120">
        <v>43</v>
      </c>
      <c r="J595" s="120">
        <v>0</v>
      </c>
      <c r="K595" s="120">
        <v>0</v>
      </c>
      <c r="L595" s="120">
        <v>0</v>
      </c>
      <c r="M595" s="120">
        <v>0</v>
      </c>
      <c r="N595" s="120">
        <v>0</v>
      </c>
      <c r="O595" s="120">
        <v>0</v>
      </c>
      <c r="P595" s="120">
        <v>0</v>
      </c>
      <c r="Q595" s="120">
        <v>0</v>
      </c>
      <c r="R595" s="120">
        <v>341</v>
      </c>
      <c r="AB595" s="116">
        <f t="shared" si="145"/>
        <v>0</v>
      </c>
      <c r="AC595" s="116">
        <f t="shared" si="146"/>
        <v>54</v>
      </c>
      <c r="AD595" s="116">
        <f t="shared" si="147"/>
        <v>47</v>
      </c>
      <c r="AE595" s="116">
        <f t="shared" si="148"/>
        <v>64</v>
      </c>
      <c r="AF595" s="116">
        <f t="shared" si="149"/>
        <v>68</v>
      </c>
      <c r="AG595" s="116">
        <f t="shared" si="150"/>
        <v>65</v>
      </c>
      <c r="AH595" s="116">
        <f t="shared" si="151"/>
        <v>43</v>
      </c>
      <c r="AI595" s="116">
        <f t="shared" si="152"/>
        <v>0</v>
      </c>
      <c r="AJ595" s="116">
        <f t="shared" si="153"/>
        <v>0</v>
      </c>
      <c r="AK595" s="116">
        <f t="shared" si="154"/>
        <v>0</v>
      </c>
      <c r="AL595" s="116">
        <f t="shared" si="155"/>
        <v>0</v>
      </c>
      <c r="AM595" s="116">
        <f t="shared" si="156"/>
        <v>0</v>
      </c>
      <c r="AN595" s="116">
        <f t="shared" si="157"/>
        <v>0</v>
      </c>
      <c r="AO595" s="116">
        <f t="shared" si="158"/>
        <v>0</v>
      </c>
      <c r="AP595" s="116">
        <f t="shared" si="159"/>
        <v>0</v>
      </c>
      <c r="AQ595" s="116">
        <f t="shared" si="160"/>
        <v>341</v>
      </c>
    </row>
    <row r="596" spans="1:43" x14ac:dyDescent="0.25">
      <c r="A596" s="119" t="s">
        <v>797</v>
      </c>
      <c r="B596" s="119" t="s">
        <v>804</v>
      </c>
      <c r="C596" s="120">
        <v>0</v>
      </c>
      <c r="D596" s="120">
        <v>50</v>
      </c>
      <c r="E596" s="120">
        <v>50</v>
      </c>
      <c r="F596" s="120">
        <v>57</v>
      </c>
      <c r="G596" s="120">
        <v>48</v>
      </c>
      <c r="H596" s="120">
        <v>66</v>
      </c>
      <c r="I596" s="120">
        <v>50</v>
      </c>
      <c r="J596" s="120">
        <v>0</v>
      </c>
      <c r="K596" s="120">
        <v>0</v>
      </c>
      <c r="L596" s="120">
        <v>0</v>
      </c>
      <c r="M596" s="120">
        <v>0</v>
      </c>
      <c r="N596" s="120">
        <v>0</v>
      </c>
      <c r="O596" s="120">
        <v>0</v>
      </c>
      <c r="P596" s="120">
        <v>0</v>
      </c>
      <c r="Q596" s="120">
        <v>0</v>
      </c>
      <c r="R596" s="118">
        <v>321</v>
      </c>
      <c r="AB596" s="116">
        <f t="shared" si="145"/>
        <v>0</v>
      </c>
      <c r="AC596" s="116">
        <f t="shared" si="146"/>
        <v>50</v>
      </c>
      <c r="AD596" s="116">
        <f t="shared" si="147"/>
        <v>50</v>
      </c>
      <c r="AE596" s="116">
        <f t="shared" si="148"/>
        <v>57</v>
      </c>
      <c r="AF596" s="116">
        <f t="shared" si="149"/>
        <v>48</v>
      </c>
      <c r="AG596" s="116">
        <f t="shared" si="150"/>
        <v>66</v>
      </c>
      <c r="AH596" s="116">
        <f t="shared" si="151"/>
        <v>50</v>
      </c>
      <c r="AI596" s="116">
        <f t="shared" si="152"/>
        <v>0</v>
      </c>
      <c r="AJ596" s="116">
        <f t="shared" si="153"/>
        <v>0</v>
      </c>
      <c r="AK596" s="116">
        <f t="shared" si="154"/>
        <v>0</v>
      </c>
      <c r="AL596" s="116">
        <f t="shared" si="155"/>
        <v>0</v>
      </c>
      <c r="AM596" s="116">
        <f t="shared" si="156"/>
        <v>0</v>
      </c>
      <c r="AN596" s="116">
        <f t="shared" si="157"/>
        <v>0</v>
      </c>
      <c r="AO596" s="116">
        <f t="shared" si="158"/>
        <v>0</v>
      </c>
      <c r="AP596" s="116">
        <f t="shared" si="159"/>
        <v>0</v>
      </c>
      <c r="AQ596" s="116">
        <f t="shared" si="160"/>
        <v>321</v>
      </c>
    </row>
    <row r="597" spans="1:43" x14ac:dyDescent="0.25">
      <c r="A597" s="119" t="s">
        <v>797</v>
      </c>
      <c r="B597" s="119" t="s">
        <v>805</v>
      </c>
      <c r="C597" s="120">
        <v>0</v>
      </c>
      <c r="D597" s="120">
        <v>63</v>
      </c>
      <c r="E597" s="120">
        <v>78</v>
      </c>
      <c r="F597" s="120">
        <v>66</v>
      </c>
      <c r="G597" s="120">
        <v>62</v>
      </c>
      <c r="H597" s="120">
        <v>66</v>
      </c>
      <c r="I597" s="120">
        <v>63</v>
      </c>
      <c r="J597" s="120">
        <v>0</v>
      </c>
      <c r="K597" s="120">
        <v>0</v>
      </c>
      <c r="L597" s="120">
        <v>0</v>
      </c>
      <c r="M597" s="120">
        <v>0</v>
      </c>
      <c r="N597" s="120">
        <v>0</v>
      </c>
      <c r="O597" s="120">
        <v>0</v>
      </c>
      <c r="P597" s="120">
        <v>0</v>
      </c>
      <c r="Q597" s="120">
        <v>0</v>
      </c>
      <c r="R597" s="120">
        <v>398</v>
      </c>
      <c r="AB597" s="116">
        <f t="shared" si="145"/>
        <v>0</v>
      </c>
      <c r="AC597" s="116">
        <f t="shared" si="146"/>
        <v>63</v>
      </c>
      <c r="AD597" s="116">
        <f t="shared" si="147"/>
        <v>78</v>
      </c>
      <c r="AE597" s="116">
        <f t="shared" si="148"/>
        <v>66</v>
      </c>
      <c r="AF597" s="116">
        <f t="shared" si="149"/>
        <v>62</v>
      </c>
      <c r="AG597" s="116">
        <f t="shared" si="150"/>
        <v>66</v>
      </c>
      <c r="AH597" s="116">
        <f t="shared" si="151"/>
        <v>63</v>
      </c>
      <c r="AI597" s="116">
        <f t="shared" si="152"/>
        <v>0</v>
      </c>
      <c r="AJ597" s="116">
        <f t="shared" si="153"/>
        <v>0</v>
      </c>
      <c r="AK597" s="116">
        <f t="shared" si="154"/>
        <v>0</v>
      </c>
      <c r="AL597" s="116">
        <f t="shared" si="155"/>
        <v>0</v>
      </c>
      <c r="AM597" s="116">
        <f t="shared" si="156"/>
        <v>0</v>
      </c>
      <c r="AN597" s="116">
        <f t="shared" si="157"/>
        <v>0</v>
      </c>
      <c r="AO597" s="116">
        <f t="shared" si="158"/>
        <v>0</v>
      </c>
      <c r="AP597" s="116">
        <f t="shared" si="159"/>
        <v>0</v>
      </c>
      <c r="AQ597" s="116">
        <f t="shared" si="160"/>
        <v>398</v>
      </c>
    </row>
    <row r="598" spans="1:43" x14ac:dyDescent="0.25">
      <c r="A598" s="119" t="s">
        <v>797</v>
      </c>
      <c r="B598" s="119" t="s">
        <v>806</v>
      </c>
      <c r="C598" s="120">
        <v>0</v>
      </c>
      <c r="D598" s="120">
        <v>54</v>
      </c>
      <c r="E598" s="120">
        <v>55</v>
      </c>
      <c r="F598" s="120">
        <v>49</v>
      </c>
      <c r="G598" s="120">
        <v>48</v>
      </c>
      <c r="H598" s="120">
        <v>46</v>
      </c>
      <c r="I598" s="120">
        <v>57</v>
      </c>
      <c r="J598" s="120">
        <v>0</v>
      </c>
      <c r="K598" s="120">
        <v>0</v>
      </c>
      <c r="L598" s="120">
        <v>0</v>
      </c>
      <c r="M598" s="120">
        <v>0</v>
      </c>
      <c r="N598" s="120">
        <v>0</v>
      </c>
      <c r="O598" s="120">
        <v>0</v>
      </c>
      <c r="P598" s="120">
        <v>0</v>
      </c>
      <c r="Q598" s="120">
        <v>0</v>
      </c>
      <c r="R598" s="120">
        <v>309</v>
      </c>
      <c r="AB598" s="116">
        <f t="shared" si="145"/>
        <v>0</v>
      </c>
      <c r="AC598" s="116">
        <f t="shared" si="146"/>
        <v>54</v>
      </c>
      <c r="AD598" s="116">
        <f t="shared" si="147"/>
        <v>55</v>
      </c>
      <c r="AE598" s="116">
        <f t="shared" si="148"/>
        <v>49</v>
      </c>
      <c r="AF598" s="116">
        <f t="shared" si="149"/>
        <v>48</v>
      </c>
      <c r="AG598" s="116">
        <f t="shared" si="150"/>
        <v>46</v>
      </c>
      <c r="AH598" s="116">
        <f t="shared" si="151"/>
        <v>57</v>
      </c>
      <c r="AI598" s="116">
        <f t="shared" si="152"/>
        <v>0</v>
      </c>
      <c r="AJ598" s="116">
        <f t="shared" si="153"/>
        <v>0</v>
      </c>
      <c r="AK598" s="116">
        <f t="shared" si="154"/>
        <v>0</v>
      </c>
      <c r="AL598" s="116">
        <f t="shared" si="155"/>
        <v>0</v>
      </c>
      <c r="AM598" s="116">
        <f t="shared" si="156"/>
        <v>0</v>
      </c>
      <c r="AN598" s="116">
        <f t="shared" si="157"/>
        <v>0</v>
      </c>
      <c r="AO598" s="116">
        <f t="shared" si="158"/>
        <v>0</v>
      </c>
      <c r="AP598" s="116">
        <f t="shared" si="159"/>
        <v>0</v>
      </c>
      <c r="AQ598" s="116">
        <f t="shared" si="160"/>
        <v>309</v>
      </c>
    </row>
    <row r="599" spans="1:43" x14ac:dyDescent="0.25">
      <c r="A599" s="119" t="s">
        <v>797</v>
      </c>
      <c r="B599" s="119" t="s">
        <v>807</v>
      </c>
      <c r="C599" s="120">
        <v>0</v>
      </c>
      <c r="D599" s="120">
        <v>0</v>
      </c>
      <c r="E599" s="120">
        <v>0</v>
      </c>
      <c r="F599" s="120">
        <v>0</v>
      </c>
      <c r="G599" s="120">
        <v>0</v>
      </c>
      <c r="H599" s="120">
        <v>0</v>
      </c>
      <c r="I599" s="120">
        <v>0</v>
      </c>
      <c r="J599" s="120">
        <v>127</v>
      </c>
      <c r="K599" s="120">
        <v>108</v>
      </c>
      <c r="L599" s="120">
        <v>123</v>
      </c>
      <c r="M599" s="120">
        <v>0</v>
      </c>
      <c r="N599" s="120">
        <v>0</v>
      </c>
      <c r="O599" s="120">
        <v>0</v>
      </c>
      <c r="P599" s="120">
        <v>0</v>
      </c>
      <c r="Q599" s="120">
        <v>0</v>
      </c>
      <c r="R599" s="120">
        <v>358</v>
      </c>
      <c r="AB599" s="116">
        <f t="shared" si="145"/>
        <v>0</v>
      </c>
      <c r="AC599" s="116">
        <f t="shared" si="146"/>
        <v>0</v>
      </c>
      <c r="AD599" s="116">
        <f t="shared" si="147"/>
        <v>0</v>
      </c>
      <c r="AE599" s="116">
        <f t="shared" si="148"/>
        <v>0</v>
      </c>
      <c r="AF599" s="116">
        <f t="shared" si="149"/>
        <v>0</v>
      </c>
      <c r="AG599" s="116">
        <f t="shared" si="150"/>
        <v>0</v>
      </c>
      <c r="AH599" s="116">
        <f t="shared" si="151"/>
        <v>0</v>
      </c>
      <c r="AI599" s="116">
        <f t="shared" si="152"/>
        <v>127</v>
      </c>
      <c r="AJ599" s="116">
        <f t="shared" si="153"/>
        <v>108</v>
      </c>
      <c r="AK599" s="116">
        <f t="shared" si="154"/>
        <v>123</v>
      </c>
      <c r="AL599" s="116">
        <f t="shared" si="155"/>
        <v>0</v>
      </c>
      <c r="AM599" s="116">
        <f t="shared" si="156"/>
        <v>0</v>
      </c>
      <c r="AN599" s="116">
        <f t="shared" si="157"/>
        <v>0</v>
      </c>
      <c r="AO599" s="116">
        <f t="shared" si="158"/>
        <v>0</v>
      </c>
      <c r="AP599" s="116">
        <f t="shared" si="159"/>
        <v>0</v>
      </c>
      <c r="AQ599" s="116">
        <f t="shared" si="160"/>
        <v>358</v>
      </c>
    </row>
    <row r="600" spans="1:43" x14ac:dyDescent="0.25">
      <c r="A600" s="119" t="s">
        <v>808</v>
      </c>
      <c r="B600" s="119" t="s">
        <v>809</v>
      </c>
      <c r="C600" s="120">
        <v>0</v>
      </c>
      <c r="D600" s="120">
        <v>0</v>
      </c>
      <c r="E600" s="120">
        <v>0</v>
      </c>
      <c r="F600" s="120">
        <v>0</v>
      </c>
      <c r="G600" s="120">
        <v>0</v>
      </c>
      <c r="H600" s="120">
        <v>0</v>
      </c>
      <c r="I600" s="120">
        <v>0</v>
      </c>
      <c r="J600" s="120">
        <v>0</v>
      </c>
      <c r="K600" s="120">
        <v>0</v>
      </c>
      <c r="L600" s="120">
        <v>0</v>
      </c>
      <c r="M600" s="120">
        <v>180</v>
      </c>
      <c r="N600" s="120">
        <v>156</v>
      </c>
      <c r="O600" s="120">
        <v>151</v>
      </c>
      <c r="P600" s="120">
        <v>156</v>
      </c>
      <c r="Q600" s="120">
        <v>0</v>
      </c>
      <c r="R600" s="120">
        <v>643</v>
      </c>
      <c r="AB600" s="116">
        <f t="shared" si="145"/>
        <v>0</v>
      </c>
      <c r="AC600" s="116">
        <f t="shared" si="146"/>
        <v>0</v>
      </c>
      <c r="AD600" s="116">
        <f t="shared" si="147"/>
        <v>0</v>
      </c>
      <c r="AE600" s="116">
        <f t="shared" si="148"/>
        <v>0</v>
      </c>
      <c r="AF600" s="116">
        <f t="shared" si="149"/>
        <v>0</v>
      </c>
      <c r="AG600" s="116">
        <f t="shared" si="150"/>
        <v>0</v>
      </c>
      <c r="AH600" s="116">
        <f t="shared" si="151"/>
        <v>0</v>
      </c>
      <c r="AI600" s="116">
        <f t="shared" si="152"/>
        <v>0</v>
      </c>
      <c r="AJ600" s="116">
        <f t="shared" si="153"/>
        <v>0</v>
      </c>
      <c r="AK600" s="116">
        <f t="shared" si="154"/>
        <v>0</v>
      </c>
      <c r="AL600" s="116">
        <f t="shared" si="155"/>
        <v>180</v>
      </c>
      <c r="AM600" s="116">
        <f t="shared" si="156"/>
        <v>156</v>
      </c>
      <c r="AN600" s="116">
        <f t="shared" si="157"/>
        <v>151</v>
      </c>
      <c r="AO600" s="116">
        <f t="shared" si="158"/>
        <v>156</v>
      </c>
      <c r="AP600" s="116">
        <f t="shared" si="159"/>
        <v>0</v>
      </c>
      <c r="AQ600" s="116">
        <f t="shared" si="160"/>
        <v>643</v>
      </c>
    </row>
    <row r="601" spans="1:43" x14ac:dyDescent="0.25">
      <c r="A601" s="119" t="s">
        <v>810</v>
      </c>
      <c r="B601" s="119" t="s">
        <v>811</v>
      </c>
      <c r="C601" s="120">
        <v>0</v>
      </c>
      <c r="D601" s="120">
        <v>0</v>
      </c>
      <c r="E601" s="120">
        <v>0</v>
      </c>
      <c r="F601" s="120">
        <v>0</v>
      </c>
      <c r="G601" s="120">
        <v>0</v>
      </c>
      <c r="H601" s="120">
        <v>0</v>
      </c>
      <c r="I601" s="120">
        <v>0</v>
      </c>
      <c r="J601" s="120">
        <v>0</v>
      </c>
      <c r="K601" s="120">
        <v>0</v>
      </c>
      <c r="L601" s="120">
        <v>0</v>
      </c>
      <c r="M601" s="120">
        <v>152</v>
      </c>
      <c r="N601" s="120">
        <v>148</v>
      </c>
      <c r="O601" s="120">
        <v>165</v>
      </c>
      <c r="P601" s="120">
        <v>170</v>
      </c>
      <c r="Q601" s="120">
        <v>5</v>
      </c>
      <c r="R601" s="120">
        <v>640</v>
      </c>
      <c r="AB601" s="116">
        <f t="shared" si="145"/>
        <v>0</v>
      </c>
      <c r="AC601" s="116">
        <f t="shared" si="146"/>
        <v>0</v>
      </c>
      <c r="AD601" s="116">
        <f t="shared" si="147"/>
        <v>0</v>
      </c>
      <c r="AE601" s="116">
        <f t="shared" si="148"/>
        <v>0</v>
      </c>
      <c r="AF601" s="116">
        <f t="shared" si="149"/>
        <v>0</v>
      </c>
      <c r="AG601" s="116">
        <f t="shared" si="150"/>
        <v>0</v>
      </c>
      <c r="AH601" s="116">
        <f t="shared" si="151"/>
        <v>0</v>
      </c>
      <c r="AI601" s="116">
        <f t="shared" si="152"/>
        <v>0</v>
      </c>
      <c r="AJ601" s="116">
        <f t="shared" si="153"/>
        <v>0</v>
      </c>
      <c r="AK601" s="116">
        <f t="shared" si="154"/>
        <v>0</v>
      </c>
      <c r="AL601" s="116">
        <f t="shared" si="155"/>
        <v>152</v>
      </c>
      <c r="AM601" s="116">
        <f t="shared" si="156"/>
        <v>148</v>
      </c>
      <c r="AN601" s="116">
        <f t="shared" si="157"/>
        <v>165</v>
      </c>
      <c r="AO601" s="116">
        <f t="shared" si="158"/>
        <v>170</v>
      </c>
      <c r="AP601" s="116">
        <f t="shared" si="159"/>
        <v>5</v>
      </c>
      <c r="AQ601" s="116">
        <f t="shared" si="160"/>
        <v>640</v>
      </c>
    </row>
    <row r="602" spans="1:43" x14ac:dyDescent="0.25">
      <c r="A602" s="119" t="s">
        <v>810</v>
      </c>
      <c r="B602" s="119" t="s">
        <v>812</v>
      </c>
      <c r="C602" s="120">
        <v>0</v>
      </c>
      <c r="D602" s="120">
        <v>102</v>
      </c>
      <c r="E602" s="120">
        <v>102</v>
      </c>
      <c r="F602" s="120">
        <v>112</v>
      </c>
      <c r="G602" s="120">
        <v>115</v>
      </c>
      <c r="H602" s="120">
        <v>0</v>
      </c>
      <c r="I602" s="120">
        <v>0</v>
      </c>
      <c r="J602" s="120">
        <v>0</v>
      </c>
      <c r="K602" s="120">
        <v>0</v>
      </c>
      <c r="L602" s="120">
        <v>0</v>
      </c>
      <c r="M602" s="120">
        <v>0</v>
      </c>
      <c r="N602" s="120">
        <v>0</v>
      </c>
      <c r="O602" s="120">
        <v>0</v>
      </c>
      <c r="P602" s="120">
        <v>0</v>
      </c>
      <c r="Q602" s="120">
        <v>0</v>
      </c>
      <c r="R602" s="120">
        <v>431</v>
      </c>
      <c r="AB602" s="116">
        <f t="shared" si="145"/>
        <v>0</v>
      </c>
      <c r="AC602" s="116">
        <f t="shared" si="146"/>
        <v>102</v>
      </c>
      <c r="AD602" s="116">
        <f t="shared" si="147"/>
        <v>102</v>
      </c>
      <c r="AE602" s="116">
        <f t="shared" si="148"/>
        <v>112</v>
      </c>
      <c r="AF602" s="116">
        <f t="shared" si="149"/>
        <v>115</v>
      </c>
      <c r="AG602" s="116">
        <f t="shared" si="150"/>
        <v>0</v>
      </c>
      <c r="AH602" s="116">
        <f t="shared" si="151"/>
        <v>0</v>
      </c>
      <c r="AI602" s="116">
        <f t="shared" si="152"/>
        <v>0</v>
      </c>
      <c r="AJ602" s="116">
        <f t="shared" si="153"/>
        <v>0</v>
      </c>
      <c r="AK602" s="116">
        <f t="shared" si="154"/>
        <v>0</v>
      </c>
      <c r="AL602" s="116">
        <f t="shared" si="155"/>
        <v>0</v>
      </c>
      <c r="AM602" s="116">
        <f t="shared" si="156"/>
        <v>0</v>
      </c>
      <c r="AN602" s="116">
        <f t="shared" si="157"/>
        <v>0</v>
      </c>
      <c r="AO602" s="116">
        <f t="shared" si="158"/>
        <v>0</v>
      </c>
      <c r="AP602" s="116">
        <f t="shared" si="159"/>
        <v>0</v>
      </c>
      <c r="AQ602" s="116">
        <f t="shared" si="160"/>
        <v>431</v>
      </c>
    </row>
    <row r="603" spans="1:43" x14ac:dyDescent="0.25">
      <c r="A603" s="119" t="s">
        <v>810</v>
      </c>
      <c r="B603" s="119" t="s">
        <v>813</v>
      </c>
      <c r="C603" s="120">
        <v>47</v>
      </c>
      <c r="D603" s="120">
        <v>79</v>
      </c>
      <c r="E603" s="120">
        <v>72</v>
      </c>
      <c r="F603" s="120">
        <v>79</v>
      </c>
      <c r="G603" s="120">
        <v>94</v>
      </c>
      <c r="H603" s="120">
        <v>0</v>
      </c>
      <c r="I603" s="120">
        <v>0</v>
      </c>
      <c r="J603" s="120">
        <v>0</v>
      </c>
      <c r="K603" s="120">
        <v>0</v>
      </c>
      <c r="L603" s="120">
        <v>0</v>
      </c>
      <c r="M603" s="120">
        <v>0</v>
      </c>
      <c r="N603" s="120">
        <v>0</v>
      </c>
      <c r="O603" s="120">
        <v>0</v>
      </c>
      <c r="P603" s="120">
        <v>0</v>
      </c>
      <c r="Q603" s="120">
        <v>0</v>
      </c>
      <c r="R603" s="120">
        <v>371</v>
      </c>
      <c r="AB603" s="116">
        <f t="shared" si="145"/>
        <v>47</v>
      </c>
      <c r="AC603" s="116">
        <f t="shared" si="146"/>
        <v>79</v>
      </c>
      <c r="AD603" s="116">
        <f t="shared" si="147"/>
        <v>72</v>
      </c>
      <c r="AE603" s="116">
        <f t="shared" si="148"/>
        <v>79</v>
      </c>
      <c r="AF603" s="116">
        <f t="shared" si="149"/>
        <v>94</v>
      </c>
      <c r="AG603" s="116">
        <f t="shared" si="150"/>
        <v>0</v>
      </c>
      <c r="AH603" s="116">
        <f t="shared" si="151"/>
        <v>0</v>
      </c>
      <c r="AI603" s="116">
        <f t="shared" si="152"/>
        <v>0</v>
      </c>
      <c r="AJ603" s="116">
        <f t="shared" si="153"/>
        <v>0</v>
      </c>
      <c r="AK603" s="116">
        <f t="shared" si="154"/>
        <v>0</v>
      </c>
      <c r="AL603" s="116">
        <f t="shared" si="155"/>
        <v>0</v>
      </c>
      <c r="AM603" s="116">
        <f t="shared" si="156"/>
        <v>0</v>
      </c>
      <c r="AN603" s="116">
        <f t="shared" si="157"/>
        <v>0</v>
      </c>
      <c r="AO603" s="116">
        <f t="shared" si="158"/>
        <v>0</v>
      </c>
      <c r="AP603" s="116">
        <f t="shared" si="159"/>
        <v>0</v>
      </c>
      <c r="AQ603" s="116">
        <f t="shared" si="160"/>
        <v>371</v>
      </c>
    </row>
    <row r="604" spans="1:43" x14ac:dyDescent="0.25">
      <c r="A604" s="119" t="s">
        <v>810</v>
      </c>
      <c r="B604" s="119" t="s">
        <v>814</v>
      </c>
      <c r="C604" s="120">
        <v>0</v>
      </c>
      <c r="D604" s="120">
        <v>0</v>
      </c>
      <c r="E604" s="120">
        <v>0</v>
      </c>
      <c r="F604" s="120">
        <v>0</v>
      </c>
      <c r="G604" s="120">
        <v>0</v>
      </c>
      <c r="H604" s="120">
        <v>0</v>
      </c>
      <c r="I604" s="120">
        <v>0</v>
      </c>
      <c r="J604" s="120">
        <v>233</v>
      </c>
      <c r="K604" s="120">
        <v>240</v>
      </c>
      <c r="L604" s="120">
        <v>226</v>
      </c>
      <c r="M604" s="120">
        <v>0</v>
      </c>
      <c r="N604" s="120">
        <v>0</v>
      </c>
      <c r="O604" s="120">
        <v>0</v>
      </c>
      <c r="P604" s="120">
        <v>0</v>
      </c>
      <c r="Q604" s="120">
        <v>0</v>
      </c>
      <c r="R604" s="120">
        <v>699</v>
      </c>
      <c r="AB604" s="116">
        <f t="shared" si="145"/>
        <v>0</v>
      </c>
      <c r="AC604" s="116">
        <f t="shared" si="146"/>
        <v>0</v>
      </c>
      <c r="AD604" s="116">
        <f t="shared" si="147"/>
        <v>0</v>
      </c>
      <c r="AE604" s="116">
        <f t="shared" si="148"/>
        <v>0</v>
      </c>
      <c r="AF604" s="116">
        <f t="shared" si="149"/>
        <v>0</v>
      </c>
      <c r="AG604" s="116">
        <f t="shared" si="150"/>
        <v>0</v>
      </c>
      <c r="AH604" s="116">
        <f t="shared" si="151"/>
        <v>0</v>
      </c>
      <c r="AI604" s="116">
        <f t="shared" si="152"/>
        <v>233</v>
      </c>
      <c r="AJ604" s="116">
        <f t="shared" si="153"/>
        <v>240</v>
      </c>
      <c r="AK604" s="116">
        <f t="shared" si="154"/>
        <v>226</v>
      </c>
      <c r="AL604" s="116">
        <f t="shared" si="155"/>
        <v>0</v>
      </c>
      <c r="AM604" s="116">
        <f t="shared" si="156"/>
        <v>0</v>
      </c>
      <c r="AN604" s="116">
        <f t="shared" si="157"/>
        <v>0</v>
      </c>
      <c r="AO604" s="116">
        <f t="shared" si="158"/>
        <v>0</v>
      </c>
      <c r="AP604" s="116">
        <f t="shared" si="159"/>
        <v>0</v>
      </c>
      <c r="AQ604" s="116">
        <f t="shared" si="160"/>
        <v>699</v>
      </c>
    </row>
    <row r="605" spans="1:43" x14ac:dyDescent="0.25">
      <c r="A605" s="119" t="s">
        <v>810</v>
      </c>
      <c r="B605" s="119" t="s">
        <v>815</v>
      </c>
      <c r="C605" s="120">
        <v>0</v>
      </c>
      <c r="D605" s="120">
        <v>0</v>
      </c>
      <c r="E605" s="120">
        <v>0</v>
      </c>
      <c r="F605" s="120">
        <v>0</v>
      </c>
      <c r="G605" s="120">
        <v>0</v>
      </c>
      <c r="H605" s="120">
        <v>230</v>
      </c>
      <c r="I605" s="120">
        <v>232</v>
      </c>
      <c r="J605" s="120">
        <v>0</v>
      </c>
      <c r="K605" s="120">
        <v>0</v>
      </c>
      <c r="L605" s="120">
        <v>0</v>
      </c>
      <c r="M605" s="120">
        <v>0</v>
      </c>
      <c r="N605" s="120">
        <v>0</v>
      </c>
      <c r="O605" s="120">
        <v>0</v>
      </c>
      <c r="P605" s="120">
        <v>0</v>
      </c>
      <c r="Q605" s="120">
        <v>0</v>
      </c>
      <c r="R605" s="120">
        <v>462</v>
      </c>
      <c r="AB605" s="116">
        <f t="shared" si="145"/>
        <v>0</v>
      </c>
      <c r="AC605" s="116">
        <f t="shared" si="146"/>
        <v>0</v>
      </c>
      <c r="AD605" s="116">
        <f t="shared" si="147"/>
        <v>0</v>
      </c>
      <c r="AE605" s="116">
        <f t="shared" si="148"/>
        <v>0</v>
      </c>
      <c r="AF605" s="116">
        <f t="shared" si="149"/>
        <v>0</v>
      </c>
      <c r="AG605" s="116">
        <f t="shared" si="150"/>
        <v>230</v>
      </c>
      <c r="AH605" s="116">
        <f t="shared" si="151"/>
        <v>232</v>
      </c>
      <c r="AI605" s="116">
        <f t="shared" si="152"/>
        <v>0</v>
      </c>
      <c r="AJ605" s="116">
        <f t="shared" si="153"/>
        <v>0</v>
      </c>
      <c r="AK605" s="116">
        <f t="shared" si="154"/>
        <v>0</v>
      </c>
      <c r="AL605" s="116">
        <f t="shared" si="155"/>
        <v>0</v>
      </c>
      <c r="AM605" s="116">
        <f t="shared" si="156"/>
        <v>0</v>
      </c>
      <c r="AN605" s="116">
        <f t="shared" si="157"/>
        <v>0</v>
      </c>
      <c r="AO605" s="116">
        <f t="shared" si="158"/>
        <v>0</v>
      </c>
      <c r="AP605" s="116">
        <f t="shared" si="159"/>
        <v>0</v>
      </c>
      <c r="AQ605" s="116">
        <f t="shared" si="160"/>
        <v>462</v>
      </c>
    </row>
    <row r="606" spans="1:43" x14ac:dyDescent="0.25">
      <c r="A606" s="119" t="s">
        <v>816</v>
      </c>
      <c r="B606" s="119" t="s">
        <v>817</v>
      </c>
      <c r="C606" s="120">
        <v>0</v>
      </c>
      <c r="D606" s="120">
        <v>0</v>
      </c>
      <c r="E606" s="120">
        <v>0</v>
      </c>
      <c r="F606" s="120">
        <v>0</v>
      </c>
      <c r="G606" s="120">
        <v>0</v>
      </c>
      <c r="H606" s="120">
        <v>0</v>
      </c>
      <c r="I606" s="120">
        <v>0</v>
      </c>
      <c r="J606" s="120">
        <v>0</v>
      </c>
      <c r="K606" s="120">
        <v>106</v>
      </c>
      <c r="L606" s="120">
        <v>119</v>
      </c>
      <c r="M606" s="120">
        <v>96</v>
      </c>
      <c r="N606" s="120">
        <v>73</v>
      </c>
      <c r="O606" s="120">
        <v>96</v>
      </c>
      <c r="P606" s="120">
        <v>92</v>
      </c>
      <c r="Q606" s="120">
        <v>6</v>
      </c>
      <c r="R606" s="120">
        <v>588</v>
      </c>
      <c r="AB606" s="116">
        <f t="shared" si="145"/>
        <v>0</v>
      </c>
      <c r="AC606" s="116">
        <f t="shared" si="146"/>
        <v>0</v>
      </c>
      <c r="AD606" s="116">
        <f t="shared" si="147"/>
        <v>0</v>
      </c>
      <c r="AE606" s="116">
        <f t="shared" si="148"/>
        <v>0</v>
      </c>
      <c r="AF606" s="116">
        <f t="shared" si="149"/>
        <v>0</v>
      </c>
      <c r="AG606" s="116">
        <f t="shared" si="150"/>
        <v>0</v>
      </c>
      <c r="AH606" s="116">
        <f t="shared" si="151"/>
        <v>0</v>
      </c>
      <c r="AI606" s="116">
        <f t="shared" si="152"/>
        <v>0</v>
      </c>
      <c r="AJ606" s="116">
        <f t="shared" si="153"/>
        <v>106</v>
      </c>
      <c r="AK606" s="116">
        <f t="shared" si="154"/>
        <v>119</v>
      </c>
      <c r="AL606" s="116">
        <f t="shared" si="155"/>
        <v>96</v>
      </c>
      <c r="AM606" s="116">
        <f t="shared" si="156"/>
        <v>73</v>
      </c>
      <c r="AN606" s="116">
        <f t="shared" si="157"/>
        <v>96</v>
      </c>
      <c r="AO606" s="116">
        <f t="shared" si="158"/>
        <v>92</v>
      </c>
      <c r="AP606" s="116">
        <f t="shared" si="159"/>
        <v>6</v>
      </c>
      <c r="AQ606" s="116">
        <f t="shared" si="160"/>
        <v>588</v>
      </c>
    </row>
    <row r="607" spans="1:43" x14ac:dyDescent="0.25">
      <c r="A607" s="119" t="s">
        <v>818</v>
      </c>
      <c r="B607" s="119" t="s">
        <v>819</v>
      </c>
      <c r="C607" s="120">
        <v>0</v>
      </c>
      <c r="D607" s="120">
        <v>0</v>
      </c>
      <c r="E607" s="120">
        <v>0</v>
      </c>
      <c r="F607" s="120">
        <v>0</v>
      </c>
      <c r="G607" s="120">
        <v>0</v>
      </c>
      <c r="H607" s="120">
        <v>0</v>
      </c>
      <c r="I607" s="120">
        <v>0</v>
      </c>
      <c r="J607" s="120">
        <v>0</v>
      </c>
      <c r="K607" s="120">
        <v>0</v>
      </c>
      <c r="L607" s="120">
        <v>0</v>
      </c>
      <c r="M607" s="120">
        <v>15</v>
      </c>
      <c r="N607" s="120">
        <v>20</v>
      </c>
      <c r="O607" s="120">
        <v>42</v>
      </c>
      <c r="P607" s="120">
        <v>46</v>
      </c>
      <c r="Q607" s="120">
        <v>0</v>
      </c>
      <c r="R607" s="120">
        <v>123</v>
      </c>
      <c r="AB607" s="116">
        <f t="shared" si="145"/>
        <v>0</v>
      </c>
      <c r="AC607" s="116">
        <f t="shared" si="146"/>
        <v>0</v>
      </c>
      <c r="AD607" s="116">
        <f t="shared" si="147"/>
        <v>0</v>
      </c>
      <c r="AE607" s="116">
        <f t="shared" si="148"/>
        <v>0</v>
      </c>
      <c r="AF607" s="116">
        <f t="shared" si="149"/>
        <v>0</v>
      </c>
      <c r="AG607" s="116">
        <f t="shared" si="150"/>
        <v>0</v>
      </c>
      <c r="AH607" s="116">
        <f t="shared" si="151"/>
        <v>0</v>
      </c>
      <c r="AI607" s="116">
        <f t="shared" si="152"/>
        <v>0</v>
      </c>
      <c r="AJ607" s="116">
        <f t="shared" si="153"/>
        <v>0</v>
      </c>
      <c r="AK607" s="116">
        <f t="shared" si="154"/>
        <v>0</v>
      </c>
      <c r="AL607" s="116">
        <f t="shared" si="155"/>
        <v>15</v>
      </c>
      <c r="AM607" s="116">
        <f t="shared" si="156"/>
        <v>20</v>
      </c>
      <c r="AN607" s="116">
        <f t="shared" si="157"/>
        <v>42</v>
      </c>
      <c r="AO607" s="116">
        <f t="shared" si="158"/>
        <v>46</v>
      </c>
      <c r="AP607" s="116">
        <f t="shared" si="159"/>
        <v>0</v>
      </c>
      <c r="AQ607" s="116">
        <f t="shared" si="160"/>
        <v>123</v>
      </c>
    </row>
    <row r="608" spans="1:43" x14ac:dyDescent="0.25">
      <c r="A608" s="119" t="s">
        <v>818</v>
      </c>
      <c r="B608" s="119" t="s">
        <v>820</v>
      </c>
      <c r="C608" s="120">
        <v>108</v>
      </c>
      <c r="D608" s="120">
        <v>190</v>
      </c>
      <c r="E608" s="120">
        <v>204</v>
      </c>
      <c r="F608" s="120">
        <v>195</v>
      </c>
      <c r="G608" s="120">
        <v>204</v>
      </c>
      <c r="H608" s="120">
        <v>186</v>
      </c>
      <c r="I608" s="120">
        <v>0</v>
      </c>
      <c r="J608" s="120">
        <v>0</v>
      </c>
      <c r="K608" s="120">
        <v>0</v>
      </c>
      <c r="L608" s="120">
        <v>0</v>
      </c>
      <c r="M608" s="120">
        <v>0</v>
      </c>
      <c r="N608" s="120">
        <v>0</v>
      </c>
      <c r="O608" s="120">
        <v>0</v>
      </c>
      <c r="P608" s="120">
        <v>0</v>
      </c>
      <c r="Q608" s="120">
        <v>0</v>
      </c>
      <c r="R608" s="120">
        <v>1087</v>
      </c>
      <c r="AB608" s="116">
        <f t="shared" si="145"/>
        <v>108</v>
      </c>
      <c r="AC608" s="116">
        <f t="shared" si="146"/>
        <v>190</v>
      </c>
      <c r="AD608" s="116">
        <f t="shared" si="147"/>
        <v>204</v>
      </c>
      <c r="AE608" s="116">
        <f t="shared" si="148"/>
        <v>195</v>
      </c>
      <c r="AF608" s="116">
        <f t="shared" si="149"/>
        <v>204</v>
      </c>
      <c r="AG608" s="116">
        <f t="shared" si="150"/>
        <v>186</v>
      </c>
      <c r="AH608" s="116">
        <f t="shared" si="151"/>
        <v>0</v>
      </c>
      <c r="AI608" s="116">
        <f t="shared" si="152"/>
        <v>0</v>
      </c>
      <c r="AJ608" s="116">
        <f t="shared" si="153"/>
        <v>0</v>
      </c>
      <c r="AK608" s="116">
        <f t="shared" si="154"/>
        <v>0</v>
      </c>
      <c r="AL608" s="116">
        <f t="shared" si="155"/>
        <v>0</v>
      </c>
      <c r="AM608" s="116">
        <f t="shared" si="156"/>
        <v>0</v>
      </c>
      <c r="AN608" s="116">
        <f t="shared" si="157"/>
        <v>0</v>
      </c>
      <c r="AO608" s="116">
        <f t="shared" si="158"/>
        <v>0</v>
      </c>
      <c r="AP608" s="116">
        <f t="shared" si="159"/>
        <v>0</v>
      </c>
      <c r="AQ608" s="116">
        <f t="shared" si="160"/>
        <v>1087</v>
      </c>
    </row>
    <row r="609" spans="1:43" x14ac:dyDescent="0.25">
      <c r="A609" s="119" t="s">
        <v>818</v>
      </c>
      <c r="B609" s="119" t="s">
        <v>821</v>
      </c>
      <c r="C609" s="120">
        <v>0</v>
      </c>
      <c r="D609" s="120">
        <v>0</v>
      </c>
      <c r="E609" s="120">
        <v>0</v>
      </c>
      <c r="F609" s="120">
        <v>0</v>
      </c>
      <c r="G609" s="120">
        <v>0</v>
      </c>
      <c r="H609" s="120">
        <v>0</v>
      </c>
      <c r="I609" s="120">
        <v>0</v>
      </c>
      <c r="J609" s="120">
        <v>0</v>
      </c>
      <c r="K609" s="120">
        <v>0</v>
      </c>
      <c r="L609" s="120">
        <v>149</v>
      </c>
      <c r="M609" s="120">
        <v>160</v>
      </c>
      <c r="N609" s="120">
        <v>149</v>
      </c>
      <c r="O609" s="120">
        <v>182</v>
      </c>
      <c r="P609" s="120">
        <v>164</v>
      </c>
      <c r="Q609" s="120">
        <v>4</v>
      </c>
      <c r="R609" s="120">
        <v>808</v>
      </c>
      <c r="AB609" s="116">
        <f t="shared" si="145"/>
        <v>0</v>
      </c>
      <c r="AC609" s="116">
        <f t="shared" si="146"/>
        <v>0</v>
      </c>
      <c r="AD609" s="116">
        <f t="shared" si="147"/>
        <v>0</v>
      </c>
      <c r="AE609" s="116">
        <f t="shared" si="148"/>
        <v>0</v>
      </c>
      <c r="AF609" s="116">
        <f t="shared" si="149"/>
        <v>0</v>
      </c>
      <c r="AG609" s="116">
        <f t="shared" si="150"/>
        <v>0</v>
      </c>
      <c r="AH609" s="116">
        <f t="shared" si="151"/>
        <v>0</v>
      </c>
      <c r="AI609" s="116">
        <f t="shared" si="152"/>
        <v>0</v>
      </c>
      <c r="AJ609" s="116">
        <f t="shared" si="153"/>
        <v>0</v>
      </c>
      <c r="AK609" s="116">
        <f t="shared" si="154"/>
        <v>149</v>
      </c>
      <c r="AL609" s="116">
        <f t="shared" si="155"/>
        <v>160</v>
      </c>
      <c r="AM609" s="116">
        <f t="shared" si="156"/>
        <v>149</v>
      </c>
      <c r="AN609" s="116">
        <f t="shared" si="157"/>
        <v>182</v>
      </c>
      <c r="AO609" s="116">
        <f t="shared" si="158"/>
        <v>164</v>
      </c>
      <c r="AP609" s="116">
        <f t="shared" si="159"/>
        <v>4</v>
      </c>
      <c r="AQ609" s="116">
        <f t="shared" si="160"/>
        <v>808</v>
      </c>
    </row>
    <row r="610" spans="1:43" x14ac:dyDescent="0.25">
      <c r="A610" s="119" t="s">
        <v>818</v>
      </c>
      <c r="B610" s="119" t="s">
        <v>822</v>
      </c>
      <c r="C610" s="120">
        <v>0</v>
      </c>
      <c r="D610" s="120">
        <v>0</v>
      </c>
      <c r="E610" s="120">
        <v>0</v>
      </c>
      <c r="F610" s="120">
        <v>0</v>
      </c>
      <c r="G610" s="120">
        <v>0</v>
      </c>
      <c r="H610" s="120">
        <v>0</v>
      </c>
      <c r="I610" s="120">
        <v>185</v>
      </c>
      <c r="J610" s="120">
        <v>165</v>
      </c>
      <c r="K610" s="120">
        <v>164</v>
      </c>
      <c r="L610" s="120">
        <v>0</v>
      </c>
      <c r="M610" s="120">
        <v>0</v>
      </c>
      <c r="N610" s="120">
        <v>0</v>
      </c>
      <c r="O610" s="120">
        <v>0</v>
      </c>
      <c r="P610" s="120">
        <v>0</v>
      </c>
      <c r="Q610" s="120">
        <v>0</v>
      </c>
      <c r="R610" s="120">
        <v>514</v>
      </c>
      <c r="AB610" s="116">
        <f t="shared" si="145"/>
        <v>0</v>
      </c>
      <c r="AC610" s="116">
        <f t="shared" si="146"/>
        <v>0</v>
      </c>
      <c r="AD610" s="116">
        <f t="shared" si="147"/>
        <v>0</v>
      </c>
      <c r="AE610" s="116">
        <f t="shared" si="148"/>
        <v>0</v>
      </c>
      <c r="AF610" s="116">
        <f t="shared" si="149"/>
        <v>0</v>
      </c>
      <c r="AG610" s="116">
        <f t="shared" si="150"/>
        <v>0</v>
      </c>
      <c r="AH610" s="116">
        <f t="shared" si="151"/>
        <v>185</v>
      </c>
      <c r="AI610" s="116">
        <f t="shared" si="152"/>
        <v>165</v>
      </c>
      <c r="AJ610" s="116">
        <f t="shared" si="153"/>
        <v>164</v>
      </c>
      <c r="AK610" s="116">
        <f t="shared" si="154"/>
        <v>0</v>
      </c>
      <c r="AL610" s="116">
        <f t="shared" si="155"/>
        <v>0</v>
      </c>
      <c r="AM610" s="116">
        <f t="shared" si="156"/>
        <v>0</v>
      </c>
      <c r="AN610" s="116">
        <f t="shared" si="157"/>
        <v>0</v>
      </c>
      <c r="AO610" s="116">
        <f t="shared" si="158"/>
        <v>0</v>
      </c>
      <c r="AP610" s="116">
        <f t="shared" si="159"/>
        <v>0</v>
      </c>
      <c r="AQ610" s="116">
        <f t="shared" si="160"/>
        <v>514</v>
      </c>
    </row>
    <row r="611" spans="1:43" x14ac:dyDescent="0.25">
      <c r="A611" s="119" t="s">
        <v>823</v>
      </c>
      <c r="B611" s="119" t="s">
        <v>824</v>
      </c>
      <c r="C611" s="120">
        <v>25</v>
      </c>
      <c r="D611" s="120">
        <v>17</v>
      </c>
      <c r="E611" s="120">
        <v>19</v>
      </c>
      <c r="F611" s="120">
        <v>16</v>
      </c>
      <c r="G611" s="120">
        <v>13</v>
      </c>
      <c r="H611" s="120">
        <v>8</v>
      </c>
      <c r="I611" s="120">
        <v>16</v>
      </c>
      <c r="J611" s="120">
        <v>0</v>
      </c>
      <c r="K611" s="120">
        <v>0</v>
      </c>
      <c r="L611" s="120">
        <v>0</v>
      </c>
      <c r="M611" s="120">
        <v>0</v>
      </c>
      <c r="N611" s="120">
        <v>0</v>
      </c>
      <c r="O611" s="120">
        <v>0</v>
      </c>
      <c r="P611" s="120">
        <v>0</v>
      </c>
      <c r="Q611" s="120">
        <v>0</v>
      </c>
      <c r="R611" s="120">
        <v>114</v>
      </c>
      <c r="AB611" s="116">
        <f t="shared" si="145"/>
        <v>25</v>
      </c>
      <c r="AC611" s="116">
        <f t="shared" si="146"/>
        <v>17</v>
      </c>
      <c r="AD611" s="116">
        <f t="shared" si="147"/>
        <v>19</v>
      </c>
      <c r="AE611" s="116">
        <f t="shared" si="148"/>
        <v>16</v>
      </c>
      <c r="AF611" s="116">
        <f t="shared" si="149"/>
        <v>13</v>
      </c>
      <c r="AG611" s="116">
        <f t="shared" si="150"/>
        <v>8</v>
      </c>
      <c r="AH611" s="116">
        <f t="shared" si="151"/>
        <v>16</v>
      </c>
      <c r="AI611" s="116">
        <f t="shared" si="152"/>
        <v>0</v>
      </c>
      <c r="AJ611" s="116">
        <f t="shared" si="153"/>
        <v>0</v>
      </c>
      <c r="AK611" s="116">
        <f t="shared" si="154"/>
        <v>0</v>
      </c>
      <c r="AL611" s="116">
        <f t="shared" si="155"/>
        <v>0</v>
      </c>
      <c r="AM611" s="116">
        <f t="shared" si="156"/>
        <v>0</v>
      </c>
      <c r="AN611" s="116">
        <f t="shared" si="157"/>
        <v>0</v>
      </c>
      <c r="AO611" s="116">
        <f t="shared" si="158"/>
        <v>0</v>
      </c>
      <c r="AP611" s="116">
        <f t="shared" si="159"/>
        <v>0</v>
      </c>
      <c r="AQ611" s="116">
        <f t="shared" si="160"/>
        <v>114</v>
      </c>
    </row>
    <row r="612" spans="1:43" x14ac:dyDescent="0.25">
      <c r="A612" s="119" t="s">
        <v>823</v>
      </c>
      <c r="B612" s="119" t="s">
        <v>825</v>
      </c>
      <c r="C612" s="120">
        <v>0</v>
      </c>
      <c r="D612" s="120">
        <v>0</v>
      </c>
      <c r="E612" s="120">
        <v>0</v>
      </c>
      <c r="F612" s="120">
        <v>0</v>
      </c>
      <c r="G612" s="120">
        <v>0</v>
      </c>
      <c r="H612" s="120">
        <v>0</v>
      </c>
      <c r="I612" s="120">
        <v>0</v>
      </c>
      <c r="J612" s="120">
        <v>59</v>
      </c>
      <c r="K612" s="120">
        <v>62</v>
      </c>
      <c r="L612" s="120">
        <v>58</v>
      </c>
      <c r="M612" s="120">
        <v>38</v>
      </c>
      <c r="N612" s="120">
        <v>47</v>
      </c>
      <c r="O612" s="120">
        <v>38</v>
      </c>
      <c r="P612" s="120">
        <v>29</v>
      </c>
      <c r="Q612" s="120">
        <v>2</v>
      </c>
      <c r="R612" s="118">
        <v>333</v>
      </c>
      <c r="AB612" s="116">
        <f t="shared" si="145"/>
        <v>0</v>
      </c>
      <c r="AC612" s="116">
        <f t="shared" si="146"/>
        <v>0</v>
      </c>
      <c r="AD612" s="116">
        <f t="shared" si="147"/>
        <v>0</v>
      </c>
      <c r="AE612" s="116">
        <f t="shared" si="148"/>
        <v>0</v>
      </c>
      <c r="AF612" s="116">
        <f t="shared" si="149"/>
        <v>0</v>
      </c>
      <c r="AG612" s="116">
        <f t="shared" si="150"/>
        <v>0</v>
      </c>
      <c r="AH612" s="116">
        <f t="shared" si="151"/>
        <v>0</v>
      </c>
      <c r="AI612" s="116">
        <f t="shared" si="152"/>
        <v>59</v>
      </c>
      <c r="AJ612" s="116">
        <f t="shared" si="153"/>
        <v>62</v>
      </c>
      <c r="AK612" s="116">
        <f t="shared" si="154"/>
        <v>58</v>
      </c>
      <c r="AL612" s="116">
        <f t="shared" si="155"/>
        <v>38</v>
      </c>
      <c r="AM612" s="116">
        <f t="shared" si="156"/>
        <v>47</v>
      </c>
      <c r="AN612" s="116">
        <f t="shared" si="157"/>
        <v>38</v>
      </c>
      <c r="AO612" s="116">
        <f t="shared" si="158"/>
        <v>29</v>
      </c>
      <c r="AP612" s="116">
        <f t="shared" si="159"/>
        <v>2</v>
      </c>
      <c r="AQ612" s="116">
        <f t="shared" si="160"/>
        <v>333</v>
      </c>
    </row>
    <row r="613" spans="1:43" x14ac:dyDescent="0.25">
      <c r="A613" s="119" t="s">
        <v>823</v>
      </c>
      <c r="B613" s="119" t="s">
        <v>826</v>
      </c>
      <c r="C613" s="120">
        <v>35</v>
      </c>
      <c r="D613" s="120">
        <v>38</v>
      </c>
      <c r="E613" s="120">
        <v>36</v>
      </c>
      <c r="F613" s="120">
        <v>43</v>
      </c>
      <c r="G613" s="120">
        <v>37</v>
      </c>
      <c r="H613" s="120">
        <v>38</v>
      </c>
      <c r="I613" s="120">
        <v>33</v>
      </c>
      <c r="J613" s="120">
        <v>0</v>
      </c>
      <c r="K613" s="120">
        <v>0</v>
      </c>
      <c r="L613" s="120">
        <v>0</v>
      </c>
      <c r="M613" s="120">
        <v>0</v>
      </c>
      <c r="N613" s="120">
        <v>0</v>
      </c>
      <c r="O613" s="120">
        <v>0</v>
      </c>
      <c r="P613" s="120">
        <v>0</v>
      </c>
      <c r="Q613" s="120">
        <v>0</v>
      </c>
      <c r="R613" s="120">
        <v>260</v>
      </c>
      <c r="AB613" s="116">
        <f t="shared" si="145"/>
        <v>35</v>
      </c>
      <c r="AC613" s="116">
        <f t="shared" si="146"/>
        <v>38</v>
      </c>
      <c r="AD613" s="116">
        <f t="shared" si="147"/>
        <v>36</v>
      </c>
      <c r="AE613" s="116">
        <f t="shared" si="148"/>
        <v>43</v>
      </c>
      <c r="AF613" s="116">
        <f t="shared" si="149"/>
        <v>37</v>
      </c>
      <c r="AG613" s="116">
        <f t="shared" si="150"/>
        <v>38</v>
      </c>
      <c r="AH613" s="116">
        <f t="shared" si="151"/>
        <v>33</v>
      </c>
      <c r="AI613" s="116">
        <f t="shared" si="152"/>
        <v>0</v>
      </c>
      <c r="AJ613" s="116">
        <f t="shared" si="153"/>
        <v>0</v>
      </c>
      <c r="AK613" s="116">
        <f t="shared" si="154"/>
        <v>0</v>
      </c>
      <c r="AL613" s="116">
        <f t="shared" si="155"/>
        <v>0</v>
      </c>
      <c r="AM613" s="116">
        <f t="shared" si="156"/>
        <v>0</v>
      </c>
      <c r="AN613" s="116">
        <f t="shared" si="157"/>
        <v>0</v>
      </c>
      <c r="AO613" s="116">
        <f t="shared" si="158"/>
        <v>0</v>
      </c>
      <c r="AP613" s="116">
        <f t="shared" si="159"/>
        <v>0</v>
      </c>
      <c r="AQ613" s="116">
        <f t="shared" si="160"/>
        <v>260</v>
      </c>
    </row>
    <row r="614" spans="1:43" x14ac:dyDescent="0.25">
      <c r="A614" s="119" t="s">
        <v>827</v>
      </c>
      <c r="B614" s="119" t="s">
        <v>828</v>
      </c>
      <c r="C614" s="120">
        <v>0</v>
      </c>
      <c r="D614" s="120">
        <v>0</v>
      </c>
      <c r="E614" s="120">
        <v>0</v>
      </c>
      <c r="F614" s="120">
        <v>0</v>
      </c>
      <c r="G614" s="120">
        <v>0</v>
      </c>
      <c r="H614" s="120">
        <v>0</v>
      </c>
      <c r="I614" s="120">
        <v>0</v>
      </c>
      <c r="J614" s="120">
        <v>0</v>
      </c>
      <c r="K614" s="120">
        <v>0</v>
      </c>
      <c r="L614" s="120">
        <v>0</v>
      </c>
      <c r="M614" s="120">
        <v>72</v>
      </c>
      <c r="N614" s="120">
        <v>64</v>
      </c>
      <c r="O614" s="120">
        <v>68</v>
      </c>
      <c r="P614" s="120">
        <v>64</v>
      </c>
      <c r="Q614" s="120">
        <v>0</v>
      </c>
      <c r="R614" s="120">
        <v>268</v>
      </c>
      <c r="AB614" s="116">
        <f t="shared" si="145"/>
        <v>0</v>
      </c>
      <c r="AC614" s="116">
        <f t="shared" si="146"/>
        <v>0</v>
      </c>
      <c r="AD614" s="116">
        <f t="shared" si="147"/>
        <v>0</v>
      </c>
      <c r="AE614" s="116">
        <f t="shared" si="148"/>
        <v>0</v>
      </c>
      <c r="AF614" s="116">
        <f t="shared" si="149"/>
        <v>0</v>
      </c>
      <c r="AG614" s="116">
        <f t="shared" si="150"/>
        <v>0</v>
      </c>
      <c r="AH614" s="116">
        <f t="shared" si="151"/>
        <v>0</v>
      </c>
      <c r="AI614" s="116">
        <f t="shared" si="152"/>
        <v>0</v>
      </c>
      <c r="AJ614" s="116">
        <f t="shared" si="153"/>
        <v>0</v>
      </c>
      <c r="AK614" s="116">
        <f t="shared" si="154"/>
        <v>0</v>
      </c>
      <c r="AL614" s="116">
        <f t="shared" si="155"/>
        <v>72</v>
      </c>
      <c r="AM614" s="116">
        <f t="shared" si="156"/>
        <v>64</v>
      </c>
      <c r="AN614" s="116">
        <f t="shared" si="157"/>
        <v>68</v>
      </c>
      <c r="AO614" s="116">
        <f t="shared" si="158"/>
        <v>64</v>
      </c>
      <c r="AP614" s="116">
        <f t="shared" si="159"/>
        <v>0</v>
      </c>
      <c r="AQ614" s="116">
        <f t="shared" si="160"/>
        <v>268</v>
      </c>
    </row>
    <row r="615" spans="1:43" x14ac:dyDescent="0.25">
      <c r="A615" s="119" t="s">
        <v>827</v>
      </c>
      <c r="B615" s="119" t="s">
        <v>829</v>
      </c>
      <c r="C615" s="120">
        <v>0</v>
      </c>
      <c r="D615" s="120">
        <v>0</v>
      </c>
      <c r="E615" s="120">
        <v>0</v>
      </c>
      <c r="F615" s="120">
        <v>0</v>
      </c>
      <c r="G615" s="120">
        <v>0</v>
      </c>
      <c r="H615" s="120">
        <v>0</v>
      </c>
      <c r="I615" s="120">
        <v>0</v>
      </c>
      <c r="J615" s="120">
        <v>0</v>
      </c>
      <c r="K615" s="120">
        <v>103</v>
      </c>
      <c r="L615" s="120">
        <v>84</v>
      </c>
      <c r="M615" s="120">
        <v>0</v>
      </c>
      <c r="N615" s="120">
        <v>0</v>
      </c>
      <c r="O615" s="120">
        <v>0</v>
      </c>
      <c r="P615" s="120">
        <v>0</v>
      </c>
      <c r="Q615" s="120">
        <v>0</v>
      </c>
      <c r="R615" s="120">
        <v>187</v>
      </c>
      <c r="AB615" s="116">
        <f t="shared" si="145"/>
        <v>0</v>
      </c>
      <c r="AC615" s="116">
        <f t="shared" si="146"/>
        <v>0</v>
      </c>
      <c r="AD615" s="116">
        <f t="shared" si="147"/>
        <v>0</v>
      </c>
      <c r="AE615" s="116">
        <f t="shared" si="148"/>
        <v>0</v>
      </c>
      <c r="AF615" s="116">
        <f t="shared" si="149"/>
        <v>0</v>
      </c>
      <c r="AG615" s="116">
        <f t="shared" si="150"/>
        <v>0</v>
      </c>
      <c r="AH615" s="116">
        <f t="shared" si="151"/>
        <v>0</v>
      </c>
      <c r="AI615" s="116">
        <f t="shared" si="152"/>
        <v>0</v>
      </c>
      <c r="AJ615" s="116">
        <f t="shared" si="153"/>
        <v>103</v>
      </c>
      <c r="AK615" s="116">
        <f t="shared" si="154"/>
        <v>84</v>
      </c>
      <c r="AL615" s="116">
        <f t="shared" si="155"/>
        <v>0</v>
      </c>
      <c r="AM615" s="116">
        <f t="shared" si="156"/>
        <v>0</v>
      </c>
      <c r="AN615" s="116">
        <f t="shared" si="157"/>
        <v>0</v>
      </c>
      <c r="AO615" s="116">
        <f t="shared" si="158"/>
        <v>0</v>
      </c>
      <c r="AP615" s="116">
        <f t="shared" si="159"/>
        <v>0</v>
      </c>
      <c r="AQ615" s="116">
        <f t="shared" si="160"/>
        <v>187</v>
      </c>
    </row>
    <row r="616" spans="1:43" x14ac:dyDescent="0.25">
      <c r="A616" s="119" t="s">
        <v>827</v>
      </c>
      <c r="B616" s="119" t="s">
        <v>830</v>
      </c>
      <c r="C616" s="120">
        <v>0</v>
      </c>
      <c r="D616" s="120">
        <v>97</v>
      </c>
      <c r="E616" s="120">
        <v>87</v>
      </c>
      <c r="F616" s="120">
        <v>100</v>
      </c>
      <c r="G616" s="120">
        <v>91</v>
      </c>
      <c r="H616" s="120">
        <v>94</v>
      </c>
      <c r="I616" s="120">
        <v>100</v>
      </c>
      <c r="J616" s="120">
        <v>105</v>
      </c>
      <c r="K616" s="120">
        <v>0</v>
      </c>
      <c r="L616" s="120">
        <v>0</v>
      </c>
      <c r="M616" s="120">
        <v>0</v>
      </c>
      <c r="N616" s="120">
        <v>0</v>
      </c>
      <c r="O616" s="120">
        <v>0</v>
      </c>
      <c r="P616" s="120">
        <v>0</v>
      </c>
      <c r="Q616" s="120">
        <v>0</v>
      </c>
      <c r="R616" s="120">
        <v>674</v>
      </c>
      <c r="AB616" s="116">
        <f t="shared" si="145"/>
        <v>0</v>
      </c>
      <c r="AC616" s="116">
        <f t="shared" si="146"/>
        <v>97</v>
      </c>
      <c r="AD616" s="116">
        <f t="shared" si="147"/>
        <v>87</v>
      </c>
      <c r="AE616" s="116">
        <f t="shared" si="148"/>
        <v>100</v>
      </c>
      <c r="AF616" s="116">
        <f t="shared" si="149"/>
        <v>91</v>
      </c>
      <c r="AG616" s="116">
        <f t="shared" si="150"/>
        <v>94</v>
      </c>
      <c r="AH616" s="116">
        <f t="shared" si="151"/>
        <v>100</v>
      </c>
      <c r="AI616" s="116">
        <f t="shared" si="152"/>
        <v>105</v>
      </c>
      <c r="AJ616" s="116">
        <f t="shared" si="153"/>
        <v>0</v>
      </c>
      <c r="AK616" s="116">
        <f t="shared" si="154"/>
        <v>0</v>
      </c>
      <c r="AL616" s="116">
        <f t="shared" si="155"/>
        <v>0</v>
      </c>
      <c r="AM616" s="116">
        <f t="shared" si="156"/>
        <v>0</v>
      </c>
      <c r="AN616" s="116">
        <f t="shared" si="157"/>
        <v>0</v>
      </c>
      <c r="AO616" s="116">
        <f t="shared" si="158"/>
        <v>0</v>
      </c>
      <c r="AP616" s="116">
        <f t="shared" si="159"/>
        <v>0</v>
      </c>
      <c r="AQ616" s="116">
        <f t="shared" si="160"/>
        <v>674</v>
      </c>
    </row>
    <row r="617" spans="1:43" x14ac:dyDescent="0.25">
      <c r="A617" s="119" t="s">
        <v>827</v>
      </c>
      <c r="B617" s="119" t="s">
        <v>831</v>
      </c>
      <c r="C617" s="120">
        <v>68</v>
      </c>
      <c r="D617" s="120">
        <v>0</v>
      </c>
      <c r="E617" s="120">
        <v>0</v>
      </c>
      <c r="F617" s="120">
        <v>0</v>
      </c>
      <c r="G617" s="120">
        <v>0</v>
      </c>
      <c r="H617" s="120">
        <v>0</v>
      </c>
      <c r="I617" s="120">
        <v>0</v>
      </c>
      <c r="J617" s="120">
        <v>0</v>
      </c>
      <c r="K617" s="120">
        <v>0</v>
      </c>
      <c r="L617" s="120">
        <v>0</v>
      </c>
      <c r="M617" s="120">
        <v>0</v>
      </c>
      <c r="N617" s="120">
        <v>0</v>
      </c>
      <c r="O617" s="120">
        <v>0</v>
      </c>
      <c r="P617" s="120">
        <v>0</v>
      </c>
      <c r="Q617" s="120">
        <v>0</v>
      </c>
      <c r="R617" s="120">
        <v>68</v>
      </c>
      <c r="AB617" s="116">
        <f t="shared" si="145"/>
        <v>68</v>
      </c>
      <c r="AC617" s="116">
        <f t="shared" si="146"/>
        <v>0</v>
      </c>
      <c r="AD617" s="116">
        <f t="shared" si="147"/>
        <v>0</v>
      </c>
      <c r="AE617" s="116">
        <f t="shared" si="148"/>
        <v>0</v>
      </c>
      <c r="AF617" s="116">
        <f t="shared" si="149"/>
        <v>0</v>
      </c>
      <c r="AG617" s="116">
        <f t="shared" si="150"/>
        <v>0</v>
      </c>
      <c r="AH617" s="116">
        <f t="shared" si="151"/>
        <v>0</v>
      </c>
      <c r="AI617" s="116">
        <f t="shared" si="152"/>
        <v>0</v>
      </c>
      <c r="AJ617" s="116">
        <f t="shared" si="153"/>
        <v>0</v>
      </c>
      <c r="AK617" s="116">
        <f t="shared" si="154"/>
        <v>0</v>
      </c>
      <c r="AL617" s="116">
        <f t="shared" si="155"/>
        <v>0</v>
      </c>
      <c r="AM617" s="116">
        <f t="shared" si="156"/>
        <v>0</v>
      </c>
      <c r="AN617" s="116">
        <f t="shared" si="157"/>
        <v>0</v>
      </c>
      <c r="AO617" s="116">
        <f t="shared" si="158"/>
        <v>0</v>
      </c>
      <c r="AP617" s="116">
        <f t="shared" si="159"/>
        <v>0</v>
      </c>
      <c r="AQ617" s="116">
        <f t="shared" si="160"/>
        <v>68</v>
      </c>
    </row>
    <row r="618" spans="1:43" x14ac:dyDescent="0.25">
      <c r="A618" s="119" t="s">
        <v>832</v>
      </c>
      <c r="B618" s="119" t="s">
        <v>833</v>
      </c>
      <c r="C618" s="120">
        <v>0</v>
      </c>
      <c r="D618" s="120">
        <v>18</v>
      </c>
      <c r="E618" s="120">
        <v>12</v>
      </c>
      <c r="F618" s="120">
        <v>15</v>
      </c>
      <c r="G618" s="120">
        <v>19</v>
      </c>
      <c r="H618" s="120">
        <v>20</v>
      </c>
      <c r="I618" s="120">
        <v>13</v>
      </c>
      <c r="J618" s="120">
        <v>13</v>
      </c>
      <c r="K618" s="120">
        <v>0</v>
      </c>
      <c r="L618" s="120">
        <v>0</v>
      </c>
      <c r="M618" s="120">
        <v>0</v>
      </c>
      <c r="N618" s="120">
        <v>0</v>
      </c>
      <c r="O618" s="120">
        <v>0</v>
      </c>
      <c r="P618" s="120">
        <v>0</v>
      </c>
      <c r="Q618" s="120">
        <v>0</v>
      </c>
      <c r="R618" s="120">
        <v>110</v>
      </c>
      <c r="AB618" s="116">
        <f t="shared" si="145"/>
        <v>0</v>
      </c>
      <c r="AC618" s="116">
        <f t="shared" si="146"/>
        <v>18</v>
      </c>
      <c r="AD618" s="116">
        <f t="shared" si="147"/>
        <v>12</v>
      </c>
      <c r="AE618" s="116">
        <f t="shared" si="148"/>
        <v>15</v>
      </c>
      <c r="AF618" s="116">
        <f t="shared" si="149"/>
        <v>19</v>
      </c>
      <c r="AG618" s="116">
        <f t="shared" si="150"/>
        <v>20</v>
      </c>
      <c r="AH618" s="116">
        <f t="shared" si="151"/>
        <v>13</v>
      </c>
      <c r="AI618" s="116">
        <f t="shared" si="152"/>
        <v>13</v>
      </c>
      <c r="AJ618" s="116">
        <f t="shared" si="153"/>
        <v>0</v>
      </c>
      <c r="AK618" s="116">
        <f t="shared" si="154"/>
        <v>0</v>
      </c>
      <c r="AL618" s="116">
        <f t="shared" si="155"/>
        <v>0</v>
      </c>
      <c r="AM618" s="116">
        <f t="shared" si="156"/>
        <v>0</v>
      </c>
      <c r="AN618" s="116">
        <f t="shared" si="157"/>
        <v>0</v>
      </c>
      <c r="AO618" s="116">
        <f t="shared" si="158"/>
        <v>0</v>
      </c>
      <c r="AP618" s="116">
        <f t="shared" si="159"/>
        <v>0</v>
      </c>
      <c r="AQ618" s="116">
        <f t="shared" si="160"/>
        <v>110</v>
      </c>
    </row>
    <row r="619" spans="1:43" x14ac:dyDescent="0.25">
      <c r="A619" s="119" t="s">
        <v>832</v>
      </c>
      <c r="B619" s="119" t="s">
        <v>834</v>
      </c>
      <c r="C619" s="120">
        <v>0</v>
      </c>
      <c r="D619" s="120">
        <v>0</v>
      </c>
      <c r="E619" s="120">
        <v>0</v>
      </c>
      <c r="F619" s="120">
        <v>0</v>
      </c>
      <c r="G619" s="120">
        <v>0</v>
      </c>
      <c r="H619" s="120">
        <v>0</v>
      </c>
      <c r="I619" s="120">
        <v>0</v>
      </c>
      <c r="J619" s="120">
        <v>59</v>
      </c>
      <c r="K619" s="120">
        <v>84</v>
      </c>
      <c r="L619" s="120">
        <v>85</v>
      </c>
      <c r="M619" s="120">
        <v>0</v>
      </c>
      <c r="N619" s="120">
        <v>0</v>
      </c>
      <c r="O619" s="120">
        <v>0</v>
      </c>
      <c r="P619" s="120">
        <v>0</v>
      </c>
      <c r="Q619" s="120">
        <v>0</v>
      </c>
      <c r="R619" s="120">
        <v>228</v>
      </c>
      <c r="AB619" s="116">
        <f t="shared" si="145"/>
        <v>0</v>
      </c>
      <c r="AC619" s="116">
        <f t="shared" si="146"/>
        <v>0</v>
      </c>
      <c r="AD619" s="116">
        <f t="shared" si="147"/>
        <v>0</v>
      </c>
      <c r="AE619" s="116">
        <f t="shared" si="148"/>
        <v>0</v>
      </c>
      <c r="AF619" s="116">
        <f t="shared" si="149"/>
        <v>0</v>
      </c>
      <c r="AG619" s="116">
        <f t="shared" si="150"/>
        <v>0</v>
      </c>
      <c r="AH619" s="116">
        <f t="shared" si="151"/>
        <v>0</v>
      </c>
      <c r="AI619" s="116">
        <f t="shared" si="152"/>
        <v>59</v>
      </c>
      <c r="AJ619" s="116">
        <f t="shared" si="153"/>
        <v>84</v>
      </c>
      <c r="AK619" s="116">
        <f t="shared" si="154"/>
        <v>85</v>
      </c>
      <c r="AL619" s="116">
        <f t="shared" si="155"/>
        <v>0</v>
      </c>
      <c r="AM619" s="116">
        <f t="shared" si="156"/>
        <v>0</v>
      </c>
      <c r="AN619" s="116">
        <f t="shared" si="157"/>
        <v>0</v>
      </c>
      <c r="AO619" s="116">
        <f t="shared" si="158"/>
        <v>0</v>
      </c>
      <c r="AP619" s="116">
        <f t="shared" si="159"/>
        <v>0</v>
      </c>
      <c r="AQ619" s="116">
        <f t="shared" si="160"/>
        <v>228</v>
      </c>
    </row>
    <row r="620" spans="1:43" x14ac:dyDescent="0.25">
      <c r="A620" s="119" t="s">
        <v>832</v>
      </c>
      <c r="B620" s="119" t="s">
        <v>835</v>
      </c>
      <c r="C620" s="120">
        <v>32</v>
      </c>
      <c r="D620" s="120">
        <v>50</v>
      </c>
      <c r="E620" s="120">
        <v>40</v>
      </c>
      <c r="F620" s="120">
        <v>0</v>
      </c>
      <c r="G620" s="120">
        <v>0</v>
      </c>
      <c r="H620" s="120">
        <v>0</v>
      </c>
      <c r="I620" s="120">
        <v>0</v>
      </c>
      <c r="J620" s="120">
        <v>0</v>
      </c>
      <c r="K620" s="120">
        <v>0</v>
      </c>
      <c r="L620" s="120">
        <v>0</v>
      </c>
      <c r="M620" s="120">
        <v>0</v>
      </c>
      <c r="N620" s="120">
        <v>0</v>
      </c>
      <c r="O620" s="120">
        <v>0</v>
      </c>
      <c r="P620" s="120">
        <v>0</v>
      </c>
      <c r="Q620" s="120">
        <v>0</v>
      </c>
      <c r="R620" s="120">
        <v>122</v>
      </c>
      <c r="AB620" s="116">
        <f t="shared" si="145"/>
        <v>32</v>
      </c>
      <c r="AC620" s="116">
        <f t="shared" si="146"/>
        <v>50</v>
      </c>
      <c r="AD620" s="116">
        <f t="shared" si="147"/>
        <v>40</v>
      </c>
      <c r="AE620" s="116">
        <f t="shared" si="148"/>
        <v>0</v>
      </c>
      <c r="AF620" s="116">
        <f t="shared" si="149"/>
        <v>0</v>
      </c>
      <c r="AG620" s="116">
        <f t="shared" si="150"/>
        <v>0</v>
      </c>
      <c r="AH620" s="116">
        <f t="shared" si="151"/>
        <v>0</v>
      </c>
      <c r="AI620" s="116">
        <f t="shared" si="152"/>
        <v>0</v>
      </c>
      <c r="AJ620" s="116">
        <f t="shared" si="153"/>
        <v>0</v>
      </c>
      <c r="AK620" s="116">
        <f t="shared" si="154"/>
        <v>0</v>
      </c>
      <c r="AL620" s="116">
        <f t="shared" si="155"/>
        <v>0</v>
      </c>
      <c r="AM620" s="116">
        <f t="shared" si="156"/>
        <v>0</v>
      </c>
      <c r="AN620" s="116">
        <f t="shared" si="157"/>
        <v>0</v>
      </c>
      <c r="AO620" s="116">
        <f t="shared" si="158"/>
        <v>0</v>
      </c>
      <c r="AP620" s="116">
        <f t="shared" si="159"/>
        <v>0</v>
      </c>
      <c r="AQ620" s="116">
        <f t="shared" si="160"/>
        <v>122</v>
      </c>
    </row>
    <row r="621" spans="1:43" x14ac:dyDescent="0.25">
      <c r="A621" s="119" t="s">
        <v>832</v>
      </c>
      <c r="B621" s="119" t="s">
        <v>836</v>
      </c>
      <c r="C621" s="120">
        <v>0</v>
      </c>
      <c r="D621" s="120">
        <v>0</v>
      </c>
      <c r="E621" s="120">
        <v>0</v>
      </c>
      <c r="F621" s="120">
        <v>48</v>
      </c>
      <c r="G621" s="120">
        <v>62</v>
      </c>
      <c r="H621" s="120">
        <v>38</v>
      </c>
      <c r="I621" s="120">
        <v>51</v>
      </c>
      <c r="J621" s="120">
        <v>0</v>
      </c>
      <c r="K621" s="120">
        <v>0</v>
      </c>
      <c r="L621" s="120">
        <v>0</v>
      </c>
      <c r="M621" s="120">
        <v>0</v>
      </c>
      <c r="N621" s="120">
        <v>0</v>
      </c>
      <c r="O621" s="120">
        <v>0</v>
      </c>
      <c r="P621" s="120">
        <v>0</v>
      </c>
      <c r="Q621" s="120">
        <v>0</v>
      </c>
      <c r="R621" s="120">
        <v>199</v>
      </c>
      <c r="AB621" s="116">
        <f t="shared" si="145"/>
        <v>0</v>
      </c>
      <c r="AC621" s="116">
        <f t="shared" si="146"/>
        <v>0</v>
      </c>
      <c r="AD621" s="116">
        <f t="shared" si="147"/>
        <v>0</v>
      </c>
      <c r="AE621" s="116">
        <f t="shared" si="148"/>
        <v>48</v>
      </c>
      <c r="AF621" s="116">
        <f t="shared" si="149"/>
        <v>62</v>
      </c>
      <c r="AG621" s="116">
        <f t="shared" si="150"/>
        <v>38</v>
      </c>
      <c r="AH621" s="116">
        <f t="shared" si="151"/>
        <v>51</v>
      </c>
      <c r="AI621" s="116">
        <f t="shared" si="152"/>
        <v>0</v>
      </c>
      <c r="AJ621" s="116">
        <f t="shared" si="153"/>
        <v>0</v>
      </c>
      <c r="AK621" s="116">
        <f t="shared" si="154"/>
        <v>0</v>
      </c>
      <c r="AL621" s="116">
        <f t="shared" si="155"/>
        <v>0</v>
      </c>
      <c r="AM621" s="116">
        <f t="shared" si="156"/>
        <v>0</v>
      </c>
      <c r="AN621" s="116">
        <f t="shared" si="157"/>
        <v>0</v>
      </c>
      <c r="AO621" s="116">
        <f t="shared" si="158"/>
        <v>0</v>
      </c>
      <c r="AP621" s="116">
        <f t="shared" si="159"/>
        <v>0</v>
      </c>
      <c r="AQ621" s="116">
        <f t="shared" si="160"/>
        <v>199</v>
      </c>
    </row>
    <row r="622" spans="1:43" x14ac:dyDescent="0.25">
      <c r="A622" s="119" t="s">
        <v>832</v>
      </c>
      <c r="B622" s="119" t="s">
        <v>837</v>
      </c>
      <c r="C622" s="120">
        <v>0</v>
      </c>
      <c r="D622" s="120">
        <v>0</v>
      </c>
      <c r="E622" s="120">
        <v>0</v>
      </c>
      <c r="F622" s="120">
        <v>0</v>
      </c>
      <c r="G622" s="120">
        <v>0</v>
      </c>
      <c r="H622" s="120">
        <v>0</v>
      </c>
      <c r="I622" s="120">
        <v>0</v>
      </c>
      <c r="J622" s="120">
        <v>0</v>
      </c>
      <c r="K622" s="120">
        <v>0</v>
      </c>
      <c r="L622" s="120">
        <v>0</v>
      </c>
      <c r="M622" s="120">
        <v>52</v>
      </c>
      <c r="N622" s="120">
        <v>46</v>
      </c>
      <c r="O622" s="120">
        <v>52</v>
      </c>
      <c r="P622" s="120">
        <v>47</v>
      </c>
      <c r="Q622" s="120">
        <v>2</v>
      </c>
      <c r="R622" s="120">
        <v>199</v>
      </c>
      <c r="AB622" s="116">
        <f t="shared" si="145"/>
        <v>0</v>
      </c>
      <c r="AC622" s="116">
        <f t="shared" si="146"/>
        <v>0</v>
      </c>
      <c r="AD622" s="116">
        <f t="shared" si="147"/>
        <v>0</v>
      </c>
      <c r="AE622" s="116">
        <f t="shared" si="148"/>
        <v>0</v>
      </c>
      <c r="AF622" s="116">
        <f t="shared" si="149"/>
        <v>0</v>
      </c>
      <c r="AG622" s="116">
        <f t="shared" si="150"/>
        <v>0</v>
      </c>
      <c r="AH622" s="116">
        <f t="shared" si="151"/>
        <v>0</v>
      </c>
      <c r="AI622" s="116">
        <f t="shared" si="152"/>
        <v>0</v>
      </c>
      <c r="AJ622" s="116">
        <f t="shared" si="153"/>
        <v>0</v>
      </c>
      <c r="AK622" s="116">
        <f t="shared" si="154"/>
        <v>0</v>
      </c>
      <c r="AL622" s="116">
        <f t="shared" si="155"/>
        <v>52</v>
      </c>
      <c r="AM622" s="116">
        <f t="shared" si="156"/>
        <v>46</v>
      </c>
      <c r="AN622" s="116">
        <f t="shared" si="157"/>
        <v>52</v>
      </c>
      <c r="AO622" s="116">
        <f t="shared" si="158"/>
        <v>47</v>
      </c>
      <c r="AP622" s="116">
        <f t="shared" si="159"/>
        <v>2</v>
      </c>
      <c r="AQ622" s="116">
        <f t="shared" si="160"/>
        <v>199</v>
      </c>
    </row>
    <row r="623" spans="1:43" x14ac:dyDescent="0.25">
      <c r="A623" s="119" t="s">
        <v>838</v>
      </c>
      <c r="B623" s="119" t="s">
        <v>839</v>
      </c>
      <c r="C623" s="120">
        <v>0</v>
      </c>
      <c r="D623" s="120">
        <v>0</v>
      </c>
      <c r="E623" s="120">
        <v>0</v>
      </c>
      <c r="F623" s="120">
        <v>0</v>
      </c>
      <c r="G623" s="120">
        <v>0</v>
      </c>
      <c r="H623" s="120">
        <v>0</v>
      </c>
      <c r="I623" s="120">
        <v>87</v>
      </c>
      <c r="J623" s="120">
        <v>87</v>
      </c>
      <c r="K623" s="120">
        <v>82</v>
      </c>
      <c r="L623" s="120">
        <v>80</v>
      </c>
      <c r="M623" s="120">
        <v>45</v>
      </c>
      <c r="N623" s="120">
        <v>39</v>
      </c>
      <c r="O623" s="120">
        <v>49</v>
      </c>
      <c r="P623" s="120">
        <v>39</v>
      </c>
      <c r="Q623" s="120">
        <v>0</v>
      </c>
      <c r="R623" s="120">
        <v>508</v>
      </c>
      <c r="AB623" s="116">
        <f t="shared" si="145"/>
        <v>0</v>
      </c>
      <c r="AC623" s="116">
        <f t="shared" si="146"/>
        <v>0</v>
      </c>
      <c r="AD623" s="116">
        <f t="shared" si="147"/>
        <v>0</v>
      </c>
      <c r="AE623" s="116">
        <f t="shared" si="148"/>
        <v>0</v>
      </c>
      <c r="AF623" s="116">
        <f t="shared" si="149"/>
        <v>0</v>
      </c>
      <c r="AG623" s="116">
        <f t="shared" si="150"/>
        <v>0</v>
      </c>
      <c r="AH623" s="116">
        <f t="shared" si="151"/>
        <v>87</v>
      </c>
      <c r="AI623" s="116">
        <f t="shared" si="152"/>
        <v>87</v>
      </c>
      <c r="AJ623" s="116">
        <f t="shared" si="153"/>
        <v>82</v>
      </c>
      <c r="AK623" s="116">
        <f t="shared" si="154"/>
        <v>80</v>
      </c>
      <c r="AL623" s="116">
        <f t="shared" si="155"/>
        <v>45</v>
      </c>
      <c r="AM623" s="116">
        <f t="shared" si="156"/>
        <v>39</v>
      </c>
      <c r="AN623" s="116">
        <f t="shared" si="157"/>
        <v>49</v>
      </c>
      <c r="AO623" s="116">
        <f t="shared" si="158"/>
        <v>39</v>
      </c>
      <c r="AP623" s="116">
        <f t="shared" si="159"/>
        <v>0</v>
      </c>
      <c r="AQ623" s="116">
        <f t="shared" si="160"/>
        <v>508</v>
      </c>
    </row>
    <row r="624" spans="1:43" x14ac:dyDescent="0.25">
      <c r="A624" s="119" t="s">
        <v>840</v>
      </c>
      <c r="B624" s="119" t="s">
        <v>841</v>
      </c>
      <c r="C624" s="120">
        <v>0</v>
      </c>
      <c r="D624" s="120">
        <v>48</v>
      </c>
      <c r="E624" s="120">
        <v>45</v>
      </c>
      <c r="F624" s="120">
        <v>43</v>
      </c>
      <c r="G624" s="120">
        <v>54</v>
      </c>
      <c r="H624" s="120">
        <v>55</v>
      </c>
      <c r="I624" s="120">
        <v>47</v>
      </c>
      <c r="J624" s="120">
        <v>0</v>
      </c>
      <c r="K624" s="120">
        <v>0</v>
      </c>
      <c r="L624" s="120">
        <v>0</v>
      </c>
      <c r="M624" s="120">
        <v>0</v>
      </c>
      <c r="N624" s="120">
        <v>0</v>
      </c>
      <c r="O624" s="120">
        <v>0</v>
      </c>
      <c r="P624" s="120">
        <v>0</v>
      </c>
      <c r="Q624" s="120">
        <v>0</v>
      </c>
      <c r="R624" s="120">
        <v>292</v>
      </c>
      <c r="AB624" s="116">
        <f t="shared" si="145"/>
        <v>0</v>
      </c>
      <c r="AC624" s="116">
        <f t="shared" si="146"/>
        <v>48</v>
      </c>
      <c r="AD624" s="116">
        <f t="shared" si="147"/>
        <v>45</v>
      </c>
      <c r="AE624" s="116">
        <f t="shared" si="148"/>
        <v>43</v>
      </c>
      <c r="AF624" s="116">
        <f t="shared" si="149"/>
        <v>54</v>
      </c>
      <c r="AG624" s="116">
        <f t="shared" si="150"/>
        <v>55</v>
      </c>
      <c r="AH624" s="116">
        <f t="shared" si="151"/>
        <v>47</v>
      </c>
      <c r="AI624" s="116">
        <f t="shared" si="152"/>
        <v>0</v>
      </c>
      <c r="AJ624" s="116">
        <f t="shared" si="153"/>
        <v>0</v>
      </c>
      <c r="AK624" s="116">
        <f t="shared" si="154"/>
        <v>0</v>
      </c>
      <c r="AL624" s="116">
        <f t="shared" si="155"/>
        <v>0</v>
      </c>
      <c r="AM624" s="116">
        <f t="shared" si="156"/>
        <v>0</v>
      </c>
      <c r="AN624" s="116">
        <f t="shared" si="157"/>
        <v>0</v>
      </c>
      <c r="AO624" s="116">
        <f t="shared" si="158"/>
        <v>0</v>
      </c>
      <c r="AP624" s="116">
        <f t="shared" si="159"/>
        <v>0</v>
      </c>
      <c r="AQ624" s="116">
        <f t="shared" si="160"/>
        <v>292</v>
      </c>
    </row>
    <row r="625" spans="1:43" x14ac:dyDescent="0.25">
      <c r="A625" s="119" t="s">
        <v>840</v>
      </c>
      <c r="B625" s="119" t="s">
        <v>842</v>
      </c>
      <c r="C625" s="120">
        <v>0</v>
      </c>
      <c r="D625" s="120">
        <v>76</v>
      </c>
      <c r="E625" s="120">
        <v>80</v>
      </c>
      <c r="F625" s="120">
        <v>81</v>
      </c>
      <c r="G625" s="120">
        <v>75</v>
      </c>
      <c r="H625" s="120">
        <v>66</v>
      </c>
      <c r="I625" s="120">
        <v>73</v>
      </c>
      <c r="J625" s="120">
        <v>0</v>
      </c>
      <c r="K625" s="120">
        <v>0</v>
      </c>
      <c r="L625" s="120">
        <v>0</v>
      </c>
      <c r="M625" s="120">
        <v>0</v>
      </c>
      <c r="N625" s="120">
        <v>0</v>
      </c>
      <c r="O625" s="120">
        <v>0</v>
      </c>
      <c r="P625" s="120">
        <v>0</v>
      </c>
      <c r="Q625" s="120">
        <v>0</v>
      </c>
      <c r="R625" s="120">
        <v>451</v>
      </c>
      <c r="AB625" s="116">
        <f t="shared" si="145"/>
        <v>0</v>
      </c>
      <c r="AC625" s="116">
        <f t="shared" si="146"/>
        <v>76</v>
      </c>
      <c r="AD625" s="116">
        <f t="shared" si="147"/>
        <v>80</v>
      </c>
      <c r="AE625" s="116">
        <f t="shared" si="148"/>
        <v>81</v>
      </c>
      <c r="AF625" s="116">
        <f t="shared" si="149"/>
        <v>75</v>
      </c>
      <c r="AG625" s="116">
        <f t="shared" si="150"/>
        <v>66</v>
      </c>
      <c r="AH625" s="116">
        <f t="shared" si="151"/>
        <v>73</v>
      </c>
      <c r="AI625" s="116">
        <f t="shared" si="152"/>
        <v>0</v>
      </c>
      <c r="AJ625" s="116">
        <f t="shared" si="153"/>
        <v>0</v>
      </c>
      <c r="AK625" s="116">
        <f t="shared" si="154"/>
        <v>0</v>
      </c>
      <c r="AL625" s="116">
        <f t="shared" si="155"/>
        <v>0</v>
      </c>
      <c r="AM625" s="116">
        <f t="shared" si="156"/>
        <v>0</v>
      </c>
      <c r="AN625" s="116">
        <f t="shared" si="157"/>
        <v>0</v>
      </c>
      <c r="AO625" s="116">
        <f t="shared" si="158"/>
        <v>0</v>
      </c>
      <c r="AP625" s="116">
        <f t="shared" si="159"/>
        <v>0</v>
      </c>
      <c r="AQ625" s="116">
        <f t="shared" si="160"/>
        <v>451</v>
      </c>
    </row>
    <row r="626" spans="1:43" x14ac:dyDescent="0.25">
      <c r="A626" s="119" t="s">
        <v>840</v>
      </c>
      <c r="B626" s="119" t="s">
        <v>843</v>
      </c>
      <c r="C626" s="120">
        <v>0</v>
      </c>
      <c r="D626" s="120">
        <v>0</v>
      </c>
      <c r="E626" s="120">
        <v>0</v>
      </c>
      <c r="F626" s="120">
        <v>0</v>
      </c>
      <c r="G626" s="120">
        <v>0</v>
      </c>
      <c r="H626" s="120">
        <v>0</v>
      </c>
      <c r="I626" s="120">
        <v>0</v>
      </c>
      <c r="J626" s="120">
        <v>0</v>
      </c>
      <c r="K626" s="120">
        <v>0</v>
      </c>
      <c r="L626" s="120">
        <v>0</v>
      </c>
      <c r="M626" s="120">
        <v>227</v>
      </c>
      <c r="N626" s="120">
        <v>198</v>
      </c>
      <c r="O626" s="120">
        <v>165</v>
      </c>
      <c r="P626" s="120">
        <v>179</v>
      </c>
      <c r="Q626" s="120">
        <v>7</v>
      </c>
      <c r="R626" s="120">
        <v>776</v>
      </c>
      <c r="AB626" s="116">
        <f t="shared" si="145"/>
        <v>0</v>
      </c>
      <c r="AC626" s="116">
        <f t="shared" si="146"/>
        <v>0</v>
      </c>
      <c r="AD626" s="116">
        <f t="shared" si="147"/>
        <v>0</v>
      </c>
      <c r="AE626" s="116">
        <f t="shared" si="148"/>
        <v>0</v>
      </c>
      <c r="AF626" s="116">
        <f t="shared" si="149"/>
        <v>0</v>
      </c>
      <c r="AG626" s="116">
        <f t="shared" si="150"/>
        <v>0</v>
      </c>
      <c r="AH626" s="116">
        <f t="shared" si="151"/>
        <v>0</v>
      </c>
      <c r="AI626" s="116">
        <f t="shared" si="152"/>
        <v>0</v>
      </c>
      <c r="AJ626" s="116">
        <f t="shared" si="153"/>
        <v>0</v>
      </c>
      <c r="AK626" s="116">
        <f t="shared" si="154"/>
        <v>0</v>
      </c>
      <c r="AL626" s="116">
        <f t="shared" si="155"/>
        <v>227</v>
      </c>
      <c r="AM626" s="116">
        <f t="shared" si="156"/>
        <v>198</v>
      </c>
      <c r="AN626" s="116">
        <f t="shared" si="157"/>
        <v>165</v>
      </c>
      <c r="AO626" s="116">
        <f t="shared" si="158"/>
        <v>179</v>
      </c>
      <c r="AP626" s="116">
        <f t="shared" si="159"/>
        <v>7</v>
      </c>
      <c r="AQ626" s="116">
        <f t="shared" si="160"/>
        <v>776</v>
      </c>
    </row>
    <row r="627" spans="1:43" x14ac:dyDescent="0.25">
      <c r="A627" s="119" t="s">
        <v>840</v>
      </c>
      <c r="B627" s="119" t="s">
        <v>844</v>
      </c>
      <c r="C627" s="120">
        <v>101</v>
      </c>
      <c r="D627" s="120">
        <v>0</v>
      </c>
      <c r="E627" s="120">
        <v>0</v>
      </c>
      <c r="F627" s="120">
        <v>0</v>
      </c>
      <c r="G627" s="120">
        <v>0</v>
      </c>
      <c r="H627" s="120">
        <v>0</v>
      </c>
      <c r="I627" s="120">
        <v>0</v>
      </c>
      <c r="J627" s="120">
        <v>0</v>
      </c>
      <c r="K627" s="120">
        <v>0</v>
      </c>
      <c r="L627" s="120">
        <v>0</v>
      </c>
      <c r="M627" s="120">
        <v>0</v>
      </c>
      <c r="N627" s="120">
        <v>0</v>
      </c>
      <c r="O627" s="120">
        <v>0</v>
      </c>
      <c r="P627" s="120">
        <v>0</v>
      </c>
      <c r="Q627" s="120">
        <v>0</v>
      </c>
      <c r="R627" s="120">
        <v>101</v>
      </c>
      <c r="AB627" s="116">
        <f t="shared" si="145"/>
        <v>101</v>
      </c>
      <c r="AC627" s="116">
        <f t="shared" si="146"/>
        <v>0</v>
      </c>
      <c r="AD627" s="116">
        <f t="shared" si="147"/>
        <v>0</v>
      </c>
      <c r="AE627" s="116">
        <f t="shared" si="148"/>
        <v>0</v>
      </c>
      <c r="AF627" s="116">
        <f t="shared" si="149"/>
        <v>0</v>
      </c>
      <c r="AG627" s="116">
        <f t="shared" si="150"/>
        <v>0</v>
      </c>
      <c r="AH627" s="116">
        <f t="shared" si="151"/>
        <v>0</v>
      </c>
      <c r="AI627" s="116">
        <f t="shared" si="152"/>
        <v>0</v>
      </c>
      <c r="AJ627" s="116">
        <f t="shared" si="153"/>
        <v>0</v>
      </c>
      <c r="AK627" s="116">
        <f t="shared" si="154"/>
        <v>0</v>
      </c>
      <c r="AL627" s="116">
        <f t="shared" si="155"/>
        <v>0</v>
      </c>
      <c r="AM627" s="116">
        <f t="shared" si="156"/>
        <v>0</v>
      </c>
      <c r="AN627" s="116">
        <f t="shared" si="157"/>
        <v>0</v>
      </c>
      <c r="AO627" s="116">
        <f t="shared" si="158"/>
        <v>0</v>
      </c>
      <c r="AP627" s="116">
        <f t="shared" si="159"/>
        <v>0</v>
      </c>
      <c r="AQ627" s="116">
        <f t="shared" si="160"/>
        <v>101</v>
      </c>
    </row>
    <row r="628" spans="1:43" x14ac:dyDescent="0.25">
      <c r="A628" s="119" t="s">
        <v>840</v>
      </c>
      <c r="B628" s="119" t="s">
        <v>845</v>
      </c>
      <c r="C628" s="120">
        <v>0</v>
      </c>
      <c r="D628" s="120">
        <v>46</v>
      </c>
      <c r="E628" s="120">
        <v>43</v>
      </c>
      <c r="F628" s="120">
        <v>22</v>
      </c>
      <c r="G628" s="120">
        <v>40</v>
      </c>
      <c r="H628" s="120">
        <v>37</v>
      </c>
      <c r="I628" s="120">
        <v>29</v>
      </c>
      <c r="J628" s="120">
        <v>0</v>
      </c>
      <c r="K628" s="120">
        <v>0</v>
      </c>
      <c r="L628" s="120">
        <v>0</v>
      </c>
      <c r="M628" s="120">
        <v>0</v>
      </c>
      <c r="N628" s="120">
        <v>0</v>
      </c>
      <c r="O628" s="120">
        <v>0</v>
      </c>
      <c r="P628" s="120">
        <v>0</v>
      </c>
      <c r="Q628" s="120">
        <v>0</v>
      </c>
      <c r="R628" s="120">
        <v>217</v>
      </c>
      <c r="AB628" s="116">
        <f t="shared" si="145"/>
        <v>0</v>
      </c>
      <c r="AC628" s="116">
        <f t="shared" si="146"/>
        <v>46</v>
      </c>
      <c r="AD628" s="116">
        <f t="shared" si="147"/>
        <v>43</v>
      </c>
      <c r="AE628" s="116">
        <f t="shared" si="148"/>
        <v>22</v>
      </c>
      <c r="AF628" s="116">
        <f t="shared" si="149"/>
        <v>40</v>
      </c>
      <c r="AG628" s="116">
        <f t="shared" si="150"/>
        <v>37</v>
      </c>
      <c r="AH628" s="116">
        <f t="shared" si="151"/>
        <v>29</v>
      </c>
      <c r="AI628" s="116">
        <f t="shared" si="152"/>
        <v>0</v>
      </c>
      <c r="AJ628" s="116">
        <f t="shared" si="153"/>
        <v>0</v>
      </c>
      <c r="AK628" s="116">
        <f t="shared" si="154"/>
        <v>0</v>
      </c>
      <c r="AL628" s="116">
        <f t="shared" si="155"/>
        <v>0</v>
      </c>
      <c r="AM628" s="116">
        <f t="shared" si="156"/>
        <v>0</v>
      </c>
      <c r="AN628" s="116">
        <f t="shared" si="157"/>
        <v>0</v>
      </c>
      <c r="AO628" s="116">
        <f t="shared" si="158"/>
        <v>0</v>
      </c>
      <c r="AP628" s="116">
        <f t="shared" si="159"/>
        <v>0</v>
      </c>
      <c r="AQ628" s="116">
        <f t="shared" si="160"/>
        <v>217</v>
      </c>
    </row>
    <row r="629" spans="1:43" x14ac:dyDescent="0.25">
      <c r="A629" s="119" t="s">
        <v>840</v>
      </c>
      <c r="B629" s="119" t="s">
        <v>846</v>
      </c>
      <c r="C629" s="120">
        <v>0</v>
      </c>
      <c r="D629" s="120">
        <v>0</v>
      </c>
      <c r="E629" s="120">
        <v>0</v>
      </c>
      <c r="F629" s="120">
        <v>0</v>
      </c>
      <c r="G629" s="120">
        <v>0</v>
      </c>
      <c r="H629" s="120">
        <v>0</v>
      </c>
      <c r="I629" s="120">
        <v>0</v>
      </c>
      <c r="J629" s="120">
        <v>210</v>
      </c>
      <c r="K629" s="120">
        <v>198</v>
      </c>
      <c r="L629" s="120">
        <v>211</v>
      </c>
      <c r="M629" s="120">
        <v>0</v>
      </c>
      <c r="N629" s="120">
        <v>0</v>
      </c>
      <c r="O629" s="120">
        <v>0</v>
      </c>
      <c r="P629" s="120">
        <v>0</v>
      </c>
      <c r="Q629" s="120">
        <v>0</v>
      </c>
      <c r="R629" s="120">
        <v>619</v>
      </c>
      <c r="AB629" s="116">
        <f t="shared" si="145"/>
        <v>0</v>
      </c>
      <c r="AC629" s="116">
        <f t="shared" si="146"/>
        <v>0</v>
      </c>
      <c r="AD629" s="116">
        <f t="shared" si="147"/>
        <v>0</v>
      </c>
      <c r="AE629" s="116">
        <f t="shared" si="148"/>
        <v>0</v>
      </c>
      <c r="AF629" s="116">
        <f t="shared" si="149"/>
        <v>0</v>
      </c>
      <c r="AG629" s="116">
        <f t="shared" si="150"/>
        <v>0</v>
      </c>
      <c r="AH629" s="116">
        <f t="shared" si="151"/>
        <v>0</v>
      </c>
      <c r="AI629" s="116">
        <f t="shared" si="152"/>
        <v>210</v>
      </c>
      <c r="AJ629" s="116">
        <f t="shared" si="153"/>
        <v>198</v>
      </c>
      <c r="AK629" s="116">
        <f t="shared" si="154"/>
        <v>211</v>
      </c>
      <c r="AL629" s="116">
        <f t="shared" si="155"/>
        <v>0</v>
      </c>
      <c r="AM629" s="116">
        <f t="shared" si="156"/>
        <v>0</v>
      </c>
      <c r="AN629" s="116">
        <f t="shared" si="157"/>
        <v>0</v>
      </c>
      <c r="AO629" s="116">
        <f t="shared" si="158"/>
        <v>0</v>
      </c>
      <c r="AP629" s="116">
        <f t="shared" si="159"/>
        <v>0</v>
      </c>
      <c r="AQ629" s="116">
        <f t="shared" si="160"/>
        <v>619</v>
      </c>
    </row>
    <row r="630" spans="1:43" x14ac:dyDescent="0.25">
      <c r="A630" s="119" t="s">
        <v>840</v>
      </c>
      <c r="B630" s="119" t="s">
        <v>847</v>
      </c>
      <c r="C630" s="120">
        <v>0</v>
      </c>
      <c r="D630" s="120">
        <v>62</v>
      </c>
      <c r="E630" s="120">
        <v>62</v>
      </c>
      <c r="F630" s="120">
        <v>63</v>
      </c>
      <c r="G630" s="120">
        <v>66</v>
      </c>
      <c r="H630" s="120">
        <v>62</v>
      </c>
      <c r="I630" s="120">
        <v>67</v>
      </c>
      <c r="J630" s="120">
        <v>0</v>
      </c>
      <c r="K630" s="120">
        <v>0</v>
      </c>
      <c r="L630" s="120">
        <v>0</v>
      </c>
      <c r="M630" s="120">
        <v>0</v>
      </c>
      <c r="N630" s="120">
        <v>0</v>
      </c>
      <c r="O630" s="120">
        <v>0</v>
      </c>
      <c r="P630" s="120">
        <v>0</v>
      </c>
      <c r="Q630" s="120">
        <v>0</v>
      </c>
      <c r="R630" s="120">
        <v>382</v>
      </c>
      <c r="AB630" s="116">
        <f t="shared" si="145"/>
        <v>0</v>
      </c>
      <c r="AC630" s="116">
        <f t="shared" si="146"/>
        <v>62</v>
      </c>
      <c r="AD630" s="116">
        <f t="shared" si="147"/>
        <v>62</v>
      </c>
      <c r="AE630" s="116">
        <f t="shared" si="148"/>
        <v>63</v>
      </c>
      <c r="AF630" s="116">
        <f t="shared" si="149"/>
        <v>66</v>
      </c>
      <c r="AG630" s="116">
        <f t="shared" si="150"/>
        <v>62</v>
      </c>
      <c r="AH630" s="116">
        <f t="shared" si="151"/>
        <v>67</v>
      </c>
      <c r="AI630" s="116">
        <f t="shared" si="152"/>
        <v>0</v>
      </c>
      <c r="AJ630" s="116">
        <f t="shared" si="153"/>
        <v>0</v>
      </c>
      <c r="AK630" s="116">
        <f t="shared" si="154"/>
        <v>0</v>
      </c>
      <c r="AL630" s="116">
        <f t="shared" si="155"/>
        <v>0</v>
      </c>
      <c r="AM630" s="116">
        <f t="shared" si="156"/>
        <v>0</v>
      </c>
      <c r="AN630" s="116">
        <f t="shared" si="157"/>
        <v>0</v>
      </c>
      <c r="AO630" s="116">
        <f t="shared" si="158"/>
        <v>0</v>
      </c>
      <c r="AP630" s="116">
        <f t="shared" si="159"/>
        <v>0</v>
      </c>
      <c r="AQ630" s="116">
        <f t="shared" si="160"/>
        <v>382</v>
      </c>
    </row>
    <row r="631" spans="1:43" x14ac:dyDescent="0.25">
      <c r="A631" s="119" t="s">
        <v>848</v>
      </c>
      <c r="B631" s="119" t="s">
        <v>849</v>
      </c>
      <c r="C631" s="120">
        <v>0</v>
      </c>
      <c r="D631" s="120">
        <v>0</v>
      </c>
      <c r="E631" s="120">
        <v>0</v>
      </c>
      <c r="F631" s="120">
        <v>0</v>
      </c>
      <c r="G631" s="120">
        <v>0</v>
      </c>
      <c r="H631" s="120">
        <v>0</v>
      </c>
      <c r="I631" s="120">
        <v>0</v>
      </c>
      <c r="J631" s="120">
        <v>0</v>
      </c>
      <c r="K631" s="120">
        <v>0</v>
      </c>
      <c r="L631" s="120">
        <v>0</v>
      </c>
      <c r="M631" s="120">
        <v>0</v>
      </c>
      <c r="N631" s="120">
        <v>0</v>
      </c>
      <c r="O631" s="120">
        <v>0</v>
      </c>
      <c r="P631" s="120">
        <v>0</v>
      </c>
      <c r="Q631" s="120">
        <v>0</v>
      </c>
      <c r="R631" s="120">
        <v>0</v>
      </c>
      <c r="AB631" s="116">
        <f t="shared" si="145"/>
        <v>0</v>
      </c>
      <c r="AC631" s="116">
        <f t="shared" si="146"/>
        <v>0</v>
      </c>
      <c r="AD631" s="116">
        <f t="shared" si="147"/>
        <v>0</v>
      </c>
      <c r="AE631" s="116">
        <f t="shared" si="148"/>
        <v>0</v>
      </c>
      <c r="AF631" s="116">
        <f t="shared" si="149"/>
        <v>0</v>
      </c>
      <c r="AG631" s="116">
        <f t="shared" si="150"/>
        <v>0</v>
      </c>
      <c r="AH631" s="116">
        <f t="shared" si="151"/>
        <v>0</v>
      </c>
      <c r="AI631" s="116">
        <f t="shared" si="152"/>
        <v>0</v>
      </c>
      <c r="AJ631" s="116">
        <f t="shared" si="153"/>
        <v>0</v>
      </c>
      <c r="AK631" s="116">
        <f t="shared" si="154"/>
        <v>0</v>
      </c>
      <c r="AL631" s="116">
        <f t="shared" si="155"/>
        <v>0</v>
      </c>
      <c r="AM631" s="116">
        <f t="shared" si="156"/>
        <v>0</v>
      </c>
      <c r="AN631" s="116">
        <f t="shared" si="157"/>
        <v>0</v>
      </c>
      <c r="AO631" s="116">
        <f t="shared" si="158"/>
        <v>0</v>
      </c>
      <c r="AP631" s="116">
        <f t="shared" si="159"/>
        <v>0</v>
      </c>
      <c r="AQ631" s="116">
        <f t="shared" si="160"/>
        <v>0</v>
      </c>
    </row>
    <row r="632" spans="1:43" x14ac:dyDescent="0.25">
      <c r="A632" s="119" t="s">
        <v>850</v>
      </c>
      <c r="B632" s="119" t="s">
        <v>851</v>
      </c>
      <c r="C632" s="120">
        <v>0</v>
      </c>
      <c r="D632" s="120">
        <v>0</v>
      </c>
      <c r="E632" s="120">
        <v>0</v>
      </c>
      <c r="F632" s="120">
        <v>0</v>
      </c>
      <c r="G632" s="120">
        <v>0</v>
      </c>
      <c r="H632" s="120">
        <v>0</v>
      </c>
      <c r="I632" s="120">
        <v>0</v>
      </c>
      <c r="J632" s="120">
        <v>0</v>
      </c>
      <c r="K632" s="120">
        <v>0</v>
      </c>
      <c r="L632" s="120">
        <v>0</v>
      </c>
      <c r="M632" s="120">
        <v>215</v>
      </c>
      <c r="N632" s="120">
        <v>261</v>
      </c>
      <c r="O632" s="120">
        <v>206</v>
      </c>
      <c r="P632" s="120">
        <v>217</v>
      </c>
      <c r="Q632" s="120">
        <v>15</v>
      </c>
      <c r="R632" s="120">
        <v>914</v>
      </c>
      <c r="AB632" s="116">
        <f t="shared" si="145"/>
        <v>0</v>
      </c>
      <c r="AC632" s="116">
        <f t="shared" si="146"/>
        <v>0</v>
      </c>
      <c r="AD632" s="116">
        <f t="shared" si="147"/>
        <v>0</v>
      </c>
      <c r="AE632" s="116">
        <f t="shared" si="148"/>
        <v>0</v>
      </c>
      <c r="AF632" s="116">
        <f t="shared" si="149"/>
        <v>0</v>
      </c>
      <c r="AG632" s="116">
        <f t="shared" si="150"/>
        <v>0</v>
      </c>
      <c r="AH632" s="116">
        <f t="shared" si="151"/>
        <v>0</v>
      </c>
      <c r="AI632" s="116">
        <f t="shared" si="152"/>
        <v>0</v>
      </c>
      <c r="AJ632" s="116">
        <f t="shared" si="153"/>
        <v>0</v>
      </c>
      <c r="AK632" s="116">
        <f t="shared" si="154"/>
        <v>0</v>
      </c>
      <c r="AL632" s="116">
        <f t="shared" si="155"/>
        <v>215</v>
      </c>
      <c r="AM632" s="116">
        <f t="shared" si="156"/>
        <v>261</v>
      </c>
      <c r="AN632" s="116">
        <f t="shared" si="157"/>
        <v>206</v>
      </c>
      <c r="AO632" s="116">
        <f t="shared" si="158"/>
        <v>217</v>
      </c>
      <c r="AP632" s="116">
        <f t="shared" si="159"/>
        <v>15</v>
      </c>
      <c r="AQ632" s="116">
        <f t="shared" si="160"/>
        <v>914</v>
      </c>
    </row>
    <row r="633" spans="1:43" x14ac:dyDescent="0.25">
      <c r="A633" s="119" t="s">
        <v>850</v>
      </c>
      <c r="B633" s="119" t="s">
        <v>852</v>
      </c>
      <c r="C633" s="120">
        <v>0</v>
      </c>
      <c r="D633" s="120">
        <v>0</v>
      </c>
      <c r="E633" s="120">
        <v>0</v>
      </c>
      <c r="F633" s="120">
        <v>0</v>
      </c>
      <c r="G633" s="120">
        <v>0</v>
      </c>
      <c r="H633" s="120">
        <v>0</v>
      </c>
      <c r="I633" s="120">
        <v>0</v>
      </c>
      <c r="J633" s="120">
        <v>0</v>
      </c>
      <c r="K633" s="120">
        <v>236</v>
      </c>
      <c r="L633" s="120">
        <v>242</v>
      </c>
      <c r="M633" s="120">
        <v>0</v>
      </c>
      <c r="N633" s="120">
        <v>0</v>
      </c>
      <c r="O633" s="120">
        <v>0</v>
      </c>
      <c r="P633" s="120">
        <v>0</v>
      </c>
      <c r="Q633" s="120">
        <v>0</v>
      </c>
      <c r="R633" s="120">
        <v>478</v>
      </c>
      <c r="AB633" s="116">
        <f t="shared" si="145"/>
        <v>0</v>
      </c>
      <c r="AC633" s="116">
        <f t="shared" si="146"/>
        <v>0</v>
      </c>
      <c r="AD633" s="116">
        <f t="shared" si="147"/>
        <v>0</v>
      </c>
      <c r="AE633" s="116">
        <f t="shared" si="148"/>
        <v>0</v>
      </c>
      <c r="AF633" s="116">
        <f t="shared" si="149"/>
        <v>0</v>
      </c>
      <c r="AG633" s="116">
        <f t="shared" si="150"/>
        <v>0</v>
      </c>
      <c r="AH633" s="116">
        <f t="shared" si="151"/>
        <v>0</v>
      </c>
      <c r="AI633" s="116">
        <f t="shared" si="152"/>
        <v>0</v>
      </c>
      <c r="AJ633" s="116">
        <f t="shared" si="153"/>
        <v>236</v>
      </c>
      <c r="AK633" s="116">
        <f t="shared" si="154"/>
        <v>242</v>
      </c>
      <c r="AL633" s="116">
        <f t="shared" si="155"/>
        <v>0</v>
      </c>
      <c r="AM633" s="116">
        <f t="shared" si="156"/>
        <v>0</v>
      </c>
      <c r="AN633" s="116">
        <f t="shared" si="157"/>
        <v>0</v>
      </c>
      <c r="AO633" s="116">
        <f t="shared" si="158"/>
        <v>0</v>
      </c>
      <c r="AP633" s="116">
        <f t="shared" si="159"/>
        <v>0</v>
      </c>
      <c r="AQ633" s="116">
        <f t="shared" si="160"/>
        <v>478</v>
      </c>
    </row>
    <row r="634" spans="1:43" x14ac:dyDescent="0.25">
      <c r="A634" s="119" t="s">
        <v>850</v>
      </c>
      <c r="B634" s="119" t="s">
        <v>853</v>
      </c>
      <c r="C634" s="120">
        <v>0</v>
      </c>
      <c r="D634" s="120">
        <v>0</v>
      </c>
      <c r="E634" s="120">
        <v>0</v>
      </c>
      <c r="F634" s="120">
        <v>125</v>
      </c>
      <c r="G634" s="120">
        <v>129</v>
      </c>
      <c r="H634" s="120">
        <v>103</v>
      </c>
      <c r="I634" s="120">
        <v>132</v>
      </c>
      <c r="J634" s="120">
        <v>96</v>
      </c>
      <c r="K634" s="120">
        <v>0</v>
      </c>
      <c r="L634" s="120">
        <v>0</v>
      </c>
      <c r="M634" s="120">
        <v>0</v>
      </c>
      <c r="N634" s="120">
        <v>0</v>
      </c>
      <c r="O634" s="120">
        <v>0</v>
      </c>
      <c r="P634" s="120">
        <v>0</v>
      </c>
      <c r="Q634" s="120">
        <v>0</v>
      </c>
      <c r="R634" s="120">
        <v>585</v>
      </c>
      <c r="AB634" s="116">
        <f t="shared" si="145"/>
        <v>0</v>
      </c>
      <c r="AC634" s="116">
        <f t="shared" si="146"/>
        <v>0</v>
      </c>
      <c r="AD634" s="116">
        <f t="shared" si="147"/>
        <v>0</v>
      </c>
      <c r="AE634" s="116">
        <f t="shared" si="148"/>
        <v>125</v>
      </c>
      <c r="AF634" s="116">
        <f t="shared" si="149"/>
        <v>129</v>
      </c>
      <c r="AG634" s="116">
        <f t="shared" si="150"/>
        <v>103</v>
      </c>
      <c r="AH634" s="116">
        <f t="shared" si="151"/>
        <v>132</v>
      </c>
      <c r="AI634" s="116">
        <f t="shared" si="152"/>
        <v>96</v>
      </c>
      <c r="AJ634" s="116">
        <f t="shared" si="153"/>
        <v>0</v>
      </c>
      <c r="AK634" s="116">
        <f t="shared" si="154"/>
        <v>0</v>
      </c>
      <c r="AL634" s="116">
        <f t="shared" si="155"/>
        <v>0</v>
      </c>
      <c r="AM634" s="116">
        <f t="shared" si="156"/>
        <v>0</v>
      </c>
      <c r="AN634" s="116">
        <f t="shared" si="157"/>
        <v>0</v>
      </c>
      <c r="AO634" s="116">
        <f t="shared" si="158"/>
        <v>0</v>
      </c>
      <c r="AP634" s="116">
        <f t="shared" si="159"/>
        <v>0</v>
      </c>
      <c r="AQ634" s="116">
        <f t="shared" si="160"/>
        <v>585</v>
      </c>
    </row>
    <row r="635" spans="1:43" x14ac:dyDescent="0.25">
      <c r="A635" s="119" t="s">
        <v>850</v>
      </c>
      <c r="B635" s="119" t="s">
        <v>854</v>
      </c>
      <c r="C635" s="120">
        <v>63</v>
      </c>
      <c r="D635" s="120">
        <v>104</v>
      </c>
      <c r="E635" s="120">
        <v>90</v>
      </c>
      <c r="F635" s="120">
        <v>0</v>
      </c>
      <c r="G635" s="120">
        <v>0</v>
      </c>
      <c r="H635" s="120">
        <v>0</v>
      </c>
      <c r="I635" s="120">
        <v>0</v>
      </c>
      <c r="J635" s="120">
        <v>0</v>
      </c>
      <c r="K635" s="120">
        <v>0</v>
      </c>
      <c r="L635" s="120">
        <v>0</v>
      </c>
      <c r="M635" s="120">
        <v>0</v>
      </c>
      <c r="N635" s="120">
        <v>0</v>
      </c>
      <c r="O635" s="120">
        <v>0</v>
      </c>
      <c r="P635" s="120">
        <v>0</v>
      </c>
      <c r="Q635" s="120">
        <v>0</v>
      </c>
      <c r="R635" s="120">
        <v>257</v>
      </c>
      <c r="AB635" s="116">
        <f t="shared" si="145"/>
        <v>63</v>
      </c>
      <c r="AC635" s="116">
        <f t="shared" si="146"/>
        <v>104</v>
      </c>
      <c r="AD635" s="116">
        <f t="shared" si="147"/>
        <v>90</v>
      </c>
      <c r="AE635" s="116">
        <f t="shared" si="148"/>
        <v>0</v>
      </c>
      <c r="AF635" s="116">
        <f t="shared" si="149"/>
        <v>0</v>
      </c>
      <c r="AG635" s="116">
        <f t="shared" si="150"/>
        <v>0</v>
      </c>
      <c r="AH635" s="116">
        <f t="shared" si="151"/>
        <v>0</v>
      </c>
      <c r="AI635" s="116">
        <f t="shared" si="152"/>
        <v>0</v>
      </c>
      <c r="AJ635" s="116">
        <f t="shared" si="153"/>
        <v>0</v>
      </c>
      <c r="AK635" s="116">
        <f t="shared" si="154"/>
        <v>0</v>
      </c>
      <c r="AL635" s="116">
        <f t="shared" si="155"/>
        <v>0</v>
      </c>
      <c r="AM635" s="116">
        <f t="shared" si="156"/>
        <v>0</v>
      </c>
      <c r="AN635" s="116">
        <f t="shared" si="157"/>
        <v>0</v>
      </c>
      <c r="AO635" s="116">
        <f t="shared" si="158"/>
        <v>0</v>
      </c>
      <c r="AP635" s="116">
        <f t="shared" si="159"/>
        <v>0</v>
      </c>
      <c r="AQ635" s="116">
        <f t="shared" si="160"/>
        <v>257</v>
      </c>
    </row>
    <row r="636" spans="1:43" x14ac:dyDescent="0.25">
      <c r="A636" s="119" t="s">
        <v>850</v>
      </c>
      <c r="B636" s="119" t="s">
        <v>855</v>
      </c>
      <c r="C636" s="120">
        <v>0</v>
      </c>
      <c r="D636" s="120">
        <v>0</v>
      </c>
      <c r="E636" s="120">
        <v>0</v>
      </c>
      <c r="F636" s="120">
        <v>99</v>
      </c>
      <c r="G636" s="120">
        <v>117</v>
      </c>
      <c r="H636" s="120">
        <v>130</v>
      </c>
      <c r="I636" s="120">
        <v>125</v>
      </c>
      <c r="J636" s="120">
        <v>104</v>
      </c>
      <c r="K636" s="120">
        <v>0</v>
      </c>
      <c r="L636" s="120">
        <v>0</v>
      </c>
      <c r="M636" s="120">
        <v>0</v>
      </c>
      <c r="N636" s="120">
        <v>0</v>
      </c>
      <c r="O636" s="120">
        <v>0</v>
      </c>
      <c r="P636" s="120">
        <v>0</v>
      </c>
      <c r="Q636" s="120">
        <v>0</v>
      </c>
      <c r="R636" s="120">
        <v>575</v>
      </c>
      <c r="AB636" s="116">
        <f t="shared" si="145"/>
        <v>0</v>
      </c>
      <c r="AC636" s="116">
        <f t="shared" si="146"/>
        <v>0</v>
      </c>
      <c r="AD636" s="116">
        <f t="shared" si="147"/>
        <v>0</v>
      </c>
      <c r="AE636" s="116">
        <f t="shared" si="148"/>
        <v>99</v>
      </c>
      <c r="AF636" s="116">
        <f t="shared" si="149"/>
        <v>117</v>
      </c>
      <c r="AG636" s="116">
        <f t="shared" si="150"/>
        <v>130</v>
      </c>
      <c r="AH636" s="116">
        <f t="shared" si="151"/>
        <v>125</v>
      </c>
      <c r="AI636" s="116">
        <f t="shared" si="152"/>
        <v>104</v>
      </c>
      <c r="AJ636" s="116">
        <f t="shared" si="153"/>
        <v>0</v>
      </c>
      <c r="AK636" s="116">
        <f t="shared" si="154"/>
        <v>0</v>
      </c>
      <c r="AL636" s="116">
        <f t="shared" si="155"/>
        <v>0</v>
      </c>
      <c r="AM636" s="116">
        <f t="shared" si="156"/>
        <v>0</v>
      </c>
      <c r="AN636" s="116">
        <f t="shared" si="157"/>
        <v>0</v>
      </c>
      <c r="AO636" s="116">
        <f t="shared" si="158"/>
        <v>0</v>
      </c>
      <c r="AP636" s="116">
        <f t="shared" si="159"/>
        <v>0</v>
      </c>
      <c r="AQ636" s="116">
        <f t="shared" si="160"/>
        <v>575</v>
      </c>
    </row>
    <row r="637" spans="1:43" x14ac:dyDescent="0.25">
      <c r="A637" s="119" t="s">
        <v>850</v>
      </c>
      <c r="B637" s="119" t="s">
        <v>856</v>
      </c>
      <c r="C637" s="120">
        <v>46</v>
      </c>
      <c r="D637" s="120">
        <v>111</v>
      </c>
      <c r="E637" s="120">
        <v>123</v>
      </c>
      <c r="F637" s="120">
        <v>0</v>
      </c>
      <c r="G637" s="120">
        <v>0</v>
      </c>
      <c r="H637" s="120">
        <v>0</v>
      </c>
      <c r="I637" s="120">
        <v>0</v>
      </c>
      <c r="J637" s="120">
        <v>0</v>
      </c>
      <c r="K637" s="120">
        <v>0</v>
      </c>
      <c r="L637" s="120">
        <v>0</v>
      </c>
      <c r="M637" s="120">
        <v>0</v>
      </c>
      <c r="N637" s="120">
        <v>0</v>
      </c>
      <c r="O637" s="120">
        <v>0</v>
      </c>
      <c r="P637" s="120">
        <v>0</v>
      </c>
      <c r="Q637" s="120">
        <v>0</v>
      </c>
      <c r="R637" s="120">
        <v>280</v>
      </c>
      <c r="AB637" s="116">
        <f t="shared" si="145"/>
        <v>46</v>
      </c>
      <c r="AC637" s="116">
        <f t="shared" si="146"/>
        <v>111</v>
      </c>
      <c r="AD637" s="116">
        <f t="shared" si="147"/>
        <v>123</v>
      </c>
      <c r="AE637" s="116">
        <f t="shared" si="148"/>
        <v>0</v>
      </c>
      <c r="AF637" s="116">
        <f t="shared" si="149"/>
        <v>0</v>
      </c>
      <c r="AG637" s="116">
        <f t="shared" si="150"/>
        <v>0</v>
      </c>
      <c r="AH637" s="116">
        <f t="shared" si="151"/>
        <v>0</v>
      </c>
      <c r="AI637" s="116">
        <f t="shared" si="152"/>
        <v>0</v>
      </c>
      <c r="AJ637" s="116">
        <f t="shared" si="153"/>
        <v>0</v>
      </c>
      <c r="AK637" s="116">
        <f t="shared" si="154"/>
        <v>0</v>
      </c>
      <c r="AL637" s="116">
        <f t="shared" si="155"/>
        <v>0</v>
      </c>
      <c r="AM637" s="116">
        <f t="shared" si="156"/>
        <v>0</v>
      </c>
      <c r="AN637" s="116">
        <f t="shared" si="157"/>
        <v>0</v>
      </c>
      <c r="AO637" s="116">
        <f t="shared" si="158"/>
        <v>0</v>
      </c>
      <c r="AP637" s="116">
        <f t="shared" si="159"/>
        <v>0</v>
      </c>
      <c r="AQ637" s="116">
        <f t="shared" si="160"/>
        <v>280</v>
      </c>
    </row>
    <row r="638" spans="1:43" x14ac:dyDescent="0.25">
      <c r="A638" s="119" t="s">
        <v>857</v>
      </c>
      <c r="B638" s="119" t="s">
        <v>858</v>
      </c>
      <c r="C638" s="120">
        <v>34</v>
      </c>
      <c r="D638" s="120">
        <v>35</v>
      </c>
      <c r="E638" s="120">
        <v>40</v>
      </c>
      <c r="F638" s="120">
        <v>34</v>
      </c>
      <c r="G638" s="120">
        <v>59</v>
      </c>
      <c r="H638" s="120">
        <v>59</v>
      </c>
      <c r="I638" s="120">
        <v>56</v>
      </c>
      <c r="J638" s="120">
        <v>58</v>
      </c>
      <c r="K638" s="120">
        <v>0</v>
      </c>
      <c r="L638" s="120">
        <v>0</v>
      </c>
      <c r="M638" s="120">
        <v>0</v>
      </c>
      <c r="N638" s="120">
        <v>0</v>
      </c>
      <c r="O638" s="120">
        <v>0</v>
      </c>
      <c r="P638" s="120">
        <v>0</v>
      </c>
      <c r="Q638" s="120">
        <v>0</v>
      </c>
      <c r="R638" s="120">
        <v>375</v>
      </c>
      <c r="AB638" s="116">
        <f t="shared" si="145"/>
        <v>34</v>
      </c>
      <c r="AC638" s="116">
        <f t="shared" si="146"/>
        <v>35</v>
      </c>
      <c r="AD638" s="116">
        <f t="shared" si="147"/>
        <v>40</v>
      </c>
      <c r="AE638" s="116">
        <f t="shared" si="148"/>
        <v>34</v>
      </c>
      <c r="AF638" s="116">
        <f t="shared" si="149"/>
        <v>59</v>
      </c>
      <c r="AG638" s="116">
        <f t="shared" si="150"/>
        <v>59</v>
      </c>
      <c r="AH638" s="116">
        <f t="shared" si="151"/>
        <v>56</v>
      </c>
      <c r="AI638" s="116">
        <f t="shared" si="152"/>
        <v>58</v>
      </c>
      <c r="AJ638" s="116">
        <f t="shared" si="153"/>
        <v>0</v>
      </c>
      <c r="AK638" s="116">
        <f t="shared" si="154"/>
        <v>0</v>
      </c>
      <c r="AL638" s="116">
        <f t="shared" si="155"/>
        <v>0</v>
      </c>
      <c r="AM638" s="116">
        <f t="shared" si="156"/>
        <v>0</v>
      </c>
      <c r="AN638" s="116">
        <f t="shared" si="157"/>
        <v>0</v>
      </c>
      <c r="AO638" s="116">
        <f t="shared" si="158"/>
        <v>0</v>
      </c>
      <c r="AP638" s="116">
        <f t="shared" si="159"/>
        <v>0</v>
      </c>
      <c r="AQ638" s="116">
        <f t="shared" si="160"/>
        <v>375</v>
      </c>
    </row>
    <row r="639" spans="1:43" x14ac:dyDescent="0.25">
      <c r="A639" s="119" t="s">
        <v>857</v>
      </c>
      <c r="B639" s="119" t="s">
        <v>859</v>
      </c>
      <c r="C639" s="120">
        <v>0</v>
      </c>
      <c r="D639" s="120">
        <v>0</v>
      </c>
      <c r="E639" s="120">
        <v>0</v>
      </c>
      <c r="F639" s="120">
        <v>0</v>
      </c>
      <c r="G639" s="120">
        <v>0</v>
      </c>
      <c r="H639" s="120">
        <v>0</v>
      </c>
      <c r="I639" s="120">
        <v>0</v>
      </c>
      <c r="J639" s="120">
        <v>0</v>
      </c>
      <c r="K639" s="120">
        <v>60</v>
      </c>
      <c r="L639" s="120">
        <v>51</v>
      </c>
      <c r="M639" s="120">
        <v>44</v>
      </c>
      <c r="N639" s="120">
        <v>41</v>
      </c>
      <c r="O639" s="120">
        <v>43</v>
      </c>
      <c r="P639" s="120">
        <v>51</v>
      </c>
      <c r="Q639" s="120">
        <v>0</v>
      </c>
      <c r="R639" s="120">
        <v>290</v>
      </c>
      <c r="AB639" s="116">
        <f t="shared" si="145"/>
        <v>0</v>
      </c>
      <c r="AC639" s="116">
        <f t="shared" si="146"/>
        <v>0</v>
      </c>
      <c r="AD639" s="116">
        <f t="shared" si="147"/>
        <v>0</v>
      </c>
      <c r="AE639" s="116">
        <f t="shared" si="148"/>
        <v>0</v>
      </c>
      <c r="AF639" s="116">
        <f t="shared" si="149"/>
        <v>0</v>
      </c>
      <c r="AG639" s="116">
        <f t="shared" si="150"/>
        <v>0</v>
      </c>
      <c r="AH639" s="116">
        <f t="shared" si="151"/>
        <v>0</v>
      </c>
      <c r="AI639" s="116">
        <f t="shared" si="152"/>
        <v>0</v>
      </c>
      <c r="AJ639" s="116">
        <f t="shared" si="153"/>
        <v>60</v>
      </c>
      <c r="AK639" s="116">
        <f t="shared" si="154"/>
        <v>51</v>
      </c>
      <c r="AL639" s="116">
        <f t="shared" si="155"/>
        <v>44</v>
      </c>
      <c r="AM639" s="116">
        <f t="shared" si="156"/>
        <v>41</v>
      </c>
      <c r="AN639" s="116">
        <f t="shared" si="157"/>
        <v>43</v>
      </c>
      <c r="AO639" s="116">
        <f t="shared" si="158"/>
        <v>51</v>
      </c>
      <c r="AP639" s="116">
        <f t="shared" si="159"/>
        <v>0</v>
      </c>
      <c r="AQ639" s="116">
        <f t="shared" si="160"/>
        <v>290</v>
      </c>
    </row>
    <row r="640" spans="1:43" x14ac:dyDescent="0.25">
      <c r="A640" s="119" t="s">
        <v>860</v>
      </c>
      <c r="B640" s="119" t="s">
        <v>861</v>
      </c>
      <c r="C640" s="120">
        <v>0</v>
      </c>
      <c r="D640" s="120">
        <v>20</v>
      </c>
      <c r="E640" s="120">
        <v>35</v>
      </c>
      <c r="F640" s="120">
        <v>40</v>
      </c>
      <c r="G640" s="120">
        <v>44</v>
      </c>
      <c r="H640" s="120">
        <v>40</v>
      </c>
      <c r="I640" s="120">
        <v>59</v>
      </c>
      <c r="J640" s="120">
        <v>82</v>
      </c>
      <c r="K640" s="120">
        <v>98</v>
      </c>
      <c r="L640" s="120">
        <v>129</v>
      </c>
      <c r="M640" s="120">
        <v>176</v>
      </c>
      <c r="N640" s="120">
        <v>166</v>
      </c>
      <c r="O640" s="120">
        <v>155</v>
      </c>
      <c r="P640" s="120">
        <v>140</v>
      </c>
      <c r="Q640" s="120">
        <v>0</v>
      </c>
      <c r="R640" s="120">
        <v>1184</v>
      </c>
      <c r="AB640" s="116">
        <f t="shared" si="145"/>
        <v>0</v>
      </c>
      <c r="AC640" s="116">
        <f t="shared" si="146"/>
        <v>20</v>
      </c>
      <c r="AD640" s="116">
        <f t="shared" si="147"/>
        <v>35</v>
      </c>
      <c r="AE640" s="116">
        <f t="shared" si="148"/>
        <v>40</v>
      </c>
      <c r="AF640" s="116">
        <f t="shared" si="149"/>
        <v>44</v>
      </c>
      <c r="AG640" s="116">
        <f t="shared" si="150"/>
        <v>40</v>
      </c>
      <c r="AH640" s="116">
        <f t="shared" si="151"/>
        <v>59</v>
      </c>
      <c r="AI640" s="116">
        <f t="shared" si="152"/>
        <v>82</v>
      </c>
      <c r="AJ640" s="116">
        <f t="shared" si="153"/>
        <v>98</v>
      </c>
      <c r="AK640" s="116">
        <f t="shared" si="154"/>
        <v>129</v>
      </c>
      <c r="AL640" s="116">
        <f t="shared" si="155"/>
        <v>176</v>
      </c>
      <c r="AM640" s="116">
        <f t="shared" si="156"/>
        <v>166</v>
      </c>
      <c r="AN640" s="116">
        <f t="shared" si="157"/>
        <v>155</v>
      </c>
      <c r="AO640" s="116">
        <f t="shared" si="158"/>
        <v>140</v>
      </c>
      <c r="AP640" s="116">
        <f t="shared" si="159"/>
        <v>0</v>
      </c>
      <c r="AQ640" s="116">
        <f t="shared" si="160"/>
        <v>1184</v>
      </c>
    </row>
    <row r="641" spans="1:43" x14ac:dyDescent="0.25">
      <c r="A641" s="119" t="s">
        <v>862</v>
      </c>
      <c r="B641" s="119" t="s">
        <v>863</v>
      </c>
      <c r="C641" s="120">
        <v>0</v>
      </c>
      <c r="D641" s="120">
        <v>0</v>
      </c>
      <c r="E641" s="120">
        <v>0</v>
      </c>
      <c r="F641" s="120">
        <v>0</v>
      </c>
      <c r="G641" s="120">
        <v>0</v>
      </c>
      <c r="H641" s="120">
        <v>0</v>
      </c>
      <c r="I641" s="120">
        <v>0</v>
      </c>
      <c r="J641" s="120">
        <v>0</v>
      </c>
      <c r="K641" s="120">
        <v>0</v>
      </c>
      <c r="L641" s="120">
        <v>0</v>
      </c>
      <c r="M641" s="120">
        <v>380</v>
      </c>
      <c r="N641" s="120">
        <v>379</v>
      </c>
      <c r="O641" s="120">
        <v>349</v>
      </c>
      <c r="P641" s="120">
        <v>355</v>
      </c>
      <c r="Q641" s="120">
        <v>0</v>
      </c>
      <c r="R641" s="120">
        <v>1463</v>
      </c>
      <c r="AB641" s="116">
        <f t="shared" si="145"/>
        <v>0</v>
      </c>
      <c r="AC641" s="116">
        <f t="shared" si="146"/>
        <v>0</v>
      </c>
      <c r="AD641" s="116">
        <f t="shared" si="147"/>
        <v>0</v>
      </c>
      <c r="AE641" s="116">
        <f t="shared" si="148"/>
        <v>0</v>
      </c>
      <c r="AF641" s="116">
        <f t="shared" si="149"/>
        <v>0</v>
      </c>
      <c r="AG641" s="116">
        <f t="shared" si="150"/>
        <v>0</v>
      </c>
      <c r="AH641" s="116">
        <f t="shared" si="151"/>
        <v>0</v>
      </c>
      <c r="AI641" s="116">
        <f t="shared" si="152"/>
        <v>0</v>
      </c>
      <c r="AJ641" s="116">
        <f t="shared" si="153"/>
        <v>0</v>
      </c>
      <c r="AK641" s="116">
        <f t="shared" si="154"/>
        <v>0</v>
      </c>
      <c r="AL641" s="116">
        <f t="shared" si="155"/>
        <v>380</v>
      </c>
      <c r="AM641" s="116">
        <f t="shared" si="156"/>
        <v>379</v>
      </c>
      <c r="AN641" s="116">
        <f t="shared" si="157"/>
        <v>349</v>
      </c>
      <c r="AO641" s="116">
        <f t="shared" si="158"/>
        <v>355</v>
      </c>
      <c r="AP641" s="116">
        <f t="shared" si="159"/>
        <v>0</v>
      </c>
      <c r="AQ641" s="116">
        <f t="shared" si="160"/>
        <v>1463</v>
      </c>
    </row>
    <row r="642" spans="1:43" x14ac:dyDescent="0.25">
      <c r="A642" s="119" t="s">
        <v>864</v>
      </c>
      <c r="B642" s="119" t="s">
        <v>865</v>
      </c>
      <c r="C642" s="120">
        <v>0</v>
      </c>
      <c r="D642" s="120">
        <v>0</v>
      </c>
      <c r="E642" s="120">
        <v>0</v>
      </c>
      <c r="F642" s="120">
        <v>0</v>
      </c>
      <c r="G642" s="120">
        <v>0</v>
      </c>
      <c r="H642" s="120">
        <v>0</v>
      </c>
      <c r="I642" s="120">
        <v>0</v>
      </c>
      <c r="J642" s="120">
        <v>0</v>
      </c>
      <c r="K642" s="120">
        <v>0</v>
      </c>
      <c r="L642" s="120">
        <v>0</v>
      </c>
      <c r="M642" s="120">
        <v>485</v>
      </c>
      <c r="N642" s="120">
        <v>486</v>
      </c>
      <c r="O642" s="120">
        <v>439</v>
      </c>
      <c r="P642" s="120">
        <v>427</v>
      </c>
      <c r="Q642" s="120">
        <v>0</v>
      </c>
      <c r="R642" s="120">
        <v>1837</v>
      </c>
      <c r="AB642" s="116">
        <f t="shared" si="145"/>
        <v>0</v>
      </c>
      <c r="AC642" s="116">
        <f t="shared" si="146"/>
        <v>0</v>
      </c>
      <c r="AD642" s="116">
        <f t="shared" si="147"/>
        <v>0</v>
      </c>
      <c r="AE642" s="116">
        <f t="shared" si="148"/>
        <v>0</v>
      </c>
      <c r="AF642" s="116">
        <f t="shared" si="149"/>
        <v>0</v>
      </c>
      <c r="AG642" s="116">
        <f t="shared" si="150"/>
        <v>0</v>
      </c>
      <c r="AH642" s="116">
        <f t="shared" si="151"/>
        <v>0</v>
      </c>
      <c r="AI642" s="116">
        <f t="shared" si="152"/>
        <v>0</v>
      </c>
      <c r="AJ642" s="116">
        <f t="shared" si="153"/>
        <v>0</v>
      </c>
      <c r="AK642" s="116">
        <f t="shared" si="154"/>
        <v>0</v>
      </c>
      <c r="AL642" s="116">
        <f t="shared" si="155"/>
        <v>485</v>
      </c>
      <c r="AM642" s="116">
        <f t="shared" si="156"/>
        <v>486</v>
      </c>
      <c r="AN642" s="116">
        <f t="shared" si="157"/>
        <v>439</v>
      </c>
      <c r="AO642" s="116">
        <f t="shared" si="158"/>
        <v>427</v>
      </c>
      <c r="AP642" s="116">
        <f t="shared" si="159"/>
        <v>0</v>
      </c>
      <c r="AQ642" s="116">
        <f t="shared" si="160"/>
        <v>1837</v>
      </c>
    </row>
    <row r="643" spans="1:43" x14ac:dyDescent="0.25">
      <c r="A643" s="119" t="s">
        <v>866</v>
      </c>
      <c r="B643" s="119" t="s">
        <v>867</v>
      </c>
      <c r="C643" s="120">
        <v>0</v>
      </c>
      <c r="D643" s="120">
        <v>0</v>
      </c>
      <c r="E643" s="120">
        <v>0</v>
      </c>
      <c r="F643" s="120">
        <v>0</v>
      </c>
      <c r="G643" s="120">
        <v>0</v>
      </c>
      <c r="H643" s="120">
        <v>0</v>
      </c>
      <c r="I643" s="120">
        <v>0</v>
      </c>
      <c r="J643" s="120">
        <v>0</v>
      </c>
      <c r="K643" s="120">
        <v>0</v>
      </c>
      <c r="L643" s="120">
        <v>0</v>
      </c>
      <c r="M643" s="120">
        <v>587</v>
      </c>
      <c r="N643" s="120">
        <v>584</v>
      </c>
      <c r="O643" s="120">
        <v>557</v>
      </c>
      <c r="P643" s="120">
        <v>569</v>
      </c>
      <c r="Q643" s="120">
        <v>17</v>
      </c>
      <c r="R643" s="120">
        <v>2314</v>
      </c>
      <c r="AB643" s="116">
        <f t="shared" si="145"/>
        <v>0</v>
      </c>
      <c r="AC643" s="116">
        <f t="shared" si="146"/>
        <v>0</v>
      </c>
      <c r="AD643" s="116">
        <f t="shared" si="147"/>
        <v>0</v>
      </c>
      <c r="AE643" s="116">
        <f t="shared" si="148"/>
        <v>0</v>
      </c>
      <c r="AF643" s="116">
        <f t="shared" si="149"/>
        <v>0</v>
      </c>
      <c r="AG643" s="116">
        <f t="shared" si="150"/>
        <v>0</v>
      </c>
      <c r="AH643" s="116">
        <f t="shared" si="151"/>
        <v>0</v>
      </c>
      <c r="AI643" s="116">
        <f t="shared" si="152"/>
        <v>0</v>
      </c>
      <c r="AJ643" s="116">
        <f t="shared" si="153"/>
        <v>0</v>
      </c>
      <c r="AK643" s="116">
        <f t="shared" si="154"/>
        <v>0</v>
      </c>
      <c r="AL643" s="116">
        <f t="shared" si="155"/>
        <v>587</v>
      </c>
      <c r="AM643" s="116">
        <f t="shared" si="156"/>
        <v>584</v>
      </c>
      <c r="AN643" s="116">
        <f t="shared" si="157"/>
        <v>557</v>
      </c>
      <c r="AO643" s="116">
        <f t="shared" si="158"/>
        <v>569</v>
      </c>
      <c r="AP643" s="116">
        <f t="shared" si="159"/>
        <v>17</v>
      </c>
      <c r="AQ643" s="116">
        <f t="shared" si="160"/>
        <v>2314</v>
      </c>
    </row>
    <row r="644" spans="1:43" x14ac:dyDescent="0.25">
      <c r="A644" s="119" t="s">
        <v>868</v>
      </c>
      <c r="B644" s="119" t="s">
        <v>869</v>
      </c>
      <c r="C644" s="120">
        <v>0</v>
      </c>
      <c r="D644" s="120">
        <v>0</v>
      </c>
      <c r="E644" s="120">
        <v>0</v>
      </c>
      <c r="F644" s="120">
        <v>0</v>
      </c>
      <c r="G644" s="120">
        <v>0</v>
      </c>
      <c r="H644" s="120">
        <v>0</v>
      </c>
      <c r="I644" s="120">
        <v>0</v>
      </c>
      <c r="J644" s="120">
        <v>0</v>
      </c>
      <c r="K644" s="120">
        <v>0</v>
      </c>
      <c r="L644" s="120">
        <v>0</v>
      </c>
      <c r="M644" s="120">
        <v>558</v>
      </c>
      <c r="N644" s="120">
        <v>557</v>
      </c>
      <c r="O644" s="120">
        <v>527</v>
      </c>
      <c r="P644" s="120">
        <v>509</v>
      </c>
      <c r="Q644" s="120">
        <v>0</v>
      </c>
      <c r="R644" s="120">
        <v>2151</v>
      </c>
      <c r="AB644" s="116">
        <f t="shared" ref="AB644:AB707" si="161">C644*1</f>
        <v>0</v>
      </c>
      <c r="AC644" s="116">
        <f t="shared" ref="AC644:AC707" si="162">D644*1</f>
        <v>0</v>
      </c>
      <c r="AD644" s="116">
        <f t="shared" ref="AD644:AD707" si="163">E644*1</f>
        <v>0</v>
      </c>
      <c r="AE644" s="116">
        <f t="shared" ref="AE644:AE707" si="164">F644*1</f>
        <v>0</v>
      </c>
      <c r="AF644" s="116">
        <f t="shared" ref="AF644:AF707" si="165">G644*1</f>
        <v>0</v>
      </c>
      <c r="AG644" s="116">
        <f t="shared" ref="AG644:AG707" si="166">H644*1</f>
        <v>0</v>
      </c>
      <c r="AH644" s="116">
        <f t="shared" ref="AH644:AH707" si="167">I644*1</f>
        <v>0</v>
      </c>
      <c r="AI644" s="116">
        <f t="shared" ref="AI644:AI707" si="168">J644*1</f>
        <v>0</v>
      </c>
      <c r="AJ644" s="116">
        <f t="shared" ref="AJ644:AJ707" si="169">K644*1</f>
        <v>0</v>
      </c>
      <c r="AK644" s="116">
        <f t="shared" ref="AK644:AK707" si="170">L644*1</f>
        <v>0</v>
      </c>
      <c r="AL644" s="116">
        <f t="shared" ref="AL644:AL707" si="171">M644*1</f>
        <v>558</v>
      </c>
      <c r="AM644" s="116">
        <f t="shared" ref="AM644:AM707" si="172">N644*1</f>
        <v>557</v>
      </c>
      <c r="AN644" s="116">
        <f t="shared" ref="AN644:AN707" si="173">O644*1</f>
        <v>527</v>
      </c>
      <c r="AO644" s="116">
        <f t="shared" ref="AO644:AO707" si="174">P644*1</f>
        <v>509</v>
      </c>
      <c r="AP644" s="116">
        <f t="shared" ref="AP644:AP707" si="175">Q644*1</f>
        <v>0</v>
      </c>
      <c r="AQ644" s="116">
        <f t="shared" ref="AQ644:AQ707" si="176">R644*1</f>
        <v>2151</v>
      </c>
    </row>
    <row r="645" spans="1:43" x14ac:dyDescent="0.25">
      <c r="A645" s="119" t="s">
        <v>870</v>
      </c>
      <c r="B645" s="119" t="s">
        <v>871</v>
      </c>
      <c r="C645" s="120">
        <v>0</v>
      </c>
      <c r="D645" s="120">
        <v>24</v>
      </c>
      <c r="E645" s="120">
        <v>32</v>
      </c>
      <c r="F645" s="120">
        <v>33</v>
      </c>
      <c r="G645" s="120">
        <v>44</v>
      </c>
      <c r="H645" s="120">
        <v>52</v>
      </c>
      <c r="I645" s="120">
        <v>0</v>
      </c>
      <c r="J645" s="120">
        <v>0</v>
      </c>
      <c r="K645" s="120">
        <v>0</v>
      </c>
      <c r="L645" s="120">
        <v>0</v>
      </c>
      <c r="M645" s="120">
        <v>0</v>
      </c>
      <c r="N645" s="120">
        <v>0</v>
      </c>
      <c r="O645" s="120">
        <v>0</v>
      </c>
      <c r="P645" s="120">
        <v>0</v>
      </c>
      <c r="Q645" s="120">
        <v>0</v>
      </c>
      <c r="R645" s="118">
        <v>185</v>
      </c>
      <c r="AB645" s="116">
        <f t="shared" si="161"/>
        <v>0</v>
      </c>
      <c r="AC645" s="116">
        <f t="shared" si="162"/>
        <v>24</v>
      </c>
      <c r="AD645" s="116">
        <f t="shared" si="163"/>
        <v>32</v>
      </c>
      <c r="AE645" s="116">
        <f t="shared" si="164"/>
        <v>33</v>
      </c>
      <c r="AF645" s="116">
        <f t="shared" si="165"/>
        <v>44</v>
      </c>
      <c r="AG645" s="116">
        <f t="shared" si="166"/>
        <v>52</v>
      </c>
      <c r="AH645" s="116">
        <f t="shared" si="167"/>
        <v>0</v>
      </c>
      <c r="AI645" s="116">
        <f t="shared" si="168"/>
        <v>0</v>
      </c>
      <c r="AJ645" s="116">
        <f t="shared" si="169"/>
        <v>0</v>
      </c>
      <c r="AK645" s="116">
        <f t="shared" si="170"/>
        <v>0</v>
      </c>
      <c r="AL645" s="116">
        <f t="shared" si="171"/>
        <v>0</v>
      </c>
      <c r="AM645" s="116">
        <f t="shared" si="172"/>
        <v>0</v>
      </c>
      <c r="AN645" s="116">
        <f t="shared" si="173"/>
        <v>0</v>
      </c>
      <c r="AO645" s="116">
        <f t="shared" si="174"/>
        <v>0</v>
      </c>
      <c r="AP645" s="116">
        <f t="shared" si="175"/>
        <v>0</v>
      </c>
      <c r="AQ645" s="116">
        <f t="shared" si="176"/>
        <v>185</v>
      </c>
    </row>
    <row r="646" spans="1:43" x14ac:dyDescent="0.25">
      <c r="A646" s="119" t="s">
        <v>870</v>
      </c>
      <c r="B646" s="119" t="s">
        <v>872</v>
      </c>
      <c r="C646" s="120">
        <v>0</v>
      </c>
      <c r="D646" s="120">
        <v>42</v>
      </c>
      <c r="E646" s="120">
        <v>32</v>
      </c>
      <c r="F646" s="120">
        <v>43</v>
      </c>
      <c r="G646" s="120">
        <v>39</v>
      </c>
      <c r="H646" s="120">
        <v>39</v>
      </c>
      <c r="I646" s="120">
        <v>0</v>
      </c>
      <c r="J646" s="120">
        <v>0</v>
      </c>
      <c r="K646" s="120">
        <v>0</v>
      </c>
      <c r="L646" s="120">
        <v>0</v>
      </c>
      <c r="M646" s="120">
        <v>0</v>
      </c>
      <c r="N646" s="120">
        <v>0</v>
      </c>
      <c r="O646" s="120">
        <v>0</v>
      </c>
      <c r="P646" s="120">
        <v>0</v>
      </c>
      <c r="Q646" s="120">
        <v>0</v>
      </c>
      <c r="R646" s="118">
        <v>195</v>
      </c>
      <c r="AB646" s="116">
        <f t="shared" si="161"/>
        <v>0</v>
      </c>
      <c r="AC646" s="116">
        <f t="shared" si="162"/>
        <v>42</v>
      </c>
      <c r="AD646" s="116">
        <f t="shared" si="163"/>
        <v>32</v>
      </c>
      <c r="AE646" s="116">
        <f t="shared" si="164"/>
        <v>43</v>
      </c>
      <c r="AF646" s="116">
        <f t="shared" si="165"/>
        <v>39</v>
      </c>
      <c r="AG646" s="116">
        <f t="shared" si="166"/>
        <v>39</v>
      </c>
      <c r="AH646" s="116">
        <f t="shared" si="167"/>
        <v>0</v>
      </c>
      <c r="AI646" s="116">
        <f t="shared" si="168"/>
        <v>0</v>
      </c>
      <c r="AJ646" s="116">
        <f t="shared" si="169"/>
        <v>0</v>
      </c>
      <c r="AK646" s="116">
        <f t="shared" si="170"/>
        <v>0</v>
      </c>
      <c r="AL646" s="116">
        <f t="shared" si="171"/>
        <v>0</v>
      </c>
      <c r="AM646" s="116">
        <f t="shared" si="172"/>
        <v>0</v>
      </c>
      <c r="AN646" s="116">
        <f t="shared" si="173"/>
        <v>0</v>
      </c>
      <c r="AO646" s="116">
        <f t="shared" si="174"/>
        <v>0</v>
      </c>
      <c r="AP646" s="116">
        <f t="shared" si="175"/>
        <v>0</v>
      </c>
      <c r="AQ646" s="116">
        <f t="shared" si="176"/>
        <v>195</v>
      </c>
    </row>
    <row r="647" spans="1:43" x14ac:dyDescent="0.25">
      <c r="A647" s="119" t="s">
        <v>870</v>
      </c>
      <c r="B647" s="119" t="s">
        <v>873</v>
      </c>
      <c r="C647" s="120">
        <v>0</v>
      </c>
      <c r="D647" s="120">
        <v>0</v>
      </c>
      <c r="E647" s="120">
        <v>0</v>
      </c>
      <c r="F647" s="120">
        <v>0</v>
      </c>
      <c r="G647" s="120">
        <v>0</v>
      </c>
      <c r="H647" s="120">
        <v>0</v>
      </c>
      <c r="I647" s="120">
        <v>0</v>
      </c>
      <c r="J647" s="120">
        <v>0</v>
      </c>
      <c r="K647" s="120">
        <v>0</v>
      </c>
      <c r="L647" s="120">
        <v>87</v>
      </c>
      <c r="M647" s="120">
        <v>69</v>
      </c>
      <c r="N647" s="120">
        <v>78</v>
      </c>
      <c r="O647" s="120">
        <v>74</v>
      </c>
      <c r="P647" s="120">
        <v>86</v>
      </c>
      <c r="Q647" s="120">
        <v>10</v>
      </c>
      <c r="R647" s="118">
        <v>404</v>
      </c>
      <c r="AB647" s="116">
        <f t="shared" si="161"/>
        <v>0</v>
      </c>
      <c r="AC647" s="116">
        <f t="shared" si="162"/>
        <v>0</v>
      </c>
      <c r="AD647" s="116">
        <f t="shared" si="163"/>
        <v>0</v>
      </c>
      <c r="AE647" s="116">
        <f t="shared" si="164"/>
        <v>0</v>
      </c>
      <c r="AF647" s="116">
        <f t="shared" si="165"/>
        <v>0</v>
      </c>
      <c r="AG647" s="116">
        <f t="shared" si="166"/>
        <v>0</v>
      </c>
      <c r="AH647" s="116">
        <f t="shared" si="167"/>
        <v>0</v>
      </c>
      <c r="AI647" s="116">
        <f t="shared" si="168"/>
        <v>0</v>
      </c>
      <c r="AJ647" s="116">
        <f t="shared" si="169"/>
        <v>0</v>
      </c>
      <c r="AK647" s="116">
        <f t="shared" si="170"/>
        <v>87</v>
      </c>
      <c r="AL647" s="116">
        <f t="shared" si="171"/>
        <v>69</v>
      </c>
      <c r="AM647" s="116">
        <f t="shared" si="172"/>
        <v>78</v>
      </c>
      <c r="AN647" s="116">
        <f t="shared" si="173"/>
        <v>74</v>
      </c>
      <c r="AO647" s="116">
        <f t="shared" si="174"/>
        <v>86</v>
      </c>
      <c r="AP647" s="116">
        <f t="shared" si="175"/>
        <v>10</v>
      </c>
      <c r="AQ647" s="116">
        <f t="shared" si="176"/>
        <v>404</v>
      </c>
    </row>
    <row r="648" spans="1:43" x14ac:dyDescent="0.25">
      <c r="A648" s="119" t="s">
        <v>870</v>
      </c>
      <c r="B648" s="119" t="s">
        <v>874</v>
      </c>
      <c r="C648" s="120">
        <v>0</v>
      </c>
      <c r="D648" s="120">
        <v>0</v>
      </c>
      <c r="E648" s="120">
        <v>0</v>
      </c>
      <c r="F648" s="120">
        <v>0</v>
      </c>
      <c r="G648" s="120">
        <v>0</v>
      </c>
      <c r="H648" s="120">
        <v>0</v>
      </c>
      <c r="I648" s="120">
        <v>119</v>
      </c>
      <c r="J648" s="120">
        <v>113</v>
      </c>
      <c r="K648" s="120">
        <v>93</v>
      </c>
      <c r="L648" s="120">
        <v>0</v>
      </c>
      <c r="M648" s="120">
        <v>0</v>
      </c>
      <c r="N648" s="120">
        <v>0</v>
      </c>
      <c r="O648" s="120">
        <v>0</v>
      </c>
      <c r="P648" s="120">
        <v>0</v>
      </c>
      <c r="Q648" s="120">
        <v>0</v>
      </c>
      <c r="R648" s="118">
        <v>325</v>
      </c>
      <c r="AB648" s="116">
        <f t="shared" si="161"/>
        <v>0</v>
      </c>
      <c r="AC648" s="116">
        <f t="shared" si="162"/>
        <v>0</v>
      </c>
      <c r="AD648" s="116">
        <f t="shared" si="163"/>
        <v>0</v>
      </c>
      <c r="AE648" s="116">
        <f t="shared" si="164"/>
        <v>0</v>
      </c>
      <c r="AF648" s="116">
        <f t="shared" si="165"/>
        <v>0</v>
      </c>
      <c r="AG648" s="116">
        <f t="shared" si="166"/>
        <v>0</v>
      </c>
      <c r="AH648" s="116">
        <f t="shared" si="167"/>
        <v>119</v>
      </c>
      <c r="AI648" s="116">
        <f t="shared" si="168"/>
        <v>113</v>
      </c>
      <c r="AJ648" s="116">
        <f t="shared" si="169"/>
        <v>93</v>
      </c>
      <c r="AK648" s="116">
        <f t="shared" si="170"/>
        <v>0</v>
      </c>
      <c r="AL648" s="116">
        <f t="shared" si="171"/>
        <v>0</v>
      </c>
      <c r="AM648" s="116">
        <f t="shared" si="172"/>
        <v>0</v>
      </c>
      <c r="AN648" s="116">
        <f t="shared" si="173"/>
        <v>0</v>
      </c>
      <c r="AO648" s="116">
        <f t="shared" si="174"/>
        <v>0</v>
      </c>
      <c r="AP648" s="116">
        <f t="shared" si="175"/>
        <v>0</v>
      </c>
      <c r="AQ648" s="116">
        <f t="shared" si="176"/>
        <v>325</v>
      </c>
    </row>
    <row r="649" spans="1:43" x14ac:dyDescent="0.25">
      <c r="A649" s="119" t="s">
        <v>870</v>
      </c>
      <c r="B649" s="119" t="s">
        <v>875</v>
      </c>
      <c r="C649" s="120">
        <v>0</v>
      </c>
      <c r="D649" s="120">
        <v>46</v>
      </c>
      <c r="E649" s="120">
        <v>26</v>
      </c>
      <c r="F649" s="120">
        <v>41</v>
      </c>
      <c r="G649" s="120">
        <v>34</v>
      </c>
      <c r="H649" s="120">
        <v>27</v>
      </c>
      <c r="I649" s="120">
        <v>0</v>
      </c>
      <c r="J649" s="120">
        <v>0</v>
      </c>
      <c r="K649" s="120">
        <v>0</v>
      </c>
      <c r="L649" s="120">
        <v>0</v>
      </c>
      <c r="M649" s="120">
        <v>0</v>
      </c>
      <c r="N649" s="120">
        <v>0</v>
      </c>
      <c r="O649" s="120">
        <v>0</v>
      </c>
      <c r="P649" s="120">
        <v>0</v>
      </c>
      <c r="Q649" s="120">
        <v>0</v>
      </c>
      <c r="R649" s="118">
        <v>174</v>
      </c>
      <c r="AB649" s="116">
        <f t="shared" si="161"/>
        <v>0</v>
      </c>
      <c r="AC649" s="116">
        <f t="shared" si="162"/>
        <v>46</v>
      </c>
      <c r="AD649" s="116">
        <f t="shared" si="163"/>
        <v>26</v>
      </c>
      <c r="AE649" s="116">
        <f t="shared" si="164"/>
        <v>41</v>
      </c>
      <c r="AF649" s="116">
        <f t="shared" si="165"/>
        <v>34</v>
      </c>
      <c r="AG649" s="116">
        <f t="shared" si="166"/>
        <v>27</v>
      </c>
      <c r="AH649" s="116">
        <f t="shared" si="167"/>
        <v>0</v>
      </c>
      <c r="AI649" s="116">
        <f t="shared" si="168"/>
        <v>0</v>
      </c>
      <c r="AJ649" s="116">
        <f t="shared" si="169"/>
        <v>0</v>
      </c>
      <c r="AK649" s="116">
        <f t="shared" si="170"/>
        <v>0</v>
      </c>
      <c r="AL649" s="116">
        <f t="shared" si="171"/>
        <v>0</v>
      </c>
      <c r="AM649" s="116">
        <f t="shared" si="172"/>
        <v>0</v>
      </c>
      <c r="AN649" s="116">
        <f t="shared" si="173"/>
        <v>0</v>
      </c>
      <c r="AO649" s="116">
        <f t="shared" si="174"/>
        <v>0</v>
      </c>
      <c r="AP649" s="116">
        <f t="shared" si="175"/>
        <v>0</v>
      </c>
      <c r="AQ649" s="116">
        <f t="shared" si="176"/>
        <v>174</v>
      </c>
    </row>
    <row r="650" spans="1:43" x14ac:dyDescent="0.25">
      <c r="A650" s="119" t="s">
        <v>870</v>
      </c>
      <c r="B650" s="119" t="s">
        <v>876</v>
      </c>
      <c r="C650" s="120">
        <v>87</v>
      </c>
      <c r="D650" s="120">
        <v>0</v>
      </c>
      <c r="E650" s="120">
        <v>0</v>
      </c>
      <c r="F650" s="120">
        <v>0</v>
      </c>
      <c r="G650" s="120">
        <v>0</v>
      </c>
      <c r="H650" s="120">
        <v>0</v>
      </c>
      <c r="I650" s="120">
        <v>0</v>
      </c>
      <c r="J650" s="120">
        <v>0</v>
      </c>
      <c r="K650" s="120">
        <v>0</v>
      </c>
      <c r="L650" s="120">
        <v>0</v>
      </c>
      <c r="M650" s="120">
        <v>0</v>
      </c>
      <c r="N650" s="120">
        <v>0</v>
      </c>
      <c r="O650" s="120">
        <v>0</v>
      </c>
      <c r="P650" s="120">
        <v>0</v>
      </c>
      <c r="Q650" s="120">
        <v>0</v>
      </c>
      <c r="R650" s="120">
        <v>87</v>
      </c>
      <c r="AB650" s="116">
        <f t="shared" si="161"/>
        <v>87</v>
      </c>
      <c r="AC650" s="116">
        <f t="shared" si="162"/>
        <v>0</v>
      </c>
      <c r="AD650" s="116">
        <f t="shared" si="163"/>
        <v>0</v>
      </c>
      <c r="AE650" s="116">
        <f t="shared" si="164"/>
        <v>0</v>
      </c>
      <c r="AF650" s="116">
        <f t="shared" si="165"/>
        <v>0</v>
      </c>
      <c r="AG650" s="116">
        <f t="shared" si="166"/>
        <v>0</v>
      </c>
      <c r="AH650" s="116">
        <f t="shared" si="167"/>
        <v>0</v>
      </c>
      <c r="AI650" s="116">
        <f t="shared" si="168"/>
        <v>0</v>
      </c>
      <c r="AJ650" s="116">
        <f t="shared" si="169"/>
        <v>0</v>
      </c>
      <c r="AK650" s="116">
        <f t="shared" si="170"/>
        <v>0</v>
      </c>
      <c r="AL650" s="116">
        <f t="shared" si="171"/>
        <v>0</v>
      </c>
      <c r="AM650" s="116">
        <f t="shared" si="172"/>
        <v>0</v>
      </c>
      <c r="AN650" s="116">
        <f t="shared" si="173"/>
        <v>0</v>
      </c>
      <c r="AO650" s="116">
        <f t="shared" si="174"/>
        <v>0</v>
      </c>
      <c r="AP650" s="116">
        <f t="shared" si="175"/>
        <v>0</v>
      </c>
      <c r="AQ650" s="116">
        <f t="shared" si="176"/>
        <v>87</v>
      </c>
    </row>
    <row r="651" spans="1:43" x14ac:dyDescent="0.25">
      <c r="A651" s="119" t="s">
        <v>877</v>
      </c>
      <c r="B651" s="119" t="s">
        <v>878</v>
      </c>
      <c r="C651" s="120">
        <v>77</v>
      </c>
      <c r="D651" s="120">
        <v>0</v>
      </c>
      <c r="E651" s="120">
        <v>0</v>
      </c>
      <c r="F651" s="120">
        <v>0</v>
      </c>
      <c r="G651" s="120">
        <v>0</v>
      </c>
      <c r="H651" s="120">
        <v>0</v>
      </c>
      <c r="I651" s="120">
        <v>0</v>
      </c>
      <c r="J651" s="120">
        <v>0</v>
      </c>
      <c r="K651" s="120">
        <v>0</v>
      </c>
      <c r="L651" s="120">
        <v>0</v>
      </c>
      <c r="M651" s="120">
        <v>0</v>
      </c>
      <c r="N651" s="120">
        <v>0</v>
      </c>
      <c r="O651" s="120">
        <v>0</v>
      </c>
      <c r="P651" s="120">
        <v>0</v>
      </c>
      <c r="Q651" s="120">
        <v>0</v>
      </c>
      <c r="R651" s="120">
        <v>77</v>
      </c>
      <c r="AB651" s="116">
        <f t="shared" si="161"/>
        <v>77</v>
      </c>
      <c r="AC651" s="116">
        <f t="shared" si="162"/>
        <v>0</v>
      </c>
      <c r="AD651" s="116">
        <f t="shared" si="163"/>
        <v>0</v>
      </c>
      <c r="AE651" s="116">
        <f t="shared" si="164"/>
        <v>0</v>
      </c>
      <c r="AF651" s="116">
        <f t="shared" si="165"/>
        <v>0</v>
      </c>
      <c r="AG651" s="116">
        <f t="shared" si="166"/>
        <v>0</v>
      </c>
      <c r="AH651" s="116">
        <f t="shared" si="167"/>
        <v>0</v>
      </c>
      <c r="AI651" s="116">
        <f t="shared" si="168"/>
        <v>0</v>
      </c>
      <c r="AJ651" s="116">
        <f t="shared" si="169"/>
        <v>0</v>
      </c>
      <c r="AK651" s="116">
        <f t="shared" si="170"/>
        <v>0</v>
      </c>
      <c r="AL651" s="116">
        <f t="shared" si="171"/>
        <v>0</v>
      </c>
      <c r="AM651" s="116">
        <f t="shared" si="172"/>
        <v>0</v>
      </c>
      <c r="AN651" s="116">
        <f t="shared" si="173"/>
        <v>0</v>
      </c>
      <c r="AO651" s="116">
        <f t="shared" si="174"/>
        <v>0</v>
      </c>
      <c r="AP651" s="116">
        <f t="shared" si="175"/>
        <v>0</v>
      </c>
      <c r="AQ651" s="116">
        <f t="shared" si="176"/>
        <v>77</v>
      </c>
    </row>
    <row r="652" spans="1:43" x14ac:dyDescent="0.25">
      <c r="A652" s="119" t="s">
        <v>877</v>
      </c>
      <c r="B652" s="119" t="s">
        <v>879</v>
      </c>
      <c r="C652" s="120">
        <v>0</v>
      </c>
      <c r="D652" s="120">
        <v>101</v>
      </c>
      <c r="E652" s="120">
        <v>125</v>
      </c>
      <c r="F652" s="120">
        <v>112</v>
      </c>
      <c r="G652" s="120">
        <v>140</v>
      </c>
      <c r="H652" s="120">
        <v>137</v>
      </c>
      <c r="I652" s="120">
        <v>0</v>
      </c>
      <c r="J652" s="120">
        <v>0</v>
      </c>
      <c r="K652" s="120">
        <v>0</v>
      </c>
      <c r="L652" s="120">
        <v>0</v>
      </c>
      <c r="M652" s="120">
        <v>0</v>
      </c>
      <c r="N652" s="120">
        <v>0</v>
      </c>
      <c r="O652" s="120">
        <v>0</v>
      </c>
      <c r="P652" s="120">
        <v>0</v>
      </c>
      <c r="Q652" s="120">
        <v>0</v>
      </c>
      <c r="R652" s="120">
        <v>615</v>
      </c>
      <c r="AB652" s="116">
        <f t="shared" si="161"/>
        <v>0</v>
      </c>
      <c r="AC652" s="116">
        <f t="shared" si="162"/>
        <v>101</v>
      </c>
      <c r="AD652" s="116">
        <f t="shared" si="163"/>
        <v>125</v>
      </c>
      <c r="AE652" s="116">
        <f t="shared" si="164"/>
        <v>112</v>
      </c>
      <c r="AF652" s="116">
        <f t="shared" si="165"/>
        <v>140</v>
      </c>
      <c r="AG652" s="116">
        <f t="shared" si="166"/>
        <v>137</v>
      </c>
      <c r="AH652" s="116">
        <f t="shared" si="167"/>
        <v>0</v>
      </c>
      <c r="AI652" s="116">
        <f t="shared" si="168"/>
        <v>0</v>
      </c>
      <c r="AJ652" s="116">
        <f t="shared" si="169"/>
        <v>0</v>
      </c>
      <c r="AK652" s="116">
        <f t="shared" si="170"/>
        <v>0</v>
      </c>
      <c r="AL652" s="116">
        <f t="shared" si="171"/>
        <v>0</v>
      </c>
      <c r="AM652" s="116">
        <f t="shared" si="172"/>
        <v>0</v>
      </c>
      <c r="AN652" s="116">
        <f t="shared" si="173"/>
        <v>0</v>
      </c>
      <c r="AO652" s="116">
        <f t="shared" si="174"/>
        <v>0</v>
      </c>
      <c r="AP652" s="116">
        <f t="shared" si="175"/>
        <v>0</v>
      </c>
      <c r="AQ652" s="116">
        <f t="shared" si="176"/>
        <v>615</v>
      </c>
    </row>
    <row r="653" spans="1:43" x14ac:dyDescent="0.25">
      <c r="A653" s="119" t="s">
        <v>877</v>
      </c>
      <c r="B653" s="119" t="s">
        <v>880</v>
      </c>
      <c r="C653" s="120">
        <v>0</v>
      </c>
      <c r="D653" s="120">
        <v>0</v>
      </c>
      <c r="E653" s="120">
        <v>0</v>
      </c>
      <c r="F653" s="120">
        <v>0</v>
      </c>
      <c r="G653" s="120">
        <v>0</v>
      </c>
      <c r="H653" s="120">
        <v>0</v>
      </c>
      <c r="I653" s="120">
        <v>0</v>
      </c>
      <c r="J653" s="120">
        <v>0</v>
      </c>
      <c r="K653" s="120">
        <v>0</v>
      </c>
      <c r="L653" s="120">
        <v>0</v>
      </c>
      <c r="M653" s="120">
        <v>136</v>
      </c>
      <c r="N653" s="120">
        <v>181</v>
      </c>
      <c r="O653" s="120">
        <v>169</v>
      </c>
      <c r="P653" s="120">
        <v>165</v>
      </c>
      <c r="Q653" s="120">
        <v>8</v>
      </c>
      <c r="R653" s="120">
        <v>659</v>
      </c>
      <c r="AB653" s="116">
        <f t="shared" si="161"/>
        <v>0</v>
      </c>
      <c r="AC653" s="116">
        <f t="shared" si="162"/>
        <v>0</v>
      </c>
      <c r="AD653" s="116">
        <f t="shared" si="163"/>
        <v>0</v>
      </c>
      <c r="AE653" s="116">
        <f t="shared" si="164"/>
        <v>0</v>
      </c>
      <c r="AF653" s="116">
        <f t="shared" si="165"/>
        <v>0</v>
      </c>
      <c r="AG653" s="116">
        <f t="shared" si="166"/>
        <v>0</v>
      </c>
      <c r="AH653" s="116">
        <f t="shared" si="167"/>
        <v>0</v>
      </c>
      <c r="AI653" s="116">
        <f t="shared" si="168"/>
        <v>0</v>
      </c>
      <c r="AJ653" s="116">
        <f t="shared" si="169"/>
        <v>0</v>
      </c>
      <c r="AK653" s="116">
        <f t="shared" si="170"/>
        <v>0</v>
      </c>
      <c r="AL653" s="116">
        <f t="shared" si="171"/>
        <v>136</v>
      </c>
      <c r="AM653" s="116">
        <f t="shared" si="172"/>
        <v>181</v>
      </c>
      <c r="AN653" s="116">
        <f t="shared" si="173"/>
        <v>169</v>
      </c>
      <c r="AO653" s="116">
        <f t="shared" si="174"/>
        <v>165</v>
      </c>
      <c r="AP653" s="116">
        <f t="shared" si="175"/>
        <v>8</v>
      </c>
      <c r="AQ653" s="116">
        <f t="shared" si="176"/>
        <v>659</v>
      </c>
    </row>
    <row r="654" spans="1:43" x14ac:dyDescent="0.25">
      <c r="A654" s="119" t="s">
        <v>877</v>
      </c>
      <c r="B654" s="119" t="s">
        <v>881</v>
      </c>
      <c r="C654" s="120">
        <v>0</v>
      </c>
      <c r="D654" s="120">
        <v>0</v>
      </c>
      <c r="E654" s="120">
        <v>0</v>
      </c>
      <c r="F654" s="120">
        <v>0</v>
      </c>
      <c r="G654" s="120">
        <v>0</v>
      </c>
      <c r="H654" s="120">
        <v>0</v>
      </c>
      <c r="I654" s="120">
        <v>175</v>
      </c>
      <c r="J654" s="120">
        <v>191</v>
      </c>
      <c r="K654" s="120">
        <v>183</v>
      </c>
      <c r="L654" s="120">
        <v>190</v>
      </c>
      <c r="M654" s="120">
        <v>0</v>
      </c>
      <c r="N654" s="120">
        <v>0</v>
      </c>
      <c r="O654" s="120">
        <v>0</v>
      </c>
      <c r="P654" s="120">
        <v>0</v>
      </c>
      <c r="Q654" s="120">
        <v>0</v>
      </c>
      <c r="R654" s="120">
        <v>739</v>
      </c>
      <c r="AB654" s="116">
        <f t="shared" si="161"/>
        <v>0</v>
      </c>
      <c r="AC654" s="116">
        <f t="shared" si="162"/>
        <v>0</v>
      </c>
      <c r="AD654" s="116">
        <f t="shared" si="163"/>
        <v>0</v>
      </c>
      <c r="AE654" s="116">
        <f t="shared" si="164"/>
        <v>0</v>
      </c>
      <c r="AF654" s="116">
        <f t="shared" si="165"/>
        <v>0</v>
      </c>
      <c r="AG654" s="116">
        <f t="shared" si="166"/>
        <v>0</v>
      </c>
      <c r="AH654" s="116">
        <f t="shared" si="167"/>
        <v>175</v>
      </c>
      <c r="AI654" s="116">
        <f t="shared" si="168"/>
        <v>191</v>
      </c>
      <c r="AJ654" s="116">
        <f t="shared" si="169"/>
        <v>183</v>
      </c>
      <c r="AK654" s="116">
        <f t="shared" si="170"/>
        <v>190</v>
      </c>
      <c r="AL654" s="116">
        <f t="shared" si="171"/>
        <v>0</v>
      </c>
      <c r="AM654" s="116">
        <f t="shared" si="172"/>
        <v>0</v>
      </c>
      <c r="AN654" s="116">
        <f t="shared" si="173"/>
        <v>0</v>
      </c>
      <c r="AO654" s="116">
        <f t="shared" si="174"/>
        <v>0</v>
      </c>
      <c r="AP654" s="116">
        <f t="shared" si="175"/>
        <v>0</v>
      </c>
      <c r="AQ654" s="116">
        <f t="shared" si="176"/>
        <v>739</v>
      </c>
    </row>
    <row r="655" spans="1:43" x14ac:dyDescent="0.25">
      <c r="A655" s="119" t="s">
        <v>877</v>
      </c>
      <c r="B655" s="119" t="s">
        <v>882</v>
      </c>
      <c r="C655" s="120">
        <v>0</v>
      </c>
      <c r="D655" s="120">
        <v>48</v>
      </c>
      <c r="E655" s="120">
        <v>37</v>
      </c>
      <c r="F655" s="120">
        <v>45</v>
      </c>
      <c r="G655" s="120">
        <v>46</v>
      </c>
      <c r="H655" s="120">
        <v>34</v>
      </c>
      <c r="I655" s="120">
        <v>0</v>
      </c>
      <c r="J655" s="120">
        <v>0</v>
      </c>
      <c r="K655" s="120">
        <v>0</v>
      </c>
      <c r="L655" s="120">
        <v>0</v>
      </c>
      <c r="M655" s="120">
        <v>0</v>
      </c>
      <c r="N655" s="120">
        <v>0</v>
      </c>
      <c r="O655" s="120">
        <v>0</v>
      </c>
      <c r="P655" s="120">
        <v>0</v>
      </c>
      <c r="Q655" s="120">
        <v>0</v>
      </c>
      <c r="R655" s="120">
        <v>210</v>
      </c>
      <c r="AB655" s="116">
        <f t="shared" si="161"/>
        <v>0</v>
      </c>
      <c r="AC655" s="116">
        <f t="shared" si="162"/>
        <v>48</v>
      </c>
      <c r="AD655" s="116">
        <f t="shared" si="163"/>
        <v>37</v>
      </c>
      <c r="AE655" s="116">
        <f t="shared" si="164"/>
        <v>45</v>
      </c>
      <c r="AF655" s="116">
        <f t="shared" si="165"/>
        <v>46</v>
      </c>
      <c r="AG655" s="116">
        <f t="shared" si="166"/>
        <v>34</v>
      </c>
      <c r="AH655" s="116">
        <f t="shared" si="167"/>
        <v>0</v>
      </c>
      <c r="AI655" s="116">
        <f t="shared" si="168"/>
        <v>0</v>
      </c>
      <c r="AJ655" s="116">
        <f t="shared" si="169"/>
        <v>0</v>
      </c>
      <c r="AK655" s="116">
        <f t="shared" si="170"/>
        <v>0</v>
      </c>
      <c r="AL655" s="116">
        <f t="shared" si="171"/>
        <v>0</v>
      </c>
      <c r="AM655" s="116">
        <f t="shared" si="172"/>
        <v>0</v>
      </c>
      <c r="AN655" s="116">
        <f t="shared" si="173"/>
        <v>0</v>
      </c>
      <c r="AO655" s="116">
        <f t="shared" si="174"/>
        <v>0</v>
      </c>
      <c r="AP655" s="116">
        <f t="shared" si="175"/>
        <v>0</v>
      </c>
      <c r="AQ655" s="116">
        <f t="shared" si="176"/>
        <v>210</v>
      </c>
    </row>
    <row r="656" spans="1:43" x14ac:dyDescent="0.25">
      <c r="A656" s="119" t="s">
        <v>883</v>
      </c>
      <c r="B656" s="119" t="s">
        <v>884</v>
      </c>
      <c r="C656" s="120">
        <v>48</v>
      </c>
      <c r="D656" s="120">
        <v>30</v>
      </c>
      <c r="E656" s="120">
        <v>39</v>
      </c>
      <c r="F656" s="120">
        <v>41</v>
      </c>
      <c r="G656" s="120">
        <v>38</v>
      </c>
      <c r="H656" s="120">
        <v>46</v>
      </c>
      <c r="I656" s="120">
        <v>30</v>
      </c>
      <c r="J656" s="120">
        <v>43</v>
      </c>
      <c r="K656" s="120">
        <v>0</v>
      </c>
      <c r="L656" s="120">
        <v>0</v>
      </c>
      <c r="M656" s="120">
        <v>0</v>
      </c>
      <c r="N656" s="120">
        <v>0</v>
      </c>
      <c r="O656" s="120">
        <v>0</v>
      </c>
      <c r="P656" s="120">
        <v>0</v>
      </c>
      <c r="Q656" s="120">
        <v>0</v>
      </c>
      <c r="R656" s="120">
        <v>315</v>
      </c>
      <c r="AB656" s="116">
        <f t="shared" si="161"/>
        <v>48</v>
      </c>
      <c r="AC656" s="116">
        <f t="shared" si="162"/>
        <v>30</v>
      </c>
      <c r="AD656" s="116">
        <f t="shared" si="163"/>
        <v>39</v>
      </c>
      <c r="AE656" s="116">
        <f t="shared" si="164"/>
        <v>41</v>
      </c>
      <c r="AF656" s="116">
        <f t="shared" si="165"/>
        <v>38</v>
      </c>
      <c r="AG656" s="116">
        <f t="shared" si="166"/>
        <v>46</v>
      </c>
      <c r="AH656" s="116">
        <f t="shared" si="167"/>
        <v>30</v>
      </c>
      <c r="AI656" s="116">
        <f t="shared" si="168"/>
        <v>43</v>
      </c>
      <c r="AJ656" s="116">
        <f t="shared" si="169"/>
        <v>0</v>
      </c>
      <c r="AK656" s="116">
        <f t="shared" si="170"/>
        <v>0</v>
      </c>
      <c r="AL656" s="116">
        <f t="shared" si="171"/>
        <v>0</v>
      </c>
      <c r="AM656" s="116">
        <f t="shared" si="172"/>
        <v>0</v>
      </c>
      <c r="AN656" s="116">
        <f t="shared" si="173"/>
        <v>0</v>
      </c>
      <c r="AO656" s="116">
        <f t="shared" si="174"/>
        <v>0</v>
      </c>
      <c r="AP656" s="116">
        <f t="shared" si="175"/>
        <v>0</v>
      </c>
      <c r="AQ656" s="116">
        <f t="shared" si="176"/>
        <v>315</v>
      </c>
    </row>
    <row r="657" spans="1:43" x14ac:dyDescent="0.25">
      <c r="A657" s="119" t="s">
        <v>883</v>
      </c>
      <c r="B657" s="119" t="s">
        <v>885</v>
      </c>
      <c r="C657" s="120">
        <v>0</v>
      </c>
      <c r="D657" s="120">
        <v>0</v>
      </c>
      <c r="E657" s="120">
        <v>0</v>
      </c>
      <c r="F657" s="120">
        <v>0</v>
      </c>
      <c r="G657" s="120">
        <v>0</v>
      </c>
      <c r="H657" s="120">
        <v>0</v>
      </c>
      <c r="I657" s="120">
        <v>0</v>
      </c>
      <c r="J657" s="120">
        <v>0</v>
      </c>
      <c r="K657" s="120">
        <v>29</v>
      </c>
      <c r="L657" s="120">
        <v>43</v>
      </c>
      <c r="M657" s="120">
        <v>24</v>
      </c>
      <c r="N657" s="120">
        <v>27</v>
      </c>
      <c r="O657" s="120">
        <v>38</v>
      </c>
      <c r="P657" s="120">
        <v>42</v>
      </c>
      <c r="Q657" s="120">
        <v>0</v>
      </c>
      <c r="R657" s="120">
        <v>203</v>
      </c>
      <c r="AB657" s="116">
        <f t="shared" si="161"/>
        <v>0</v>
      </c>
      <c r="AC657" s="116">
        <f t="shared" si="162"/>
        <v>0</v>
      </c>
      <c r="AD657" s="116">
        <f t="shared" si="163"/>
        <v>0</v>
      </c>
      <c r="AE657" s="116">
        <f t="shared" si="164"/>
        <v>0</v>
      </c>
      <c r="AF657" s="116">
        <f t="shared" si="165"/>
        <v>0</v>
      </c>
      <c r="AG657" s="116">
        <f t="shared" si="166"/>
        <v>0</v>
      </c>
      <c r="AH657" s="116">
        <f t="shared" si="167"/>
        <v>0</v>
      </c>
      <c r="AI657" s="116">
        <f t="shared" si="168"/>
        <v>0</v>
      </c>
      <c r="AJ657" s="116">
        <f t="shared" si="169"/>
        <v>29</v>
      </c>
      <c r="AK657" s="116">
        <f t="shared" si="170"/>
        <v>43</v>
      </c>
      <c r="AL657" s="116">
        <f t="shared" si="171"/>
        <v>24</v>
      </c>
      <c r="AM657" s="116">
        <f t="shared" si="172"/>
        <v>27</v>
      </c>
      <c r="AN657" s="116">
        <f t="shared" si="173"/>
        <v>38</v>
      </c>
      <c r="AO657" s="116">
        <f t="shared" si="174"/>
        <v>42</v>
      </c>
      <c r="AP657" s="116">
        <f t="shared" si="175"/>
        <v>0</v>
      </c>
      <c r="AQ657" s="116">
        <f t="shared" si="176"/>
        <v>203</v>
      </c>
    </row>
    <row r="658" spans="1:43" x14ac:dyDescent="0.25">
      <c r="A658" s="119" t="s">
        <v>886</v>
      </c>
      <c r="B658" s="119" t="s">
        <v>887</v>
      </c>
      <c r="C658" s="120">
        <v>0</v>
      </c>
      <c r="D658" s="120">
        <v>81</v>
      </c>
      <c r="E658" s="120">
        <v>89</v>
      </c>
      <c r="F658" s="120">
        <v>67</v>
      </c>
      <c r="G658" s="120">
        <v>67</v>
      </c>
      <c r="H658" s="120">
        <v>78</v>
      </c>
      <c r="I658" s="120">
        <v>68</v>
      </c>
      <c r="J658" s="120">
        <v>81</v>
      </c>
      <c r="K658" s="120">
        <v>0</v>
      </c>
      <c r="L658" s="120">
        <v>0</v>
      </c>
      <c r="M658" s="120">
        <v>0</v>
      </c>
      <c r="N658" s="120">
        <v>0</v>
      </c>
      <c r="O658" s="120">
        <v>0</v>
      </c>
      <c r="P658" s="120">
        <v>0</v>
      </c>
      <c r="Q658" s="120">
        <v>0</v>
      </c>
      <c r="R658" s="120">
        <v>531</v>
      </c>
      <c r="AB658" s="116">
        <f t="shared" si="161"/>
        <v>0</v>
      </c>
      <c r="AC658" s="116">
        <f t="shared" si="162"/>
        <v>81</v>
      </c>
      <c r="AD658" s="116">
        <f t="shared" si="163"/>
        <v>89</v>
      </c>
      <c r="AE658" s="116">
        <f t="shared" si="164"/>
        <v>67</v>
      </c>
      <c r="AF658" s="116">
        <f t="shared" si="165"/>
        <v>67</v>
      </c>
      <c r="AG658" s="116">
        <f t="shared" si="166"/>
        <v>78</v>
      </c>
      <c r="AH658" s="116">
        <f t="shared" si="167"/>
        <v>68</v>
      </c>
      <c r="AI658" s="116">
        <f t="shared" si="168"/>
        <v>81</v>
      </c>
      <c r="AJ658" s="116">
        <f t="shared" si="169"/>
        <v>0</v>
      </c>
      <c r="AK658" s="116">
        <f t="shared" si="170"/>
        <v>0</v>
      </c>
      <c r="AL658" s="116">
        <f t="shared" si="171"/>
        <v>0</v>
      </c>
      <c r="AM658" s="116">
        <f t="shared" si="172"/>
        <v>0</v>
      </c>
      <c r="AN658" s="116">
        <f t="shared" si="173"/>
        <v>0</v>
      </c>
      <c r="AO658" s="116">
        <f t="shared" si="174"/>
        <v>0</v>
      </c>
      <c r="AP658" s="116">
        <f t="shared" si="175"/>
        <v>0</v>
      </c>
      <c r="AQ658" s="116">
        <f t="shared" si="176"/>
        <v>531</v>
      </c>
    </row>
    <row r="659" spans="1:43" x14ac:dyDescent="0.25">
      <c r="A659" s="119" t="s">
        <v>888</v>
      </c>
      <c r="B659" s="119" t="s">
        <v>889</v>
      </c>
      <c r="C659" s="120">
        <v>0</v>
      </c>
      <c r="D659" s="120">
        <v>38</v>
      </c>
      <c r="E659" s="120">
        <v>39</v>
      </c>
      <c r="F659" s="120">
        <v>40</v>
      </c>
      <c r="G659" s="120">
        <v>64</v>
      </c>
      <c r="H659" s="120">
        <v>39</v>
      </c>
      <c r="I659" s="120">
        <v>35</v>
      </c>
      <c r="J659" s="120">
        <v>0</v>
      </c>
      <c r="K659" s="120">
        <v>0</v>
      </c>
      <c r="L659" s="120">
        <v>0</v>
      </c>
      <c r="M659" s="120">
        <v>0</v>
      </c>
      <c r="N659" s="120">
        <v>0</v>
      </c>
      <c r="O659" s="120">
        <v>0</v>
      </c>
      <c r="P659" s="120">
        <v>0</v>
      </c>
      <c r="Q659" s="120">
        <v>0</v>
      </c>
      <c r="R659" s="120">
        <v>255</v>
      </c>
      <c r="AB659" s="116">
        <f t="shared" si="161"/>
        <v>0</v>
      </c>
      <c r="AC659" s="116">
        <f t="shared" si="162"/>
        <v>38</v>
      </c>
      <c r="AD659" s="116">
        <f t="shared" si="163"/>
        <v>39</v>
      </c>
      <c r="AE659" s="116">
        <f t="shared" si="164"/>
        <v>40</v>
      </c>
      <c r="AF659" s="116">
        <f t="shared" si="165"/>
        <v>64</v>
      </c>
      <c r="AG659" s="116">
        <f t="shared" si="166"/>
        <v>39</v>
      </c>
      <c r="AH659" s="116">
        <f t="shared" si="167"/>
        <v>35</v>
      </c>
      <c r="AI659" s="116">
        <f t="shared" si="168"/>
        <v>0</v>
      </c>
      <c r="AJ659" s="116">
        <f t="shared" si="169"/>
        <v>0</v>
      </c>
      <c r="AK659" s="116">
        <f t="shared" si="170"/>
        <v>0</v>
      </c>
      <c r="AL659" s="116">
        <f t="shared" si="171"/>
        <v>0</v>
      </c>
      <c r="AM659" s="116">
        <f t="shared" si="172"/>
        <v>0</v>
      </c>
      <c r="AN659" s="116">
        <f t="shared" si="173"/>
        <v>0</v>
      </c>
      <c r="AO659" s="116">
        <f t="shared" si="174"/>
        <v>0</v>
      </c>
      <c r="AP659" s="116">
        <f t="shared" si="175"/>
        <v>0</v>
      </c>
      <c r="AQ659" s="116">
        <f t="shared" si="176"/>
        <v>255</v>
      </c>
    </row>
    <row r="660" spans="1:43" x14ac:dyDescent="0.25">
      <c r="A660" s="119" t="s">
        <v>888</v>
      </c>
      <c r="B660" s="119" t="s">
        <v>890</v>
      </c>
      <c r="C660" s="120">
        <v>0</v>
      </c>
      <c r="D660" s="120">
        <v>33</v>
      </c>
      <c r="E660" s="120">
        <v>57</v>
      </c>
      <c r="F660" s="120">
        <v>38</v>
      </c>
      <c r="G660" s="120">
        <v>44</v>
      </c>
      <c r="H660" s="120">
        <v>34</v>
      </c>
      <c r="I660" s="120">
        <v>40</v>
      </c>
      <c r="J660" s="120">
        <v>0</v>
      </c>
      <c r="K660" s="120">
        <v>0</v>
      </c>
      <c r="L660" s="120">
        <v>0</v>
      </c>
      <c r="M660" s="120">
        <v>0</v>
      </c>
      <c r="N660" s="120">
        <v>0</v>
      </c>
      <c r="O660" s="120">
        <v>0</v>
      </c>
      <c r="P660" s="120">
        <v>0</v>
      </c>
      <c r="Q660" s="120">
        <v>0</v>
      </c>
      <c r="R660" s="120">
        <v>246</v>
      </c>
      <c r="AB660" s="116">
        <f t="shared" si="161"/>
        <v>0</v>
      </c>
      <c r="AC660" s="116">
        <f t="shared" si="162"/>
        <v>33</v>
      </c>
      <c r="AD660" s="116">
        <f t="shared" si="163"/>
        <v>57</v>
      </c>
      <c r="AE660" s="116">
        <f t="shared" si="164"/>
        <v>38</v>
      </c>
      <c r="AF660" s="116">
        <f t="shared" si="165"/>
        <v>44</v>
      </c>
      <c r="AG660" s="116">
        <f t="shared" si="166"/>
        <v>34</v>
      </c>
      <c r="AH660" s="116">
        <f t="shared" si="167"/>
        <v>40</v>
      </c>
      <c r="AI660" s="116">
        <f t="shared" si="168"/>
        <v>0</v>
      </c>
      <c r="AJ660" s="116">
        <f t="shared" si="169"/>
        <v>0</v>
      </c>
      <c r="AK660" s="116">
        <f t="shared" si="170"/>
        <v>0</v>
      </c>
      <c r="AL660" s="116">
        <f t="shared" si="171"/>
        <v>0</v>
      </c>
      <c r="AM660" s="116">
        <f t="shared" si="172"/>
        <v>0</v>
      </c>
      <c r="AN660" s="116">
        <f t="shared" si="173"/>
        <v>0</v>
      </c>
      <c r="AO660" s="116">
        <f t="shared" si="174"/>
        <v>0</v>
      </c>
      <c r="AP660" s="116">
        <f t="shared" si="175"/>
        <v>0</v>
      </c>
      <c r="AQ660" s="116">
        <f t="shared" si="176"/>
        <v>246</v>
      </c>
    </row>
    <row r="661" spans="1:43" x14ac:dyDescent="0.25">
      <c r="A661" s="119" t="s">
        <v>888</v>
      </c>
      <c r="B661" s="119" t="s">
        <v>891</v>
      </c>
      <c r="C661" s="120">
        <v>0</v>
      </c>
      <c r="D661" s="120">
        <v>0</v>
      </c>
      <c r="E661" s="120">
        <v>0</v>
      </c>
      <c r="F661" s="120">
        <v>0</v>
      </c>
      <c r="G661" s="120">
        <v>0</v>
      </c>
      <c r="H661" s="120">
        <v>0</v>
      </c>
      <c r="I661" s="120">
        <v>0</v>
      </c>
      <c r="J661" s="120">
        <v>0</v>
      </c>
      <c r="K661" s="120">
        <v>0</v>
      </c>
      <c r="L661" s="120">
        <v>0</v>
      </c>
      <c r="M661" s="120">
        <v>117</v>
      </c>
      <c r="N661" s="120">
        <v>116</v>
      </c>
      <c r="O661" s="120">
        <v>107</v>
      </c>
      <c r="P661" s="120">
        <v>108</v>
      </c>
      <c r="Q661" s="120">
        <v>0</v>
      </c>
      <c r="R661" s="120">
        <v>448</v>
      </c>
      <c r="AB661" s="116">
        <f t="shared" si="161"/>
        <v>0</v>
      </c>
      <c r="AC661" s="116">
        <f t="shared" si="162"/>
        <v>0</v>
      </c>
      <c r="AD661" s="116">
        <f t="shared" si="163"/>
        <v>0</v>
      </c>
      <c r="AE661" s="116">
        <f t="shared" si="164"/>
        <v>0</v>
      </c>
      <c r="AF661" s="116">
        <f t="shared" si="165"/>
        <v>0</v>
      </c>
      <c r="AG661" s="116">
        <f t="shared" si="166"/>
        <v>0</v>
      </c>
      <c r="AH661" s="116">
        <f t="shared" si="167"/>
        <v>0</v>
      </c>
      <c r="AI661" s="116">
        <f t="shared" si="168"/>
        <v>0</v>
      </c>
      <c r="AJ661" s="116">
        <f t="shared" si="169"/>
        <v>0</v>
      </c>
      <c r="AK661" s="116">
        <f t="shared" si="170"/>
        <v>0</v>
      </c>
      <c r="AL661" s="116">
        <f t="shared" si="171"/>
        <v>117</v>
      </c>
      <c r="AM661" s="116">
        <f t="shared" si="172"/>
        <v>116</v>
      </c>
      <c r="AN661" s="116">
        <f t="shared" si="173"/>
        <v>107</v>
      </c>
      <c r="AO661" s="116">
        <f t="shared" si="174"/>
        <v>108</v>
      </c>
      <c r="AP661" s="116">
        <f t="shared" si="175"/>
        <v>0</v>
      </c>
      <c r="AQ661" s="116">
        <f t="shared" si="176"/>
        <v>448</v>
      </c>
    </row>
    <row r="662" spans="1:43" x14ac:dyDescent="0.25">
      <c r="A662" s="119" t="s">
        <v>888</v>
      </c>
      <c r="B662" s="119" t="s">
        <v>892</v>
      </c>
      <c r="C662" s="120">
        <v>0</v>
      </c>
      <c r="D662" s="120">
        <v>0</v>
      </c>
      <c r="E662" s="120">
        <v>0</v>
      </c>
      <c r="F662" s="120">
        <v>0</v>
      </c>
      <c r="G662" s="120">
        <v>0</v>
      </c>
      <c r="H662" s="120">
        <v>0</v>
      </c>
      <c r="I662" s="120">
        <v>0</v>
      </c>
      <c r="J662" s="120">
        <v>135</v>
      </c>
      <c r="K662" s="120">
        <v>136</v>
      </c>
      <c r="L662" s="120">
        <v>120</v>
      </c>
      <c r="M662" s="120">
        <v>0</v>
      </c>
      <c r="N662" s="120">
        <v>0</v>
      </c>
      <c r="O662" s="120">
        <v>0</v>
      </c>
      <c r="P662" s="120">
        <v>0</v>
      </c>
      <c r="Q662" s="120">
        <v>0</v>
      </c>
      <c r="R662" s="120">
        <v>391</v>
      </c>
      <c r="AB662" s="116">
        <f t="shared" si="161"/>
        <v>0</v>
      </c>
      <c r="AC662" s="116">
        <f t="shared" si="162"/>
        <v>0</v>
      </c>
      <c r="AD662" s="116">
        <f t="shared" si="163"/>
        <v>0</v>
      </c>
      <c r="AE662" s="116">
        <f t="shared" si="164"/>
        <v>0</v>
      </c>
      <c r="AF662" s="116">
        <f t="shared" si="165"/>
        <v>0</v>
      </c>
      <c r="AG662" s="116">
        <f t="shared" si="166"/>
        <v>0</v>
      </c>
      <c r="AH662" s="116">
        <f t="shared" si="167"/>
        <v>0</v>
      </c>
      <c r="AI662" s="116">
        <f t="shared" si="168"/>
        <v>135</v>
      </c>
      <c r="AJ662" s="116">
        <f t="shared" si="169"/>
        <v>136</v>
      </c>
      <c r="AK662" s="116">
        <f t="shared" si="170"/>
        <v>120</v>
      </c>
      <c r="AL662" s="116">
        <f t="shared" si="171"/>
        <v>0</v>
      </c>
      <c r="AM662" s="116">
        <f t="shared" si="172"/>
        <v>0</v>
      </c>
      <c r="AN662" s="116">
        <f t="shared" si="173"/>
        <v>0</v>
      </c>
      <c r="AO662" s="116">
        <f t="shared" si="174"/>
        <v>0</v>
      </c>
      <c r="AP662" s="116">
        <f t="shared" si="175"/>
        <v>0</v>
      </c>
      <c r="AQ662" s="116">
        <f t="shared" si="176"/>
        <v>391</v>
      </c>
    </row>
    <row r="663" spans="1:43" x14ac:dyDescent="0.25">
      <c r="A663" s="119" t="s">
        <v>888</v>
      </c>
      <c r="B663" s="119" t="s">
        <v>893</v>
      </c>
      <c r="C663" s="120">
        <v>31</v>
      </c>
      <c r="D663" s="120">
        <v>46</v>
      </c>
      <c r="E663" s="120">
        <v>40</v>
      </c>
      <c r="F663" s="120">
        <v>60</v>
      </c>
      <c r="G663" s="120">
        <v>45</v>
      </c>
      <c r="H663" s="120">
        <v>59</v>
      </c>
      <c r="I663" s="120">
        <v>48</v>
      </c>
      <c r="J663" s="120">
        <v>0</v>
      </c>
      <c r="K663" s="120">
        <v>0</v>
      </c>
      <c r="L663" s="120">
        <v>0</v>
      </c>
      <c r="M663" s="120">
        <v>0</v>
      </c>
      <c r="N663" s="120">
        <v>0</v>
      </c>
      <c r="O663" s="120">
        <v>0</v>
      </c>
      <c r="P663" s="120">
        <v>0</v>
      </c>
      <c r="Q663" s="120">
        <v>0</v>
      </c>
      <c r="R663" s="120">
        <v>329</v>
      </c>
      <c r="AB663" s="116">
        <f t="shared" si="161"/>
        <v>31</v>
      </c>
      <c r="AC663" s="116">
        <f t="shared" si="162"/>
        <v>46</v>
      </c>
      <c r="AD663" s="116">
        <f t="shared" si="163"/>
        <v>40</v>
      </c>
      <c r="AE663" s="116">
        <f t="shared" si="164"/>
        <v>60</v>
      </c>
      <c r="AF663" s="116">
        <f t="shared" si="165"/>
        <v>45</v>
      </c>
      <c r="AG663" s="116">
        <f t="shared" si="166"/>
        <v>59</v>
      </c>
      <c r="AH663" s="116">
        <f t="shared" si="167"/>
        <v>48</v>
      </c>
      <c r="AI663" s="116">
        <f t="shared" si="168"/>
        <v>0</v>
      </c>
      <c r="AJ663" s="116">
        <f t="shared" si="169"/>
        <v>0</v>
      </c>
      <c r="AK663" s="116">
        <f t="shared" si="170"/>
        <v>0</v>
      </c>
      <c r="AL663" s="116">
        <f t="shared" si="171"/>
        <v>0</v>
      </c>
      <c r="AM663" s="116">
        <f t="shared" si="172"/>
        <v>0</v>
      </c>
      <c r="AN663" s="116">
        <f t="shared" si="173"/>
        <v>0</v>
      </c>
      <c r="AO663" s="116">
        <f t="shared" si="174"/>
        <v>0</v>
      </c>
      <c r="AP663" s="116">
        <f t="shared" si="175"/>
        <v>0</v>
      </c>
      <c r="AQ663" s="116">
        <f t="shared" si="176"/>
        <v>329</v>
      </c>
    </row>
    <row r="664" spans="1:43" x14ac:dyDescent="0.25">
      <c r="A664" s="119" t="s">
        <v>894</v>
      </c>
      <c r="B664" s="119" t="s">
        <v>895</v>
      </c>
      <c r="C664" s="120">
        <v>0</v>
      </c>
      <c r="D664" s="120">
        <v>0</v>
      </c>
      <c r="E664" s="120">
        <v>0</v>
      </c>
      <c r="F664" s="120">
        <v>0</v>
      </c>
      <c r="G664" s="120">
        <v>0</v>
      </c>
      <c r="H664" s="120">
        <v>0</v>
      </c>
      <c r="I664" s="120">
        <v>0</v>
      </c>
      <c r="J664" s="120">
        <v>144</v>
      </c>
      <c r="K664" s="120">
        <v>152</v>
      </c>
      <c r="L664" s="120">
        <v>148</v>
      </c>
      <c r="M664" s="120">
        <v>137</v>
      </c>
      <c r="N664" s="120">
        <v>124</v>
      </c>
      <c r="O664" s="120">
        <v>122</v>
      </c>
      <c r="P664" s="120">
        <v>111</v>
      </c>
      <c r="Q664" s="120">
        <v>0</v>
      </c>
      <c r="R664" s="120">
        <v>938</v>
      </c>
      <c r="AB664" s="116">
        <f t="shared" si="161"/>
        <v>0</v>
      </c>
      <c r="AC664" s="116">
        <f t="shared" si="162"/>
        <v>0</v>
      </c>
      <c r="AD664" s="116">
        <f t="shared" si="163"/>
        <v>0</v>
      </c>
      <c r="AE664" s="116">
        <f t="shared" si="164"/>
        <v>0</v>
      </c>
      <c r="AF664" s="116">
        <f t="shared" si="165"/>
        <v>0</v>
      </c>
      <c r="AG664" s="116">
        <f t="shared" si="166"/>
        <v>0</v>
      </c>
      <c r="AH664" s="116">
        <f t="shared" si="167"/>
        <v>0</v>
      </c>
      <c r="AI664" s="116">
        <f t="shared" si="168"/>
        <v>144</v>
      </c>
      <c r="AJ664" s="116">
        <f t="shared" si="169"/>
        <v>152</v>
      </c>
      <c r="AK664" s="116">
        <f t="shared" si="170"/>
        <v>148</v>
      </c>
      <c r="AL664" s="116">
        <f t="shared" si="171"/>
        <v>137</v>
      </c>
      <c r="AM664" s="116">
        <f t="shared" si="172"/>
        <v>124</v>
      </c>
      <c r="AN664" s="116">
        <f t="shared" si="173"/>
        <v>122</v>
      </c>
      <c r="AO664" s="116">
        <f t="shared" si="174"/>
        <v>111</v>
      </c>
      <c r="AP664" s="116">
        <f t="shared" si="175"/>
        <v>0</v>
      </c>
      <c r="AQ664" s="116">
        <f t="shared" si="176"/>
        <v>938</v>
      </c>
    </row>
    <row r="665" spans="1:43" x14ac:dyDescent="0.25">
      <c r="A665" s="119" t="s">
        <v>896</v>
      </c>
      <c r="B665" s="119" t="s">
        <v>897</v>
      </c>
      <c r="C665" s="120">
        <v>36</v>
      </c>
      <c r="D665" s="120">
        <v>30</v>
      </c>
      <c r="E665" s="120">
        <v>40</v>
      </c>
      <c r="F665" s="120">
        <v>34</v>
      </c>
      <c r="G665" s="120">
        <v>56</v>
      </c>
      <c r="H665" s="120">
        <v>40</v>
      </c>
      <c r="I665" s="120">
        <v>49</v>
      </c>
      <c r="J665" s="120">
        <v>0</v>
      </c>
      <c r="K665" s="120">
        <v>0</v>
      </c>
      <c r="L665" s="120">
        <v>0</v>
      </c>
      <c r="M665" s="120">
        <v>0</v>
      </c>
      <c r="N665" s="120">
        <v>0</v>
      </c>
      <c r="O665" s="120">
        <v>0</v>
      </c>
      <c r="P665" s="120">
        <v>0</v>
      </c>
      <c r="Q665" s="120">
        <v>0</v>
      </c>
      <c r="R665" s="120">
        <v>285</v>
      </c>
      <c r="AB665" s="116">
        <f t="shared" si="161"/>
        <v>36</v>
      </c>
      <c r="AC665" s="116">
        <f t="shared" si="162"/>
        <v>30</v>
      </c>
      <c r="AD665" s="116">
        <f t="shared" si="163"/>
        <v>40</v>
      </c>
      <c r="AE665" s="116">
        <f t="shared" si="164"/>
        <v>34</v>
      </c>
      <c r="AF665" s="116">
        <f t="shared" si="165"/>
        <v>56</v>
      </c>
      <c r="AG665" s="116">
        <f t="shared" si="166"/>
        <v>40</v>
      </c>
      <c r="AH665" s="116">
        <f t="shared" si="167"/>
        <v>49</v>
      </c>
      <c r="AI665" s="116">
        <f t="shared" si="168"/>
        <v>0</v>
      </c>
      <c r="AJ665" s="116">
        <f t="shared" si="169"/>
        <v>0</v>
      </c>
      <c r="AK665" s="116">
        <f t="shared" si="170"/>
        <v>0</v>
      </c>
      <c r="AL665" s="116">
        <f t="shared" si="171"/>
        <v>0</v>
      </c>
      <c r="AM665" s="116">
        <f t="shared" si="172"/>
        <v>0</v>
      </c>
      <c r="AN665" s="116">
        <f t="shared" si="173"/>
        <v>0</v>
      </c>
      <c r="AO665" s="116">
        <f t="shared" si="174"/>
        <v>0</v>
      </c>
      <c r="AP665" s="116">
        <f t="shared" si="175"/>
        <v>0</v>
      </c>
      <c r="AQ665" s="116">
        <f t="shared" si="176"/>
        <v>285</v>
      </c>
    </row>
    <row r="666" spans="1:43" x14ac:dyDescent="0.25">
      <c r="A666" s="119" t="s">
        <v>896</v>
      </c>
      <c r="B666" s="119" t="s">
        <v>898</v>
      </c>
      <c r="C666" s="120">
        <v>46</v>
      </c>
      <c r="D666" s="120">
        <v>148</v>
      </c>
      <c r="E666" s="120">
        <v>161</v>
      </c>
      <c r="F666" s="120">
        <v>0</v>
      </c>
      <c r="G666" s="120">
        <v>0</v>
      </c>
      <c r="H666" s="120">
        <v>0</v>
      </c>
      <c r="I666" s="120">
        <v>0</v>
      </c>
      <c r="J666" s="120">
        <v>0</v>
      </c>
      <c r="K666" s="120">
        <v>0</v>
      </c>
      <c r="L666" s="120">
        <v>0</v>
      </c>
      <c r="M666" s="120">
        <v>0</v>
      </c>
      <c r="N666" s="120">
        <v>0</v>
      </c>
      <c r="O666" s="120">
        <v>0</v>
      </c>
      <c r="P666" s="120">
        <v>0</v>
      </c>
      <c r="Q666" s="120">
        <v>0</v>
      </c>
      <c r="R666" s="120">
        <v>355</v>
      </c>
      <c r="AB666" s="116">
        <f t="shared" si="161"/>
        <v>46</v>
      </c>
      <c r="AC666" s="116">
        <f t="shared" si="162"/>
        <v>148</v>
      </c>
      <c r="AD666" s="116">
        <f t="shared" si="163"/>
        <v>161</v>
      </c>
      <c r="AE666" s="116">
        <f t="shared" si="164"/>
        <v>0</v>
      </c>
      <c r="AF666" s="116">
        <f t="shared" si="165"/>
        <v>0</v>
      </c>
      <c r="AG666" s="116">
        <f t="shared" si="166"/>
        <v>0</v>
      </c>
      <c r="AH666" s="116">
        <f t="shared" si="167"/>
        <v>0</v>
      </c>
      <c r="AI666" s="116">
        <f t="shared" si="168"/>
        <v>0</v>
      </c>
      <c r="AJ666" s="116">
        <f t="shared" si="169"/>
        <v>0</v>
      </c>
      <c r="AK666" s="116">
        <f t="shared" si="170"/>
        <v>0</v>
      </c>
      <c r="AL666" s="116">
        <f t="shared" si="171"/>
        <v>0</v>
      </c>
      <c r="AM666" s="116">
        <f t="shared" si="172"/>
        <v>0</v>
      </c>
      <c r="AN666" s="116">
        <f t="shared" si="173"/>
        <v>0</v>
      </c>
      <c r="AO666" s="116">
        <f t="shared" si="174"/>
        <v>0</v>
      </c>
      <c r="AP666" s="116">
        <f t="shared" si="175"/>
        <v>0</v>
      </c>
      <c r="AQ666" s="116">
        <f t="shared" si="176"/>
        <v>355</v>
      </c>
    </row>
    <row r="667" spans="1:43" x14ac:dyDescent="0.25">
      <c r="A667" s="119" t="s">
        <v>896</v>
      </c>
      <c r="B667" s="119" t="s">
        <v>899</v>
      </c>
      <c r="C667" s="120">
        <v>0</v>
      </c>
      <c r="D667" s="120">
        <v>0</v>
      </c>
      <c r="E667" s="120">
        <v>0</v>
      </c>
      <c r="F667" s="120">
        <v>0</v>
      </c>
      <c r="G667" s="120">
        <v>0</v>
      </c>
      <c r="H667" s="120">
        <v>0</v>
      </c>
      <c r="I667" s="120">
        <v>0</v>
      </c>
      <c r="J667" s="120">
        <v>0</v>
      </c>
      <c r="K667" s="120">
        <v>0</v>
      </c>
      <c r="L667" s="120">
        <v>0</v>
      </c>
      <c r="M667" s="120">
        <v>249</v>
      </c>
      <c r="N667" s="120">
        <v>232</v>
      </c>
      <c r="O667" s="120">
        <v>261</v>
      </c>
      <c r="P667" s="120">
        <v>241</v>
      </c>
      <c r="Q667" s="120">
        <v>7</v>
      </c>
      <c r="R667" s="120">
        <v>990</v>
      </c>
      <c r="AB667" s="116">
        <f t="shared" si="161"/>
        <v>0</v>
      </c>
      <c r="AC667" s="116">
        <f t="shared" si="162"/>
        <v>0</v>
      </c>
      <c r="AD667" s="116">
        <f t="shared" si="163"/>
        <v>0</v>
      </c>
      <c r="AE667" s="116">
        <f t="shared" si="164"/>
        <v>0</v>
      </c>
      <c r="AF667" s="116">
        <f t="shared" si="165"/>
        <v>0</v>
      </c>
      <c r="AG667" s="116">
        <f t="shared" si="166"/>
        <v>0</v>
      </c>
      <c r="AH667" s="116">
        <f t="shared" si="167"/>
        <v>0</v>
      </c>
      <c r="AI667" s="116">
        <f t="shared" si="168"/>
        <v>0</v>
      </c>
      <c r="AJ667" s="116">
        <f t="shared" si="169"/>
        <v>0</v>
      </c>
      <c r="AK667" s="116">
        <f t="shared" si="170"/>
        <v>0</v>
      </c>
      <c r="AL667" s="116">
        <f t="shared" si="171"/>
        <v>249</v>
      </c>
      <c r="AM667" s="116">
        <f t="shared" si="172"/>
        <v>232</v>
      </c>
      <c r="AN667" s="116">
        <f t="shared" si="173"/>
        <v>261</v>
      </c>
      <c r="AO667" s="116">
        <f t="shared" si="174"/>
        <v>241</v>
      </c>
      <c r="AP667" s="116">
        <f t="shared" si="175"/>
        <v>7</v>
      </c>
      <c r="AQ667" s="116">
        <f t="shared" si="176"/>
        <v>990</v>
      </c>
    </row>
    <row r="668" spans="1:43" x14ac:dyDescent="0.25">
      <c r="A668" s="119" t="s">
        <v>896</v>
      </c>
      <c r="B668" s="119" t="s">
        <v>900</v>
      </c>
      <c r="C668" s="120">
        <v>0</v>
      </c>
      <c r="D668" s="120">
        <v>0</v>
      </c>
      <c r="E668" s="120">
        <v>0</v>
      </c>
      <c r="F668" s="120">
        <v>0</v>
      </c>
      <c r="G668" s="120">
        <v>0</v>
      </c>
      <c r="H668" s="120">
        <v>150</v>
      </c>
      <c r="I668" s="120">
        <v>171</v>
      </c>
      <c r="J668" s="120">
        <v>0</v>
      </c>
      <c r="K668" s="120">
        <v>0</v>
      </c>
      <c r="L668" s="120">
        <v>0</v>
      </c>
      <c r="M668" s="120">
        <v>0</v>
      </c>
      <c r="N668" s="120">
        <v>0</v>
      </c>
      <c r="O668" s="120">
        <v>0</v>
      </c>
      <c r="P668" s="120">
        <v>0</v>
      </c>
      <c r="Q668" s="120">
        <v>0</v>
      </c>
      <c r="R668" s="120">
        <v>321</v>
      </c>
      <c r="AB668" s="116">
        <f t="shared" si="161"/>
        <v>0</v>
      </c>
      <c r="AC668" s="116">
        <f t="shared" si="162"/>
        <v>0</v>
      </c>
      <c r="AD668" s="116">
        <f t="shared" si="163"/>
        <v>0</v>
      </c>
      <c r="AE668" s="116">
        <f t="shared" si="164"/>
        <v>0</v>
      </c>
      <c r="AF668" s="116">
        <f t="shared" si="165"/>
        <v>0</v>
      </c>
      <c r="AG668" s="116">
        <f t="shared" si="166"/>
        <v>150</v>
      </c>
      <c r="AH668" s="116">
        <f t="shared" si="167"/>
        <v>171</v>
      </c>
      <c r="AI668" s="116">
        <f t="shared" si="168"/>
        <v>0</v>
      </c>
      <c r="AJ668" s="116">
        <f t="shared" si="169"/>
        <v>0</v>
      </c>
      <c r="AK668" s="116">
        <f t="shared" si="170"/>
        <v>0</v>
      </c>
      <c r="AL668" s="116">
        <f t="shared" si="171"/>
        <v>0</v>
      </c>
      <c r="AM668" s="116">
        <f t="shared" si="172"/>
        <v>0</v>
      </c>
      <c r="AN668" s="116">
        <f t="shared" si="173"/>
        <v>0</v>
      </c>
      <c r="AO668" s="116">
        <f t="shared" si="174"/>
        <v>0</v>
      </c>
      <c r="AP668" s="116">
        <f t="shared" si="175"/>
        <v>0</v>
      </c>
      <c r="AQ668" s="116">
        <f t="shared" si="176"/>
        <v>321</v>
      </c>
    </row>
    <row r="669" spans="1:43" x14ac:dyDescent="0.25">
      <c r="A669" s="119" t="s">
        <v>896</v>
      </c>
      <c r="B669" s="119" t="s">
        <v>901</v>
      </c>
      <c r="C669" s="120">
        <v>0</v>
      </c>
      <c r="D669" s="120">
        <v>0</v>
      </c>
      <c r="E669" s="120">
        <v>0</v>
      </c>
      <c r="F669" s="120">
        <v>162</v>
      </c>
      <c r="G669" s="120">
        <v>155</v>
      </c>
      <c r="H669" s="120">
        <v>0</v>
      </c>
      <c r="I669" s="120">
        <v>0</v>
      </c>
      <c r="J669" s="120">
        <v>0</v>
      </c>
      <c r="K669" s="120">
        <v>0</v>
      </c>
      <c r="L669" s="120">
        <v>0</v>
      </c>
      <c r="M669" s="120">
        <v>0</v>
      </c>
      <c r="N669" s="120">
        <v>0</v>
      </c>
      <c r="O669" s="120">
        <v>0</v>
      </c>
      <c r="P669" s="120">
        <v>0</v>
      </c>
      <c r="Q669" s="120">
        <v>0</v>
      </c>
      <c r="R669" s="120">
        <v>317</v>
      </c>
      <c r="AB669" s="116">
        <f t="shared" si="161"/>
        <v>0</v>
      </c>
      <c r="AC669" s="116">
        <f t="shared" si="162"/>
        <v>0</v>
      </c>
      <c r="AD669" s="116">
        <f t="shared" si="163"/>
        <v>0</v>
      </c>
      <c r="AE669" s="116">
        <f t="shared" si="164"/>
        <v>162</v>
      </c>
      <c r="AF669" s="116">
        <f t="shared" si="165"/>
        <v>155</v>
      </c>
      <c r="AG669" s="116">
        <f t="shared" si="166"/>
        <v>0</v>
      </c>
      <c r="AH669" s="116">
        <f t="shared" si="167"/>
        <v>0</v>
      </c>
      <c r="AI669" s="116">
        <f t="shared" si="168"/>
        <v>0</v>
      </c>
      <c r="AJ669" s="116">
        <f t="shared" si="169"/>
        <v>0</v>
      </c>
      <c r="AK669" s="116">
        <f t="shared" si="170"/>
        <v>0</v>
      </c>
      <c r="AL669" s="116">
        <f t="shared" si="171"/>
        <v>0</v>
      </c>
      <c r="AM669" s="116">
        <f t="shared" si="172"/>
        <v>0</v>
      </c>
      <c r="AN669" s="116">
        <f t="shared" si="173"/>
        <v>0</v>
      </c>
      <c r="AO669" s="116">
        <f t="shared" si="174"/>
        <v>0</v>
      </c>
      <c r="AP669" s="116">
        <f t="shared" si="175"/>
        <v>0</v>
      </c>
      <c r="AQ669" s="116">
        <f t="shared" si="176"/>
        <v>317</v>
      </c>
    </row>
    <row r="670" spans="1:43" x14ac:dyDescent="0.25">
      <c r="A670" s="119" t="s">
        <v>896</v>
      </c>
      <c r="B670" s="119" t="s">
        <v>902</v>
      </c>
      <c r="C670" s="120">
        <v>0</v>
      </c>
      <c r="D670" s="120">
        <v>0</v>
      </c>
      <c r="E670" s="120">
        <v>0</v>
      </c>
      <c r="F670" s="120">
        <v>0</v>
      </c>
      <c r="G670" s="120">
        <v>0</v>
      </c>
      <c r="H670" s="120">
        <v>0</v>
      </c>
      <c r="I670" s="120">
        <v>0</v>
      </c>
      <c r="J670" s="120">
        <v>200</v>
      </c>
      <c r="K670" s="120">
        <v>194</v>
      </c>
      <c r="L670" s="120">
        <v>219</v>
      </c>
      <c r="M670" s="120">
        <v>0</v>
      </c>
      <c r="N670" s="120">
        <v>0</v>
      </c>
      <c r="O670" s="120">
        <v>0</v>
      </c>
      <c r="P670" s="120">
        <v>0</v>
      </c>
      <c r="Q670" s="120">
        <v>0</v>
      </c>
      <c r="R670" s="120">
        <v>613</v>
      </c>
      <c r="AB670" s="116">
        <f t="shared" si="161"/>
        <v>0</v>
      </c>
      <c r="AC670" s="116">
        <f t="shared" si="162"/>
        <v>0</v>
      </c>
      <c r="AD670" s="116">
        <f t="shared" si="163"/>
        <v>0</v>
      </c>
      <c r="AE670" s="116">
        <f t="shared" si="164"/>
        <v>0</v>
      </c>
      <c r="AF670" s="116">
        <f t="shared" si="165"/>
        <v>0</v>
      </c>
      <c r="AG670" s="116">
        <f t="shared" si="166"/>
        <v>0</v>
      </c>
      <c r="AH670" s="116">
        <f t="shared" si="167"/>
        <v>0</v>
      </c>
      <c r="AI670" s="116">
        <f t="shared" si="168"/>
        <v>200</v>
      </c>
      <c r="AJ670" s="116">
        <f t="shared" si="169"/>
        <v>194</v>
      </c>
      <c r="AK670" s="116">
        <f t="shared" si="170"/>
        <v>219</v>
      </c>
      <c r="AL670" s="116">
        <f t="shared" si="171"/>
        <v>0</v>
      </c>
      <c r="AM670" s="116">
        <f t="shared" si="172"/>
        <v>0</v>
      </c>
      <c r="AN670" s="116">
        <f t="shared" si="173"/>
        <v>0</v>
      </c>
      <c r="AO670" s="116">
        <f t="shared" si="174"/>
        <v>0</v>
      </c>
      <c r="AP670" s="116">
        <f t="shared" si="175"/>
        <v>0</v>
      </c>
      <c r="AQ670" s="116">
        <f t="shared" si="176"/>
        <v>613</v>
      </c>
    </row>
    <row r="671" spans="1:43" x14ac:dyDescent="0.25">
      <c r="A671" s="119" t="s">
        <v>903</v>
      </c>
      <c r="B671" s="119" t="s">
        <v>904</v>
      </c>
      <c r="C671" s="120">
        <v>0</v>
      </c>
      <c r="D671" s="120">
        <v>0</v>
      </c>
      <c r="E671" s="120">
        <v>0</v>
      </c>
      <c r="F671" s="120">
        <v>0</v>
      </c>
      <c r="G671" s="120">
        <v>0</v>
      </c>
      <c r="H671" s="120">
        <v>0</v>
      </c>
      <c r="I671" s="120">
        <v>0</v>
      </c>
      <c r="J671" s="120">
        <v>0</v>
      </c>
      <c r="K671" s="120">
        <v>133</v>
      </c>
      <c r="L671" s="120">
        <v>155</v>
      </c>
      <c r="M671" s="120">
        <v>124</v>
      </c>
      <c r="N671" s="120">
        <v>110</v>
      </c>
      <c r="O671" s="120">
        <v>96</v>
      </c>
      <c r="P671" s="120">
        <v>98</v>
      </c>
      <c r="Q671" s="120">
        <v>2</v>
      </c>
      <c r="R671" s="120">
        <v>718</v>
      </c>
      <c r="AB671" s="116">
        <f t="shared" si="161"/>
        <v>0</v>
      </c>
      <c r="AC671" s="116">
        <f t="shared" si="162"/>
        <v>0</v>
      </c>
      <c r="AD671" s="116">
        <f t="shared" si="163"/>
        <v>0</v>
      </c>
      <c r="AE671" s="116">
        <f t="shared" si="164"/>
        <v>0</v>
      </c>
      <c r="AF671" s="116">
        <f t="shared" si="165"/>
        <v>0</v>
      </c>
      <c r="AG671" s="116">
        <f t="shared" si="166"/>
        <v>0</v>
      </c>
      <c r="AH671" s="116">
        <f t="shared" si="167"/>
        <v>0</v>
      </c>
      <c r="AI671" s="116">
        <f t="shared" si="168"/>
        <v>0</v>
      </c>
      <c r="AJ671" s="116">
        <f t="shared" si="169"/>
        <v>133</v>
      </c>
      <c r="AK671" s="116">
        <f t="shared" si="170"/>
        <v>155</v>
      </c>
      <c r="AL671" s="116">
        <f t="shared" si="171"/>
        <v>124</v>
      </c>
      <c r="AM671" s="116">
        <f t="shared" si="172"/>
        <v>110</v>
      </c>
      <c r="AN671" s="116">
        <f t="shared" si="173"/>
        <v>96</v>
      </c>
      <c r="AO671" s="116">
        <f t="shared" si="174"/>
        <v>98</v>
      </c>
      <c r="AP671" s="116">
        <f t="shared" si="175"/>
        <v>2</v>
      </c>
      <c r="AQ671" s="116">
        <f t="shared" si="176"/>
        <v>718</v>
      </c>
    </row>
    <row r="672" spans="1:43" x14ac:dyDescent="0.25">
      <c r="A672" s="119" t="s">
        <v>471</v>
      </c>
      <c r="B672" s="119" t="s">
        <v>905</v>
      </c>
      <c r="C672" s="120">
        <v>8</v>
      </c>
      <c r="D672" s="120">
        <v>3</v>
      </c>
      <c r="E672" s="120">
        <v>10</v>
      </c>
      <c r="F672" s="120">
        <v>6</v>
      </c>
      <c r="G672" s="120">
        <v>4</v>
      </c>
      <c r="H672" s="120">
        <v>4</v>
      </c>
      <c r="I672" s="120">
        <v>8</v>
      </c>
      <c r="J672" s="120">
        <v>5</v>
      </c>
      <c r="K672" s="120">
        <v>0</v>
      </c>
      <c r="L672" s="120">
        <v>0</v>
      </c>
      <c r="M672" s="120">
        <v>0</v>
      </c>
      <c r="N672" s="120">
        <v>0</v>
      </c>
      <c r="O672" s="120">
        <v>0</v>
      </c>
      <c r="P672" s="120">
        <v>0</v>
      </c>
      <c r="Q672" s="120">
        <v>0</v>
      </c>
      <c r="R672" s="120">
        <v>48</v>
      </c>
      <c r="AB672" s="116">
        <f t="shared" si="161"/>
        <v>8</v>
      </c>
      <c r="AC672" s="116">
        <f t="shared" si="162"/>
        <v>3</v>
      </c>
      <c r="AD672" s="116">
        <f t="shared" si="163"/>
        <v>10</v>
      </c>
      <c r="AE672" s="116">
        <f t="shared" si="164"/>
        <v>6</v>
      </c>
      <c r="AF672" s="116">
        <f t="shared" si="165"/>
        <v>4</v>
      </c>
      <c r="AG672" s="116">
        <f t="shared" si="166"/>
        <v>4</v>
      </c>
      <c r="AH672" s="116">
        <f t="shared" si="167"/>
        <v>8</v>
      </c>
      <c r="AI672" s="116">
        <f t="shared" si="168"/>
        <v>5</v>
      </c>
      <c r="AJ672" s="116">
        <f t="shared" si="169"/>
        <v>0</v>
      </c>
      <c r="AK672" s="116">
        <f t="shared" si="170"/>
        <v>0</v>
      </c>
      <c r="AL672" s="116">
        <f t="shared" si="171"/>
        <v>0</v>
      </c>
      <c r="AM672" s="116">
        <f t="shared" si="172"/>
        <v>0</v>
      </c>
      <c r="AN672" s="116">
        <f t="shared" si="173"/>
        <v>0</v>
      </c>
      <c r="AO672" s="116">
        <f t="shared" si="174"/>
        <v>0</v>
      </c>
      <c r="AP672" s="116">
        <f t="shared" si="175"/>
        <v>0</v>
      </c>
      <c r="AQ672" s="116">
        <f t="shared" si="176"/>
        <v>48</v>
      </c>
    </row>
    <row r="673" spans="1:43" x14ac:dyDescent="0.25">
      <c r="A673" s="119" t="s">
        <v>906</v>
      </c>
      <c r="B673" s="119" t="s">
        <v>907</v>
      </c>
      <c r="C673" s="120">
        <v>96</v>
      </c>
      <c r="D673" s="120">
        <v>178</v>
      </c>
      <c r="E673" s="120">
        <v>205</v>
      </c>
      <c r="F673" s="120">
        <v>0</v>
      </c>
      <c r="G673" s="120">
        <v>0</v>
      </c>
      <c r="H673" s="120">
        <v>0</v>
      </c>
      <c r="I673" s="120">
        <v>0</v>
      </c>
      <c r="J673" s="120">
        <v>0</v>
      </c>
      <c r="K673" s="120">
        <v>0</v>
      </c>
      <c r="L673" s="120">
        <v>0</v>
      </c>
      <c r="M673" s="120">
        <v>0</v>
      </c>
      <c r="N673" s="120">
        <v>0</v>
      </c>
      <c r="O673" s="120">
        <v>0</v>
      </c>
      <c r="P673" s="120">
        <v>0</v>
      </c>
      <c r="Q673" s="120">
        <v>0</v>
      </c>
      <c r="R673" s="120">
        <v>479</v>
      </c>
      <c r="AB673" s="116">
        <f t="shared" si="161"/>
        <v>96</v>
      </c>
      <c r="AC673" s="116">
        <f t="shared" si="162"/>
        <v>178</v>
      </c>
      <c r="AD673" s="116">
        <f t="shared" si="163"/>
        <v>205</v>
      </c>
      <c r="AE673" s="116">
        <f t="shared" si="164"/>
        <v>0</v>
      </c>
      <c r="AF673" s="116">
        <f t="shared" si="165"/>
        <v>0</v>
      </c>
      <c r="AG673" s="116">
        <f t="shared" si="166"/>
        <v>0</v>
      </c>
      <c r="AH673" s="116">
        <f t="shared" si="167"/>
        <v>0</v>
      </c>
      <c r="AI673" s="116">
        <f t="shared" si="168"/>
        <v>0</v>
      </c>
      <c r="AJ673" s="116">
        <f t="shared" si="169"/>
        <v>0</v>
      </c>
      <c r="AK673" s="116">
        <f t="shared" si="170"/>
        <v>0</v>
      </c>
      <c r="AL673" s="116">
        <f t="shared" si="171"/>
        <v>0</v>
      </c>
      <c r="AM673" s="116">
        <f t="shared" si="172"/>
        <v>0</v>
      </c>
      <c r="AN673" s="116">
        <f t="shared" si="173"/>
        <v>0</v>
      </c>
      <c r="AO673" s="116">
        <f t="shared" si="174"/>
        <v>0</v>
      </c>
      <c r="AP673" s="116">
        <f t="shared" si="175"/>
        <v>0</v>
      </c>
      <c r="AQ673" s="116">
        <f t="shared" si="176"/>
        <v>479</v>
      </c>
    </row>
    <row r="674" spans="1:43" x14ac:dyDescent="0.25">
      <c r="A674" s="119" t="s">
        <v>906</v>
      </c>
      <c r="B674" s="119" t="s">
        <v>908</v>
      </c>
      <c r="C674" s="120">
        <v>0</v>
      </c>
      <c r="D674" s="120">
        <v>0</v>
      </c>
      <c r="E674" s="120">
        <v>0</v>
      </c>
      <c r="F674" s="120">
        <v>178</v>
      </c>
      <c r="G674" s="120">
        <v>197</v>
      </c>
      <c r="H674" s="120">
        <v>207</v>
      </c>
      <c r="I674" s="120">
        <v>0</v>
      </c>
      <c r="J674" s="120">
        <v>0</v>
      </c>
      <c r="K674" s="120">
        <v>0</v>
      </c>
      <c r="L674" s="120">
        <v>0</v>
      </c>
      <c r="M674" s="120">
        <v>0</v>
      </c>
      <c r="N674" s="120">
        <v>0</v>
      </c>
      <c r="O674" s="120">
        <v>0</v>
      </c>
      <c r="P674" s="120">
        <v>0</v>
      </c>
      <c r="Q674" s="120">
        <v>0</v>
      </c>
      <c r="R674" s="120">
        <v>582</v>
      </c>
      <c r="AB674" s="116">
        <f t="shared" si="161"/>
        <v>0</v>
      </c>
      <c r="AC674" s="116">
        <f t="shared" si="162"/>
        <v>0</v>
      </c>
      <c r="AD674" s="116">
        <f t="shared" si="163"/>
        <v>0</v>
      </c>
      <c r="AE674" s="116">
        <f t="shared" si="164"/>
        <v>178</v>
      </c>
      <c r="AF674" s="116">
        <f t="shared" si="165"/>
        <v>197</v>
      </c>
      <c r="AG674" s="116">
        <f t="shared" si="166"/>
        <v>207</v>
      </c>
      <c r="AH674" s="116">
        <f t="shared" si="167"/>
        <v>0</v>
      </c>
      <c r="AI674" s="116">
        <f t="shared" si="168"/>
        <v>0</v>
      </c>
      <c r="AJ674" s="116">
        <f t="shared" si="169"/>
        <v>0</v>
      </c>
      <c r="AK674" s="116">
        <f t="shared" si="170"/>
        <v>0</v>
      </c>
      <c r="AL674" s="116">
        <f t="shared" si="171"/>
        <v>0</v>
      </c>
      <c r="AM674" s="116">
        <f t="shared" si="172"/>
        <v>0</v>
      </c>
      <c r="AN674" s="116">
        <f t="shared" si="173"/>
        <v>0</v>
      </c>
      <c r="AO674" s="116">
        <f t="shared" si="174"/>
        <v>0</v>
      </c>
      <c r="AP674" s="116">
        <f t="shared" si="175"/>
        <v>0</v>
      </c>
      <c r="AQ674" s="116">
        <f t="shared" si="176"/>
        <v>582</v>
      </c>
    </row>
    <row r="675" spans="1:43" x14ac:dyDescent="0.25">
      <c r="A675" s="119" t="s">
        <v>906</v>
      </c>
      <c r="B675" s="119" t="s">
        <v>909</v>
      </c>
      <c r="C675" s="120">
        <v>0</v>
      </c>
      <c r="D675" s="120">
        <v>0</v>
      </c>
      <c r="E675" s="120">
        <v>0</v>
      </c>
      <c r="F675" s="120">
        <v>0</v>
      </c>
      <c r="G675" s="120">
        <v>0</v>
      </c>
      <c r="H675" s="120">
        <v>0</v>
      </c>
      <c r="I675" s="120">
        <v>0</v>
      </c>
      <c r="J675" s="120">
        <v>0</v>
      </c>
      <c r="K675" s="120">
        <v>0</v>
      </c>
      <c r="L675" s="120">
        <v>0</v>
      </c>
      <c r="M675" s="120">
        <v>170</v>
      </c>
      <c r="N675" s="120">
        <v>171</v>
      </c>
      <c r="O675" s="120">
        <v>152</v>
      </c>
      <c r="P675" s="120">
        <v>170</v>
      </c>
      <c r="Q675" s="120">
        <v>0</v>
      </c>
      <c r="R675" s="120">
        <v>663</v>
      </c>
      <c r="AB675" s="116">
        <f t="shared" si="161"/>
        <v>0</v>
      </c>
      <c r="AC675" s="116">
        <f t="shared" si="162"/>
        <v>0</v>
      </c>
      <c r="AD675" s="116">
        <f t="shared" si="163"/>
        <v>0</v>
      </c>
      <c r="AE675" s="116">
        <f t="shared" si="164"/>
        <v>0</v>
      </c>
      <c r="AF675" s="116">
        <f t="shared" si="165"/>
        <v>0</v>
      </c>
      <c r="AG675" s="116">
        <f t="shared" si="166"/>
        <v>0</v>
      </c>
      <c r="AH675" s="116">
        <f t="shared" si="167"/>
        <v>0</v>
      </c>
      <c r="AI675" s="116">
        <f t="shared" si="168"/>
        <v>0</v>
      </c>
      <c r="AJ675" s="116">
        <f t="shared" si="169"/>
        <v>0</v>
      </c>
      <c r="AK675" s="116">
        <f t="shared" si="170"/>
        <v>0</v>
      </c>
      <c r="AL675" s="116">
        <f t="shared" si="171"/>
        <v>170</v>
      </c>
      <c r="AM675" s="116">
        <f t="shared" si="172"/>
        <v>171</v>
      </c>
      <c r="AN675" s="116">
        <f t="shared" si="173"/>
        <v>152</v>
      </c>
      <c r="AO675" s="116">
        <f t="shared" si="174"/>
        <v>170</v>
      </c>
      <c r="AP675" s="116">
        <f t="shared" si="175"/>
        <v>0</v>
      </c>
      <c r="AQ675" s="116">
        <f t="shared" si="176"/>
        <v>663</v>
      </c>
    </row>
    <row r="676" spans="1:43" x14ac:dyDescent="0.25">
      <c r="A676" s="119" t="s">
        <v>906</v>
      </c>
      <c r="B676" s="119" t="s">
        <v>910</v>
      </c>
      <c r="C676" s="120">
        <v>0</v>
      </c>
      <c r="D676" s="120">
        <v>0</v>
      </c>
      <c r="E676" s="120">
        <v>0</v>
      </c>
      <c r="F676" s="120">
        <v>0</v>
      </c>
      <c r="G676" s="120">
        <v>0</v>
      </c>
      <c r="H676" s="120">
        <v>0</v>
      </c>
      <c r="I676" s="120">
        <v>225</v>
      </c>
      <c r="J676" s="120">
        <v>215</v>
      </c>
      <c r="K676" s="120">
        <v>181</v>
      </c>
      <c r="L676" s="120">
        <v>205</v>
      </c>
      <c r="M676" s="120">
        <v>0</v>
      </c>
      <c r="N676" s="120">
        <v>0</v>
      </c>
      <c r="O676" s="120">
        <v>0</v>
      </c>
      <c r="P676" s="120">
        <v>0</v>
      </c>
      <c r="Q676" s="120">
        <v>0</v>
      </c>
      <c r="R676" s="120">
        <v>826</v>
      </c>
      <c r="AB676" s="116">
        <f t="shared" si="161"/>
        <v>0</v>
      </c>
      <c r="AC676" s="116">
        <f t="shared" si="162"/>
        <v>0</v>
      </c>
      <c r="AD676" s="116">
        <f t="shared" si="163"/>
        <v>0</v>
      </c>
      <c r="AE676" s="116">
        <f t="shared" si="164"/>
        <v>0</v>
      </c>
      <c r="AF676" s="116">
        <f t="shared" si="165"/>
        <v>0</v>
      </c>
      <c r="AG676" s="116">
        <f t="shared" si="166"/>
        <v>0</v>
      </c>
      <c r="AH676" s="116">
        <f t="shared" si="167"/>
        <v>225</v>
      </c>
      <c r="AI676" s="116">
        <f t="shared" si="168"/>
        <v>215</v>
      </c>
      <c r="AJ676" s="116">
        <f t="shared" si="169"/>
        <v>181</v>
      </c>
      <c r="AK676" s="116">
        <f t="shared" si="170"/>
        <v>205</v>
      </c>
      <c r="AL676" s="116">
        <f t="shared" si="171"/>
        <v>0</v>
      </c>
      <c r="AM676" s="116">
        <f t="shared" si="172"/>
        <v>0</v>
      </c>
      <c r="AN676" s="116">
        <f t="shared" si="173"/>
        <v>0</v>
      </c>
      <c r="AO676" s="116">
        <f t="shared" si="174"/>
        <v>0</v>
      </c>
      <c r="AP676" s="116">
        <f t="shared" si="175"/>
        <v>0</v>
      </c>
      <c r="AQ676" s="116">
        <f t="shared" si="176"/>
        <v>826</v>
      </c>
    </row>
    <row r="677" spans="1:43" x14ac:dyDescent="0.25">
      <c r="A677" s="119" t="s">
        <v>911</v>
      </c>
      <c r="B677" s="119" t="s">
        <v>912</v>
      </c>
      <c r="C677" s="120">
        <v>21</v>
      </c>
      <c r="D677" s="120">
        <v>75</v>
      </c>
      <c r="E677" s="120">
        <v>70</v>
      </c>
      <c r="F677" s="120">
        <v>75</v>
      </c>
      <c r="G677" s="120">
        <v>75</v>
      </c>
      <c r="H677" s="120">
        <v>58</v>
      </c>
      <c r="I677" s="120">
        <v>77</v>
      </c>
      <c r="J677" s="120">
        <v>0</v>
      </c>
      <c r="K677" s="120">
        <v>0</v>
      </c>
      <c r="L677" s="120">
        <v>0</v>
      </c>
      <c r="M677" s="120">
        <v>0</v>
      </c>
      <c r="N677" s="120">
        <v>0</v>
      </c>
      <c r="O677" s="120">
        <v>0</v>
      </c>
      <c r="P677" s="120">
        <v>0</v>
      </c>
      <c r="Q677" s="120">
        <v>0</v>
      </c>
      <c r="R677" s="120">
        <v>451</v>
      </c>
      <c r="AB677" s="116">
        <f t="shared" si="161"/>
        <v>21</v>
      </c>
      <c r="AC677" s="116">
        <f t="shared" si="162"/>
        <v>75</v>
      </c>
      <c r="AD677" s="116">
        <f t="shared" si="163"/>
        <v>70</v>
      </c>
      <c r="AE677" s="116">
        <f t="shared" si="164"/>
        <v>75</v>
      </c>
      <c r="AF677" s="116">
        <f t="shared" si="165"/>
        <v>75</v>
      </c>
      <c r="AG677" s="116">
        <f t="shared" si="166"/>
        <v>58</v>
      </c>
      <c r="AH677" s="116">
        <f t="shared" si="167"/>
        <v>77</v>
      </c>
      <c r="AI677" s="116">
        <f t="shared" si="168"/>
        <v>0</v>
      </c>
      <c r="AJ677" s="116">
        <f t="shared" si="169"/>
        <v>0</v>
      </c>
      <c r="AK677" s="116">
        <f t="shared" si="170"/>
        <v>0</v>
      </c>
      <c r="AL677" s="116">
        <f t="shared" si="171"/>
        <v>0</v>
      </c>
      <c r="AM677" s="116">
        <f t="shared" si="172"/>
        <v>0</v>
      </c>
      <c r="AN677" s="116">
        <f t="shared" si="173"/>
        <v>0</v>
      </c>
      <c r="AO677" s="116">
        <f t="shared" si="174"/>
        <v>0</v>
      </c>
      <c r="AP677" s="116">
        <f t="shared" si="175"/>
        <v>0</v>
      </c>
      <c r="AQ677" s="116">
        <f t="shared" si="176"/>
        <v>451</v>
      </c>
    </row>
    <row r="678" spans="1:43" x14ac:dyDescent="0.25">
      <c r="A678" s="119" t="s">
        <v>911</v>
      </c>
      <c r="B678" s="119" t="s">
        <v>913</v>
      </c>
      <c r="C678" s="120">
        <v>0</v>
      </c>
      <c r="D678" s="120">
        <v>0</v>
      </c>
      <c r="E678" s="120">
        <v>0</v>
      </c>
      <c r="F678" s="120">
        <v>0</v>
      </c>
      <c r="G678" s="120">
        <v>0</v>
      </c>
      <c r="H678" s="120">
        <v>0</v>
      </c>
      <c r="I678" s="120">
        <v>0</v>
      </c>
      <c r="J678" s="120">
        <v>0</v>
      </c>
      <c r="K678" s="120">
        <v>0</v>
      </c>
      <c r="L678" s="120">
        <v>0</v>
      </c>
      <c r="M678" s="120">
        <v>87</v>
      </c>
      <c r="N678" s="120">
        <v>75</v>
      </c>
      <c r="O678" s="120">
        <v>85</v>
      </c>
      <c r="P678" s="120">
        <v>81</v>
      </c>
      <c r="Q678" s="120">
        <v>0</v>
      </c>
      <c r="R678" s="120">
        <v>328</v>
      </c>
      <c r="AB678" s="116">
        <f t="shared" si="161"/>
        <v>0</v>
      </c>
      <c r="AC678" s="116">
        <f t="shared" si="162"/>
        <v>0</v>
      </c>
      <c r="AD678" s="116">
        <f t="shared" si="163"/>
        <v>0</v>
      </c>
      <c r="AE678" s="116">
        <f t="shared" si="164"/>
        <v>0</v>
      </c>
      <c r="AF678" s="116">
        <f t="shared" si="165"/>
        <v>0</v>
      </c>
      <c r="AG678" s="116">
        <f t="shared" si="166"/>
        <v>0</v>
      </c>
      <c r="AH678" s="116">
        <f t="shared" si="167"/>
        <v>0</v>
      </c>
      <c r="AI678" s="116">
        <f t="shared" si="168"/>
        <v>0</v>
      </c>
      <c r="AJ678" s="116">
        <f t="shared" si="169"/>
        <v>0</v>
      </c>
      <c r="AK678" s="116">
        <f t="shared" si="170"/>
        <v>0</v>
      </c>
      <c r="AL678" s="116">
        <f t="shared" si="171"/>
        <v>87</v>
      </c>
      <c r="AM678" s="116">
        <f t="shared" si="172"/>
        <v>75</v>
      </c>
      <c r="AN678" s="116">
        <f t="shared" si="173"/>
        <v>85</v>
      </c>
      <c r="AO678" s="116">
        <f t="shared" si="174"/>
        <v>81</v>
      </c>
      <c r="AP678" s="116">
        <f t="shared" si="175"/>
        <v>0</v>
      </c>
      <c r="AQ678" s="116">
        <f t="shared" si="176"/>
        <v>328</v>
      </c>
    </row>
    <row r="679" spans="1:43" x14ac:dyDescent="0.25">
      <c r="A679" s="119" t="s">
        <v>911</v>
      </c>
      <c r="B679" s="119" t="s">
        <v>914</v>
      </c>
      <c r="C679" s="120">
        <v>0</v>
      </c>
      <c r="D679" s="120">
        <v>0</v>
      </c>
      <c r="E679" s="120">
        <v>0</v>
      </c>
      <c r="F679" s="120">
        <v>0</v>
      </c>
      <c r="G679" s="120">
        <v>0</v>
      </c>
      <c r="H679" s="120">
        <v>0</v>
      </c>
      <c r="I679" s="120">
        <v>0</v>
      </c>
      <c r="J679" s="120">
        <v>81</v>
      </c>
      <c r="K679" s="120">
        <v>85</v>
      </c>
      <c r="L679" s="120">
        <v>78</v>
      </c>
      <c r="M679" s="120">
        <v>0</v>
      </c>
      <c r="N679" s="120">
        <v>0</v>
      </c>
      <c r="O679" s="120">
        <v>0</v>
      </c>
      <c r="P679" s="120">
        <v>0</v>
      </c>
      <c r="Q679" s="120">
        <v>0</v>
      </c>
      <c r="R679" s="120">
        <v>244</v>
      </c>
      <c r="AB679" s="116">
        <f t="shared" si="161"/>
        <v>0</v>
      </c>
      <c r="AC679" s="116">
        <f t="shared" si="162"/>
        <v>0</v>
      </c>
      <c r="AD679" s="116">
        <f t="shared" si="163"/>
        <v>0</v>
      </c>
      <c r="AE679" s="116">
        <f t="shared" si="164"/>
        <v>0</v>
      </c>
      <c r="AF679" s="116">
        <f t="shared" si="165"/>
        <v>0</v>
      </c>
      <c r="AG679" s="116">
        <f t="shared" si="166"/>
        <v>0</v>
      </c>
      <c r="AH679" s="116">
        <f t="shared" si="167"/>
        <v>0</v>
      </c>
      <c r="AI679" s="116">
        <f t="shared" si="168"/>
        <v>81</v>
      </c>
      <c r="AJ679" s="116">
        <f t="shared" si="169"/>
        <v>85</v>
      </c>
      <c r="AK679" s="116">
        <f t="shared" si="170"/>
        <v>78</v>
      </c>
      <c r="AL679" s="116">
        <f t="shared" si="171"/>
        <v>0</v>
      </c>
      <c r="AM679" s="116">
        <f t="shared" si="172"/>
        <v>0</v>
      </c>
      <c r="AN679" s="116">
        <f t="shared" si="173"/>
        <v>0</v>
      </c>
      <c r="AO679" s="116">
        <f t="shared" si="174"/>
        <v>0</v>
      </c>
      <c r="AP679" s="116">
        <f t="shared" si="175"/>
        <v>0</v>
      </c>
      <c r="AQ679" s="116">
        <f t="shared" si="176"/>
        <v>244</v>
      </c>
    </row>
    <row r="680" spans="1:43" x14ac:dyDescent="0.25">
      <c r="A680" s="119" t="s">
        <v>915</v>
      </c>
      <c r="B680" s="119" t="s">
        <v>916</v>
      </c>
      <c r="C680" s="120">
        <v>19</v>
      </c>
      <c r="D680" s="120">
        <v>26</v>
      </c>
      <c r="E680" s="120">
        <v>31</v>
      </c>
      <c r="F680" s="120">
        <v>22</v>
      </c>
      <c r="G680" s="120">
        <v>22</v>
      </c>
      <c r="H680" s="120">
        <v>26</v>
      </c>
      <c r="I680" s="120">
        <v>26</v>
      </c>
      <c r="J680" s="120">
        <v>29</v>
      </c>
      <c r="K680" s="120">
        <v>0</v>
      </c>
      <c r="L680" s="120">
        <v>0</v>
      </c>
      <c r="M680" s="120">
        <v>0</v>
      </c>
      <c r="N680" s="120">
        <v>0</v>
      </c>
      <c r="O680" s="120">
        <v>0</v>
      </c>
      <c r="P680" s="120">
        <v>0</v>
      </c>
      <c r="Q680" s="120">
        <v>0</v>
      </c>
      <c r="R680" s="120">
        <v>201</v>
      </c>
      <c r="AB680" s="116">
        <f t="shared" si="161"/>
        <v>19</v>
      </c>
      <c r="AC680" s="116">
        <f t="shared" si="162"/>
        <v>26</v>
      </c>
      <c r="AD680" s="116">
        <f t="shared" si="163"/>
        <v>31</v>
      </c>
      <c r="AE680" s="116">
        <f t="shared" si="164"/>
        <v>22</v>
      </c>
      <c r="AF680" s="116">
        <f t="shared" si="165"/>
        <v>22</v>
      </c>
      <c r="AG680" s="116">
        <f t="shared" si="166"/>
        <v>26</v>
      </c>
      <c r="AH680" s="116">
        <f t="shared" si="167"/>
        <v>26</v>
      </c>
      <c r="AI680" s="116">
        <f t="shared" si="168"/>
        <v>29</v>
      </c>
      <c r="AJ680" s="116">
        <f t="shared" si="169"/>
        <v>0</v>
      </c>
      <c r="AK680" s="116">
        <f t="shared" si="170"/>
        <v>0</v>
      </c>
      <c r="AL680" s="116">
        <f t="shared" si="171"/>
        <v>0</v>
      </c>
      <c r="AM680" s="116">
        <f t="shared" si="172"/>
        <v>0</v>
      </c>
      <c r="AN680" s="116">
        <f t="shared" si="173"/>
        <v>0</v>
      </c>
      <c r="AO680" s="116">
        <f t="shared" si="174"/>
        <v>0</v>
      </c>
      <c r="AP680" s="116">
        <f t="shared" si="175"/>
        <v>0</v>
      </c>
      <c r="AQ680" s="116">
        <f t="shared" si="176"/>
        <v>201</v>
      </c>
    </row>
    <row r="681" spans="1:43" x14ac:dyDescent="0.25">
      <c r="A681" s="119" t="s">
        <v>915</v>
      </c>
      <c r="B681" s="119" t="s">
        <v>917</v>
      </c>
      <c r="C681" s="120">
        <v>0</v>
      </c>
      <c r="D681" s="120">
        <v>0</v>
      </c>
      <c r="E681" s="120">
        <v>0</v>
      </c>
      <c r="F681" s="120">
        <v>0</v>
      </c>
      <c r="G681" s="120">
        <v>0</v>
      </c>
      <c r="H681" s="120">
        <v>0</v>
      </c>
      <c r="I681" s="120">
        <v>0</v>
      </c>
      <c r="J681" s="120">
        <v>0</v>
      </c>
      <c r="K681" s="120">
        <v>14</v>
      </c>
      <c r="L681" s="120">
        <v>32</v>
      </c>
      <c r="M681" s="120">
        <v>9</v>
      </c>
      <c r="N681" s="120">
        <v>14</v>
      </c>
      <c r="O681" s="120">
        <v>20</v>
      </c>
      <c r="P681" s="120">
        <v>20</v>
      </c>
      <c r="Q681" s="120">
        <v>0</v>
      </c>
      <c r="R681" s="120">
        <v>109</v>
      </c>
      <c r="AB681" s="116">
        <f t="shared" si="161"/>
        <v>0</v>
      </c>
      <c r="AC681" s="116">
        <f t="shared" si="162"/>
        <v>0</v>
      </c>
      <c r="AD681" s="116">
        <f t="shared" si="163"/>
        <v>0</v>
      </c>
      <c r="AE681" s="116">
        <f t="shared" si="164"/>
        <v>0</v>
      </c>
      <c r="AF681" s="116">
        <f t="shared" si="165"/>
        <v>0</v>
      </c>
      <c r="AG681" s="116">
        <f t="shared" si="166"/>
        <v>0</v>
      </c>
      <c r="AH681" s="116">
        <f t="shared" si="167"/>
        <v>0</v>
      </c>
      <c r="AI681" s="116">
        <f t="shared" si="168"/>
        <v>0</v>
      </c>
      <c r="AJ681" s="116">
        <f t="shared" si="169"/>
        <v>14</v>
      </c>
      <c r="AK681" s="116">
        <f t="shared" si="170"/>
        <v>32</v>
      </c>
      <c r="AL681" s="116">
        <f t="shared" si="171"/>
        <v>9</v>
      </c>
      <c r="AM681" s="116">
        <f t="shared" si="172"/>
        <v>14</v>
      </c>
      <c r="AN681" s="116">
        <f t="shared" si="173"/>
        <v>20</v>
      </c>
      <c r="AO681" s="116">
        <f t="shared" si="174"/>
        <v>20</v>
      </c>
      <c r="AP681" s="116">
        <f t="shared" si="175"/>
        <v>0</v>
      </c>
      <c r="AQ681" s="116">
        <f t="shared" si="176"/>
        <v>109</v>
      </c>
    </row>
    <row r="682" spans="1:43" x14ac:dyDescent="0.25">
      <c r="A682" s="119" t="s">
        <v>918</v>
      </c>
      <c r="B682" s="119" t="s">
        <v>919</v>
      </c>
      <c r="C682" s="120">
        <v>0</v>
      </c>
      <c r="D682" s="120">
        <v>0</v>
      </c>
      <c r="E682" s="120">
        <v>1</v>
      </c>
      <c r="F682" s="120">
        <v>1</v>
      </c>
      <c r="G682" s="120">
        <v>6</v>
      </c>
      <c r="H682" s="120">
        <v>3</v>
      </c>
      <c r="I682" s="120">
        <v>3</v>
      </c>
      <c r="J682" s="120">
        <v>7</v>
      </c>
      <c r="K682" s="120">
        <v>5</v>
      </c>
      <c r="L682" s="120">
        <v>2</v>
      </c>
      <c r="M682" s="120">
        <v>2</v>
      </c>
      <c r="N682" s="120">
        <v>3</v>
      </c>
      <c r="O682" s="120">
        <v>6</v>
      </c>
      <c r="P682" s="120">
        <v>1</v>
      </c>
      <c r="Q682" s="120">
        <v>5</v>
      </c>
      <c r="R682" s="120">
        <v>45</v>
      </c>
      <c r="AB682" s="116">
        <f t="shared" si="161"/>
        <v>0</v>
      </c>
      <c r="AC682" s="116">
        <f t="shared" si="162"/>
        <v>0</v>
      </c>
      <c r="AD682" s="116">
        <f t="shared" si="163"/>
        <v>1</v>
      </c>
      <c r="AE682" s="116">
        <f t="shared" si="164"/>
        <v>1</v>
      </c>
      <c r="AF682" s="116">
        <f t="shared" si="165"/>
        <v>6</v>
      </c>
      <c r="AG682" s="116">
        <f t="shared" si="166"/>
        <v>3</v>
      </c>
      <c r="AH682" s="116">
        <f t="shared" si="167"/>
        <v>3</v>
      </c>
      <c r="AI682" s="116">
        <f t="shared" si="168"/>
        <v>7</v>
      </c>
      <c r="AJ682" s="116">
        <f t="shared" si="169"/>
        <v>5</v>
      </c>
      <c r="AK682" s="116">
        <f t="shared" si="170"/>
        <v>2</v>
      </c>
      <c r="AL682" s="116">
        <f t="shared" si="171"/>
        <v>2</v>
      </c>
      <c r="AM682" s="116">
        <f t="shared" si="172"/>
        <v>3</v>
      </c>
      <c r="AN682" s="116">
        <f t="shared" si="173"/>
        <v>6</v>
      </c>
      <c r="AO682" s="116">
        <f t="shared" si="174"/>
        <v>1</v>
      </c>
      <c r="AP682" s="116">
        <f t="shared" si="175"/>
        <v>5</v>
      </c>
      <c r="AQ682" s="116">
        <f t="shared" si="176"/>
        <v>45</v>
      </c>
    </row>
    <row r="683" spans="1:43" x14ac:dyDescent="0.25">
      <c r="A683" s="119" t="s">
        <v>918</v>
      </c>
      <c r="B683" s="119" t="s">
        <v>920</v>
      </c>
      <c r="C683" s="120">
        <v>0</v>
      </c>
      <c r="D683" s="120">
        <v>68</v>
      </c>
      <c r="E683" s="120">
        <v>84</v>
      </c>
      <c r="F683" s="120">
        <v>100</v>
      </c>
      <c r="G683" s="120">
        <v>99</v>
      </c>
      <c r="H683" s="120">
        <v>92</v>
      </c>
      <c r="I683" s="120">
        <v>0</v>
      </c>
      <c r="J683" s="120">
        <v>0</v>
      </c>
      <c r="K683" s="120">
        <v>0</v>
      </c>
      <c r="L683" s="120">
        <v>0</v>
      </c>
      <c r="M683" s="120">
        <v>0</v>
      </c>
      <c r="N683" s="120">
        <v>0</v>
      </c>
      <c r="O683" s="120">
        <v>0</v>
      </c>
      <c r="P683" s="120">
        <v>0</v>
      </c>
      <c r="Q683" s="120">
        <v>0</v>
      </c>
      <c r="R683" s="120">
        <v>443</v>
      </c>
      <c r="AB683" s="116">
        <f t="shared" si="161"/>
        <v>0</v>
      </c>
      <c r="AC683" s="116">
        <f t="shared" si="162"/>
        <v>68</v>
      </c>
      <c r="AD683" s="116">
        <f t="shared" si="163"/>
        <v>84</v>
      </c>
      <c r="AE683" s="116">
        <f t="shared" si="164"/>
        <v>100</v>
      </c>
      <c r="AF683" s="116">
        <f t="shared" si="165"/>
        <v>99</v>
      </c>
      <c r="AG683" s="116">
        <f t="shared" si="166"/>
        <v>92</v>
      </c>
      <c r="AH683" s="116">
        <f t="shared" si="167"/>
        <v>0</v>
      </c>
      <c r="AI683" s="116">
        <f t="shared" si="168"/>
        <v>0</v>
      </c>
      <c r="AJ683" s="116">
        <f t="shared" si="169"/>
        <v>0</v>
      </c>
      <c r="AK683" s="116">
        <f t="shared" si="170"/>
        <v>0</v>
      </c>
      <c r="AL683" s="116">
        <f t="shared" si="171"/>
        <v>0</v>
      </c>
      <c r="AM683" s="116">
        <f t="shared" si="172"/>
        <v>0</v>
      </c>
      <c r="AN683" s="116">
        <f t="shared" si="173"/>
        <v>0</v>
      </c>
      <c r="AO683" s="116">
        <f t="shared" si="174"/>
        <v>0</v>
      </c>
      <c r="AP683" s="116">
        <f t="shared" si="175"/>
        <v>0</v>
      </c>
      <c r="AQ683" s="116">
        <f t="shared" si="176"/>
        <v>443</v>
      </c>
    </row>
    <row r="684" spans="1:43" x14ac:dyDescent="0.25">
      <c r="A684" s="119" t="s">
        <v>918</v>
      </c>
      <c r="B684" s="119" t="s">
        <v>921</v>
      </c>
      <c r="C684" s="120">
        <v>0</v>
      </c>
      <c r="D684" s="120">
        <v>74</v>
      </c>
      <c r="E684" s="120">
        <v>85</v>
      </c>
      <c r="F684" s="120">
        <v>84</v>
      </c>
      <c r="G684" s="120">
        <v>84</v>
      </c>
      <c r="H684" s="120">
        <v>84</v>
      </c>
      <c r="I684" s="120">
        <v>170</v>
      </c>
      <c r="J684" s="120">
        <v>145</v>
      </c>
      <c r="K684" s="120">
        <v>179</v>
      </c>
      <c r="L684" s="120">
        <v>157</v>
      </c>
      <c r="M684" s="120">
        <v>0</v>
      </c>
      <c r="N684" s="120">
        <v>0</v>
      </c>
      <c r="O684" s="120">
        <v>0</v>
      </c>
      <c r="P684" s="120">
        <v>0</v>
      </c>
      <c r="Q684" s="120">
        <v>0</v>
      </c>
      <c r="R684" s="120">
        <v>1062</v>
      </c>
      <c r="AB684" s="116">
        <f t="shared" si="161"/>
        <v>0</v>
      </c>
      <c r="AC684" s="116">
        <f t="shared" si="162"/>
        <v>74</v>
      </c>
      <c r="AD684" s="116">
        <f t="shared" si="163"/>
        <v>85</v>
      </c>
      <c r="AE684" s="116">
        <f t="shared" si="164"/>
        <v>84</v>
      </c>
      <c r="AF684" s="116">
        <f t="shared" si="165"/>
        <v>84</v>
      </c>
      <c r="AG684" s="116">
        <f t="shared" si="166"/>
        <v>84</v>
      </c>
      <c r="AH684" s="116">
        <f t="shared" si="167"/>
        <v>170</v>
      </c>
      <c r="AI684" s="116">
        <f t="shared" si="168"/>
        <v>145</v>
      </c>
      <c r="AJ684" s="116">
        <f t="shared" si="169"/>
        <v>179</v>
      </c>
      <c r="AK684" s="116">
        <f t="shared" si="170"/>
        <v>157</v>
      </c>
      <c r="AL684" s="116">
        <f t="shared" si="171"/>
        <v>0</v>
      </c>
      <c r="AM684" s="116">
        <f t="shared" si="172"/>
        <v>0</v>
      </c>
      <c r="AN684" s="116">
        <f t="shared" si="173"/>
        <v>0</v>
      </c>
      <c r="AO684" s="116">
        <f t="shared" si="174"/>
        <v>0</v>
      </c>
      <c r="AP684" s="116">
        <f t="shared" si="175"/>
        <v>0</v>
      </c>
      <c r="AQ684" s="116">
        <f t="shared" si="176"/>
        <v>1062</v>
      </c>
    </row>
    <row r="685" spans="1:43" x14ac:dyDescent="0.25">
      <c r="A685" s="119" t="s">
        <v>918</v>
      </c>
      <c r="B685" s="119" t="s">
        <v>922</v>
      </c>
      <c r="C685" s="120">
        <v>0</v>
      </c>
      <c r="D685" s="120">
        <v>0</v>
      </c>
      <c r="E685" s="120">
        <v>0</v>
      </c>
      <c r="F685" s="120">
        <v>0</v>
      </c>
      <c r="G685" s="120">
        <v>0</v>
      </c>
      <c r="H685" s="120">
        <v>0</v>
      </c>
      <c r="I685" s="120">
        <v>196</v>
      </c>
      <c r="J685" s="120">
        <v>211</v>
      </c>
      <c r="K685" s="120">
        <v>189</v>
      </c>
      <c r="L685" s="120">
        <v>209</v>
      </c>
      <c r="M685" s="120">
        <v>0</v>
      </c>
      <c r="N685" s="120">
        <v>0</v>
      </c>
      <c r="O685" s="120">
        <v>0</v>
      </c>
      <c r="P685" s="120">
        <v>0</v>
      </c>
      <c r="Q685" s="120">
        <v>0</v>
      </c>
      <c r="R685" s="120">
        <v>805</v>
      </c>
      <c r="AB685" s="116">
        <f t="shared" si="161"/>
        <v>0</v>
      </c>
      <c r="AC685" s="116">
        <f t="shared" si="162"/>
        <v>0</v>
      </c>
      <c r="AD685" s="116">
        <f t="shared" si="163"/>
        <v>0</v>
      </c>
      <c r="AE685" s="116">
        <f t="shared" si="164"/>
        <v>0</v>
      </c>
      <c r="AF685" s="116">
        <f t="shared" si="165"/>
        <v>0</v>
      </c>
      <c r="AG685" s="116">
        <f t="shared" si="166"/>
        <v>0</v>
      </c>
      <c r="AH685" s="116">
        <f t="shared" si="167"/>
        <v>196</v>
      </c>
      <c r="AI685" s="116">
        <f t="shared" si="168"/>
        <v>211</v>
      </c>
      <c r="AJ685" s="116">
        <f t="shared" si="169"/>
        <v>189</v>
      </c>
      <c r="AK685" s="116">
        <f t="shared" si="170"/>
        <v>209</v>
      </c>
      <c r="AL685" s="116">
        <f t="shared" si="171"/>
        <v>0</v>
      </c>
      <c r="AM685" s="116">
        <f t="shared" si="172"/>
        <v>0</v>
      </c>
      <c r="AN685" s="116">
        <f t="shared" si="173"/>
        <v>0</v>
      </c>
      <c r="AO685" s="116">
        <f t="shared" si="174"/>
        <v>0</v>
      </c>
      <c r="AP685" s="116">
        <f t="shared" si="175"/>
        <v>0</v>
      </c>
      <c r="AQ685" s="116">
        <f t="shared" si="176"/>
        <v>805</v>
      </c>
    </row>
    <row r="686" spans="1:43" x14ac:dyDescent="0.25">
      <c r="A686" s="119" t="s">
        <v>918</v>
      </c>
      <c r="B686" s="119" t="s">
        <v>923</v>
      </c>
      <c r="C686" s="120">
        <v>0</v>
      </c>
      <c r="D686" s="120">
        <v>0</v>
      </c>
      <c r="E686" s="120">
        <v>0</v>
      </c>
      <c r="F686" s="120">
        <v>0</v>
      </c>
      <c r="G686" s="120">
        <v>0</v>
      </c>
      <c r="H686" s="120">
        <v>0</v>
      </c>
      <c r="I686" s="120">
        <v>109</v>
      </c>
      <c r="J686" s="120">
        <v>120</v>
      </c>
      <c r="K686" s="120">
        <v>144</v>
      </c>
      <c r="L686" s="120">
        <v>130</v>
      </c>
      <c r="M686" s="120">
        <v>0</v>
      </c>
      <c r="N686" s="120">
        <v>0</v>
      </c>
      <c r="O686" s="120">
        <v>0</v>
      </c>
      <c r="P686" s="120">
        <v>0</v>
      </c>
      <c r="Q686" s="120">
        <v>0</v>
      </c>
      <c r="R686" s="120">
        <v>503</v>
      </c>
      <c r="AB686" s="116">
        <f t="shared" si="161"/>
        <v>0</v>
      </c>
      <c r="AC686" s="116">
        <f t="shared" si="162"/>
        <v>0</v>
      </c>
      <c r="AD686" s="116">
        <f t="shared" si="163"/>
        <v>0</v>
      </c>
      <c r="AE686" s="116">
        <f t="shared" si="164"/>
        <v>0</v>
      </c>
      <c r="AF686" s="116">
        <f t="shared" si="165"/>
        <v>0</v>
      </c>
      <c r="AG686" s="116">
        <f t="shared" si="166"/>
        <v>0</v>
      </c>
      <c r="AH686" s="116">
        <f t="shared" si="167"/>
        <v>109</v>
      </c>
      <c r="AI686" s="116">
        <f t="shared" si="168"/>
        <v>120</v>
      </c>
      <c r="AJ686" s="116">
        <f t="shared" si="169"/>
        <v>144</v>
      </c>
      <c r="AK686" s="116">
        <f t="shared" si="170"/>
        <v>130</v>
      </c>
      <c r="AL686" s="116">
        <f t="shared" si="171"/>
        <v>0</v>
      </c>
      <c r="AM686" s="116">
        <f t="shared" si="172"/>
        <v>0</v>
      </c>
      <c r="AN686" s="116">
        <f t="shared" si="173"/>
        <v>0</v>
      </c>
      <c r="AO686" s="116">
        <f t="shared" si="174"/>
        <v>0</v>
      </c>
      <c r="AP686" s="116">
        <f t="shared" si="175"/>
        <v>0</v>
      </c>
      <c r="AQ686" s="116">
        <f t="shared" si="176"/>
        <v>503</v>
      </c>
    </row>
    <row r="687" spans="1:43" x14ac:dyDescent="0.25">
      <c r="A687" s="119" t="s">
        <v>918</v>
      </c>
      <c r="B687" s="119" t="s">
        <v>924</v>
      </c>
      <c r="C687" s="120">
        <v>0</v>
      </c>
      <c r="D687" s="120">
        <v>0</v>
      </c>
      <c r="E687" s="120">
        <v>0</v>
      </c>
      <c r="F687" s="120">
        <v>0</v>
      </c>
      <c r="G687" s="120">
        <v>0</v>
      </c>
      <c r="H687" s="120">
        <v>0</v>
      </c>
      <c r="I687" s="120">
        <v>0</v>
      </c>
      <c r="J687" s="120">
        <v>0</v>
      </c>
      <c r="K687" s="120">
        <v>9</v>
      </c>
      <c r="L687" s="120">
        <v>15</v>
      </c>
      <c r="M687" s="120">
        <v>29</v>
      </c>
      <c r="N687" s="120">
        <v>34</v>
      </c>
      <c r="O687" s="120">
        <v>27</v>
      </c>
      <c r="P687" s="120">
        <v>42</v>
      </c>
      <c r="Q687" s="120">
        <v>0</v>
      </c>
      <c r="R687" s="120">
        <v>156</v>
      </c>
      <c r="AB687" s="116">
        <f t="shared" si="161"/>
        <v>0</v>
      </c>
      <c r="AC687" s="116">
        <f t="shared" si="162"/>
        <v>0</v>
      </c>
      <c r="AD687" s="116">
        <f t="shared" si="163"/>
        <v>0</v>
      </c>
      <c r="AE687" s="116">
        <f t="shared" si="164"/>
        <v>0</v>
      </c>
      <c r="AF687" s="116">
        <f t="shared" si="165"/>
        <v>0</v>
      </c>
      <c r="AG687" s="116">
        <f t="shared" si="166"/>
        <v>0</v>
      </c>
      <c r="AH687" s="116">
        <f t="shared" si="167"/>
        <v>0</v>
      </c>
      <c r="AI687" s="116">
        <f t="shared" si="168"/>
        <v>0</v>
      </c>
      <c r="AJ687" s="116">
        <f t="shared" si="169"/>
        <v>9</v>
      </c>
      <c r="AK687" s="116">
        <f t="shared" si="170"/>
        <v>15</v>
      </c>
      <c r="AL687" s="116">
        <f t="shared" si="171"/>
        <v>29</v>
      </c>
      <c r="AM687" s="116">
        <f t="shared" si="172"/>
        <v>34</v>
      </c>
      <c r="AN687" s="116">
        <f t="shared" si="173"/>
        <v>27</v>
      </c>
      <c r="AO687" s="116">
        <f t="shared" si="174"/>
        <v>42</v>
      </c>
      <c r="AP687" s="116">
        <f t="shared" si="175"/>
        <v>0</v>
      </c>
      <c r="AQ687" s="116">
        <f t="shared" si="176"/>
        <v>156</v>
      </c>
    </row>
    <row r="688" spans="1:43" x14ac:dyDescent="0.25">
      <c r="A688" s="119" t="s">
        <v>918</v>
      </c>
      <c r="B688" s="119" t="s">
        <v>925</v>
      </c>
      <c r="C688" s="120">
        <v>0</v>
      </c>
      <c r="D688" s="120">
        <v>98</v>
      </c>
      <c r="E688" s="120">
        <v>105</v>
      </c>
      <c r="F688" s="120">
        <v>100</v>
      </c>
      <c r="G688" s="120">
        <v>98</v>
      </c>
      <c r="H688" s="120">
        <v>101</v>
      </c>
      <c r="I688" s="120">
        <v>0</v>
      </c>
      <c r="J688" s="120">
        <v>0</v>
      </c>
      <c r="K688" s="120">
        <v>0</v>
      </c>
      <c r="L688" s="120">
        <v>0</v>
      </c>
      <c r="M688" s="120">
        <v>0</v>
      </c>
      <c r="N688" s="120">
        <v>0</v>
      </c>
      <c r="O688" s="120">
        <v>0</v>
      </c>
      <c r="P688" s="120">
        <v>0</v>
      </c>
      <c r="Q688" s="120">
        <v>0</v>
      </c>
      <c r="R688" s="120">
        <v>502</v>
      </c>
      <c r="AB688" s="116">
        <f t="shared" si="161"/>
        <v>0</v>
      </c>
      <c r="AC688" s="116">
        <f t="shared" si="162"/>
        <v>98</v>
      </c>
      <c r="AD688" s="116">
        <f t="shared" si="163"/>
        <v>105</v>
      </c>
      <c r="AE688" s="116">
        <f t="shared" si="164"/>
        <v>100</v>
      </c>
      <c r="AF688" s="116">
        <f t="shared" si="165"/>
        <v>98</v>
      </c>
      <c r="AG688" s="116">
        <f t="shared" si="166"/>
        <v>101</v>
      </c>
      <c r="AH688" s="116">
        <f t="shared" si="167"/>
        <v>0</v>
      </c>
      <c r="AI688" s="116">
        <f t="shared" si="168"/>
        <v>0</v>
      </c>
      <c r="AJ688" s="116">
        <f t="shared" si="169"/>
        <v>0</v>
      </c>
      <c r="AK688" s="116">
        <f t="shared" si="170"/>
        <v>0</v>
      </c>
      <c r="AL688" s="116">
        <f t="shared" si="171"/>
        <v>0</v>
      </c>
      <c r="AM688" s="116">
        <f t="shared" si="172"/>
        <v>0</v>
      </c>
      <c r="AN688" s="116">
        <f t="shared" si="173"/>
        <v>0</v>
      </c>
      <c r="AO688" s="116">
        <f t="shared" si="174"/>
        <v>0</v>
      </c>
      <c r="AP688" s="116">
        <f t="shared" si="175"/>
        <v>0</v>
      </c>
      <c r="AQ688" s="116">
        <f t="shared" si="176"/>
        <v>502</v>
      </c>
    </row>
    <row r="689" spans="1:43" x14ac:dyDescent="0.25">
      <c r="A689" s="119" t="s">
        <v>918</v>
      </c>
      <c r="B689" s="119" t="s">
        <v>926</v>
      </c>
      <c r="C689" s="120">
        <v>0</v>
      </c>
      <c r="D689" s="120">
        <v>0</v>
      </c>
      <c r="E689" s="120">
        <v>0</v>
      </c>
      <c r="F689" s="120">
        <v>0</v>
      </c>
      <c r="G689" s="120">
        <v>0</v>
      </c>
      <c r="H689" s="120">
        <v>0</v>
      </c>
      <c r="I689" s="120">
        <v>0</v>
      </c>
      <c r="J689" s="120">
        <v>1</v>
      </c>
      <c r="K689" s="120">
        <v>5</v>
      </c>
      <c r="L689" s="120">
        <v>3</v>
      </c>
      <c r="M689" s="120">
        <v>6</v>
      </c>
      <c r="N689" s="120">
        <v>9</v>
      </c>
      <c r="O689" s="120">
        <v>6</v>
      </c>
      <c r="P689" s="120">
        <v>4</v>
      </c>
      <c r="Q689" s="120">
        <v>0</v>
      </c>
      <c r="R689" s="120">
        <v>34</v>
      </c>
      <c r="AB689" s="116">
        <f t="shared" si="161"/>
        <v>0</v>
      </c>
      <c r="AC689" s="116">
        <f t="shared" si="162"/>
        <v>0</v>
      </c>
      <c r="AD689" s="116">
        <f t="shared" si="163"/>
        <v>0</v>
      </c>
      <c r="AE689" s="116">
        <f t="shared" si="164"/>
        <v>0</v>
      </c>
      <c r="AF689" s="116">
        <f t="shared" si="165"/>
        <v>0</v>
      </c>
      <c r="AG689" s="116">
        <f t="shared" si="166"/>
        <v>0</v>
      </c>
      <c r="AH689" s="116">
        <f t="shared" si="167"/>
        <v>0</v>
      </c>
      <c r="AI689" s="116">
        <f t="shared" si="168"/>
        <v>1</v>
      </c>
      <c r="AJ689" s="116">
        <f t="shared" si="169"/>
        <v>5</v>
      </c>
      <c r="AK689" s="116">
        <f t="shared" si="170"/>
        <v>3</v>
      </c>
      <c r="AL689" s="116">
        <f t="shared" si="171"/>
        <v>6</v>
      </c>
      <c r="AM689" s="116">
        <f t="shared" si="172"/>
        <v>9</v>
      </c>
      <c r="AN689" s="116">
        <f t="shared" si="173"/>
        <v>6</v>
      </c>
      <c r="AO689" s="116">
        <f t="shared" si="174"/>
        <v>4</v>
      </c>
      <c r="AP689" s="116">
        <f t="shared" si="175"/>
        <v>0</v>
      </c>
      <c r="AQ689" s="116">
        <f t="shared" si="176"/>
        <v>34</v>
      </c>
    </row>
    <row r="690" spans="1:43" x14ac:dyDescent="0.25">
      <c r="A690" s="119" t="s">
        <v>918</v>
      </c>
      <c r="B690" s="119" t="s">
        <v>927</v>
      </c>
      <c r="C690" s="120">
        <v>0</v>
      </c>
      <c r="D690" s="120">
        <v>0</v>
      </c>
      <c r="E690" s="120">
        <v>0</v>
      </c>
      <c r="F690" s="120">
        <v>0</v>
      </c>
      <c r="G690" s="120">
        <v>0</v>
      </c>
      <c r="H690" s="120">
        <v>0</v>
      </c>
      <c r="I690" s="120">
        <v>0</v>
      </c>
      <c r="J690" s="120">
        <v>0</v>
      </c>
      <c r="K690" s="120">
        <v>0</v>
      </c>
      <c r="L690" s="120">
        <v>0</v>
      </c>
      <c r="M690" s="120">
        <v>478</v>
      </c>
      <c r="N690" s="120">
        <v>491</v>
      </c>
      <c r="O690" s="120">
        <v>453</v>
      </c>
      <c r="P690" s="120">
        <v>474</v>
      </c>
      <c r="Q690" s="120">
        <v>26</v>
      </c>
      <c r="R690" s="118">
        <v>1922</v>
      </c>
      <c r="AB690" s="116">
        <f t="shared" si="161"/>
        <v>0</v>
      </c>
      <c r="AC690" s="116">
        <f t="shared" si="162"/>
        <v>0</v>
      </c>
      <c r="AD690" s="116">
        <f t="shared" si="163"/>
        <v>0</v>
      </c>
      <c r="AE690" s="116">
        <f t="shared" si="164"/>
        <v>0</v>
      </c>
      <c r="AF690" s="116">
        <f t="shared" si="165"/>
        <v>0</v>
      </c>
      <c r="AG690" s="116">
        <f t="shared" si="166"/>
        <v>0</v>
      </c>
      <c r="AH690" s="116">
        <f t="shared" si="167"/>
        <v>0</v>
      </c>
      <c r="AI690" s="116">
        <f t="shared" si="168"/>
        <v>0</v>
      </c>
      <c r="AJ690" s="116">
        <f t="shared" si="169"/>
        <v>0</v>
      </c>
      <c r="AK690" s="116">
        <f t="shared" si="170"/>
        <v>0</v>
      </c>
      <c r="AL690" s="116">
        <f t="shared" si="171"/>
        <v>478</v>
      </c>
      <c r="AM690" s="116">
        <f t="shared" si="172"/>
        <v>491</v>
      </c>
      <c r="AN690" s="116">
        <f t="shared" si="173"/>
        <v>453</v>
      </c>
      <c r="AO690" s="116">
        <f t="shared" si="174"/>
        <v>474</v>
      </c>
      <c r="AP690" s="116">
        <f t="shared" si="175"/>
        <v>26</v>
      </c>
      <c r="AQ690" s="116">
        <f t="shared" si="176"/>
        <v>1922</v>
      </c>
    </row>
    <row r="691" spans="1:43" x14ac:dyDescent="0.25">
      <c r="A691" s="119" t="s">
        <v>918</v>
      </c>
      <c r="B691" s="119" t="s">
        <v>928</v>
      </c>
      <c r="C691" s="120">
        <v>0</v>
      </c>
      <c r="D691" s="120">
        <v>0</v>
      </c>
      <c r="E691" s="120">
        <v>0</v>
      </c>
      <c r="F691" s="120">
        <v>0</v>
      </c>
      <c r="G691" s="120">
        <v>0</v>
      </c>
      <c r="H691" s="120">
        <v>0</v>
      </c>
      <c r="I691" s="120">
        <v>79</v>
      </c>
      <c r="J691" s="120">
        <v>128</v>
      </c>
      <c r="K691" s="120">
        <v>142</v>
      </c>
      <c r="L691" s="120">
        <v>138</v>
      </c>
      <c r="M691" s="120">
        <v>0</v>
      </c>
      <c r="N691" s="120">
        <v>0</v>
      </c>
      <c r="O691" s="120">
        <v>0</v>
      </c>
      <c r="P691" s="120">
        <v>0</v>
      </c>
      <c r="Q691" s="120">
        <v>0</v>
      </c>
      <c r="R691" s="120">
        <v>487</v>
      </c>
      <c r="AB691" s="116">
        <f t="shared" si="161"/>
        <v>0</v>
      </c>
      <c r="AC691" s="116">
        <f t="shared" si="162"/>
        <v>0</v>
      </c>
      <c r="AD691" s="116">
        <f t="shared" si="163"/>
        <v>0</v>
      </c>
      <c r="AE691" s="116">
        <f t="shared" si="164"/>
        <v>0</v>
      </c>
      <c r="AF691" s="116">
        <f t="shared" si="165"/>
        <v>0</v>
      </c>
      <c r="AG691" s="116">
        <f t="shared" si="166"/>
        <v>0</v>
      </c>
      <c r="AH691" s="116">
        <f t="shared" si="167"/>
        <v>79</v>
      </c>
      <c r="AI691" s="116">
        <f t="shared" si="168"/>
        <v>128</v>
      </c>
      <c r="AJ691" s="116">
        <f t="shared" si="169"/>
        <v>142</v>
      </c>
      <c r="AK691" s="116">
        <f t="shared" si="170"/>
        <v>138</v>
      </c>
      <c r="AL691" s="116">
        <f t="shared" si="171"/>
        <v>0</v>
      </c>
      <c r="AM691" s="116">
        <f t="shared" si="172"/>
        <v>0</v>
      </c>
      <c r="AN691" s="116">
        <f t="shared" si="173"/>
        <v>0</v>
      </c>
      <c r="AO691" s="116">
        <f t="shared" si="174"/>
        <v>0</v>
      </c>
      <c r="AP691" s="116">
        <f t="shared" si="175"/>
        <v>0</v>
      </c>
      <c r="AQ691" s="116">
        <f t="shared" si="176"/>
        <v>487</v>
      </c>
    </row>
    <row r="692" spans="1:43" x14ac:dyDescent="0.25">
      <c r="A692" s="119" t="s">
        <v>918</v>
      </c>
      <c r="B692" s="119" t="s">
        <v>929</v>
      </c>
      <c r="C692" s="120">
        <v>162</v>
      </c>
      <c r="D692" s="120">
        <v>5</v>
      </c>
      <c r="E692" s="120">
        <v>0</v>
      </c>
      <c r="F692" s="120">
        <v>0</v>
      </c>
      <c r="G692" s="120">
        <v>0</v>
      </c>
      <c r="H692" s="120">
        <v>0</v>
      </c>
      <c r="I692" s="120">
        <v>0</v>
      </c>
      <c r="J692" s="120">
        <v>0</v>
      </c>
      <c r="K692" s="120">
        <v>0</v>
      </c>
      <c r="L692" s="120">
        <v>0</v>
      </c>
      <c r="M692" s="120">
        <v>0</v>
      </c>
      <c r="N692" s="120">
        <v>0</v>
      </c>
      <c r="O692" s="120">
        <v>0</v>
      </c>
      <c r="P692" s="120">
        <v>0</v>
      </c>
      <c r="Q692" s="120">
        <v>0</v>
      </c>
      <c r="R692" s="120">
        <v>167</v>
      </c>
      <c r="AB692" s="116">
        <f t="shared" si="161"/>
        <v>162</v>
      </c>
      <c r="AC692" s="116">
        <f t="shared" si="162"/>
        <v>5</v>
      </c>
      <c r="AD692" s="116">
        <f t="shared" si="163"/>
        <v>0</v>
      </c>
      <c r="AE692" s="116">
        <f t="shared" si="164"/>
        <v>0</v>
      </c>
      <c r="AF692" s="116">
        <f t="shared" si="165"/>
        <v>0</v>
      </c>
      <c r="AG692" s="116">
        <f t="shared" si="166"/>
        <v>0</v>
      </c>
      <c r="AH692" s="116">
        <f t="shared" si="167"/>
        <v>0</v>
      </c>
      <c r="AI692" s="116">
        <f t="shared" si="168"/>
        <v>0</v>
      </c>
      <c r="AJ692" s="116">
        <f t="shared" si="169"/>
        <v>0</v>
      </c>
      <c r="AK692" s="116">
        <f t="shared" si="170"/>
        <v>0</v>
      </c>
      <c r="AL692" s="116">
        <f t="shared" si="171"/>
        <v>0</v>
      </c>
      <c r="AM692" s="116">
        <f t="shared" si="172"/>
        <v>0</v>
      </c>
      <c r="AN692" s="116">
        <f t="shared" si="173"/>
        <v>0</v>
      </c>
      <c r="AO692" s="116">
        <f t="shared" si="174"/>
        <v>0</v>
      </c>
      <c r="AP692" s="116">
        <f t="shared" si="175"/>
        <v>0</v>
      </c>
      <c r="AQ692" s="116">
        <f t="shared" si="176"/>
        <v>167</v>
      </c>
    </row>
    <row r="693" spans="1:43" x14ac:dyDescent="0.25">
      <c r="A693" s="119" t="s">
        <v>918</v>
      </c>
      <c r="B693" s="119" t="s">
        <v>930</v>
      </c>
      <c r="C693" s="120">
        <v>174</v>
      </c>
      <c r="D693" s="120">
        <v>0</v>
      </c>
      <c r="E693" s="120">
        <v>0</v>
      </c>
      <c r="F693" s="120">
        <v>0</v>
      </c>
      <c r="G693" s="120">
        <v>0</v>
      </c>
      <c r="H693" s="120">
        <v>0</v>
      </c>
      <c r="I693" s="120">
        <v>0</v>
      </c>
      <c r="J693" s="120">
        <v>0</v>
      </c>
      <c r="K693" s="120">
        <v>0</v>
      </c>
      <c r="L693" s="120">
        <v>0</v>
      </c>
      <c r="M693" s="120">
        <v>0</v>
      </c>
      <c r="N693" s="120">
        <v>0</v>
      </c>
      <c r="O693" s="120">
        <v>0</v>
      </c>
      <c r="P693" s="120">
        <v>0</v>
      </c>
      <c r="Q693" s="120">
        <v>0</v>
      </c>
      <c r="R693" s="120">
        <v>174</v>
      </c>
      <c r="AB693" s="116">
        <f t="shared" si="161"/>
        <v>174</v>
      </c>
      <c r="AC693" s="116">
        <f t="shared" si="162"/>
        <v>0</v>
      </c>
      <c r="AD693" s="116">
        <f t="shared" si="163"/>
        <v>0</v>
      </c>
      <c r="AE693" s="116">
        <f t="shared" si="164"/>
        <v>0</v>
      </c>
      <c r="AF693" s="116">
        <f t="shared" si="165"/>
        <v>0</v>
      </c>
      <c r="AG693" s="116">
        <f t="shared" si="166"/>
        <v>0</v>
      </c>
      <c r="AH693" s="116">
        <f t="shared" si="167"/>
        <v>0</v>
      </c>
      <c r="AI693" s="116">
        <f t="shared" si="168"/>
        <v>0</v>
      </c>
      <c r="AJ693" s="116">
        <f t="shared" si="169"/>
        <v>0</v>
      </c>
      <c r="AK693" s="116">
        <f t="shared" si="170"/>
        <v>0</v>
      </c>
      <c r="AL693" s="116">
        <f t="shared" si="171"/>
        <v>0</v>
      </c>
      <c r="AM693" s="116">
        <f t="shared" si="172"/>
        <v>0</v>
      </c>
      <c r="AN693" s="116">
        <f t="shared" si="173"/>
        <v>0</v>
      </c>
      <c r="AO693" s="116">
        <f t="shared" si="174"/>
        <v>0</v>
      </c>
      <c r="AP693" s="116">
        <f t="shared" si="175"/>
        <v>0</v>
      </c>
      <c r="AQ693" s="116">
        <f t="shared" si="176"/>
        <v>174</v>
      </c>
    </row>
    <row r="694" spans="1:43" x14ac:dyDescent="0.25">
      <c r="A694" s="119" t="s">
        <v>918</v>
      </c>
      <c r="B694" s="119" t="s">
        <v>931</v>
      </c>
      <c r="C694" s="120">
        <v>0</v>
      </c>
      <c r="D694" s="120">
        <v>94</v>
      </c>
      <c r="E694" s="120">
        <v>77</v>
      </c>
      <c r="F694" s="120">
        <v>92</v>
      </c>
      <c r="G694" s="120">
        <v>76</v>
      </c>
      <c r="H694" s="120">
        <v>144</v>
      </c>
      <c r="I694" s="120">
        <v>44</v>
      </c>
      <c r="J694" s="120">
        <v>0</v>
      </c>
      <c r="K694" s="120">
        <v>0</v>
      </c>
      <c r="L694" s="120">
        <v>0</v>
      </c>
      <c r="M694" s="120">
        <v>0</v>
      </c>
      <c r="N694" s="120">
        <v>0</v>
      </c>
      <c r="O694" s="120">
        <v>0</v>
      </c>
      <c r="P694" s="120">
        <v>0</v>
      </c>
      <c r="Q694" s="120">
        <v>0</v>
      </c>
      <c r="R694" s="120">
        <v>527</v>
      </c>
      <c r="AB694" s="116">
        <f t="shared" si="161"/>
        <v>0</v>
      </c>
      <c r="AC694" s="116">
        <f t="shared" si="162"/>
        <v>94</v>
      </c>
      <c r="AD694" s="116">
        <f t="shared" si="163"/>
        <v>77</v>
      </c>
      <c r="AE694" s="116">
        <f t="shared" si="164"/>
        <v>92</v>
      </c>
      <c r="AF694" s="116">
        <f t="shared" si="165"/>
        <v>76</v>
      </c>
      <c r="AG694" s="116">
        <f t="shared" si="166"/>
        <v>144</v>
      </c>
      <c r="AH694" s="116">
        <f t="shared" si="167"/>
        <v>44</v>
      </c>
      <c r="AI694" s="116">
        <f t="shared" si="168"/>
        <v>0</v>
      </c>
      <c r="AJ694" s="116">
        <f t="shared" si="169"/>
        <v>0</v>
      </c>
      <c r="AK694" s="116">
        <f t="shared" si="170"/>
        <v>0</v>
      </c>
      <c r="AL694" s="116">
        <f t="shared" si="171"/>
        <v>0</v>
      </c>
      <c r="AM694" s="116">
        <f t="shared" si="172"/>
        <v>0</v>
      </c>
      <c r="AN694" s="116">
        <f t="shared" si="173"/>
        <v>0</v>
      </c>
      <c r="AO694" s="116">
        <f t="shared" si="174"/>
        <v>0</v>
      </c>
      <c r="AP694" s="116">
        <f t="shared" si="175"/>
        <v>0</v>
      </c>
      <c r="AQ694" s="116">
        <f t="shared" si="176"/>
        <v>527</v>
      </c>
    </row>
    <row r="695" spans="1:43" x14ac:dyDescent="0.25">
      <c r="A695" s="119" t="s">
        <v>918</v>
      </c>
      <c r="B695" s="119" t="s">
        <v>932</v>
      </c>
      <c r="C695" s="120">
        <v>0</v>
      </c>
      <c r="D695" s="120">
        <v>87</v>
      </c>
      <c r="E695" s="120">
        <v>90</v>
      </c>
      <c r="F695" s="120">
        <v>108</v>
      </c>
      <c r="G695" s="120">
        <v>104</v>
      </c>
      <c r="H695" s="120">
        <v>92</v>
      </c>
      <c r="I695" s="120">
        <v>0</v>
      </c>
      <c r="J695" s="120">
        <v>0</v>
      </c>
      <c r="K695" s="120">
        <v>0</v>
      </c>
      <c r="L695" s="120">
        <v>0</v>
      </c>
      <c r="M695" s="120">
        <v>0</v>
      </c>
      <c r="N695" s="120">
        <v>0</v>
      </c>
      <c r="O695" s="120">
        <v>0</v>
      </c>
      <c r="P695" s="120">
        <v>0</v>
      </c>
      <c r="Q695" s="120">
        <v>0</v>
      </c>
      <c r="R695" s="120">
        <v>481</v>
      </c>
      <c r="AB695" s="116">
        <f t="shared" si="161"/>
        <v>0</v>
      </c>
      <c r="AC695" s="116">
        <f t="shared" si="162"/>
        <v>87</v>
      </c>
      <c r="AD695" s="116">
        <f t="shared" si="163"/>
        <v>90</v>
      </c>
      <c r="AE695" s="116">
        <f t="shared" si="164"/>
        <v>108</v>
      </c>
      <c r="AF695" s="116">
        <f t="shared" si="165"/>
        <v>104</v>
      </c>
      <c r="AG695" s="116">
        <f t="shared" si="166"/>
        <v>92</v>
      </c>
      <c r="AH695" s="116">
        <f t="shared" si="167"/>
        <v>0</v>
      </c>
      <c r="AI695" s="116">
        <f t="shared" si="168"/>
        <v>0</v>
      </c>
      <c r="AJ695" s="116">
        <f t="shared" si="169"/>
        <v>0</v>
      </c>
      <c r="AK695" s="116">
        <f t="shared" si="170"/>
        <v>0</v>
      </c>
      <c r="AL695" s="116">
        <f t="shared" si="171"/>
        <v>0</v>
      </c>
      <c r="AM695" s="116">
        <f t="shared" si="172"/>
        <v>0</v>
      </c>
      <c r="AN695" s="116">
        <f t="shared" si="173"/>
        <v>0</v>
      </c>
      <c r="AO695" s="116">
        <f t="shared" si="174"/>
        <v>0</v>
      </c>
      <c r="AP695" s="116">
        <f t="shared" si="175"/>
        <v>0</v>
      </c>
      <c r="AQ695" s="116">
        <f t="shared" si="176"/>
        <v>481</v>
      </c>
    </row>
    <row r="696" spans="1:43" x14ac:dyDescent="0.25">
      <c r="A696" s="119" t="s">
        <v>918</v>
      </c>
      <c r="B696" s="119" t="s">
        <v>933</v>
      </c>
      <c r="C696" s="120">
        <v>0</v>
      </c>
      <c r="D696" s="120">
        <v>115</v>
      </c>
      <c r="E696" s="120">
        <v>101</v>
      </c>
      <c r="F696" s="120">
        <v>80</v>
      </c>
      <c r="G696" s="120">
        <v>95</v>
      </c>
      <c r="H696" s="120">
        <v>80</v>
      </c>
      <c r="I696" s="120">
        <v>0</v>
      </c>
      <c r="J696" s="120">
        <v>0</v>
      </c>
      <c r="K696" s="120">
        <v>0</v>
      </c>
      <c r="L696" s="120">
        <v>0</v>
      </c>
      <c r="M696" s="120">
        <v>0</v>
      </c>
      <c r="N696" s="120">
        <v>0</v>
      </c>
      <c r="O696" s="120">
        <v>0</v>
      </c>
      <c r="P696" s="120">
        <v>0</v>
      </c>
      <c r="Q696" s="120">
        <v>0</v>
      </c>
      <c r="R696" s="118">
        <v>471</v>
      </c>
      <c r="AB696" s="116">
        <f t="shared" si="161"/>
        <v>0</v>
      </c>
      <c r="AC696" s="116">
        <f t="shared" si="162"/>
        <v>115</v>
      </c>
      <c r="AD696" s="116">
        <f t="shared" si="163"/>
        <v>101</v>
      </c>
      <c r="AE696" s="116">
        <f t="shared" si="164"/>
        <v>80</v>
      </c>
      <c r="AF696" s="116">
        <f t="shared" si="165"/>
        <v>95</v>
      </c>
      <c r="AG696" s="116">
        <f t="shared" si="166"/>
        <v>80</v>
      </c>
      <c r="AH696" s="116">
        <f t="shared" si="167"/>
        <v>0</v>
      </c>
      <c r="AI696" s="116">
        <f t="shared" si="168"/>
        <v>0</v>
      </c>
      <c r="AJ696" s="116">
        <f t="shared" si="169"/>
        <v>0</v>
      </c>
      <c r="AK696" s="116">
        <f t="shared" si="170"/>
        <v>0</v>
      </c>
      <c r="AL696" s="116">
        <f t="shared" si="171"/>
        <v>0</v>
      </c>
      <c r="AM696" s="116">
        <f t="shared" si="172"/>
        <v>0</v>
      </c>
      <c r="AN696" s="116">
        <f t="shared" si="173"/>
        <v>0</v>
      </c>
      <c r="AO696" s="116">
        <f t="shared" si="174"/>
        <v>0</v>
      </c>
      <c r="AP696" s="116">
        <f t="shared" si="175"/>
        <v>0</v>
      </c>
      <c r="AQ696" s="116">
        <f t="shared" si="176"/>
        <v>471</v>
      </c>
    </row>
    <row r="697" spans="1:43" x14ac:dyDescent="0.25">
      <c r="A697" s="119" t="s">
        <v>918</v>
      </c>
      <c r="B697" s="119" t="s">
        <v>934</v>
      </c>
      <c r="C697" s="120">
        <v>0</v>
      </c>
      <c r="D697" s="120">
        <v>44</v>
      </c>
      <c r="E697" s="120">
        <v>42</v>
      </c>
      <c r="F697" s="120">
        <v>40</v>
      </c>
      <c r="G697" s="120">
        <v>35</v>
      </c>
      <c r="H697" s="120">
        <v>0</v>
      </c>
      <c r="I697" s="120">
        <v>0</v>
      </c>
      <c r="J697" s="120">
        <v>0</v>
      </c>
      <c r="K697" s="120">
        <v>0</v>
      </c>
      <c r="L697" s="120">
        <v>0</v>
      </c>
      <c r="M697" s="120">
        <v>0</v>
      </c>
      <c r="N697" s="120">
        <v>0</v>
      </c>
      <c r="O697" s="120">
        <v>0</v>
      </c>
      <c r="P697" s="120">
        <v>0</v>
      </c>
      <c r="Q697" s="120">
        <v>0</v>
      </c>
      <c r="R697" s="120">
        <v>161</v>
      </c>
      <c r="AB697" s="116">
        <f t="shared" si="161"/>
        <v>0</v>
      </c>
      <c r="AC697" s="116">
        <f t="shared" si="162"/>
        <v>44</v>
      </c>
      <c r="AD697" s="116">
        <f t="shared" si="163"/>
        <v>42</v>
      </c>
      <c r="AE697" s="116">
        <f t="shared" si="164"/>
        <v>40</v>
      </c>
      <c r="AF697" s="116">
        <f t="shared" si="165"/>
        <v>35</v>
      </c>
      <c r="AG697" s="116">
        <f t="shared" si="166"/>
        <v>0</v>
      </c>
      <c r="AH697" s="116">
        <f t="shared" si="167"/>
        <v>0</v>
      </c>
      <c r="AI697" s="116">
        <f t="shared" si="168"/>
        <v>0</v>
      </c>
      <c r="AJ697" s="116">
        <f t="shared" si="169"/>
        <v>0</v>
      </c>
      <c r="AK697" s="116">
        <f t="shared" si="170"/>
        <v>0</v>
      </c>
      <c r="AL697" s="116">
        <f t="shared" si="171"/>
        <v>0</v>
      </c>
      <c r="AM697" s="116">
        <f t="shared" si="172"/>
        <v>0</v>
      </c>
      <c r="AN697" s="116">
        <f t="shared" si="173"/>
        <v>0</v>
      </c>
      <c r="AO697" s="116">
        <f t="shared" si="174"/>
        <v>0</v>
      </c>
      <c r="AP697" s="116">
        <f t="shared" si="175"/>
        <v>0</v>
      </c>
      <c r="AQ697" s="116">
        <f t="shared" si="176"/>
        <v>161</v>
      </c>
    </row>
    <row r="698" spans="1:43" x14ac:dyDescent="0.25">
      <c r="A698" s="119" t="s">
        <v>935</v>
      </c>
      <c r="B698" s="119" t="s">
        <v>936</v>
      </c>
      <c r="C698" s="120">
        <v>10</v>
      </c>
      <c r="D698" s="120">
        <v>3</v>
      </c>
      <c r="E698" s="120">
        <v>14</v>
      </c>
      <c r="F698" s="120">
        <v>8</v>
      </c>
      <c r="G698" s="120">
        <v>5</v>
      </c>
      <c r="H698" s="120">
        <v>10</v>
      </c>
      <c r="I698" s="120">
        <v>12</v>
      </c>
      <c r="J698" s="120">
        <v>9</v>
      </c>
      <c r="K698" s="120">
        <v>0</v>
      </c>
      <c r="L698" s="120">
        <v>0</v>
      </c>
      <c r="M698" s="120">
        <v>0</v>
      </c>
      <c r="N698" s="120">
        <v>0</v>
      </c>
      <c r="O698" s="120">
        <v>0</v>
      </c>
      <c r="P698" s="120">
        <v>0</v>
      </c>
      <c r="Q698" s="120">
        <v>0</v>
      </c>
      <c r="R698" s="120">
        <v>71</v>
      </c>
      <c r="AB698" s="116">
        <f t="shared" si="161"/>
        <v>10</v>
      </c>
      <c r="AC698" s="116">
        <f t="shared" si="162"/>
        <v>3</v>
      </c>
      <c r="AD698" s="116">
        <f t="shared" si="163"/>
        <v>14</v>
      </c>
      <c r="AE698" s="116">
        <f t="shared" si="164"/>
        <v>8</v>
      </c>
      <c r="AF698" s="116">
        <f t="shared" si="165"/>
        <v>5</v>
      </c>
      <c r="AG698" s="116">
        <f t="shared" si="166"/>
        <v>10</v>
      </c>
      <c r="AH698" s="116">
        <f t="shared" si="167"/>
        <v>12</v>
      </c>
      <c r="AI698" s="116">
        <f t="shared" si="168"/>
        <v>9</v>
      </c>
      <c r="AJ698" s="116">
        <f t="shared" si="169"/>
        <v>0</v>
      </c>
      <c r="AK698" s="116">
        <f t="shared" si="170"/>
        <v>0</v>
      </c>
      <c r="AL698" s="116">
        <f t="shared" si="171"/>
        <v>0</v>
      </c>
      <c r="AM698" s="116">
        <f t="shared" si="172"/>
        <v>0</v>
      </c>
      <c r="AN698" s="116">
        <f t="shared" si="173"/>
        <v>0</v>
      </c>
      <c r="AO698" s="116">
        <f t="shared" si="174"/>
        <v>0</v>
      </c>
      <c r="AP698" s="116">
        <f t="shared" si="175"/>
        <v>0</v>
      </c>
      <c r="AQ698" s="116">
        <f t="shared" si="176"/>
        <v>71</v>
      </c>
    </row>
    <row r="699" spans="1:43" x14ac:dyDescent="0.25">
      <c r="A699" s="119" t="s">
        <v>937</v>
      </c>
      <c r="B699" s="119" t="s">
        <v>938</v>
      </c>
      <c r="C699" s="120">
        <v>0</v>
      </c>
      <c r="D699" s="120">
        <v>38</v>
      </c>
      <c r="E699" s="120">
        <v>34</v>
      </c>
      <c r="F699" s="120">
        <v>35</v>
      </c>
      <c r="G699" s="120">
        <v>34</v>
      </c>
      <c r="H699" s="120">
        <v>34</v>
      </c>
      <c r="I699" s="120">
        <v>33</v>
      </c>
      <c r="J699" s="120">
        <v>33</v>
      </c>
      <c r="K699" s="120">
        <v>31</v>
      </c>
      <c r="L699" s="120">
        <v>34</v>
      </c>
      <c r="M699" s="120">
        <v>0</v>
      </c>
      <c r="N699" s="120">
        <v>0</v>
      </c>
      <c r="O699" s="120">
        <v>0</v>
      </c>
      <c r="P699" s="120">
        <v>0</v>
      </c>
      <c r="Q699" s="120">
        <v>0</v>
      </c>
      <c r="R699" s="120">
        <v>306</v>
      </c>
      <c r="AB699" s="116">
        <f t="shared" si="161"/>
        <v>0</v>
      </c>
      <c r="AC699" s="116">
        <f t="shared" si="162"/>
        <v>38</v>
      </c>
      <c r="AD699" s="116">
        <f t="shared" si="163"/>
        <v>34</v>
      </c>
      <c r="AE699" s="116">
        <f t="shared" si="164"/>
        <v>35</v>
      </c>
      <c r="AF699" s="116">
        <f t="shared" si="165"/>
        <v>34</v>
      </c>
      <c r="AG699" s="116">
        <f t="shared" si="166"/>
        <v>34</v>
      </c>
      <c r="AH699" s="116">
        <f t="shared" si="167"/>
        <v>33</v>
      </c>
      <c r="AI699" s="116">
        <f t="shared" si="168"/>
        <v>33</v>
      </c>
      <c r="AJ699" s="116">
        <f t="shared" si="169"/>
        <v>31</v>
      </c>
      <c r="AK699" s="116">
        <f t="shared" si="170"/>
        <v>34</v>
      </c>
      <c r="AL699" s="116">
        <f t="shared" si="171"/>
        <v>0</v>
      </c>
      <c r="AM699" s="116">
        <f t="shared" si="172"/>
        <v>0</v>
      </c>
      <c r="AN699" s="116">
        <f t="shared" si="173"/>
        <v>0</v>
      </c>
      <c r="AO699" s="116">
        <f t="shared" si="174"/>
        <v>0</v>
      </c>
      <c r="AP699" s="116">
        <f t="shared" si="175"/>
        <v>0</v>
      </c>
      <c r="AQ699" s="116">
        <f t="shared" si="176"/>
        <v>306</v>
      </c>
    </row>
    <row r="700" spans="1:43" x14ac:dyDescent="0.25">
      <c r="A700" s="119" t="s">
        <v>939</v>
      </c>
      <c r="B700" s="119" t="s">
        <v>940</v>
      </c>
      <c r="C700" s="120">
        <v>0</v>
      </c>
      <c r="D700" s="120">
        <v>20</v>
      </c>
      <c r="E700" s="120">
        <v>20</v>
      </c>
      <c r="F700" s="120">
        <v>19</v>
      </c>
      <c r="G700" s="120">
        <v>22</v>
      </c>
      <c r="H700" s="120">
        <v>22</v>
      </c>
      <c r="I700" s="120">
        <v>22</v>
      </c>
      <c r="J700" s="120">
        <v>34</v>
      </c>
      <c r="K700" s="120">
        <v>31</v>
      </c>
      <c r="L700" s="120">
        <v>28</v>
      </c>
      <c r="M700" s="120">
        <v>0</v>
      </c>
      <c r="N700" s="120">
        <v>0</v>
      </c>
      <c r="O700" s="120">
        <v>0</v>
      </c>
      <c r="P700" s="120">
        <v>0</v>
      </c>
      <c r="Q700" s="120">
        <v>0</v>
      </c>
      <c r="R700" s="120">
        <v>218</v>
      </c>
      <c r="AB700" s="116">
        <f t="shared" si="161"/>
        <v>0</v>
      </c>
      <c r="AC700" s="116">
        <f t="shared" si="162"/>
        <v>20</v>
      </c>
      <c r="AD700" s="116">
        <f t="shared" si="163"/>
        <v>20</v>
      </c>
      <c r="AE700" s="116">
        <f t="shared" si="164"/>
        <v>19</v>
      </c>
      <c r="AF700" s="116">
        <f t="shared" si="165"/>
        <v>22</v>
      </c>
      <c r="AG700" s="116">
        <f t="shared" si="166"/>
        <v>22</v>
      </c>
      <c r="AH700" s="116">
        <f t="shared" si="167"/>
        <v>22</v>
      </c>
      <c r="AI700" s="116">
        <f t="shared" si="168"/>
        <v>34</v>
      </c>
      <c r="AJ700" s="116">
        <f t="shared" si="169"/>
        <v>31</v>
      </c>
      <c r="AK700" s="116">
        <f t="shared" si="170"/>
        <v>28</v>
      </c>
      <c r="AL700" s="116">
        <f t="shared" si="171"/>
        <v>0</v>
      </c>
      <c r="AM700" s="116">
        <f t="shared" si="172"/>
        <v>0</v>
      </c>
      <c r="AN700" s="116">
        <f t="shared" si="173"/>
        <v>0</v>
      </c>
      <c r="AO700" s="116">
        <f t="shared" si="174"/>
        <v>0</v>
      </c>
      <c r="AP700" s="116">
        <f t="shared" si="175"/>
        <v>0</v>
      </c>
      <c r="AQ700" s="116">
        <f t="shared" si="176"/>
        <v>218</v>
      </c>
    </row>
    <row r="701" spans="1:43" x14ac:dyDescent="0.25">
      <c r="A701" s="119" t="s">
        <v>941</v>
      </c>
      <c r="B701" s="119" t="s">
        <v>942</v>
      </c>
      <c r="C701" s="120">
        <v>61</v>
      </c>
      <c r="D701" s="120">
        <v>67</v>
      </c>
      <c r="E701" s="120">
        <v>69</v>
      </c>
      <c r="F701" s="120">
        <v>81</v>
      </c>
      <c r="G701" s="120">
        <v>82</v>
      </c>
      <c r="H701" s="120">
        <v>71</v>
      </c>
      <c r="I701" s="120">
        <v>71</v>
      </c>
      <c r="J701" s="120">
        <v>0</v>
      </c>
      <c r="K701" s="120">
        <v>0</v>
      </c>
      <c r="L701" s="120">
        <v>0</v>
      </c>
      <c r="M701" s="120">
        <v>0</v>
      </c>
      <c r="N701" s="120">
        <v>0</v>
      </c>
      <c r="O701" s="120">
        <v>0</v>
      </c>
      <c r="P701" s="120">
        <v>0</v>
      </c>
      <c r="Q701" s="120">
        <v>0</v>
      </c>
      <c r="R701" s="120">
        <v>502</v>
      </c>
      <c r="AB701" s="116">
        <f t="shared" si="161"/>
        <v>61</v>
      </c>
      <c r="AC701" s="116">
        <f t="shared" si="162"/>
        <v>67</v>
      </c>
      <c r="AD701" s="116">
        <f t="shared" si="163"/>
        <v>69</v>
      </c>
      <c r="AE701" s="116">
        <f t="shared" si="164"/>
        <v>81</v>
      </c>
      <c r="AF701" s="116">
        <f t="shared" si="165"/>
        <v>82</v>
      </c>
      <c r="AG701" s="116">
        <f t="shared" si="166"/>
        <v>71</v>
      </c>
      <c r="AH701" s="116">
        <f t="shared" si="167"/>
        <v>71</v>
      </c>
      <c r="AI701" s="116">
        <f t="shared" si="168"/>
        <v>0</v>
      </c>
      <c r="AJ701" s="116">
        <f t="shared" si="169"/>
        <v>0</v>
      </c>
      <c r="AK701" s="116">
        <f t="shared" si="170"/>
        <v>0</v>
      </c>
      <c r="AL701" s="116">
        <f t="shared" si="171"/>
        <v>0</v>
      </c>
      <c r="AM701" s="116">
        <f t="shared" si="172"/>
        <v>0</v>
      </c>
      <c r="AN701" s="116">
        <f t="shared" si="173"/>
        <v>0</v>
      </c>
      <c r="AO701" s="116">
        <f t="shared" si="174"/>
        <v>0</v>
      </c>
      <c r="AP701" s="116">
        <f t="shared" si="175"/>
        <v>0</v>
      </c>
      <c r="AQ701" s="116">
        <f t="shared" si="176"/>
        <v>502</v>
      </c>
    </row>
    <row r="702" spans="1:43" x14ac:dyDescent="0.25">
      <c r="A702" s="119" t="s">
        <v>941</v>
      </c>
      <c r="B702" s="119" t="s">
        <v>943</v>
      </c>
      <c r="C702" s="120">
        <v>0</v>
      </c>
      <c r="D702" s="120">
        <v>0</v>
      </c>
      <c r="E702" s="120">
        <v>0</v>
      </c>
      <c r="F702" s="120">
        <v>0</v>
      </c>
      <c r="G702" s="120">
        <v>0</v>
      </c>
      <c r="H702" s="120">
        <v>0</v>
      </c>
      <c r="I702" s="120">
        <v>0</v>
      </c>
      <c r="J702" s="120">
        <v>0</v>
      </c>
      <c r="K702" s="120">
        <v>0</v>
      </c>
      <c r="L702" s="120">
        <v>0</v>
      </c>
      <c r="M702" s="120">
        <v>263</v>
      </c>
      <c r="N702" s="120">
        <v>252</v>
      </c>
      <c r="O702" s="120">
        <v>282</v>
      </c>
      <c r="P702" s="120">
        <v>263</v>
      </c>
      <c r="Q702" s="120">
        <v>6</v>
      </c>
      <c r="R702" s="120">
        <v>1066</v>
      </c>
      <c r="AB702" s="116">
        <f t="shared" si="161"/>
        <v>0</v>
      </c>
      <c r="AC702" s="116">
        <f t="shared" si="162"/>
        <v>0</v>
      </c>
      <c r="AD702" s="116">
        <f t="shared" si="163"/>
        <v>0</v>
      </c>
      <c r="AE702" s="116">
        <f t="shared" si="164"/>
        <v>0</v>
      </c>
      <c r="AF702" s="116">
        <f t="shared" si="165"/>
        <v>0</v>
      </c>
      <c r="AG702" s="116">
        <f t="shared" si="166"/>
        <v>0</v>
      </c>
      <c r="AH702" s="116">
        <f t="shared" si="167"/>
        <v>0</v>
      </c>
      <c r="AI702" s="116">
        <f t="shared" si="168"/>
        <v>0</v>
      </c>
      <c r="AJ702" s="116">
        <f t="shared" si="169"/>
        <v>0</v>
      </c>
      <c r="AK702" s="116">
        <f t="shared" si="170"/>
        <v>0</v>
      </c>
      <c r="AL702" s="116">
        <f t="shared" si="171"/>
        <v>263</v>
      </c>
      <c r="AM702" s="116">
        <f t="shared" si="172"/>
        <v>252</v>
      </c>
      <c r="AN702" s="116">
        <f t="shared" si="173"/>
        <v>282</v>
      </c>
      <c r="AO702" s="116">
        <f t="shared" si="174"/>
        <v>263</v>
      </c>
      <c r="AP702" s="116">
        <f t="shared" si="175"/>
        <v>6</v>
      </c>
      <c r="AQ702" s="116">
        <f t="shared" si="176"/>
        <v>1066</v>
      </c>
    </row>
    <row r="703" spans="1:43" x14ac:dyDescent="0.25">
      <c r="A703" s="119" t="s">
        <v>941</v>
      </c>
      <c r="B703" s="119" t="s">
        <v>944</v>
      </c>
      <c r="C703" s="120">
        <v>0</v>
      </c>
      <c r="D703" s="120">
        <v>0</v>
      </c>
      <c r="E703" s="120">
        <v>0</v>
      </c>
      <c r="F703" s="120">
        <v>0</v>
      </c>
      <c r="G703" s="120">
        <v>0</v>
      </c>
      <c r="H703" s="120">
        <v>0</v>
      </c>
      <c r="I703" s="120">
        <v>0</v>
      </c>
      <c r="J703" s="120">
        <v>274</v>
      </c>
      <c r="K703" s="120">
        <v>267</v>
      </c>
      <c r="L703" s="120">
        <v>257</v>
      </c>
      <c r="M703" s="120">
        <v>0</v>
      </c>
      <c r="N703" s="120">
        <v>0</v>
      </c>
      <c r="O703" s="120">
        <v>0</v>
      </c>
      <c r="P703" s="120">
        <v>0</v>
      </c>
      <c r="Q703" s="120">
        <v>0</v>
      </c>
      <c r="R703" s="120">
        <v>798</v>
      </c>
      <c r="AB703" s="116">
        <f t="shared" si="161"/>
        <v>0</v>
      </c>
      <c r="AC703" s="116">
        <f t="shared" si="162"/>
        <v>0</v>
      </c>
      <c r="AD703" s="116">
        <f t="shared" si="163"/>
        <v>0</v>
      </c>
      <c r="AE703" s="116">
        <f t="shared" si="164"/>
        <v>0</v>
      </c>
      <c r="AF703" s="116">
        <f t="shared" si="165"/>
        <v>0</v>
      </c>
      <c r="AG703" s="116">
        <f t="shared" si="166"/>
        <v>0</v>
      </c>
      <c r="AH703" s="116">
        <f t="shared" si="167"/>
        <v>0</v>
      </c>
      <c r="AI703" s="116">
        <f t="shared" si="168"/>
        <v>274</v>
      </c>
      <c r="AJ703" s="116">
        <f t="shared" si="169"/>
        <v>267</v>
      </c>
      <c r="AK703" s="116">
        <f t="shared" si="170"/>
        <v>257</v>
      </c>
      <c r="AL703" s="116">
        <f t="shared" si="171"/>
        <v>0</v>
      </c>
      <c r="AM703" s="116">
        <f t="shared" si="172"/>
        <v>0</v>
      </c>
      <c r="AN703" s="116">
        <f t="shared" si="173"/>
        <v>0</v>
      </c>
      <c r="AO703" s="116">
        <f t="shared" si="174"/>
        <v>0</v>
      </c>
      <c r="AP703" s="116">
        <f t="shared" si="175"/>
        <v>0</v>
      </c>
      <c r="AQ703" s="116">
        <f t="shared" si="176"/>
        <v>798</v>
      </c>
    </row>
    <row r="704" spans="1:43" x14ac:dyDescent="0.25">
      <c r="A704" s="119" t="s">
        <v>941</v>
      </c>
      <c r="B704" s="119" t="s">
        <v>945</v>
      </c>
      <c r="C704" s="120">
        <v>0</v>
      </c>
      <c r="D704" s="120">
        <v>50</v>
      </c>
      <c r="E704" s="120">
        <v>45</v>
      </c>
      <c r="F704" s="120">
        <v>73</v>
      </c>
      <c r="G704" s="120">
        <v>59</v>
      </c>
      <c r="H704" s="120">
        <v>59</v>
      </c>
      <c r="I704" s="120">
        <v>66</v>
      </c>
      <c r="J704" s="120">
        <v>0</v>
      </c>
      <c r="K704" s="120">
        <v>0</v>
      </c>
      <c r="L704" s="120">
        <v>0</v>
      </c>
      <c r="M704" s="120">
        <v>0</v>
      </c>
      <c r="N704" s="120">
        <v>0</v>
      </c>
      <c r="O704" s="120">
        <v>0</v>
      </c>
      <c r="P704" s="120">
        <v>0</v>
      </c>
      <c r="Q704" s="120">
        <v>0</v>
      </c>
      <c r="R704" s="120">
        <v>352</v>
      </c>
      <c r="AB704" s="116">
        <f t="shared" si="161"/>
        <v>0</v>
      </c>
      <c r="AC704" s="116">
        <f t="shared" si="162"/>
        <v>50</v>
      </c>
      <c r="AD704" s="116">
        <f t="shared" si="163"/>
        <v>45</v>
      </c>
      <c r="AE704" s="116">
        <f t="shared" si="164"/>
        <v>73</v>
      </c>
      <c r="AF704" s="116">
        <f t="shared" si="165"/>
        <v>59</v>
      </c>
      <c r="AG704" s="116">
        <f t="shared" si="166"/>
        <v>59</v>
      </c>
      <c r="AH704" s="116">
        <f t="shared" si="167"/>
        <v>66</v>
      </c>
      <c r="AI704" s="116">
        <f t="shared" si="168"/>
        <v>0</v>
      </c>
      <c r="AJ704" s="116">
        <f t="shared" si="169"/>
        <v>0</v>
      </c>
      <c r="AK704" s="116">
        <f t="shared" si="170"/>
        <v>0</v>
      </c>
      <c r="AL704" s="116">
        <f t="shared" si="171"/>
        <v>0</v>
      </c>
      <c r="AM704" s="116">
        <f t="shared" si="172"/>
        <v>0</v>
      </c>
      <c r="AN704" s="116">
        <f t="shared" si="173"/>
        <v>0</v>
      </c>
      <c r="AO704" s="116">
        <f t="shared" si="174"/>
        <v>0</v>
      </c>
      <c r="AP704" s="116">
        <f t="shared" si="175"/>
        <v>0</v>
      </c>
      <c r="AQ704" s="116">
        <f t="shared" si="176"/>
        <v>352</v>
      </c>
    </row>
    <row r="705" spans="1:43" x14ac:dyDescent="0.25">
      <c r="A705" s="119" t="s">
        <v>941</v>
      </c>
      <c r="B705" s="119" t="s">
        <v>157</v>
      </c>
      <c r="C705" s="120">
        <v>0</v>
      </c>
      <c r="D705" s="120">
        <v>79</v>
      </c>
      <c r="E705" s="120">
        <v>72</v>
      </c>
      <c r="F705" s="120">
        <v>85</v>
      </c>
      <c r="G705" s="120">
        <v>98</v>
      </c>
      <c r="H705" s="120">
        <v>78</v>
      </c>
      <c r="I705" s="120">
        <v>84</v>
      </c>
      <c r="J705" s="120">
        <v>0</v>
      </c>
      <c r="K705" s="120">
        <v>0</v>
      </c>
      <c r="L705" s="120">
        <v>0</v>
      </c>
      <c r="M705" s="120">
        <v>0</v>
      </c>
      <c r="N705" s="120">
        <v>0</v>
      </c>
      <c r="O705" s="120">
        <v>0</v>
      </c>
      <c r="P705" s="120">
        <v>0</v>
      </c>
      <c r="Q705" s="120">
        <v>0</v>
      </c>
      <c r="R705" s="120">
        <v>496</v>
      </c>
      <c r="AB705" s="116">
        <f t="shared" si="161"/>
        <v>0</v>
      </c>
      <c r="AC705" s="116">
        <f t="shared" si="162"/>
        <v>79</v>
      </c>
      <c r="AD705" s="116">
        <f t="shared" si="163"/>
        <v>72</v>
      </c>
      <c r="AE705" s="116">
        <f t="shared" si="164"/>
        <v>85</v>
      </c>
      <c r="AF705" s="116">
        <f t="shared" si="165"/>
        <v>98</v>
      </c>
      <c r="AG705" s="116">
        <f t="shared" si="166"/>
        <v>78</v>
      </c>
      <c r="AH705" s="116">
        <f t="shared" si="167"/>
        <v>84</v>
      </c>
      <c r="AI705" s="116">
        <f t="shared" si="168"/>
        <v>0</v>
      </c>
      <c r="AJ705" s="116">
        <f t="shared" si="169"/>
        <v>0</v>
      </c>
      <c r="AK705" s="116">
        <f t="shared" si="170"/>
        <v>0</v>
      </c>
      <c r="AL705" s="116">
        <f t="shared" si="171"/>
        <v>0</v>
      </c>
      <c r="AM705" s="116">
        <f t="shared" si="172"/>
        <v>0</v>
      </c>
      <c r="AN705" s="116">
        <f t="shared" si="173"/>
        <v>0</v>
      </c>
      <c r="AO705" s="116">
        <f t="shared" si="174"/>
        <v>0</v>
      </c>
      <c r="AP705" s="116">
        <f t="shared" si="175"/>
        <v>0</v>
      </c>
      <c r="AQ705" s="116">
        <f t="shared" si="176"/>
        <v>496</v>
      </c>
    </row>
    <row r="706" spans="1:43" x14ac:dyDescent="0.25">
      <c r="A706" s="119" t="s">
        <v>941</v>
      </c>
      <c r="B706" s="119" t="s">
        <v>946</v>
      </c>
      <c r="C706" s="120">
        <v>13</v>
      </c>
      <c r="D706" s="120">
        <v>59</v>
      </c>
      <c r="E706" s="120">
        <v>66</v>
      </c>
      <c r="F706" s="120">
        <v>66</v>
      </c>
      <c r="G706" s="120">
        <v>53</v>
      </c>
      <c r="H706" s="120">
        <v>66</v>
      </c>
      <c r="I706" s="120">
        <v>79</v>
      </c>
      <c r="J706" s="120">
        <v>0</v>
      </c>
      <c r="K706" s="120">
        <v>0</v>
      </c>
      <c r="L706" s="120">
        <v>0</v>
      </c>
      <c r="M706" s="120">
        <v>0</v>
      </c>
      <c r="N706" s="120">
        <v>0</v>
      </c>
      <c r="O706" s="120">
        <v>0</v>
      </c>
      <c r="P706" s="120">
        <v>0</v>
      </c>
      <c r="Q706" s="120">
        <v>0</v>
      </c>
      <c r="R706" s="120">
        <v>402</v>
      </c>
      <c r="AB706" s="116">
        <f t="shared" si="161"/>
        <v>13</v>
      </c>
      <c r="AC706" s="116">
        <f t="shared" si="162"/>
        <v>59</v>
      </c>
      <c r="AD706" s="116">
        <f t="shared" si="163"/>
        <v>66</v>
      </c>
      <c r="AE706" s="116">
        <f t="shared" si="164"/>
        <v>66</v>
      </c>
      <c r="AF706" s="116">
        <f t="shared" si="165"/>
        <v>53</v>
      </c>
      <c r="AG706" s="116">
        <f t="shared" si="166"/>
        <v>66</v>
      </c>
      <c r="AH706" s="116">
        <f t="shared" si="167"/>
        <v>79</v>
      </c>
      <c r="AI706" s="116">
        <f t="shared" si="168"/>
        <v>0</v>
      </c>
      <c r="AJ706" s="116">
        <f t="shared" si="169"/>
        <v>0</v>
      </c>
      <c r="AK706" s="116">
        <f t="shared" si="170"/>
        <v>0</v>
      </c>
      <c r="AL706" s="116">
        <f t="shared" si="171"/>
        <v>0</v>
      </c>
      <c r="AM706" s="116">
        <f t="shared" si="172"/>
        <v>0</v>
      </c>
      <c r="AN706" s="116">
        <f t="shared" si="173"/>
        <v>0</v>
      </c>
      <c r="AO706" s="116">
        <f t="shared" si="174"/>
        <v>0</v>
      </c>
      <c r="AP706" s="116">
        <f t="shared" si="175"/>
        <v>0</v>
      </c>
      <c r="AQ706" s="116">
        <f t="shared" si="176"/>
        <v>402</v>
      </c>
    </row>
    <row r="707" spans="1:43" x14ac:dyDescent="0.25">
      <c r="A707" s="119" t="s">
        <v>947</v>
      </c>
      <c r="B707" s="119" t="s">
        <v>948</v>
      </c>
      <c r="C707" s="120">
        <v>0</v>
      </c>
      <c r="D707" s="120">
        <v>0</v>
      </c>
      <c r="E707" s="120">
        <v>0</v>
      </c>
      <c r="F707" s="120">
        <v>0</v>
      </c>
      <c r="G707" s="120">
        <v>0</v>
      </c>
      <c r="H707" s="120">
        <v>0</v>
      </c>
      <c r="I707" s="120">
        <v>0</v>
      </c>
      <c r="J707" s="120">
        <v>123</v>
      </c>
      <c r="K707" s="120">
        <v>113</v>
      </c>
      <c r="L707" s="120">
        <v>114</v>
      </c>
      <c r="M707" s="120">
        <v>79</v>
      </c>
      <c r="N707" s="120">
        <v>77</v>
      </c>
      <c r="O707" s="120">
        <v>73</v>
      </c>
      <c r="P707" s="120">
        <v>80</v>
      </c>
      <c r="Q707" s="120">
        <v>6</v>
      </c>
      <c r="R707" s="120">
        <v>665</v>
      </c>
      <c r="AB707" s="116">
        <f t="shared" si="161"/>
        <v>0</v>
      </c>
      <c r="AC707" s="116">
        <f t="shared" si="162"/>
        <v>0</v>
      </c>
      <c r="AD707" s="116">
        <f t="shared" si="163"/>
        <v>0</v>
      </c>
      <c r="AE707" s="116">
        <f t="shared" si="164"/>
        <v>0</v>
      </c>
      <c r="AF707" s="116">
        <f t="shared" si="165"/>
        <v>0</v>
      </c>
      <c r="AG707" s="116">
        <f t="shared" si="166"/>
        <v>0</v>
      </c>
      <c r="AH707" s="116">
        <f t="shared" si="167"/>
        <v>0</v>
      </c>
      <c r="AI707" s="116">
        <f t="shared" si="168"/>
        <v>123</v>
      </c>
      <c r="AJ707" s="116">
        <f t="shared" si="169"/>
        <v>113</v>
      </c>
      <c r="AK707" s="116">
        <f t="shared" si="170"/>
        <v>114</v>
      </c>
      <c r="AL707" s="116">
        <f t="shared" si="171"/>
        <v>79</v>
      </c>
      <c r="AM707" s="116">
        <f t="shared" si="172"/>
        <v>77</v>
      </c>
      <c r="AN707" s="116">
        <f t="shared" si="173"/>
        <v>73</v>
      </c>
      <c r="AO707" s="116">
        <f t="shared" si="174"/>
        <v>80</v>
      </c>
      <c r="AP707" s="116">
        <f t="shared" si="175"/>
        <v>6</v>
      </c>
      <c r="AQ707" s="116">
        <f t="shared" si="176"/>
        <v>665</v>
      </c>
    </row>
    <row r="708" spans="1:43" x14ac:dyDescent="0.25">
      <c r="A708" s="119" t="s">
        <v>947</v>
      </c>
      <c r="B708" s="119" t="s">
        <v>289</v>
      </c>
      <c r="C708" s="120">
        <v>57</v>
      </c>
      <c r="D708" s="120">
        <v>108</v>
      </c>
      <c r="E708" s="120">
        <v>95</v>
      </c>
      <c r="F708" s="120">
        <v>109</v>
      </c>
      <c r="G708" s="120">
        <v>104</v>
      </c>
      <c r="H708" s="120">
        <v>99</v>
      </c>
      <c r="I708" s="120">
        <v>113</v>
      </c>
      <c r="J708" s="120">
        <v>0</v>
      </c>
      <c r="K708" s="120">
        <v>0</v>
      </c>
      <c r="L708" s="120">
        <v>0</v>
      </c>
      <c r="M708" s="120">
        <v>0</v>
      </c>
      <c r="N708" s="120">
        <v>0</v>
      </c>
      <c r="O708" s="120">
        <v>0</v>
      </c>
      <c r="P708" s="120">
        <v>0</v>
      </c>
      <c r="Q708" s="120">
        <v>0</v>
      </c>
      <c r="R708" s="120">
        <v>685</v>
      </c>
      <c r="AB708" s="116">
        <f t="shared" ref="AB708:AB771" si="177">C708*1</f>
        <v>57</v>
      </c>
      <c r="AC708" s="116">
        <f t="shared" ref="AC708:AC771" si="178">D708*1</f>
        <v>108</v>
      </c>
      <c r="AD708" s="116">
        <f t="shared" ref="AD708:AD771" si="179">E708*1</f>
        <v>95</v>
      </c>
      <c r="AE708" s="116">
        <f t="shared" ref="AE708:AE771" si="180">F708*1</f>
        <v>109</v>
      </c>
      <c r="AF708" s="116">
        <f t="shared" ref="AF708:AF771" si="181">G708*1</f>
        <v>104</v>
      </c>
      <c r="AG708" s="116">
        <f t="shared" ref="AG708:AG771" si="182">H708*1</f>
        <v>99</v>
      </c>
      <c r="AH708" s="116">
        <f t="shared" ref="AH708:AH771" si="183">I708*1</f>
        <v>113</v>
      </c>
      <c r="AI708" s="116">
        <f t="shared" ref="AI708:AI771" si="184">J708*1</f>
        <v>0</v>
      </c>
      <c r="AJ708" s="116">
        <f t="shared" ref="AJ708:AJ771" si="185">K708*1</f>
        <v>0</v>
      </c>
      <c r="AK708" s="116">
        <f t="shared" ref="AK708:AK771" si="186">L708*1</f>
        <v>0</v>
      </c>
      <c r="AL708" s="116">
        <f t="shared" ref="AL708:AL771" si="187">M708*1</f>
        <v>0</v>
      </c>
      <c r="AM708" s="116">
        <f t="shared" ref="AM708:AM771" si="188">N708*1</f>
        <v>0</v>
      </c>
      <c r="AN708" s="116">
        <f t="shared" ref="AN708:AN771" si="189">O708*1</f>
        <v>0</v>
      </c>
      <c r="AO708" s="116">
        <f t="shared" ref="AO708:AO771" si="190">P708*1</f>
        <v>0</v>
      </c>
      <c r="AP708" s="116">
        <f t="shared" ref="AP708:AP771" si="191">Q708*1</f>
        <v>0</v>
      </c>
      <c r="AQ708" s="116">
        <f t="shared" ref="AQ708:AQ771" si="192">R708*1</f>
        <v>685</v>
      </c>
    </row>
    <row r="709" spans="1:43" x14ac:dyDescent="0.25">
      <c r="A709" s="119" t="s">
        <v>949</v>
      </c>
      <c r="B709" s="119" t="s">
        <v>950</v>
      </c>
      <c r="C709" s="120">
        <v>25</v>
      </c>
      <c r="D709" s="120">
        <v>31</v>
      </c>
      <c r="E709" s="120">
        <v>15</v>
      </c>
      <c r="F709" s="120">
        <v>30</v>
      </c>
      <c r="G709" s="120">
        <v>32</v>
      </c>
      <c r="H709" s="120">
        <v>29</v>
      </c>
      <c r="I709" s="120">
        <v>18</v>
      </c>
      <c r="J709" s="120">
        <v>32</v>
      </c>
      <c r="K709" s="120">
        <v>0</v>
      </c>
      <c r="L709" s="120">
        <v>0</v>
      </c>
      <c r="M709" s="120">
        <v>0</v>
      </c>
      <c r="N709" s="120">
        <v>0</v>
      </c>
      <c r="O709" s="120">
        <v>0</v>
      </c>
      <c r="P709" s="120">
        <v>0</v>
      </c>
      <c r="Q709" s="120">
        <v>0</v>
      </c>
      <c r="R709" s="118">
        <v>212</v>
      </c>
      <c r="AB709" s="116">
        <f t="shared" si="177"/>
        <v>25</v>
      </c>
      <c r="AC709" s="116">
        <f t="shared" si="178"/>
        <v>31</v>
      </c>
      <c r="AD709" s="116">
        <f t="shared" si="179"/>
        <v>15</v>
      </c>
      <c r="AE709" s="116">
        <f t="shared" si="180"/>
        <v>30</v>
      </c>
      <c r="AF709" s="116">
        <f t="shared" si="181"/>
        <v>32</v>
      </c>
      <c r="AG709" s="116">
        <f t="shared" si="182"/>
        <v>29</v>
      </c>
      <c r="AH709" s="116">
        <f t="shared" si="183"/>
        <v>18</v>
      </c>
      <c r="AI709" s="116">
        <f t="shared" si="184"/>
        <v>32</v>
      </c>
      <c r="AJ709" s="116">
        <f t="shared" si="185"/>
        <v>0</v>
      </c>
      <c r="AK709" s="116">
        <f t="shared" si="186"/>
        <v>0</v>
      </c>
      <c r="AL709" s="116">
        <f t="shared" si="187"/>
        <v>0</v>
      </c>
      <c r="AM709" s="116">
        <f t="shared" si="188"/>
        <v>0</v>
      </c>
      <c r="AN709" s="116">
        <f t="shared" si="189"/>
        <v>0</v>
      </c>
      <c r="AO709" s="116">
        <f t="shared" si="190"/>
        <v>0</v>
      </c>
      <c r="AP709" s="116">
        <f t="shared" si="191"/>
        <v>0</v>
      </c>
      <c r="AQ709" s="116">
        <f t="shared" si="192"/>
        <v>212</v>
      </c>
    </row>
    <row r="710" spans="1:43" x14ac:dyDescent="0.25">
      <c r="A710" s="119" t="s">
        <v>951</v>
      </c>
      <c r="B710" s="119" t="s">
        <v>952</v>
      </c>
      <c r="C710" s="120">
        <v>0</v>
      </c>
      <c r="D710" s="120">
        <v>0</v>
      </c>
      <c r="E710" s="120">
        <v>0</v>
      </c>
      <c r="F710" s="120">
        <v>0</v>
      </c>
      <c r="G710" s="120">
        <v>0</v>
      </c>
      <c r="H710" s="120">
        <v>0</v>
      </c>
      <c r="I710" s="120">
        <v>0</v>
      </c>
      <c r="J710" s="120">
        <v>0</v>
      </c>
      <c r="K710" s="120">
        <v>0</v>
      </c>
      <c r="L710" s="120">
        <v>0</v>
      </c>
      <c r="M710" s="120">
        <v>201</v>
      </c>
      <c r="N710" s="120">
        <v>194</v>
      </c>
      <c r="O710" s="120">
        <v>210</v>
      </c>
      <c r="P710" s="120">
        <v>200</v>
      </c>
      <c r="Q710" s="120">
        <v>4</v>
      </c>
      <c r="R710" s="120">
        <v>809</v>
      </c>
      <c r="AB710" s="116">
        <f t="shared" si="177"/>
        <v>0</v>
      </c>
      <c r="AC710" s="116">
        <f t="shared" si="178"/>
        <v>0</v>
      </c>
      <c r="AD710" s="116">
        <f t="shared" si="179"/>
        <v>0</v>
      </c>
      <c r="AE710" s="116">
        <f t="shared" si="180"/>
        <v>0</v>
      </c>
      <c r="AF710" s="116">
        <f t="shared" si="181"/>
        <v>0</v>
      </c>
      <c r="AG710" s="116">
        <f t="shared" si="182"/>
        <v>0</v>
      </c>
      <c r="AH710" s="116">
        <f t="shared" si="183"/>
        <v>0</v>
      </c>
      <c r="AI710" s="116">
        <f t="shared" si="184"/>
        <v>0</v>
      </c>
      <c r="AJ710" s="116">
        <f t="shared" si="185"/>
        <v>0</v>
      </c>
      <c r="AK710" s="116">
        <f t="shared" si="186"/>
        <v>0</v>
      </c>
      <c r="AL710" s="116">
        <f t="shared" si="187"/>
        <v>201</v>
      </c>
      <c r="AM710" s="116">
        <f t="shared" si="188"/>
        <v>194</v>
      </c>
      <c r="AN710" s="116">
        <f t="shared" si="189"/>
        <v>210</v>
      </c>
      <c r="AO710" s="116">
        <f t="shared" si="190"/>
        <v>200</v>
      </c>
      <c r="AP710" s="116">
        <f t="shared" si="191"/>
        <v>4</v>
      </c>
      <c r="AQ710" s="116">
        <f t="shared" si="192"/>
        <v>809</v>
      </c>
    </row>
    <row r="711" spans="1:43" x14ac:dyDescent="0.25">
      <c r="A711" s="119" t="s">
        <v>951</v>
      </c>
      <c r="B711" s="119" t="s">
        <v>953</v>
      </c>
      <c r="C711" s="120">
        <v>0</v>
      </c>
      <c r="D711" s="120">
        <v>0</v>
      </c>
      <c r="E711" s="120">
        <v>0</v>
      </c>
      <c r="F711" s="120">
        <v>0</v>
      </c>
      <c r="G711" s="120">
        <v>239</v>
      </c>
      <c r="H711" s="120">
        <v>204</v>
      </c>
      <c r="I711" s="120">
        <v>206</v>
      </c>
      <c r="J711" s="120">
        <v>0</v>
      </c>
      <c r="K711" s="120">
        <v>0</v>
      </c>
      <c r="L711" s="120">
        <v>0</v>
      </c>
      <c r="M711" s="120">
        <v>0</v>
      </c>
      <c r="N711" s="120">
        <v>0</v>
      </c>
      <c r="O711" s="120">
        <v>0</v>
      </c>
      <c r="P711" s="120">
        <v>0</v>
      </c>
      <c r="Q711" s="120">
        <v>0</v>
      </c>
      <c r="R711" s="120">
        <v>649</v>
      </c>
      <c r="AB711" s="116">
        <f t="shared" si="177"/>
        <v>0</v>
      </c>
      <c r="AC711" s="116">
        <f t="shared" si="178"/>
        <v>0</v>
      </c>
      <c r="AD711" s="116">
        <f t="shared" si="179"/>
        <v>0</v>
      </c>
      <c r="AE711" s="116">
        <f t="shared" si="180"/>
        <v>0</v>
      </c>
      <c r="AF711" s="116">
        <f t="shared" si="181"/>
        <v>239</v>
      </c>
      <c r="AG711" s="116">
        <f t="shared" si="182"/>
        <v>204</v>
      </c>
      <c r="AH711" s="116">
        <f t="shared" si="183"/>
        <v>206</v>
      </c>
      <c r="AI711" s="116">
        <f t="shared" si="184"/>
        <v>0</v>
      </c>
      <c r="AJ711" s="116">
        <f t="shared" si="185"/>
        <v>0</v>
      </c>
      <c r="AK711" s="116">
        <f t="shared" si="186"/>
        <v>0</v>
      </c>
      <c r="AL711" s="116">
        <f t="shared" si="187"/>
        <v>0</v>
      </c>
      <c r="AM711" s="116">
        <f t="shared" si="188"/>
        <v>0</v>
      </c>
      <c r="AN711" s="116">
        <f t="shared" si="189"/>
        <v>0</v>
      </c>
      <c r="AO711" s="116">
        <f t="shared" si="190"/>
        <v>0</v>
      </c>
      <c r="AP711" s="116">
        <f t="shared" si="191"/>
        <v>0</v>
      </c>
      <c r="AQ711" s="116">
        <f t="shared" si="192"/>
        <v>649</v>
      </c>
    </row>
    <row r="712" spans="1:43" x14ac:dyDescent="0.25">
      <c r="A712" s="119" t="s">
        <v>951</v>
      </c>
      <c r="B712" s="119" t="s">
        <v>954</v>
      </c>
      <c r="C712" s="120">
        <v>95</v>
      </c>
      <c r="D712" s="120">
        <v>141</v>
      </c>
      <c r="E712" s="120">
        <v>171</v>
      </c>
      <c r="F712" s="120">
        <v>198</v>
      </c>
      <c r="G712" s="120">
        <v>0</v>
      </c>
      <c r="H712" s="120">
        <v>0</v>
      </c>
      <c r="I712" s="120">
        <v>0</v>
      </c>
      <c r="J712" s="120">
        <v>0</v>
      </c>
      <c r="K712" s="120">
        <v>0</v>
      </c>
      <c r="L712" s="120">
        <v>0</v>
      </c>
      <c r="M712" s="120">
        <v>0</v>
      </c>
      <c r="N712" s="120">
        <v>0</v>
      </c>
      <c r="O712" s="120">
        <v>0</v>
      </c>
      <c r="P712" s="120">
        <v>0</v>
      </c>
      <c r="Q712" s="120">
        <v>0</v>
      </c>
      <c r="R712" s="120">
        <v>605</v>
      </c>
      <c r="AB712" s="116">
        <f t="shared" si="177"/>
        <v>95</v>
      </c>
      <c r="AC712" s="116">
        <f t="shared" si="178"/>
        <v>141</v>
      </c>
      <c r="AD712" s="116">
        <f t="shared" si="179"/>
        <v>171</v>
      </c>
      <c r="AE712" s="116">
        <f t="shared" si="180"/>
        <v>198</v>
      </c>
      <c r="AF712" s="116">
        <f t="shared" si="181"/>
        <v>0</v>
      </c>
      <c r="AG712" s="116">
        <f t="shared" si="182"/>
        <v>0</v>
      </c>
      <c r="AH712" s="116">
        <f t="shared" si="183"/>
        <v>0</v>
      </c>
      <c r="AI712" s="116">
        <f t="shared" si="184"/>
        <v>0</v>
      </c>
      <c r="AJ712" s="116">
        <f t="shared" si="185"/>
        <v>0</v>
      </c>
      <c r="AK712" s="116">
        <f t="shared" si="186"/>
        <v>0</v>
      </c>
      <c r="AL712" s="116">
        <f t="shared" si="187"/>
        <v>0</v>
      </c>
      <c r="AM712" s="116">
        <f t="shared" si="188"/>
        <v>0</v>
      </c>
      <c r="AN712" s="116">
        <f t="shared" si="189"/>
        <v>0</v>
      </c>
      <c r="AO712" s="116">
        <f t="shared" si="190"/>
        <v>0</v>
      </c>
      <c r="AP712" s="116">
        <f t="shared" si="191"/>
        <v>0</v>
      </c>
      <c r="AQ712" s="116">
        <f t="shared" si="192"/>
        <v>605</v>
      </c>
    </row>
    <row r="713" spans="1:43" x14ac:dyDescent="0.25">
      <c r="A713" s="119" t="s">
        <v>951</v>
      </c>
      <c r="B713" s="119" t="s">
        <v>955</v>
      </c>
      <c r="C713" s="120">
        <v>0</v>
      </c>
      <c r="D713" s="120">
        <v>0</v>
      </c>
      <c r="E713" s="120">
        <v>0</v>
      </c>
      <c r="F713" s="120">
        <v>0</v>
      </c>
      <c r="G713" s="120">
        <v>0</v>
      </c>
      <c r="H713" s="120">
        <v>0</v>
      </c>
      <c r="I713" s="120">
        <v>0</v>
      </c>
      <c r="J713" s="120">
        <v>180</v>
      </c>
      <c r="K713" s="120">
        <v>222</v>
      </c>
      <c r="L713" s="120">
        <v>224</v>
      </c>
      <c r="M713" s="120">
        <v>0</v>
      </c>
      <c r="N713" s="120">
        <v>0</v>
      </c>
      <c r="O713" s="120">
        <v>0</v>
      </c>
      <c r="P713" s="120">
        <v>0</v>
      </c>
      <c r="Q713" s="120">
        <v>0</v>
      </c>
      <c r="R713" s="120">
        <v>626</v>
      </c>
      <c r="AB713" s="116">
        <f t="shared" si="177"/>
        <v>0</v>
      </c>
      <c r="AC713" s="116">
        <f t="shared" si="178"/>
        <v>0</v>
      </c>
      <c r="AD713" s="116">
        <f t="shared" si="179"/>
        <v>0</v>
      </c>
      <c r="AE713" s="116">
        <f t="shared" si="180"/>
        <v>0</v>
      </c>
      <c r="AF713" s="116">
        <f t="shared" si="181"/>
        <v>0</v>
      </c>
      <c r="AG713" s="116">
        <f t="shared" si="182"/>
        <v>0</v>
      </c>
      <c r="AH713" s="116">
        <f t="shared" si="183"/>
        <v>0</v>
      </c>
      <c r="AI713" s="116">
        <f t="shared" si="184"/>
        <v>180</v>
      </c>
      <c r="AJ713" s="116">
        <f t="shared" si="185"/>
        <v>222</v>
      </c>
      <c r="AK713" s="116">
        <f t="shared" si="186"/>
        <v>224</v>
      </c>
      <c r="AL713" s="116">
        <f t="shared" si="187"/>
        <v>0</v>
      </c>
      <c r="AM713" s="116">
        <f t="shared" si="188"/>
        <v>0</v>
      </c>
      <c r="AN713" s="116">
        <f t="shared" si="189"/>
        <v>0</v>
      </c>
      <c r="AO713" s="116">
        <f t="shared" si="190"/>
        <v>0</v>
      </c>
      <c r="AP713" s="116">
        <f t="shared" si="191"/>
        <v>0</v>
      </c>
      <c r="AQ713" s="116">
        <f t="shared" si="192"/>
        <v>626</v>
      </c>
    </row>
    <row r="714" spans="1:43" x14ac:dyDescent="0.25">
      <c r="A714" s="119" t="s">
        <v>956</v>
      </c>
      <c r="B714" s="119" t="s">
        <v>957</v>
      </c>
      <c r="C714" s="120">
        <v>19</v>
      </c>
      <c r="D714" s="120">
        <v>77</v>
      </c>
      <c r="E714" s="120">
        <v>82</v>
      </c>
      <c r="F714" s="120">
        <v>76</v>
      </c>
      <c r="G714" s="120">
        <v>69</v>
      </c>
      <c r="H714" s="120">
        <v>69</v>
      </c>
      <c r="I714" s="120">
        <v>61</v>
      </c>
      <c r="J714" s="120">
        <v>0</v>
      </c>
      <c r="K714" s="120">
        <v>0</v>
      </c>
      <c r="L714" s="120">
        <v>0</v>
      </c>
      <c r="M714" s="120">
        <v>0</v>
      </c>
      <c r="N714" s="120">
        <v>0</v>
      </c>
      <c r="O714" s="120">
        <v>0</v>
      </c>
      <c r="P714" s="120">
        <v>0</v>
      </c>
      <c r="Q714" s="120">
        <v>0</v>
      </c>
      <c r="R714" s="120">
        <v>453</v>
      </c>
      <c r="AB714" s="116">
        <f t="shared" si="177"/>
        <v>19</v>
      </c>
      <c r="AC714" s="116">
        <f t="shared" si="178"/>
        <v>77</v>
      </c>
      <c r="AD714" s="116">
        <f t="shared" si="179"/>
        <v>82</v>
      </c>
      <c r="AE714" s="116">
        <f t="shared" si="180"/>
        <v>76</v>
      </c>
      <c r="AF714" s="116">
        <f t="shared" si="181"/>
        <v>69</v>
      </c>
      <c r="AG714" s="116">
        <f t="shared" si="182"/>
        <v>69</v>
      </c>
      <c r="AH714" s="116">
        <f t="shared" si="183"/>
        <v>61</v>
      </c>
      <c r="AI714" s="116">
        <f t="shared" si="184"/>
        <v>0</v>
      </c>
      <c r="AJ714" s="116">
        <f t="shared" si="185"/>
        <v>0</v>
      </c>
      <c r="AK714" s="116">
        <f t="shared" si="186"/>
        <v>0</v>
      </c>
      <c r="AL714" s="116">
        <f t="shared" si="187"/>
        <v>0</v>
      </c>
      <c r="AM714" s="116">
        <f t="shared" si="188"/>
        <v>0</v>
      </c>
      <c r="AN714" s="116">
        <f t="shared" si="189"/>
        <v>0</v>
      </c>
      <c r="AO714" s="116">
        <f t="shared" si="190"/>
        <v>0</v>
      </c>
      <c r="AP714" s="116">
        <f t="shared" si="191"/>
        <v>0</v>
      </c>
      <c r="AQ714" s="116">
        <f t="shared" si="192"/>
        <v>453</v>
      </c>
    </row>
    <row r="715" spans="1:43" x14ac:dyDescent="0.25">
      <c r="A715" s="119" t="s">
        <v>956</v>
      </c>
      <c r="B715" s="119" t="s">
        <v>958</v>
      </c>
      <c r="C715" s="120">
        <v>64</v>
      </c>
      <c r="D715" s="120">
        <v>41</v>
      </c>
      <c r="E715" s="120">
        <v>35</v>
      </c>
      <c r="F715" s="120">
        <v>39</v>
      </c>
      <c r="G715" s="120">
        <v>40</v>
      </c>
      <c r="H715" s="120">
        <v>45</v>
      </c>
      <c r="I715" s="120">
        <v>41</v>
      </c>
      <c r="J715" s="120">
        <v>0</v>
      </c>
      <c r="K715" s="120">
        <v>0</v>
      </c>
      <c r="L715" s="120">
        <v>0</v>
      </c>
      <c r="M715" s="120">
        <v>0</v>
      </c>
      <c r="N715" s="120">
        <v>0</v>
      </c>
      <c r="O715" s="120">
        <v>0</v>
      </c>
      <c r="P715" s="120">
        <v>0</v>
      </c>
      <c r="Q715" s="120">
        <v>0</v>
      </c>
      <c r="R715" s="120">
        <v>305</v>
      </c>
      <c r="AB715" s="116">
        <f t="shared" si="177"/>
        <v>64</v>
      </c>
      <c r="AC715" s="116">
        <f t="shared" si="178"/>
        <v>41</v>
      </c>
      <c r="AD715" s="116">
        <f t="shared" si="179"/>
        <v>35</v>
      </c>
      <c r="AE715" s="116">
        <f t="shared" si="180"/>
        <v>39</v>
      </c>
      <c r="AF715" s="116">
        <f t="shared" si="181"/>
        <v>40</v>
      </c>
      <c r="AG715" s="116">
        <f t="shared" si="182"/>
        <v>45</v>
      </c>
      <c r="AH715" s="116">
        <f t="shared" si="183"/>
        <v>41</v>
      </c>
      <c r="AI715" s="116">
        <f t="shared" si="184"/>
        <v>0</v>
      </c>
      <c r="AJ715" s="116">
        <f t="shared" si="185"/>
        <v>0</v>
      </c>
      <c r="AK715" s="116">
        <f t="shared" si="186"/>
        <v>0</v>
      </c>
      <c r="AL715" s="116">
        <f t="shared" si="187"/>
        <v>0</v>
      </c>
      <c r="AM715" s="116">
        <f t="shared" si="188"/>
        <v>0</v>
      </c>
      <c r="AN715" s="116">
        <f t="shared" si="189"/>
        <v>0</v>
      </c>
      <c r="AO715" s="116">
        <f t="shared" si="190"/>
        <v>0</v>
      </c>
      <c r="AP715" s="116">
        <f t="shared" si="191"/>
        <v>0</v>
      </c>
      <c r="AQ715" s="116">
        <f t="shared" si="192"/>
        <v>305</v>
      </c>
    </row>
    <row r="716" spans="1:43" x14ac:dyDescent="0.25">
      <c r="A716" s="119" t="s">
        <v>956</v>
      </c>
      <c r="B716" s="119" t="s">
        <v>959</v>
      </c>
      <c r="C716" s="120">
        <v>0</v>
      </c>
      <c r="D716" s="120">
        <v>0</v>
      </c>
      <c r="E716" s="120">
        <v>0</v>
      </c>
      <c r="F716" s="120">
        <v>0</v>
      </c>
      <c r="G716" s="120">
        <v>0</v>
      </c>
      <c r="H716" s="120">
        <v>0</v>
      </c>
      <c r="I716" s="120">
        <v>0</v>
      </c>
      <c r="J716" s="120">
        <v>0</v>
      </c>
      <c r="K716" s="120">
        <v>0</v>
      </c>
      <c r="L716" s="120">
        <v>0</v>
      </c>
      <c r="M716" s="120">
        <v>376</v>
      </c>
      <c r="N716" s="120">
        <v>387</v>
      </c>
      <c r="O716" s="120">
        <v>400</v>
      </c>
      <c r="P716" s="120">
        <v>406</v>
      </c>
      <c r="Q716" s="120">
        <v>0</v>
      </c>
      <c r="R716" s="120">
        <v>1569</v>
      </c>
      <c r="AB716" s="116">
        <f t="shared" si="177"/>
        <v>0</v>
      </c>
      <c r="AC716" s="116">
        <f t="shared" si="178"/>
        <v>0</v>
      </c>
      <c r="AD716" s="116">
        <f t="shared" si="179"/>
        <v>0</v>
      </c>
      <c r="AE716" s="116">
        <f t="shared" si="180"/>
        <v>0</v>
      </c>
      <c r="AF716" s="116">
        <f t="shared" si="181"/>
        <v>0</v>
      </c>
      <c r="AG716" s="116">
        <f t="shared" si="182"/>
        <v>0</v>
      </c>
      <c r="AH716" s="116">
        <f t="shared" si="183"/>
        <v>0</v>
      </c>
      <c r="AI716" s="116">
        <f t="shared" si="184"/>
        <v>0</v>
      </c>
      <c r="AJ716" s="116">
        <f t="shared" si="185"/>
        <v>0</v>
      </c>
      <c r="AK716" s="116">
        <f t="shared" si="186"/>
        <v>0</v>
      </c>
      <c r="AL716" s="116">
        <f t="shared" si="187"/>
        <v>376</v>
      </c>
      <c r="AM716" s="116">
        <f t="shared" si="188"/>
        <v>387</v>
      </c>
      <c r="AN716" s="116">
        <f t="shared" si="189"/>
        <v>400</v>
      </c>
      <c r="AO716" s="116">
        <f t="shared" si="190"/>
        <v>406</v>
      </c>
      <c r="AP716" s="116">
        <f t="shared" si="191"/>
        <v>0</v>
      </c>
      <c r="AQ716" s="116">
        <f t="shared" si="192"/>
        <v>1569</v>
      </c>
    </row>
    <row r="717" spans="1:43" x14ac:dyDescent="0.25">
      <c r="A717" s="119" t="s">
        <v>956</v>
      </c>
      <c r="B717" s="119" t="s">
        <v>960</v>
      </c>
      <c r="C717" s="120">
        <v>0</v>
      </c>
      <c r="D717" s="120">
        <v>0</v>
      </c>
      <c r="E717" s="120">
        <v>0</v>
      </c>
      <c r="F717" s="120">
        <v>0</v>
      </c>
      <c r="G717" s="120">
        <v>0</v>
      </c>
      <c r="H717" s="120">
        <v>0</v>
      </c>
      <c r="I717" s="120">
        <v>0</v>
      </c>
      <c r="J717" s="120">
        <v>93</v>
      </c>
      <c r="K717" s="120">
        <v>89</v>
      </c>
      <c r="L717" s="120">
        <v>107</v>
      </c>
      <c r="M717" s="120">
        <v>0</v>
      </c>
      <c r="N717" s="120">
        <v>0</v>
      </c>
      <c r="O717" s="120">
        <v>0</v>
      </c>
      <c r="P717" s="120">
        <v>0</v>
      </c>
      <c r="Q717" s="120">
        <v>0</v>
      </c>
      <c r="R717" s="120">
        <v>289</v>
      </c>
      <c r="AB717" s="116">
        <f t="shared" si="177"/>
        <v>0</v>
      </c>
      <c r="AC717" s="116">
        <f t="shared" si="178"/>
        <v>0</v>
      </c>
      <c r="AD717" s="116">
        <f t="shared" si="179"/>
        <v>0</v>
      </c>
      <c r="AE717" s="116">
        <f t="shared" si="180"/>
        <v>0</v>
      </c>
      <c r="AF717" s="116">
        <f t="shared" si="181"/>
        <v>0</v>
      </c>
      <c r="AG717" s="116">
        <f t="shared" si="182"/>
        <v>0</v>
      </c>
      <c r="AH717" s="116">
        <f t="shared" si="183"/>
        <v>0</v>
      </c>
      <c r="AI717" s="116">
        <f t="shared" si="184"/>
        <v>93</v>
      </c>
      <c r="AJ717" s="116">
        <f t="shared" si="185"/>
        <v>89</v>
      </c>
      <c r="AK717" s="116">
        <f t="shared" si="186"/>
        <v>107</v>
      </c>
      <c r="AL717" s="116">
        <f t="shared" si="187"/>
        <v>0</v>
      </c>
      <c r="AM717" s="116">
        <f t="shared" si="188"/>
        <v>0</v>
      </c>
      <c r="AN717" s="116">
        <f t="shared" si="189"/>
        <v>0</v>
      </c>
      <c r="AO717" s="116">
        <f t="shared" si="190"/>
        <v>0</v>
      </c>
      <c r="AP717" s="116">
        <f t="shared" si="191"/>
        <v>0</v>
      </c>
      <c r="AQ717" s="116">
        <f t="shared" si="192"/>
        <v>289</v>
      </c>
    </row>
    <row r="718" spans="1:43" x14ac:dyDescent="0.25">
      <c r="A718" s="119" t="s">
        <v>956</v>
      </c>
      <c r="B718" s="119" t="s">
        <v>961</v>
      </c>
      <c r="C718" s="120">
        <v>0</v>
      </c>
      <c r="D718" s="120">
        <v>0</v>
      </c>
      <c r="E718" s="120">
        <v>0</v>
      </c>
      <c r="F718" s="120">
        <v>0</v>
      </c>
      <c r="G718" s="120">
        <v>0</v>
      </c>
      <c r="H718" s="120">
        <v>0</v>
      </c>
      <c r="I718" s="120">
        <v>0</v>
      </c>
      <c r="J718" s="120">
        <v>73</v>
      </c>
      <c r="K718" s="120">
        <v>72</v>
      </c>
      <c r="L718" s="120">
        <v>68</v>
      </c>
      <c r="M718" s="120">
        <v>0</v>
      </c>
      <c r="N718" s="120">
        <v>0</v>
      </c>
      <c r="O718" s="120">
        <v>0</v>
      </c>
      <c r="P718" s="120">
        <v>0</v>
      </c>
      <c r="Q718" s="120">
        <v>0</v>
      </c>
      <c r="R718" s="120">
        <v>213</v>
      </c>
      <c r="AB718" s="116">
        <f t="shared" si="177"/>
        <v>0</v>
      </c>
      <c r="AC718" s="116">
        <f t="shared" si="178"/>
        <v>0</v>
      </c>
      <c r="AD718" s="116">
        <f t="shared" si="179"/>
        <v>0</v>
      </c>
      <c r="AE718" s="116">
        <f t="shared" si="180"/>
        <v>0</v>
      </c>
      <c r="AF718" s="116">
        <f t="shared" si="181"/>
        <v>0</v>
      </c>
      <c r="AG718" s="116">
        <f t="shared" si="182"/>
        <v>0</v>
      </c>
      <c r="AH718" s="116">
        <f t="shared" si="183"/>
        <v>0</v>
      </c>
      <c r="AI718" s="116">
        <f t="shared" si="184"/>
        <v>73</v>
      </c>
      <c r="AJ718" s="116">
        <f t="shared" si="185"/>
        <v>72</v>
      </c>
      <c r="AK718" s="116">
        <f t="shared" si="186"/>
        <v>68</v>
      </c>
      <c r="AL718" s="116">
        <f t="shared" si="187"/>
        <v>0</v>
      </c>
      <c r="AM718" s="116">
        <f t="shared" si="188"/>
        <v>0</v>
      </c>
      <c r="AN718" s="116">
        <f t="shared" si="189"/>
        <v>0</v>
      </c>
      <c r="AO718" s="116">
        <f t="shared" si="190"/>
        <v>0</v>
      </c>
      <c r="AP718" s="116">
        <f t="shared" si="191"/>
        <v>0</v>
      </c>
      <c r="AQ718" s="116">
        <f t="shared" si="192"/>
        <v>213</v>
      </c>
    </row>
    <row r="719" spans="1:43" x14ac:dyDescent="0.25">
      <c r="A719" s="119" t="s">
        <v>956</v>
      </c>
      <c r="B719" s="119" t="s">
        <v>962</v>
      </c>
      <c r="C719" s="120">
        <v>101</v>
      </c>
      <c r="D719" s="120">
        <v>55</v>
      </c>
      <c r="E719" s="120">
        <v>61</v>
      </c>
      <c r="F719" s="120">
        <v>64</v>
      </c>
      <c r="G719" s="120">
        <v>56</v>
      </c>
      <c r="H719" s="120">
        <v>71</v>
      </c>
      <c r="I719" s="120">
        <v>56</v>
      </c>
      <c r="J719" s="120">
        <v>0</v>
      </c>
      <c r="K719" s="120">
        <v>0</v>
      </c>
      <c r="L719" s="120">
        <v>0</v>
      </c>
      <c r="M719" s="120">
        <v>0</v>
      </c>
      <c r="N719" s="120">
        <v>0</v>
      </c>
      <c r="O719" s="120">
        <v>0</v>
      </c>
      <c r="P719" s="120">
        <v>0</v>
      </c>
      <c r="Q719" s="120">
        <v>0</v>
      </c>
      <c r="R719" s="120">
        <v>464</v>
      </c>
      <c r="AB719" s="116">
        <f t="shared" si="177"/>
        <v>101</v>
      </c>
      <c r="AC719" s="116">
        <f t="shared" si="178"/>
        <v>55</v>
      </c>
      <c r="AD719" s="116">
        <f t="shared" si="179"/>
        <v>61</v>
      </c>
      <c r="AE719" s="116">
        <f t="shared" si="180"/>
        <v>64</v>
      </c>
      <c r="AF719" s="116">
        <f t="shared" si="181"/>
        <v>56</v>
      </c>
      <c r="AG719" s="116">
        <f t="shared" si="182"/>
        <v>71</v>
      </c>
      <c r="AH719" s="116">
        <f t="shared" si="183"/>
        <v>56</v>
      </c>
      <c r="AI719" s="116">
        <f t="shared" si="184"/>
        <v>0</v>
      </c>
      <c r="AJ719" s="116">
        <f t="shared" si="185"/>
        <v>0</v>
      </c>
      <c r="AK719" s="116">
        <f t="shared" si="186"/>
        <v>0</v>
      </c>
      <c r="AL719" s="116">
        <f t="shared" si="187"/>
        <v>0</v>
      </c>
      <c r="AM719" s="116">
        <f t="shared" si="188"/>
        <v>0</v>
      </c>
      <c r="AN719" s="116">
        <f t="shared" si="189"/>
        <v>0</v>
      </c>
      <c r="AO719" s="116">
        <f t="shared" si="190"/>
        <v>0</v>
      </c>
      <c r="AP719" s="116">
        <f t="shared" si="191"/>
        <v>0</v>
      </c>
      <c r="AQ719" s="116">
        <f t="shared" si="192"/>
        <v>464</v>
      </c>
    </row>
    <row r="720" spans="1:43" x14ac:dyDescent="0.25">
      <c r="A720" s="119" t="s">
        <v>956</v>
      </c>
      <c r="B720" s="119" t="s">
        <v>963</v>
      </c>
      <c r="C720" s="120">
        <v>0</v>
      </c>
      <c r="D720" s="120">
        <v>0</v>
      </c>
      <c r="E720" s="120">
        <v>0</v>
      </c>
      <c r="F720" s="120">
        <v>0</v>
      </c>
      <c r="G720" s="120">
        <v>0</v>
      </c>
      <c r="H720" s="120">
        <v>0</v>
      </c>
      <c r="I720" s="120">
        <v>0</v>
      </c>
      <c r="J720" s="120">
        <v>149</v>
      </c>
      <c r="K720" s="120">
        <v>146</v>
      </c>
      <c r="L720" s="120">
        <v>168</v>
      </c>
      <c r="M720" s="120">
        <v>0</v>
      </c>
      <c r="N720" s="120">
        <v>0</v>
      </c>
      <c r="O720" s="120">
        <v>0</v>
      </c>
      <c r="P720" s="120">
        <v>0</v>
      </c>
      <c r="Q720" s="120">
        <v>0</v>
      </c>
      <c r="R720" s="120">
        <v>463</v>
      </c>
      <c r="AB720" s="116">
        <f t="shared" si="177"/>
        <v>0</v>
      </c>
      <c r="AC720" s="116">
        <f t="shared" si="178"/>
        <v>0</v>
      </c>
      <c r="AD720" s="116">
        <f t="shared" si="179"/>
        <v>0</v>
      </c>
      <c r="AE720" s="116">
        <f t="shared" si="180"/>
        <v>0</v>
      </c>
      <c r="AF720" s="116">
        <f t="shared" si="181"/>
        <v>0</v>
      </c>
      <c r="AG720" s="116">
        <f t="shared" si="182"/>
        <v>0</v>
      </c>
      <c r="AH720" s="116">
        <f t="shared" si="183"/>
        <v>0</v>
      </c>
      <c r="AI720" s="116">
        <f t="shared" si="184"/>
        <v>149</v>
      </c>
      <c r="AJ720" s="116">
        <f t="shared" si="185"/>
        <v>146</v>
      </c>
      <c r="AK720" s="116">
        <f t="shared" si="186"/>
        <v>168</v>
      </c>
      <c r="AL720" s="116">
        <f t="shared" si="187"/>
        <v>0</v>
      </c>
      <c r="AM720" s="116">
        <f t="shared" si="188"/>
        <v>0</v>
      </c>
      <c r="AN720" s="116">
        <f t="shared" si="189"/>
        <v>0</v>
      </c>
      <c r="AO720" s="116">
        <f t="shared" si="190"/>
        <v>0</v>
      </c>
      <c r="AP720" s="116">
        <f t="shared" si="191"/>
        <v>0</v>
      </c>
      <c r="AQ720" s="116">
        <f t="shared" si="192"/>
        <v>463</v>
      </c>
    </row>
    <row r="721" spans="1:43" x14ac:dyDescent="0.25">
      <c r="A721" s="119" t="s">
        <v>956</v>
      </c>
      <c r="B721" s="119" t="s">
        <v>964</v>
      </c>
      <c r="C721" s="120">
        <v>24</v>
      </c>
      <c r="D721" s="120">
        <v>37</v>
      </c>
      <c r="E721" s="120">
        <v>39</v>
      </c>
      <c r="F721" s="120">
        <v>44</v>
      </c>
      <c r="G721" s="120">
        <v>52</v>
      </c>
      <c r="H721" s="120">
        <v>55</v>
      </c>
      <c r="I721" s="120">
        <v>66</v>
      </c>
      <c r="J721" s="120">
        <v>0</v>
      </c>
      <c r="K721" s="120">
        <v>0</v>
      </c>
      <c r="L721" s="120">
        <v>0</v>
      </c>
      <c r="M721" s="120">
        <v>0</v>
      </c>
      <c r="N721" s="120">
        <v>0</v>
      </c>
      <c r="O721" s="120">
        <v>0</v>
      </c>
      <c r="P721" s="120">
        <v>0</v>
      </c>
      <c r="Q721" s="120">
        <v>0</v>
      </c>
      <c r="R721" s="120">
        <v>317</v>
      </c>
      <c r="AB721" s="116">
        <f t="shared" si="177"/>
        <v>24</v>
      </c>
      <c r="AC721" s="116">
        <f t="shared" si="178"/>
        <v>37</v>
      </c>
      <c r="AD721" s="116">
        <f t="shared" si="179"/>
        <v>39</v>
      </c>
      <c r="AE721" s="116">
        <f t="shared" si="180"/>
        <v>44</v>
      </c>
      <c r="AF721" s="116">
        <f t="shared" si="181"/>
        <v>52</v>
      </c>
      <c r="AG721" s="116">
        <f t="shared" si="182"/>
        <v>55</v>
      </c>
      <c r="AH721" s="116">
        <f t="shared" si="183"/>
        <v>66</v>
      </c>
      <c r="AI721" s="116">
        <f t="shared" si="184"/>
        <v>0</v>
      </c>
      <c r="AJ721" s="116">
        <f t="shared" si="185"/>
        <v>0</v>
      </c>
      <c r="AK721" s="116">
        <f t="shared" si="186"/>
        <v>0</v>
      </c>
      <c r="AL721" s="116">
        <f t="shared" si="187"/>
        <v>0</v>
      </c>
      <c r="AM721" s="116">
        <f t="shared" si="188"/>
        <v>0</v>
      </c>
      <c r="AN721" s="116">
        <f t="shared" si="189"/>
        <v>0</v>
      </c>
      <c r="AO721" s="116">
        <f t="shared" si="190"/>
        <v>0</v>
      </c>
      <c r="AP721" s="116">
        <f t="shared" si="191"/>
        <v>0</v>
      </c>
      <c r="AQ721" s="116">
        <f t="shared" si="192"/>
        <v>317</v>
      </c>
    </row>
    <row r="722" spans="1:43" x14ac:dyDescent="0.25">
      <c r="A722" s="119" t="s">
        <v>956</v>
      </c>
      <c r="B722" s="119" t="s">
        <v>965</v>
      </c>
      <c r="C722" s="120">
        <v>66</v>
      </c>
      <c r="D722" s="120">
        <v>31</v>
      </c>
      <c r="E722" s="120">
        <v>69</v>
      </c>
      <c r="F722" s="120">
        <v>52</v>
      </c>
      <c r="G722" s="120">
        <v>59</v>
      </c>
      <c r="H722" s="120">
        <v>49</v>
      </c>
      <c r="I722" s="120">
        <v>62</v>
      </c>
      <c r="J722" s="120">
        <v>0</v>
      </c>
      <c r="K722" s="120">
        <v>0</v>
      </c>
      <c r="L722" s="120">
        <v>0</v>
      </c>
      <c r="M722" s="120">
        <v>0</v>
      </c>
      <c r="N722" s="120">
        <v>0</v>
      </c>
      <c r="O722" s="120">
        <v>0</v>
      </c>
      <c r="P722" s="120">
        <v>0</v>
      </c>
      <c r="Q722" s="120">
        <v>0</v>
      </c>
      <c r="R722" s="120">
        <v>388</v>
      </c>
      <c r="AB722" s="116">
        <f t="shared" si="177"/>
        <v>66</v>
      </c>
      <c r="AC722" s="116">
        <f t="shared" si="178"/>
        <v>31</v>
      </c>
      <c r="AD722" s="116">
        <f t="shared" si="179"/>
        <v>69</v>
      </c>
      <c r="AE722" s="116">
        <f t="shared" si="180"/>
        <v>52</v>
      </c>
      <c r="AF722" s="116">
        <f t="shared" si="181"/>
        <v>59</v>
      </c>
      <c r="AG722" s="116">
        <f t="shared" si="182"/>
        <v>49</v>
      </c>
      <c r="AH722" s="116">
        <f t="shared" si="183"/>
        <v>62</v>
      </c>
      <c r="AI722" s="116">
        <f t="shared" si="184"/>
        <v>0</v>
      </c>
      <c r="AJ722" s="116">
        <f t="shared" si="185"/>
        <v>0</v>
      </c>
      <c r="AK722" s="116">
        <f t="shared" si="186"/>
        <v>0</v>
      </c>
      <c r="AL722" s="116">
        <f t="shared" si="187"/>
        <v>0</v>
      </c>
      <c r="AM722" s="116">
        <f t="shared" si="188"/>
        <v>0</v>
      </c>
      <c r="AN722" s="116">
        <f t="shared" si="189"/>
        <v>0</v>
      </c>
      <c r="AO722" s="116">
        <f t="shared" si="190"/>
        <v>0</v>
      </c>
      <c r="AP722" s="116">
        <f t="shared" si="191"/>
        <v>0</v>
      </c>
      <c r="AQ722" s="116">
        <f t="shared" si="192"/>
        <v>388</v>
      </c>
    </row>
    <row r="723" spans="1:43" x14ac:dyDescent="0.25">
      <c r="A723" s="119" t="s">
        <v>956</v>
      </c>
      <c r="B723" s="119" t="s">
        <v>966</v>
      </c>
      <c r="C723" s="120">
        <v>53</v>
      </c>
      <c r="D723" s="120">
        <v>49</v>
      </c>
      <c r="E723" s="120">
        <v>67</v>
      </c>
      <c r="F723" s="120">
        <v>38</v>
      </c>
      <c r="G723" s="120">
        <v>44</v>
      </c>
      <c r="H723" s="120">
        <v>42</v>
      </c>
      <c r="I723" s="120">
        <v>41</v>
      </c>
      <c r="J723" s="120">
        <v>0</v>
      </c>
      <c r="K723" s="120">
        <v>0</v>
      </c>
      <c r="L723" s="120">
        <v>0</v>
      </c>
      <c r="M723" s="120">
        <v>0</v>
      </c>
      <c r="N723" s="120">
        <v>0</v>
      </c>
      <c r="O723" s="120">
        <v>0</v>
      </c>
      <c r="P723" s="120">
        <v>0</v>
      </c>
      <c r="Q723" s="120">
        <v>0</v>
      </c>
      <c r="R723" s="118">
        <v>334</v>
      </c>
      <c r="AB723" s="116">
        <f t="shared" si="177"/>
        <v>53</v>
      </c>
      <c r="AC723" s="116">
        <f t="shared" si="178"/>
        <v>49</v>
      </c>
      <c r="AD723" s="116">
        <f t="shared" si="179"/>
        <v>67</v>
      </c>
      <c r="AE723" s="116">
        <f t="shared" si="180"/>
        <v>38</v>
      </c>
      <c r="AF723" s="116">
        <f t="shared" si="181"/>
        <v>44</v>
      </c>
      <c r="AG723" s="116">
        <f t="shared" si="182"/>
        <v>42</v>
      </c>
      <c r="AH723" s="116">
        <f t="shared" si="183"/>
        <v>41</v>
      </c>
      <c r="AI723" s="116">
        <f t="shared" si="184"/>
        <v>0</v>
      </c>
      <c r="AJ723" s="116">
        <f t="shared" si="185"/>
        <v>0</v>
      </c>
      <c r="AK723" s="116">
        <f t="shared" si="186"/>
        <v>0</v>
      </c>
      <c r="AL723" s="116">
        <f t="shared" si="187"/>
        <v>0</v>
      </c>
      <c r="AM723" s="116">
        <f t="shared" si="188"/>
        <v>0</v>
      </c>
      <c r="AN723" s="116">
        <f t="shared" si="189"/>
        <v>0</v>
      </c>
      <c r="AO723" s="116">
        <f t="shared" si="190"/>
        <v>0</v>
      </c>
      <c r="AP723" s="116">
        <f t="shared" si="191"/>
        <v>0</v>
      </c>
      <c r="AQ723" s="116">
        <f t="shared" si="192"/>
        <v>334</v>
      </c>
    </row>
    <row r="724" spans="1:43" x14ac:dyDescent="0.25">
      <c r="A724" s="119" t="s">
        <v>967</v>
      </c>
      <c r="B724" s="119" t="s">
        <v>968</v>
      </c>
      <c r="C724" s="120">
        <v>0</v>
      </c>
      <c r="D724" s="120">
        <v>92</v>
      </c>
      <c r="E724" s="120">
        <v>83</v>
      </c>
      <c r="F724" s="120">
        <v>76</v>
      </c>
      <c r="G724" s="120">
        <v>87</v>
      </c>
      <c r="H724" s="120">
        <v>58</v>
      </c>
      <c r="I724" s="120">
        <v>90</v>
      </c>
      <c r="J724" s="120">
        <v>86</v>
      </c>
      <c r="K724" s="120">
        <v>62</v>
      </c>
      <c r="L724" s="120">
        <v>67</v>
      </c>
      <c r="M724" s="120">
        <v>0</v>
      </c>
      <c r="N724" s="120">
        <v>0</v>
      </c>
      <c r="O724" s="120">
        <v>0</v>
      </c>
      <c r="P724" s="120">
        <v>0</v>
      </c>
      <c r="Q724" s="120">
        <v>0</v>
      </c>
      <c r="R724" s="120">
        <v>701</v>
      </c>
      <c r="AB724" s="116">
        <f t="shared" si="177"/>
        <v>0</v>
      </c>
      <c r="AC724" s="116">
        <f t="shared" si="178"/>
        <v>92</v>
      </c>
      <c r="AD724" s="116">
        <f t="shared" si="179"/>
        <v>83</v>
      </c>
      <c r="AE724" s="116">
        <f t="shared" si="180"/>
        <v>76</v>
      </c>
      <c r="AF724" s="116">
        <f t="shared" si="181"/>
        <v>87</v>
      </c>
      <c r="AG724" s="116">
        <f t="shared" si="182"/>
        <v>58</v>
      </c>
      <c r="AH724" s="116">
        <f t="shared" si="183"/>
        <v>90</v>
      </c>
      <c r="AI724" s="116">
        <f t="shared" si="184"/>
        <v>86</v>
      </c>
      <c r="AJ724" s="116">
        <f t="shared" si="185"/>
        <v>62</v>
      </c>
      <c r="AK724" s="116">
        <f t="shared" si="186"/>
        <v>67</v>
      </c>
      <c r="AL724" s="116">
        <f t="shared" si="187"/>
        <v>0</v>
      </c>
      <c r="AM724" s="116">
        <f t="shared" si="188"/>
        <v>0</v>
      </c>
      <c r="AN724" s="116">
        <f t="shared" si="189"/>
        <v>0</v>
      </c>
      <c r="AO724" s="116">
        <f t="shared" si="190"/>
        <v>0</v>
      </c>
      <c r="AP724" s="116">
        <f t="shared" si="191"/>
        <v>0</v>
      </c>
      <c r="AQ724" s="116">
        <f t="shared" si="192"/>
        <v>701</v>
      </c>
    </row>
    <row r="725" spans="1:43" x14ac:dyDescent="0.25">
      <c r="A725" s="119" t="s">
        <v>969</v>
      </c>
      <c r="B725" s="119" t="s">
        <v>970</v>
      </c>
      <c r="C725" s="120">
        <v>78</v>
      </c>
      <c r="D725" s="120">
        <v>73</v>
      </c>
      <c r="E725" s="120">
        <v>72</v>
      </c>
      <c r="F725" s="120">
        <v>81</v>
      </c>
      <c r="G725" s="120">
        <v>94</v>
      </c>
      <c r="H725" s="120">
        <v>0</v>
      </c>
      <c r="I725" s="120">
        <v>0</v>
      </c>
      <c r="J725" s="120">
        <v>0</v>
      </c>
      <c r="K725" s="120">
        <v>0</v>
      </c>
      <c r="L725" s="120">
        <v>0</v>
      </c>
      <c r="M725" s="120">
        <v>0</v>
      </c>
      <c r="N725" s="120">
        <v>0</v>
      </c>
      <c r="O725" s="120">
        <v>0</v>
      </c>
      <c r="P725" s="120">
        <v>0</v>
      </c>
      <c r="Q725" s="120">
        <v>0</v>
      </c>
      <c r="R725" s="120">
        <v>398</v>
      </c>
      <c r="AB725" s="116">
        <f t="shared" si="177"/>
        <v>78</v>
      </c>
      <c r="AC725" s="116">
        <f t="shared" si="178"/>
        <v>73</v>
      </c>
      <c r="AD725" s="116">
        <f t="shared" si="179"/>
        <v>72</v>
      </c>
      <c r="AE725" s="116">
        <f t="shared" si="180"/>
        <v>81</v>
      </c>
      <c r="AF725" s="116">
        <f t="shared" si="181"/>
        <v>94</v>
      </c>
      <c r="AG725" s="116">
        <f t="shared" si="182"/>
        <v>0</v>
      </c>
      <c r="AH725" s="116">
        <f t="shared" si="183"/>
        <v>0</v>
      </c>
      <c r="AI725" s="116">
        <f t="shared" si="184"/>
        <v>0</v>
      </c>
      <c r="AJ725" s="116">
        <f t="shared" si="185"/>
        <v>0</v>
      </c>
      <c r="AK725" s="116">
        <f t="shared" si="186"/>
        <v>0</v>
      </c>
      <c r="AL725" s="116">
        <f t="shared" si="187"/>
        <v>0</v>
      </c>
      <c r="AM725" s="116">
        <f t="shared" si="188"/>
        <v>0</v>
      </c>
      <c r="AN725" s="116">
        <f t="shared" si="189"/>
        <v>0</v>
      </c>
      <c r="AO725" s="116">
        <f t="shared" si="190"/>
        <v>0</v>
      </c>
      <c r="AP725" s="116">
        <f t="shared" si="191"/>
        <v>0</v>
      </c>
      <c r="AQ725" s="116">
        <f t="shared" si="192"/>
        <v>398</v>
      </c>
    </row>
    <row r="726" spans="1:43" x14ac:dyDescent="0.25">
      <c r="A726" s="119" t="s">
        <v>969</v>
      </c>
      <c r="B726" s="119" t="s">
        <v>971</v>
      </c>
      <c r="C726" s="120">
        <v>0</v>
      </c>
      <c r="D726" s="120">
        <v>0</v>
      </c>
      <c r="E726" s="120">
        <v>0</v>
      </c>
      <c r="F726" s="120">
        <v>0</v>
      </c>
      <c r="G726" s="120">
        <v>0</v>
      </c>
      <c r="H726" s="120">
        <v>0</v>
      </c>
      <c r="I726" s="120">
        <v>0</v>
      </c>
      <c r="J726" s="120">
        <v>0</v>
      </c>
      <c r="K726" s="120">
        <v>0</v>
      </c>
      <c r="L726" s="120">
        <v>79</v>
      </c>
      <c r="M726" s="120">
        <v>56</v>
      </c>
      <c r="N726" s="120">
        <v>49</v>
      </c>
      <c r="O726" s="120">
        <v>67</v>
      </c>
      <c r="P726" s="120">
        <v>45</v>
      </c>
      <c r="Q726" s="120">
        <v>0</v>
      </c>
      <c r="R726" s="120">
        <v>296</v>
      </c>
      <c r="AB726" s="116">
        <f t="shared" si="177"/>
        <v>0</v>
      </c>
      <c r="AC726" s="116">
        <f t="shared" si="178"/>
        <v>0</v>
      </c>
      <c r="AD726" s="116">
        <f t="shared" si="179"/>
        <v>0</v>
      </c>
      <c r="AE726" s="116">
        <f t="shared" si="180"/>
        <v>0</v>
      </c>
      <c r="AF726" s="116">
        <f t="shared" si="181"/>
        <v>0</v>
      </c>
      <c r="AG726" s="116">
        <f t="shared" si="182"/>
        <v>0</v>
      </c>
      <c r="AH726" s="116">
        <f t="shared" si="183"/>
        <v>0</v>
      </c>
      <c r="AI726" s="116">
        <f t="shared" si="184"/>
        <v>0</v>
      </c>
      <c r="AJ726" s="116">
        <f t="shared" si="185"/>
        <v>0</v>
      </c>
      <c r="AK726" s="116">
        <f t="shared" si="186"/>
        <v>79</v>
      </c>
      <c r="AL726" s="116">
        <f t="shared" si="187"/>
        <v>56</v>
      </c>
      <c r="AM726" s="116">
        <f t="shared" si="188"/>
        <v>49</v>
      </c>
      <c r="AN726" s="116">
        <f t="shared" si="189"/>
        <v>67</v>
      </c>
      <c r="AO726" s="116">
        <f t="shared" si="190"/>
        <v>45</v>
      </c>
      <c r="AP726" s="116">
        <f t="shared" si="191"/>
        <v>0</v>
      </c>
      <c r="AQ726" s="116">
        <f t="shared" si="192"/>
        <v>296</v>
      </c>
    </row>
    <row r="727" spans="1:43" x14ac:dyDescent="0.25">
      <c r="A727" s="119" t="s">
        <v>969</v>
      </c>
      <c r="B727" s="119" t="s">
        <v>972</v>
      </c>
      <c r="C727" s="120">
        <v>0</v>
      </c>
      <c r="D727" s="120">
        <v>0</v>
      </c>
      <c r="E727" s="120">
        <v>0</v>
      </c>
      <c r="F727" s="120">
        <v>0</v>
      </c>
      <c r="G727" s="120">
        <v>0</v>
      </c>
      <c r="H727" s="120">
        <v>63</v>
      </c>
      <c r="I727" s="120">
        <v>91</v>
      </c>
      <c r="J727" s="120">
        <v>72</v>
      </c>
      <c r="K727" s="120">
        <v>78</v>
      </c>
      <c r="L727" s="120">
        <v>0</v>
      </c>
      <c r="M727" s="120">
        <v>0</v>
      </c>
      <c r="N727" s="120">
        <v>0</v>
      </c>
      <c r="O727" s="120">
        <v>0</v>
      </c>
      <c r="P727" s="120">
        <v>0</v>
      </c>
      <c r="Q727" s="120">
        <v>0</v>
      </c>
      <c r="R727" s="120">
        <v>304</v>
      </c>
      <c r="AB727" s="116">
        <f t="shared" si="177"/>
        <v>0</v>
      </c>
      <c r="AC727" s="116">
        <f t="shared" si="178"/>
        <v>0</v>
      </c>
      <c r="AD727" s="116">
        <f t="shared" si="179"/>
        <v>0</v>
      </c>
      <c r="AE727" s="116">
        <f t="shared" si="180"/>
        <v>0</v>
      </c>
      <c r="AF727" s="116">
        <f t="shared" si="181"/>
        <v>0</v>
      </c>
      <c r="AG727" s="116">
        <f t="shared" si="182"/>
        <v>63</v>
      </c>
      <c r="AH727" s="116">
        <f t="shared" si="183"/>
        <v>91</v>
      </c>
      <c r="AI727" s="116">
        <f t="shared" si="184"/>
        <v>72</v>
      </c>
      <c r="AJ727" s="116">
        <f t="shared" si="185"/>
        <v>78</v>
      </c>
      <c r="AK727" s="116">
        <f t="shared" si="186"/>
        <v>0</v>
      </c>
      <c r="AL727" s="116">
        <f t="shared" si="187"/>
        <v>0</v>
      </c>
      <c r="AM727" s="116">
        <f t="shared" si="188"/>
        <v>0</v>
      </c>
      <c r="AN727" s="116">
        <f t="shared" si="189"/>
        <v>0</v>
      </c>
      <c r="AO727" s="116">
        <f t="shared" si="190"/>
        <v>0</v>
      </c>
      <c r="AP727" s="116">
        <f t="shared" si="191"/>
        <v>0</v>
      </c>
      <c r="AQ727" s="116">
        <f t="shared" si="192"/>
        <v>304</v>
      </c>
    </row>
    <row r="728" spans="1:43" x14ac:dyDescent="0.25">
      <c r="A728" s="119" t="s">
        <v>973</v>
      </c>
      <c r="B728" s="119" t="s">
        <v>974</v>
      </c>
      <c r="C728" s="120">
        <v>0</v>
      </c>
      <c r="D728" s="120">
        <v>0</v>
      </c>
      <c r="E728" s="120">
        <v>0</v>
      </c>
      <c r="F728" s="120">
        <v>0</v>
      </c>
      <c r="G728" s="120">
        <v>0</v>
      </c>
      <c r="H728" s="120">
        <v>0</v>
      </c>
      <c r="I728" s="120">
        <v>0</v>
      </c>
      <c r="J728" s="120">
        <v>0</v>
      </c>
      <c r="K728" s="120">
        <v>91</v>
      </c>
      <c r="L728" s="120">
        <v>84</v>
      </c>
      <c r="M728" s="120">
        <v>60</v>
      </c>
      <c r="N728" s="120">
        <v>84</v>
      </c>
      <c r="O728" s="120">
        <v>69</v>
      </c>
      <c r="P728" s="120">
        <v>65</v>
      </c>
      <c r="Q728" s="120">
        <v>3</v>
      </c>
      <c r="R728" s="120">
        <v>456</v>
      </c>
      <c r="AB728" s="116">
        <f t="shared" si="177"/>
        <v>0</v>
      </c>
      <c r="AC728" s="116">
        <f t="shared" si="178"/>
        <v>0</v>
      </c>
      <c r="AD728" s="116">
        <f t="shared" si="179"/>
        <v>0</v>
      </c>
      <c r="AE728" s="116">
        <f t="shared" si="180"/>
        <v>0</v>
      </c>
      <c r="AF728" s="116">
        <f t="shared" si="181"/>
        <v>0</v>
      </c>
      <c r="AG728" s="116">
        <f t="shared" si="182"/>
        <v>0</v>
      </c>
      <c r="AH728" s="116">
        <f t="shared" si="183"/>
        <v>0</v>
      </c>
      <c r="AI728" s="116">
        <f t="shared" si="184"/>
        <v>0</v>
      </c>
      <c r="AJ728" s="116">
        <f t="shared" si="185"/>
        <v>91</v>
      </c>
      <c r="AK728" s="116">
        <f t="shared" si="186"/>
        <v>84</v>
      </c>
      <c r="AL728" s="116">
        <f t="shared" si="187"/>
        <v>60</v>
      </c>
      <c r="AM728" s="116">
        <f t="shared" si="188"/>
        <v>84</v>
      </c>
      <c r="AN728" s="116">
        <f t="shared" si="189"/>
        <v>69</v>
      </c>
      <c r="AO728" s="116">
        <f t="shared" si="190"/>
        <v>65</v>
      </c>
      <c r="AP728" s="116">
        <f t="shared" si="191"/>
        <v>3</v>
      </c>
      <c r="AQ728" s="116">
        <f t="shared" si="192"/>
        <v>456</v>
      </c>
    </row>
    <row r="729" spans="1:43" x14ac:dyDescent="0.25">
      <c r="A729" s="119" t="s">
        <v>973</v>
      </c>
      <c r="B729" s="119" t="s">
        <v>501</v>
      </c>
      <c r="C729" s="120">
        <v>0</v>
      </c>
      <c r="D729" s="120">
        <v>81</v>
      </c>
      <c r="E729" s="120">
        <v>75</v>
      </c>
      <c r="F729" s="120">
        <v>80</v>
      </c>
      <c r="G729" s="120">
        <v>81</v>
      </c>
      <c r="H729" s="120">
        <v>81</v>
      </c>
      <c r="I729" s="120">
        <v>80</v>
      </c>
      <c r="J729" s="120">
        <v>80</v>
      </c>
      <c r="K729" s="120">
        <v>0</v>
      </c>
      <c r="L729" s="120">
        <v>0</v>
      </c>
      <c r="M729" s="120">
        <v>0</v>
      </c>
      <c r="N729" s="120">
        <v>0</v>
      </c>
      <c r="O729" s="120">
        <v>0</v>
      </c>
      <c r="P729" s="120">
        <v>0</v>
      </c>
      <c r="Q729" s="120">
        <v>0</v>
      </c>
      <c r="R729" s="120">
        <v>558</v>
      </c>
      <c r="AB729" s="116">
        <f t="shared" si="177"/>
        <v>0</v>
      </c>
      <c r="AC729" s="116">
        <f t="shared" si="178"/>
        <v>81</v>
      </c>
      <c r="AD729" s="116">
        <f t="shared" si="179"/>
        <v>75</v>
      </c>
      <c r="AE729" s="116">
        <f t="shared" si="180"/>
        <v>80</v>
      </c>
      <c r="AF729" s="116">
        <f t="shared" si="181"/>
        <v>81</v>
      </c>
      <c r="AG729" s="116">
        <f t="shared" si="182"/>
        <v>81</v>
      </c>
      <c r="AH729" s="116">
        <f t="shared" si="183"/>
        <v>80</v>
      </c>
      <c r="AI729" s="116">
        <f t="shared" si="184"/>
        <v>80</v>
      </c>
      <c r="AJ729" s="116">
        <f t="shared" si="185"/>
        <v>0</v>
      </c>
      <c r="AK729" s="116">
        <f t="shared" si="186"/>
        <v>0</v>
      </c>
      <c r="AL729" s="116">
        <f t="shared" si="187"/>
        <v>0</v>
      </c>
      <c r="AM729" s="116">
        <f t="shared" si="188"/>
        <v>0</v>
      </c>
      <c r="AN729" s="116">
        <f t="shared" si="189"/>
        <v>0</v>
      </c>
      <c r="AO729" s="116">
        <f t="shared" si="190"/>
        <v>0</v>
      </c>
      <c r="AP729" s="116">
        <f t="shared" si="191"/>
        <v>0</v>
      </c>
      <c r="AQ729" s="116">
        <f t="shared" si="192"/>
        <v>558</v>
      </c>
    </row>
    <row r="730" spans="1:43" x14ac:dyDescent="0.25">
      <c r="A730" s="119" t="s">
        <v>973</v>
      </c>
      <c r="B730" s="119" t="s">
        <v>975</v>
      </c>
      <c r="C730" s="120">
        <v>94</v>
      </c>
      <c r="D730" s="120">
        <v>0</v>
      </c>
      <c r="E730" s="120">
        <v>0</v>
      </c>
      <c r="F730" s="120">
        <v>0</v>
      </c>
      <c r="G730" s="120">
        <v>0</v>
      </c>
      <c r="H730" s="120">
        <v>0</v>
      </c>
      <c r="I730" s="120">
        <v>0</v>
      </c>
      <c r="J730" s="120">
        <v>0</v>
      </c>
      <c r="K730" s="120">
        <v>0</v>
      </c>
      <c r="L730" s="120">
        <v>0</v>
      </c>
      <c r="M730" s="120">
        <v>0</v>
      </c>
      <c r="N730" s="120">
        <v>0</v>
      </c>
      <c r="O730" s="120">
        <v>0</v>
      </c>
      <c r="P730" s="120">
        <v>0</v>
      </c>
      <c r="Q730" s="120">
        <v>0</v>
      </c>
      <c r="R730" s="120">
        <v>94</v>
      </c>
      <c r="AB730" s="116">
        <f t="shared" si="177"/>
        <v>94</v>
      </c>
      <c r="AC730" s="116">
        <f t="shared" si="178"/>
        <v>0</v>
      </c>
      <c r="AD730" s="116">
        <f t="shared" si="179"/>
        <v>0</v>
      </c>
      <c r="AE730" s="116">
        <f t="shared" si="180"/>
        <v>0</v>
      </c>
      <c r="AF730" s="116">
        <f t="shared" si="181"/>
        <v>0</v>
      </c>
      <c r="AG730" s="116">
        <f t="shared" si="182"/>
        <v>0</v>
      </c>
      <c r="AH730" s="116">
        <f t="shared" si="183"/>
        <v>0</v>
      </c>
      <c r="AI730" s="116">
        <f t="shared" si="184"/>
        <v>0</v>
      </c>
      <c r="AJ730" s="116">
        <f t="shared" si="185"/>
        <v>0</v>
      </c>
      <c r="AK730" s="116">
        <f t="shared" si="186"/>
        <v>0</v>
      </c>
      <c r="AL730" s="116">
        <f t="shared" si="187"/>
        <v>0</v>
      </c>
      <c r="AM730" s="116">
        <f t="shared" si="188"/>
        <v>0</v>
      </c>
      <c r="AN730" s="116">
        <f t="shared" si="189"/>
        <v>0</v>
      </c>
      <c r="AO730" s="116">
        <f t="shared" si="190"/>
        <v>0</v>
      </c>
      <c r="AP730" s="116">
        <f t="shared" si="191"/>
        <v>0</v>
      </c>
      <c r="AQ730" s="116">
        <f t="shared" si="192"/>
        <v>94</v>
      </c>
    </row>
    <row r="731" spans="1:43" x14ac:dyDescent="0.25">
      <c r="A731" s="119" t="s">
        <v>976</v>
      </c>
      <c r="B731" s="119" t="s">
        <v>977</v>
      </c>
      <c r="C731" s="120">
        <v>0</v>
      </c>
      <c r="D731" s="120">
        <v>0</v>
      </c>
      <c r="E731" s="120">
        <v>0</v>
      </c>
      <c r="F731" s="120">
        <v>323</v>
      </c>
      <c r="G731" s="120">
        <v>325</v>
      </c>
      <c r="H731" s="120">
        <v>0</v>
      </c>
      <c r="I731" s="120">
        <v>0</v>
      </c>
      <c r="J731" s="120">
        <v>0</v>
      </c>
      <c r="K731" s="120">
        <v>0</v>
      </c>
      <c r="L731" s="120">
        <v>0</v>
      </c>
      <c r="M731" s="120">
        <v>0</v>
      </c>
      <c r="N731" s="120">
        <v>0</v>
      </c>
      <c r="O731" s="120">
        <v>0</v>
      </c>
      <c r="P731" s="120">
        <v>0</v>
      </c>
      <c r="Q731" s="120">
        <v>0</v>
      </c>
      <c r="R731" s="120">
        <v>648</v>
      </c>
      <c r="AB731" s="116">
        <f t="shared" si="177"/>
        <v>0</v>
      </c>
      <c r="AC731" s="116">
        <f t="shared" si="178"/>
        <v>0</v>
      </c>
      <c r="AD731" s="116">
        <f t="shared" si="179"/>
        <v>0</v>
      </c>
      <c r="AE731" s="116">
        <f t="shared" si="180"/>
        <v>323</v>
      </c>
      <c r="AF731" s="116">
        <f t="shared" si="181"/>
        <v>325</v>
      </c>
      <c r="AG731" s="116">
        <f t="shared" si="182"/>
        <v>0</v>
      </c>
      <c r="AH731" s="116">
        <f t="shared" si="183"/>
        <v>0</v>
      </c>
      <c r="AI731" s="116">
        <f t="shared" si="184"/>
        <v>0</v>
      </c>
      <c r="AJ731" s="116">
        <f t="shared" si="185"/>
        <v>0</v>
      </c>
      <c r="AK731" s="116">
        <f t="shared" si="186"/>
        <v>0</v>
      </c>
      <c r="AL731" s="116">
        <f t="shared" si="187"/>
        <v>0</v>
      </c>
      <c r="AM731" s="116">
        <f t="shared" si="188"/>
        <v>0</v>
      </c>
      <c r="AN731" s="116">
        <f t="shared" si="189"/>
        <v>0</v>
      </c>
      <c r="AO731" s="116">
        <f t="shared" si="190"/>
        <v>0</v>
      </c>
      <c r="AP731" s="116">
        <f t="shared" si="191"/>
        <v>0</v>
      </c>
      <c r="AQ731" s="116">
        <f t="shared" si="192"/>
        <v>648</v>
      </c>
    </row>
    <row r="732" spans="1:43" x14ac:dyDescent="0.25">
      <c r="A732" s="119" t="s">
        <v>976</v>
      </c>
      <c r="B732" s="119" t="s">
        <v>978</v>
      </c>
      <c r="C732" s="120">
        <v>0</v>
      </c>
      <c r="D732" s="120">
        <v>0</v>
      </c>
      <c r="E732" s="120">
        <v>0</v>
      </c>
      <c r="F732" s="120">
        <v>0</v>
      </c>
      <c r="G732" s="120">
        <v>0</v>
      </c>
      <c r="H732" s="120">
        <v>335</v>
      </c>
      <c r="I732" s="120">
        <v>347</v>
      </c>
      <c r="J732" s="120">
        <v>0</v>
      </c>
      <c r="K732" s="120">
        <v>0</v>
      </c>
      <c r="L732" s="120">
        <v>0</v>
      </c>
      <c r="M732" s="120">
        <v>0</v>
      </c>
      <c r="N732" s="120">
        <v>0</v>
      </c>
      <c r="O732" s="120">
        <v>0</v>
      </c>
      <c r="P732" s="120">
        <v>0</v>
      </c>
      <c r="Q732" s="120">
        <v>0</v>
      </c>
      <c r="R732" s="120">
        <v>682</v>
      </c>
      <c r="AB732" s="116">
        <f t="shared" si="177"/>
        <v>0</v>
      </c>
      <c r="AC732" s="116">
        <f t="shared" si="178"/>
        <v>0</v>
      </c>
      <c r="AD732" s="116">
        <f t="shared" si="179"/>
        <v>0</v>
      </c>
      <c r="AE732" s="116">
        <f t="shared" si="180"/>
        <v>0</v>
      </c>
      <c r="AF732" s="116">
        <f t="shared" si="181"/>
        <v>0</v>
      </c>
      <c r="AG732" s="116">
        <f t="shared" si="182"/>
        <v>335</v>
      </c>
      <c r="AH732" s="116">
        <f t="shared" si="183"/>
        <v>347</v>
      </c>
      <c r="AI732" s="116">
        <f t="shared" si="184"/>
        <v>0</v>
      </c>
      <c r="AJ732" s="116">
        <f t="shared" si="185"/>
        <v>0</v>
      </c>
      <c r="AK732" s="116">
        <f t="shared" si="186"/>
        <v>0</v>
      </c>
      <c r="AL732" s="116">
        <f t="shared" si="187"/>
        <v>0</v>
      </c>
      <c r="AM732" s="116">
        <f t="shared" si="188"/>
        <v>0</v>
      </c>
      <c r="AN732" s="116">
        <f t="shared" si="189"/>
        <v>0</v>
      </c>
      <c r="AO732" s="116">
        <f t="shared" si="190"/>
        <v>0</v>
      </c>
      <c r="AP732" s="116">
        <f t="shared" si="191"/>
        <v>0</v>
      </c>
      <c r="AQ732" s="116">
        <f t="shared" si="192"/>
        <v>682</v>
      </c>
    </row>
    <row r="733" spans="1:43" x14ac:dyDescent="0.25">
      <c r="A733" s="119" t="s">
        <v>976</v>
      </c>
      <c r="B733" s="119" t="s">
        <v>979</v>
      </c>
      <c r="C733" s="120">
        <v>0</v>
      </c>
      <c r="D733" s="120">
        <v>0</v>
      </c>
      <c r="E733" s="120">
        <v>0</v>
      </c>
      <c r="F733" s="120">
        <v>0</v>
      </c>
      <c r="G733" s="120">
        <v>0</v>
      </c>
      <c r="H733" s="120">
        <v>0</v>
      </c>
      <c r="I733" s="120">
        <v>0</v>
      </c>
      <c r="J733" s="120">
        <v>0</v>
      </c>
      <c r="K733" s="120">
        <v>0</v>
      </c>
      <c r="L733" s="120">
        <v>0</v>
      </c>
      <c r="M733" s="120">
        <v>311</v>
      </c>
      <c r="N733" s="120">
        <v>310</v>
      </c>
      <c r="O733" s="120">
        <v>317</v>
      </c>
      <c r="P733" s="120">
        <v>325</v>
      </c>
      <c r="Q733" s="120">
        <v>4</v>
      </c>
      <c r="R733" s="120">
        <v>1267</v>
      </c>
      <c r="AB733" s="116">
        <f t="shared" si="177"/>
        <v>0</v>
      </c>
      <c r="AC733" s="116">
        <f t="shared" si="178"/>
        <v>0</v>
      </c>
      <c r="AD733" s="116">
        <f t="shared" si="179"/>
        <v>0</v>
      </c>
      <c r="AE733" s="116">
        <f t="shared" si="180"/>
        <v>0</v>
      </c>
      <c r="AF733" s="116">
        <f t="shared" si="181"/>
        <v>0</v>
      </c>
      <c r="AG733" s="116">
        <f t="shared" si="182"/>
        <v>0</v>
      </c>
      <c r="AH733" s="116">
        <f t="shared" si="183"/>
        <v>0</v>
      </c>
      <c r="AI733" s="116">
        <f t="shared" si="184"/>
        <v>0</v>
      </c>
      <c r="AJ733" s="116">
        <f t="shared" si="185"/>
        <v>0</v>
      </c>
      <c r="AK733" s="116">
        <f t="shared" si="186"/>
        <v>0</v>
      </c>
      <c r="AL733" s="116">
        <f t="shared" si="187"/>
        <v>311</v>
      </c>
      <c r="AM733" s="116">
        <f t="shared" si="188"/>
        <v>310</v>
      </c>
      <c r="AN733" s="116">
        <f t="shared" si="189"/>
        <v>317</v>
      </c>
      <c r="AO733" s="116">
        <f t="shared" si="190"/>
        <v>325</v>
      </c>
      <c r="AP733" s="116">
        <f t="shared" si="191"/>
        <v>4</v>
      </c>
      <c r="AQ733" s="116">
        <f t="shared" si="192"/>
        <v>1267</v>
      </c>
    </row>
    <row r="734" spans="1:43" x14ac:dyDescent="0.25">
      <c r="A734" s="119" t="s">
        <v>976</v>
      </c>
      <c r="B734" s="119" t="s">
        <v>980</v>
      </c>
      <c r="C734" s="120">
        <v>0</v>
      </c>
      <c r="D734" s="120">
        <v>0</v>
      </c>
      <c r="E734" s="120">
        <v>0</v>
      </c>
      <c r="F734" s="120">
        <v>0</v>
      </c>
      <c r="G734" s="120">
        <v>0</v>
      </c>
      <c r="H734" s="120">
        <v>0</v>
      </c>
      <c r="I734" s="120">
        <v>0</v>
      </c>
      <c r="J734" s="120">
        <v>351</v>
      </c>
      <c r="K734" s="120">
        <v>309</v>
      </c>
      <c r="L734" s="120">
        <v>336</v>
      </c>
      <c r="M734" s="120">
        <v>0</v>
      </c>
      <c r="N734" s="120">
        <v>0</v>
      </c>
      <c r="O734" s="120">
        <v>0</v>
      </c>
      <c r="P734" s="120">
        <v>0</v>
      </c>
      <c r="Q734" s="120">
        <v>0</v>
      </c>
      <c r="R734" s="120">
        <v>996</v>
      </c>
      <c r="AB734" s="116">
        <f t="shared" si="177"/>
        <v>0</v>
      </c>
      <c r="AC734" s="116">
        <f t="shared" si="178"/>
        <v>0</v>
      </c>
      <c r="AD734" s="116">
        <f t="shared" si="179"/>
        <v>0</v>
      </c>
      <c r="AE734" s="116">
        <f t="shared" si="180"/>
        <v>0</v>
      </c>
      <c r="AF734" s="116">
        <f t="shared" si="181"/>
        <v>0</v>
      </c>
      <c r="AG734" s="116">
        <f t="shared" si="182"/>
        <v>0</v>
      </c>
      <c r="AH734" s="116">
        <f t="shared" si="183"/>
        <v>0</v>
      </c>
      <c r="AI734" s="116">
        <f t="shared" si="184"/>
        <v>351</v>
      </c>
      <c r="AJ734" s="116">
        <f t="shared" si="185"/>
        <v>309</v>
      </c>
      <c r="AK734" s="116">
        <f t="shared" si="186"/>
        <v>336</v>
      </c>
      <c r="AL734" s="116">
        <f t="shared" si="187"/>
        <v>0</v>
      </c>
      <c r="AM734" s="116">
        <f t="shared" si="188"/>
        <v>0</v>
      </c>
      <c r="AN734" s="116">
        <f t="shared" si="189"/>
        <v>0</v>
      </c>
      <c r="AO734" s="116">
        <f t="shared" si="190"/>
        <v>0</v>
      </c>
      <c r="AP734" s="116">
        <f t="shared" si="191"/>
        <v>0</v>
      </c>
      <c r="AQ734" s="116">
        <f t="shared" si="192"/>
        <v>996</v>
      </c>
    </row>
    <row r="735" spans="1:43" x14ac:dyDescent="0.25">
      <c r="A735" s="119" t="s">
        <v>976</v>
      </c>
      <c r="B735" s="119" t="s">
        <v>981</v>
      </c>
      <c r="C735" s="120">
        <v>89</v>
      </c>
      <c r="D735" s="120">
        <v>0</v>
      </c>
      <c r="E735" s="120">
        <v>0</v>
      </c>
      <c r="F735" s="120">
        <v>0</v>
      </c>
      <c r="G735" s="120">
        <v>0</v>
      </c>
      <c r="H735" s="120">
        <v>0</v>
      </c>
      <c r="I735" s="120">
        <v>0</v>
      </c>
      <c r="J735" s="120">
        <v>0</v>
      </c>
      <c r="K735" s="120">
        <v>0</v>
      </c>
      <c r="L735" s="120">
        <v>0</v>
      </c>
      <c r="M735" s="120">
        <v>0</v>
      </c>
      <c r="N735" s="120">
        <v>0</v>
      </c>
      <c r="O735" s="120">
        <v>0</v>
      </c>
      <c r="P735" s="120">
        <v>0</v>
      </c>
      <c r="Q735" s="120">
        <v>0</v>
      </c>
      <c r="R735" s="120">
        <v>89</v>
      </c>
      <c r="AB735" s="116">
        <f t="shared" si="177"/>
        <v>89</v>
      </c>
      <c r="AC735" s="116">
        <f t="shared" si="178"/>
        <v>0</v>
      </c>
      <c r="AD735" s="116">
        <f t="shared" si="179"/>
        <v>0</v>
      </c>
      <c r="AE735" s="116">
        <f t="shared" si="180"/>
        <v>0</v>
      </c>
      <c r="AF735" s="116">
        <f t="shared" si="181"/>
        <v>0</v>
      </c>
      <c r="AG735" s="116">
        <f t="shared" si="182"/>
        <v>0</v>
      </c>
      <c r="AH735" s="116">
        <f t="shared" si="183"/>
        <v>0</v>
      </c>
      <c r="AI735" s="116">
        <f t="shared" si="184"/>
        <v>0</v>
      </c>
      <c r="AJ735" s="116">
        <f t="shared" si="185"/>
        <v>0</v>
      </c>
      <c r="AK735" s="116">
        <f t="shared" si="186"/>
        <v>0</v>
      </c>
      <c r="AL735" s="116">
        <f t="shared" si="187"/>
        <v>0</v>
      </c>
      <c r="AM735" s="116">
        <f t="shared" si="188"/>
        <v>0</v>
      </c>
      <c r="AN735" s="116">
        <f t="shared" si="189"/>
        <v>0</v>
      </c>
      <c r="AO735" s="116">
        <f t="shared" si="190"/>
        <v>0</v>
      </c>
      <c r="AP735" s="116">
        <f t="shared" si="191"/>
        <v>0</v>
      </c>
      <c r="AQ735" s="116">
        <f t="shared" si="192"/>
        <v>89</v>
      </c>
    </row>
    <row r="736" spans="1:43" x14ac:dyDescent="0.25">
      <c r="A736" s="119" t="s">
        <v>976</v>
      </c>
      <c r="B736" s="119" t="s">
        <v>982</v>
      </c>
      <c r="C736" s="120">
        <v>0</v>
      </c>
      <c r="D736" s="120">
        <v>260</v>
      </c>
      <c r="E736" s="120">
        <v>285</v>
      </c>
      <c r="F736" s="120">
        <v>0</v>
      </c>
      <c r="G736" s="120">
        <v>0</v>
      </c>
      <c r="H736" s="120">
        <v>0</v>
      </c>
      <c r="I736" s="120">
        <v>0</v>
      </c>
      <c r="J736" s="120">
        <v>0</v>
      </c>
      <c r="K736" s="120">
        <v>0</v>
      </c>
      <c r="L736" s="120">
        <v>0</v>
      </c>
      <c r="M736" s="120">
        <v>0</v>
      </c>
      <c r="N736" s="120">
        <v>0</v>
      </c>
      <c r="O736" s="120">
        <v>0</v>
      </c>
      <c r="P736" s="120">
        <v>0</v>
      </c>
      <c r="Q736" s="120">
        <v>0</v>
      </c>
      <c r="R736" s="120">
        <v>545</v>
      </c>
      <c r="AB736" s="116">
        <f t="shared" si="177"/>
        <v>0</v>
      </c>
      <c r="AC736" s="116">
        <f t="shared" si="178"/>
        <v>260</v>
      </c>
      <c r="AD736" s="116">
        <f t="shared" si="179"/>
        <v>285</v>
      </c>
      <c r="AE736" s="116">
        <f t="shared" si="180"/>
        <v>0</v>
      </c>
      <c r="AF736" s="116">
        <f t="shared" si="181"/>
        <v>0</v>
      </c>
      <c r="AG736" s="116">
        <f t="shared" si="182"/>
        <v>0</v>
      </c>
      <c r="AH736" s="116">
        <f t="shared" si="183"/>
        <v>0</v>
      </c>
      <c r="AI736" s="116">
        <f t="shared" si="184"/>
        <v>0</v>
      </c>
      <c r="AJ736" s="116">
        <f t="shared" si="185"/>
        <v>0</v>
      </c>
      <c r="AK736" s="116">
        <f t="shared" si="186"/>
        <v>0</v>
      </c>
      <c r="AL736" s="116">
        <f t="shared" si="187"/>
        <v>0</v>
      </c>
      <c r="AM736" s="116">
        <f t="shared" si="188"/>
        <v>0</v>
      </c>
      <c r="AN736" s="116">
        <f t="shared" si="189"/>
        <v>0</v>
      </c>
      <c r="AO736" s="116">
        <f t="shared" si="190"/>
        <v>0</v>
      </c>
      <c r="AP736" s="116">
        <f t="shared" si="191"/>
        <v>0</v>
      </c>
      <c r="AQ736" s="116">
        <f t="shared" si="192"/>
        <v>545</v>
      </c>
    </row>
    <row r="737" spans="1:43" x14ac:dyDescent="0.25">
      <c r="A737" s="119" t="s">
        <v>983</v>
      </c>
      <c r="B737" s="119" t="s">
        <v>984</v>
      </c>
      <c r="C737" s="120">
        <v>13</v>
      </c>
      <c r="D737" s="120">
        <v>99</v>
      </c>
      <c r="E737" s="120">
        <v>97</v>
      </c>
      <c r="F737" s="120">
        <v>87</v>
      </c>
      <c r="G737" s="120">
        <v>94</v>
      </c>
      <c r="H737" s="120">
        <v>84</v>
      </c>
      <c r="I737" s="120">
        <v>0</v>
      </c>
      <c r="J737" s="120">
        <v>0</v>
      </c>
      <c r="K737" s="120">
        <v>0</v>
      </c>
      <c r="L737" s="120">
        <v>0</v>
      </c>
      <c r="M737" s="120">
        <v>0</v>
      </c>
      <c r="N737" s="120">
        <v>0</v>
      </c>
      <c r="O737" s="120">
        <v>0</v>
      </c>
      <c r="P737" s="120">
        <v>0</v>
      </c>
      <c r="Q737" s="120">
        <v>0</v>
      </c>
      <c r="R737" s="120">
        <v>474</v>
      </c>
      <c r="AB737" s="116">
        <f t="shared" si="177"/>
        <v>13</v>
      </c>
      <c r="AC737" s="116">
        <f t="shared" si="178"/>
        <v>99</v>
      </c>
      <c r="AD737" s="116">
        <f t="shared" si="179"/>
        <v>97</v>
      </c>
      <c r="AE737" s="116">
        <f t="shared" si="180"/>
        <v>87</v>
      </c>
      <c r="AF737" s="116">
        <f t="shared" si="181"/>
        <v>94</v>
      </c>
      <c r="AG737" s="116">
        <f t="shared" si="182"/>
        <v>84</v>
      </c>
      <c r="AH737" s="116">
        <f t="shared" si="183"/>
        <v>0</v>
      </c>
      <c r="AI737" s="116">
        <f t="shared" si="184"/>
        <v>0</v>
      </c>
      <c r="AJ737" s="116">
        <f t="shared" si="185"/>
        <v>0</v>
      </c>
      <c r="AK737" s="116">
        <f t="shared" si="186"/>
        <v>0</v>
      </c>
      <c r="AL737" s="116">
        <f t="shared" si="187"/>
        <v>0</v>
      </c>
      <c r="AM737" s="116">
        <f t="shared" si="188"/>
        <v>0</v>
      </c>
      <c r="AN737" s="116">
        <f t="shared" si="189"/>
        <v>0</v>
      </c>
      <c r="AO737" s="116">
        <f t="shared" si="190"/>
        <v>0</v>
      </c>
      <c r="AP737" s="116">
        <f t="shared" si="191"/>
        <v>0</v>
      </c>
      <c r="AQ737" s="116">
        <f t="shared" si="192"/>
        <v>474</v>
      </c>
    </row>
    <row r="738" spans="1:43" x14ac:dyDescent="0.25">
      <c r="A738" s="119" t="s">
        <v>983</v>
      </c>
      <c r="B738" s="119" t="s">
        <v>985</v>
      </c>
      <c r="C738" s="120">
        <v>0</v>
      </c>
      <c r="D738" s="120">
        <v>0</v>
      </c>
      <c r="E738" s="120">
        <v>0</v>
      </c>
      <c r="F738" s="120">
        <v>0</v>
      </c>
      <c r="G738" s="120">
        <v>0</v>
      </c>
      <c r="H738" s="120">
        <v>0</v>
      </c>
      <c r="I738" s="120">
        <v>194</v>
      </c>
      <c r="J738" s="120">
        <v>166</v>
      </c>
      <c r="K738" s="120">
        <v>186</v>
      </c>
      <c r="L738" s="120">
        <v>0</v>
      </c>
      <c r="M738" s="120">
        <v>0</v>
      </c>
      <c r="N738" s="120">
        <v>0</v>
      </c>
      <c r="O738" s="120">
        <v>0</v>
      </c>
      <c r="P738" s="120">
        <v>0</v>
      </c>
      <c r="Q738" s="120">
        <v>0</v>
      </c>
      <c r="R738" s="120">
        <v>546</v>
      </c>
      <c r="AB738" s="116">
        <f t="shared" si="177"/>
        <v>0</v>
      </c>
      <c r="AC738" s="116">
        <f t="shared" si="178"/>
        <v>0</v>
      </c>
      <c r="AD738" s="116">
        <f t="shared" si="179"/>
        <v>0</v>
      </c>
      <c r="AE738" s="116">
        <f t="shared" si="180"/>
        <v>0</v>
      </c>
      <c r="AF738" s="116">
        <f t="shared" si="181"/>
        <v>0</v>
      </c>
      <c r="AG738" s="116">
        <f t="shared" si="182"/>
        <v>0</v>
      </c>
      <c r="AH738" s="116">
        <f t="shared" si="183"/>
        <v>194</v>
      </c>
      <c r="AI738" s="116">
        <f t="shared" si="184"/>
        <v>166</v>
      </c>
      <c r="AJ738" s="116">
        <f t="shared" si="185"/>
        <v>186</v>
      </c>
      <c r="AK738" s="116">
        <f t="shared" si="186"/>
        <v>0</v>
      </c>
      <c r="AL738" s="116">
        <f t="shared" si="187"/>
        <v>0</v>
      </c>
      <c r="AM738" s="116">
        <f t="shared" si="188"/>
        <v>0</v>
      </c>
      <c r="AN738" s="116">
        <f t="shared" si="189"/>
        <v>0</v>
      </c>
      <c r="AO738" s="116">
        <f t="shared" si="190"/>
        <v>0</v>
      </c>
      <c r="AP738" s="116">
        <f t="shared" si="191"/>
        <v>0</v>
      </c>
      <c r="AQ738" s="116">
        <f t="shared" si="192"/>
        <v>546</v>
      </c>
    </row>
    <row r="739" spans="1:43" x14ac:dyDescent="0.25">
      <c r="A739" s="119" t="s">
        <v>983</v>
      </c>
      <c r="B739" s="119" t="s">
        <v>986</v>
      </c>
      <c r="C739" s="120">
        <v>13</v>
      </c>
      <c r="D739" s="120">
        <v>47</v>
      </c>
      <c r="E739" s="120">
        <v>56</v>
      </c>
      <c r="F739" s="120">
        <v>54</v>
      </c>
      <c r="G739" s="120">
        <v>53</v>
      </c>
      <c r="H739" s="120">
        <v>46</v>
      </c>
      <c r="I739" s="120">
        <v>0</v>
      </c>
      <c r="J739" s="120">
        <v>0</v>
      </c>
      <c r="K739" s="120">
        <v>0</v>
      </c>
      <c r="L739" s="120">
        <v>0</v>
      </c>
      <c r="M739" s="120">
        <v>0</v>
      </c>
      <c r="N739" s="120">
        <v>0</v>
      </c>
      <c r="O739" s="120">
        <v>0</v>
      </c>
      <c r="P739" s="120">
        <v>0</v>
      </c>
      <c r="Q739" s="120">
        <v>0</v>
      </c>
      <c r="R739" s="120">
        <v>269</v>
      </c>
      <c r="AB739" s="116">
        <f t="shared" si="177"/>
        <v>13</v>
      </c>
      <c r="AC739" s="116">
        <f t="shared" si="178"/>
        <v>47</v>
      </c>
      <c r="AD739" s="116">
        <f t="shared" si="179"/>
        <v>56</v>
      </c>
      <c r="AE739" s="116">
        <f t="shared" si="180"/>
        <v>54</v>
      </c>
      <c r="AF739" s="116">
        <f t="shared" si="181"/>
        <v>53</v>
      </c>
      <c r="AG739" s="116">
        <f t="shared" si="182"/>
        <v>46</v>
      </c>
      <c r="AH739" s="116">
        <f t="shared" si="183"/>
        <v>0</v>
      </c>
      <c r="AI739" s="116">
        <f t="shared" si="184"/>
        <v>0</v>
      </c>
      <c r="AJ739" s="116">
        <f t="shared" si="185"/>
        <v>0</v>
      </c>
      <c r="AK739" s="116">
        <f t="shared" si="186"/>
        <v>0</v>
      </c>
      <c r="AL739" s="116">
        <f t="shared" si="187"/>
        <v>0</v>
      </c>
      <c r="AM739" s="116">
        <f t="shared" si="188"/>
        <v>0</v>
      </c>
      <c r="AN739" s="116">
        <f t="shared" si="189"/>
        <v>0</v>
      </c>
      <c r="AO739" s="116">
        <f t="shared" si="190"/>
        <v>0</v>
      </c>
      <c r="AP739" s="116">
        <f t="shared" si="191"/>
        <v>0</v>
      </c>
      <c r="AQ739" s="116">
        <f t="shared" si="192"/>
        <v>269</v>
      </c>
    </row>
    <row r="740" spans="1:43" x14ac:dyDescent="0.25">
      <c r="A740" s="119" t="s">
        <v>983</v>
      </c>
      <c r="B740" s="119" t="s">
        <v>987</v>
      </c>
      <c r="C740" s="120">
        <v>0</v>
      </c>
      <c r="D740" s="120">
        <v>0</v>
      </c>
      <c r="E740" s="120">
        <v>0</v>
      </c>
      <c r="F740" s="120">
        <v>0</v>
      </c>
      <c r="G740" s="120">
        <v>0</v>
      </c>
      <c r="H740" s="120">
        <v>0</v>
      </c>
      <c r="I740" s="120">
        <v>0</v>
      </c>
      <c r="J740" s="120">
        <v>0</v>
      </c>
      <c r="K740" s="120">
        <v>0</v>
      </c>
      <c r="L740" s="120">
        <v>187</v>
      </c>
      <c r="M740" s="120">
        <v>144</v>
      </c>
      <c r="N740" s="120">
        <v>123</v>
      </c>
      <c r="O740" s="120">
        <v>158</v>
      </c>
      <c r="P740" s="120">
        <v>172</v>
      </c>
      <c r="Q740" s="120">
        <v>0</v>
      </c>
      <c r="R740" s="118">
        <v>784</v>
      </c>
      <c r="AB740" s="116">
        <f t="shared" si="177"/>
        <v>0</v>
      </c>
      <c r="AC740" s="116">
        <f t="shared" si="178"/>
        <v>0</v>
      </c>
      <c r="AD740" s="116">
        <f t="shared" si="179"/>
        <v>0</v>
      </c>
      <c r="AE740" s="116">
        <f t="shared" si="180"/>
        <v>0</v>
      </c>
      <c r="AF740" s="116">
        <f t="shared" si="181"/>
        <v>0</v>
      </c>
      <c r="AG740" s="116">
        <f t="shared" si="182"/>
        <v>0</v>
      </c>
      <c r="AH740" s="116">
        <f t="shared" si="183"/>
        <v>0</v>
      </c>
      <c r="AI740" s="116">
        <f t="shared" si="184"/>
        <v>0</v>
      </c>
      <c r="AJ740" s="116">
        <f t="shared" si="185"/>
        <v>0</v>
      </c>
      <c r="AK740" s="116">
        <f t="shared" si="186"/>
        <v>187</v>
      </c>
      <c r="AL740" s="116">
        <f t="shared" si="187"/>
        <v>144</v>
      </c>
      <c r="AM740" s="116">
        <f t="shared" si="188"/>
        <v>123</v>
      </c>
      <c r="AN740" s="116">
        <f t="shared" si="189"/>
        <v>158</v>
      </c>
      <c r="AO740" s="116">
        <f t="shared" si="190"/>
        <v>172</v>
      </c>
      <c r="AP740" s="116">
        <f t="shared" si="191"/>
        <v>0</v>
      </c>
      <c r="AQ740" s="116">
        <f t="shared" si="192"/>
        <v>784</v>
      </c>
    </row>
    <row r="741" spans="1:43" x14ac:dyDescent="0.25">
      <c r="A741" s="119" t="s">
        <v>983</v>
      </c>
      <c r="B741" s="119" t="s">
        <v>988</v>
      </c>
      <c r="C741" s="120">
        <v>14</v>
      </c>
      <c r="D741" s="120">
        <v>54</v>
      </c>
      <c r="E741" s="120">
        <v>52</v>
      </c>
      <c r="F741" s="120">
        <v>42</v>
      </c>
      <c r="G741" s="120">
        <v>40</v>
      </c>
      <c r="H741" s="120">
        <v>47</v>
      </c>
      <c r="I741" s="120">
        <v>0</v>
      </c>
      <c r="J741" s="120">
        <v>0</v>
      </c>
      <c r="K741" s="120">
        <v>0</v>
      </c>
      <c r="L741" s="120">
        <v>0</v>
      </c>
      <c r="M741" s="120">
        <v>0</v>
      </c>
      <c r="N741" s="120">
        <v>0</v>
      </c>
      <c r="O741" s="120">
        <v>0</v>
      </c>
      <c r="P741" s="120">
        <v>0</v>
      </c>
      <c r="Q741" s="120">
        <v>0</v>
      </c>
      <c r="R741" s="120">
        <v>249</v>
      </c>
      <c r="AB741" s="116">
        <f t="shared" si="177"/>
        <v>14</v>
      </c>
      <c r="AC741" s="116">
        <f t="shared" si="178"/>
        <v>54</v>
      </c>
      <c r="AD741" s="116">
        <f t="shared" si="179"/>
        <v>52</v>
      </c>
      <c r="AE741" s="116">
        <f t="shared" si="180"/>
        <v>42</v>
      </c>
      <c r="AF741" s="116">
        <f t="shared" si="181"/>
        <v>40</v>
      </c>
      <c r="AG741" s="116">
        <f t="shared" si="182"/>
        <v>47</v>
      </c>
      <c r="AH741" s="116">
        <f t="shared" si="183"/>
        <v>0</v>
      </c>
      <c r="AI741" s="116">
        <f t="shared" si="184"/>
        <v>0</v>
      </c>
      <c r="AJ741" s="116">
        <f t="shared" si="185"/>
        <v>0</v>
      </c>
      <c r="AK741" s="116">
        <f t="shared" si="186"/>
        <v>0</v>
      </c>
      <c r="AL741" s="116">
        <f t="shared" si="187"/>
        <v>0</v>
      </c>
      <c r="AM741" s="116">
        <f t="shared" si="188"/>
        <v>0</v>
      </c>
      <c r="AN741" s="116">
        <f t="shared" si="189"/>
        <v>0</v>
      </c>
      <c r="AO741" s="116">
        <f t="shared" si="190"/>
        <v>0</v>
      </c>
      <c r="AP741" s="116">
        <f t="shared" si="191"/>
        <v>0</v>
      </c>
      <c r="AQ741" s="116">
        <f t="shared" si="192"/>
        <v>249</v>
      </c>
    </row>
    <row r="742" spans="1:43" x14ac:dyDescent="0.25">
      <c r="A742" s="119" t="s">
        <v>989</v>
      </c>
      <c r="B742" s="119" t="s">
        <v>990</v>
      </c>
      <c r="C742" s="120">
        <v>0</v>
      </c>
      <c r="D742" s="120">
        <v>0</v>
      </c>
      <c r="E742" s="120">
        <v>0</v>
      </c>
      <c r="F742" s="120">
        <v>0</v>
      </c>
      <c r="G742" s="120">
        <v>0</v>
      </c>
      <c r="H742" s="120">
        <v>0</v>
      </c>
      <c r="I742" s="120">
        <v>0</v>
      </c>
      <c r="J742" s="120">
        <v>0</v>
      </c>
      <c r="K742" s="120">
        <v>0</v>
      </c>
      <c r="L742" s="120">
        <v>50</v>
      </c>
      <c r="M742" s="120">
        <v>52</v>
      </c>
      <c r="N742" s="120">
        <v>51</v>
      </c>
      <c r="O742" s="120">
        <v>60</v>
      </c>
      <c r="P742" s="120">
        <v>65</v>
      </c>
      <c r="Q742" s="120">
        <v>0</v>
      </c>
      <c r="R742" s="120">
        <v>278</v>
      </c>
      <c r="AB742" s="116">
        <f t="shared" si="177"/>
        <v>0</v>
      </c>
      <c r="AC742" s="116">
        <f t="shared" si="178"/>
        <v>0</v>
      </c>
      <c r="AD742" s="116">
        <f t="shared" si="179"/>
        <v>0</v>
      </c>
      <c r="AE742" s="116">
        <f t="shared" si="180"/>
        <v>0</v>
      </c>
      <c r="AF742" s="116">
        <f t="shared" si="181"/>
        <v>0</v>
      </c>
      <c r="AG742" s="116">
        <f t="shared" si="182"/>
        <v>0</v>
      </c>
      <c r="AH742" s="116">
        <f t="shared" si="183"/>
        <v>0</v>
      </c>
      <c r="AI742" s="116">
        <f t="shared" si="184"/>
        <v>0</v>
      </c>
      <c r="AJ742" s="116">
        <f t="shared" si="185"/>
        <v>0</v>
      </c>
      <c r="AK742" s="116">
        <f t="shared" si="186"/>
        <v>50</v>
      </c>
      <c r="AL742" s="116">
        <f t="shared" si="187"/>
        <v>52</v>
      </c>
      <c r="AM742" s="116">
        <f t="shared" si="188"/>
        <v>51</v>
      </c>
      <c r="AN742" s="116">
        <f t="shared" si="189"/>
        <v>60</v>
      </c>
      <c r="AO742" s="116">
        <f t="shared" si="190"/>
        <v>65</v>
      </c>
      <c r="AP742" s="116">
        <f t="shared" si="191"/>
        <v>0</v>
      </c>
      <c r="AQ742" s="116">
        <f t="shared" si="192"/>
        <v>278</v>
      </c>
    </row>
    <row r="743" spans="1:43" x14ac:dyDescent="0.25">
      <c r="A743" s="119" t="s">
        <v>989</v>
      </c>
      <c r="B743" s="119" t="s">
        <v>991</v>
      </c>
      <c r="C743" s="120">
        <v>53</v>
      </c>
      <c r="D743" s="120">
        <v>34</v>
      </c>
      <c r="E743" s="120">
        <v>45</v>
      </c>
      <c r="F743" s="120">
        <v>47</v>
      </c>
      <c r="G743" s="120">
        <v>56</v>
      </c>
      <c r="H743" s="120">
        <v>41</v>
      </c>
      <c r="I743" s="120">
        <v>49</v>
      </c>
      <c r="J743" s="120">
        <v>52</v>
      </c>
      <c r="K743" s="120">
        <v>57</v>
      </c>
      <c r="L743" s="120">
        <v>0</v>
      </c>
      <c r="M743" s="120">
        <v>0</v>
      </c>
      <c r="N743" s="120">
        <v>0</v>
      </c>
      <c r="O743" s="120">
        <v>0</v>
      </c>
      <c r="P743" s="120">
        <v>0</v>
      </c>
      <c r="Q743" s="120">
        <v>0</v>
      </c>
      <c r="R743" s="120">
        <v>434</v>
      </c>
      <c r="AB743" s="116">
        <f t="shared" si="177"/>
        <v>53</v>
      </c>
      <c r="AC743" s="116">
        <f t="shared" si="178"/>
        <v>34</v>
      </c>
      <c r="AD743" s="116">
        <f t="shared" si="179"/>
        <v>45</v>
      </c>
      <c r="AE743" s="116">
        <f t="shared" si="180"/>
        <v>47</v>
      </c>
      <c r="AF743" s="116">
        <f t="shared" si="181"/>
        <v>56</v>
      </c>
      <c r="AG743" s="116">
        <f t="shared" si="182"/>
        <v>41</v>
      </c>
      <c r="AH743" s="116">
        <f t="shared" si="183"/>
        <v>49</v>
      </c>
      <c r="AI743" s="116">
        <f t="shared" si="184"/>
        <v>52</v>
      </c>
      <c r="AJ743" s="116">
        <f t="shared" si="185"/>
        <v>57</v>
      </c>
      <c r="AK743" s="116">
        <f t="shared" si="186"/>
        <v>0</v>
      </c>
      <c r="AL743" s="116">
        <f t="shared" si="187"/>
        <v>0</v>
      </c>
      <c r="AM743" s="116">
        <f t="shared" si="188"/>
        <v>0</v>
      </c>
      <c r="AN743" s="116">
        <f t="shared" si="189"/>
        <v>0</v>
      </c>
      <c r="AO743" s="116">
        <f t="shared" si="190"/>
        <v>0</v>
      </c>
      <c r="AP743" s="116">
        <f t="shared" si="191"/>
        <v>0</v>
      </c>
      <c r="AQ743" s="116">
        <f t="shared" si="192"/>
        <v>434</v>
      </c>
    </row>
    <row r="744" spans="1:43" x14ac:dyDescent="0.25">
      <c r="A744" s="119" t="s">
        <v>992</v>
      </c>
      <c r="B744" s="119" t="s">
        <v>993</v>
      </c>
      <c r="C744" s="120">
        <v>0</v>
      </c>
      <c r="D744" s="120">
        <v>0</v>
      </c>
      <c r="E744" s="120">
        <v>0</v>
      </c>
      <c r="F744" s="120">
        <v>0</v>
      </c>
      <c r="G744" s="120">
        <v>0</v>
      </c>
      <c r="H744" s="120">
        <v>0</v>
      </c>
      <c r="I744" s="120">
        <v>105</v>
      </c>
      <c r="J744" s="120">
        <v>100</v>
      </c>
      <c r="K744" s="120">
        <v>99</v>
      </c>
      <c r="L744" s="120">
        <v>100</v>
      </c>
      <c r="M744" s="120">
        <v>86</v>
      </c>
      <c r="N744" s="120">
        <v>94</v>
      </c>
      <c r="O744" s="120">
        <v>91</v>
      </c>
      <c r="P744" s="120">
        <v>95</v>
      </c>
      <c r="Q744" s="120">
        <v>0</v>
      </c>
      <c r="R744" s="120">
        <v>770</v>
      </c>
      <c r="AB744" s="116">
        <f t="shared" si="177"/>
        <v>0</v>
      </c>
      <c r="AC744" s="116">
        <f t="shared" si="178"/>
        <v>0</v>
      </c>
      <c r="AD744" s="116">
        <f t="shared" si="179"/>
        <v>0</v>
      </c>
      <c r="AE744" s="116">
        <f t="shared" si="180"/>
        <v>0</v>
      </c>
      <c r="AF744" s="116">
        <f t="shared" si="181"/>
        <v>0</v>
      </c>
      <c r="AG744" s="116">
        <f t="shared" si="182"/>
        <v>0</v>
      </c>
      <c r="AH744" s="116">
        <f t="shared" si="183"/>
        <v>105</v>
      </c>
      <c r="AI744" s="116">
        <f t="shared" si="184"/>
        <v>100</v>
      </c>
      <c r="AJ744" s="116">
        <f t="shared" si="185"/>
        <v>99</v>
      </c>
      <c r="AK744" s="116">
        <f t="shared" si="186"/>
        <v>100</v>
      </c>
      <c r="AL744" s="116">
        <f t="shared" si="187"/>
        <v>86</v>
      </c>
      <c r="AM744" s="116">
        <f t="shared" si="188"/>
        <v>94</v>
      </c>
      <c r="AN744" s="116">
        <f t="shared" si="189"/>
        <v>91</v>
      </c>
      <c r="AO744" s="116">
        <f t="shared" si="190"/>
        <v>95</v>
      </c>
      <c r="AP744" s="116">
        <f t="shared" si="191"/>
        <v>0</v>
      </c>
      <c r="AQ744" s="116">
        <f t="shared" si="192"/>
        <v>770</v>
      </c>
    </row>
    <row r="745" spans="1:43" x14ac:dyDescent="0.25">
      <c r="A745" s="119" t="s">
        <v>994</v>
      </c>
      <c r="B745" s="119" t="s">
        <v>995</v>
      </c>
      <c r="C745" s="120">
        <v>0</v>
      </c>
      <c r="D745" s="120">
        <v>0</v>
      </c>
      <c r="E745" s="120">
        <v>0</v>
      </c>
      <c r="F745" s="120">
        <v>0</v>
      </c>
      <c r="G745" s="120">
        <v>0</v>
      </c>
      <c r="H745" s="120">
        <v>0</v>
      </c>
      <c r="I745" s="120">
        <v>0</v>
      </c>
      <c r="J745" s="120">
        <v>0</v>
      </c>
      <c r="K745" s="120">
        <v>0</v>
      </c>
      <c r="L745" s="120">
        <v>0</v>
      </c>
      <c r="M745" s="120">
        <v>100</v>
      </c>
      <c r="N745" s="120">
        <v>111</v>
      </c>
      <c r="O745" s="120">
        <v>114</v>
      </c>
      <c r="P745" s="120">
        <v>115</v>
      </c>
      <c r="Q745" s="120">
        <v>7</v>
      </c>
      <c r="R745" s="120">
        <v>447</v>
      </c>
      <c r="AB745" s="116">
        <f t="shared" si="177"/>
        <v>0</v>
      </c>
      <c r="AC745" s="116">
        <f t="shared" si="178"/>
        <v>0</v>
      </c>
      <c r="AD745" s="116">
        <f t="shared" si="179"/>
        <v>0</v>
      </c>
      <c r="AE745" s="116">
        <f t="shared" si="180"/>
        <v>0</v>
      </c>
      <c r="AF745" s="116">
        <f t="shared" si="181"/>
        <v>0</v>
      </c>
      <c r="AG745" s="116">
        <f t="shared" si="182"/>
        <v>0</v>
      </c>
      <c r="AH745" s="116">
        <f t="shared" si="183"/>
        <v>0</v>
      </c>
      <c r="AI745" s="116">
        <f t="shared" si="184"/>
        <v>0</v>
      </c>
      <c r="AJ745" s="116">
        <f t="shared" si="185"/>
        <v>0</v>
      </c>
      <c r="AK745" s="116">
        <f t="shared" si="186"/>
        <v>0</v>
      </c>
      <c r="AL745" s="116">
        <f t="shared" si="187"/>
        <v>100</v>
      </c>
      <c r="AM745" s="116">
        <f t="shared" si="188"/>
        <v>111</v>
      </c>
      <c r="AN745" s="116">
        <f t="shared" si="189"/>
        <v>114</v>
      </c>
      <c r="AO745" s="116">
        <f t="shared" si="190"/>
        <v>115</v>
      </c>
      <c r="AP745" s="116">
        <f t="shared" si="191"/>
        <v>7</v>
      </c>
      <c r="AQ745" s="116">
        <f t="shared" si="192"/>
        <v>447</v>
      </c>
    </row>
    <row r="746" spans="1:43" x14ac:dyDescent="0.25">
      <c r="A746" s="119" t="s">
        <v>994</v>
      </c>
      <c r="B746" s="119" t="s">
        <v>996</v>
      </c>
      <c r="C746" s="120">
        <v>0</v>
      </c>
      <c r="D746" s="120">
        <v>0</v>
      </c>
      <c r="E746" s="120">
        <v>0</v>
      </c>
      <c r="F746" s="120">
        <v>0</v>
      </c>
      <c r="G746" s="120">
        <v>0</v>
      </c>
      <c r="H746" s="120">
        <v>0</v>
      </c>
      <c r="I746" s="120">
        <v>0</v>
      </c>
      <c r="J746" s="120">
        <v>106</v>
      </c>
      <c r="K746" s="120">
        <v>139</v>
      </c>
      <c r="L746" s="120">
        <v>132</v>
      </c>
      <c r="M746" s="120">
        <v>0</v>
      </c>
      <c r="N746" s="120">
        <v>0</v>
      </c>
      <c r="O746" s="120">
        <v>0</v>
      </c>
      <c r="P746" s="120">
        <v>0</v>
      </c>
      <c r="Q746" s="120">
        <v>0</v>
      </c>
      <c r="R746" s="120">
        <v>377</v>
      </c>
      <c r="AB746" s="116">
        <f t="shared" si="177"/>
        <v>0</v>
      </c>
      <c r="AC746" s="116">
        <f t="shared" si="178"/>
        <v>0</v>
      </c>
      <c r="AD746" s="116">
        <f t="shared" si="179"/>
        <v>0</v>
      </c>
      <c r="AE746" s="116">
        <f t="shared" si="180"/>
        <v>0</v>
      </c>
      <c r="AF746" s="116">
        <f t="shared" si="181"/>
        <v>0</v>
      </c>
      <c r="AG746" s="116">
        <f t="shared" si="182"/>
        <v>0</v>
      </c>
      <c r="AH746" s="116">
        <f t="shared" si="183"/>
        <v>0</v>
      </c>
      <c r="AI746" s="116">
        <f t="shared" si="184"/>
        <v>106</v>
      </c>
      <c r="AJ746" s="116">
        <f t="shared" si="185"/>
        <v>139</v>
      </c>
      <c r="AK746" s="116">
        <f t="shared" si="186"/>
        <v>132</v>
      </c>
      <c r="AL746" s="116">
        <f t="shared" si="187"/>
        <v>0</v>
      </c>
      <c r="AM746" s="116">
        <f t="shared" si="188"/>
        <v>0</v>
      </c>
      <c r="AN746" s="116">
        <f t="shared" si="189"/>
        <v>0</v>
      </c>
      <c r="AO746" s="116">
        <f t="shared" si="190"/>
        <v>0</v>
      </c>
      <c r="AP746" s="116">
        <f t="shared" si="191"/>
        <v>0</v>
      </c>
      <c r="AQ746" s="116">
        <f t="shared" si="192"/>
        <v>377</v>
      </c>
    </row>
    <row r="747" spans="1:43" x14ac:dyDescent="0.25">
      <c r="A747" s="119" t="s">
        <v>994</v>
      </c>
      <c r="B747" s="119" t="s">
        <v>997</v>
      </c>
      <c r="C747" s="120">
        <v>25</v>
      </c>
      <c r="D747" s="120">
        <v>50</v>
      </c>
      <c r="E747" s="120">
        <v>64</v>
      </c>
      <c r="F747" s="120">
        <v>56</v>
      </c>
      <c r="G747" s="120">
        <v>60</v>
      </c>
      <c r="H747" s="120">
        <v>55</v>
      </c>
      <c r="I747" s="120">
        <v>56</v>
      </c>
      <c r="J747" s="120">
        <v>0</v>
      </c>
      <c r="K747" s="120">
        <v>0</v>
      </c>
      <c r="L747" s="120">
        <v>0</v>
      </c>
      <c r="M747" s="120">
        <v>0</v>
      </c>
      <c r="N747" s="120">
        <v>0</v>
      </c>
      <c r="O747" s="120">
        <v>0</v>
      </c>
      <c r="P747" s="120">
        <v>0</v>
      </c>
      <c r="Q747" s="120">
        <v>0</v>
      </c>
      <c r="R747" s="120">
        <v>366</v>
      </c>
      <c r="AB747" s="116">
        <f t="shared" si="177"/>
        <v>25</v>
      </c>
      <c r="AC747" s="116">
        <f t="shared" si="178"/>
        <v>50</v>
      </c>
      <c r="AD747" s="116">
        <f t="shared" si="179"/>
        <v>64</v>
      </c>
      <c r="AE747" s="116">
        <f t="shared" si="180"/>
        <v>56</v>
      </c>
      <c r="AF747" s="116">
        <f t="shared" si="181"/>
        <v>60</v>
      </c>
      <c r="AG747" s="116">
        <f t="shared" si="182"/>
        <v>55</v>
      </c>
      <c r="AH747" s="116">
        <f t="shared" si="183"/>
        <v>56</v>
      </c>
      <c r="AI747" s="116">
        <f t="shared" si="184"/>
        <v>0</v>
      </c>
      <c r="AJ747" s="116">
        <f t="shared" si="185"/>
        <v>0</v>
      </c>
      <c r="AK747" s="116">
        <f t="shared" si="186"/>
        <v>0</v>
      </c>
      <c r="AL747" s="116">
        <f t="shared" si="187"/>
        <v>0</v>
      </c>
      <c r="AM747" s="116">
        <f t="shared" si="188"/>
        <v>0</v>
      </c>
      <c r="AN747" s="116">
        <f t="shared" si="189"/>
        <v>0</v>
      </c>
      <c r="AO747" s="116">
        <f t="shared" si="190"/>
        <v>0</v>
      </c>
      <c r="AP747" s="116">
        <f t="shared" si="191"/>
        <v>0</v>
      </c>
      <c r="AQ747" s="116">
        <f t="shared" si="192"/>
        <v>366</v>
      </c>
    </row>
    <row r="748" spans="1:43" x14ac:dyDescent="0.25">
      <c r="A748" s="119" t="s">
        <v>994</v>
      </c>
      <c r="B748" s="119" t="s">
        <v>998</v>
      </c>
      <c r="C748" s="120">
        <v>31</v>
      </c>
      <c r="D748" s="120">
        <v>53</v>
      </c>
      <c r="E748" s="120">
        <v>59</v>
      </c>
      <c r="F748" s="120">
        <v>53</v>
      </c>
      <c r="G748" s="120">
        <v>68</v>
      </c>
      <c r="H748" s="120">
        <v>49</v>
      </c>
      <c r="I748" s="120">
        <v>60</v>
      </c>
      <c r="J748" s="120">
        <v>0</v>
      </c>
      <c r="K748" s="120">
        <v>0</v>
      </c>
      <c r="L748" s="120">
        <v>0</v>
      </c>
      <c r="M748" s="120">
        <v>0</v>
      </c>
      <c r="N748" s="120">
        <v>0</v>
      </c>
      <c r="O748" s="120">
        <v>0</v>
      </c>
      <c r="P748" s="120">
        <v>0</v>
      </c>
      <c r="Q748" s="120">
        <v>0</v>
      </c>
      <c r="R748" s="120">
        <v>373</v>
      </c>
      <c r="AB748" s="116">
        <f t="shared" si="177"/>
        <v>31</v>
      </c>
      <c r="AC748" s="116">
        <f t="shared" si="178"/>
        <v>53</v>
      </c>
      <c r="AD748" s="116">
        <f t="shared" si="179"/>
        <v>59</v>
      </c>
      <c r="AE748" s="116">
        <f t="shared" si="180"/>
        <v>53</v>
      </c>
      <c r="AF748" s="116">
        <f t="shared" si="181"/>
        <v>68</v>
      </c>
      <c r="AG748" s="116">
        <f t="shared" si="182"/>
        <v>49</v>
      </c>
      <c r="AH748" s="116">
        <f t="shared" si="183"/>
        <v>60</v>
      </c>
      <c r="AI748" s="116">
        <f t="shared" si="184"/>
        <v>0</v>
      </c>
      <c r="AJ748" s="116">
        <f t="shared" si="185"/>
        <v>0</v>
      </c>
      <c r="AK748" s="116">
        <f t="shared" si="186"/>
        <v>0</v>
      </c>
      <c r="AL748" s="116">
        <f t="shared" si="187"/>
        <v>0</v>
      </c>
      <c r="AM748" s="116">
        <f t="shared" si="188"/>
        <v>0</v>
      </c>
      <c r="AN748" s="116">
        <f t="shared" si="189"/>
        <v>0</v>
      </c>
      <c r="AO748" s="116">
        <f t="shared" si="190"/>
        <v>0</v>
      </c>
      <c r="AP748" s="116">
        <f t="shared" si="191"/>
        <v>0</v>
      </c>
      <c r="AQ748" s="116">
        <f t="shared" si="192"/>
        <v>373</v>
      </c>
    </row>
    <row r="749" spans="1:43" x14ac:dyDescent="0.25">
      <c r="A749" s="119" t="s">
        <v>999</v>
      </c>
      <c r="B749" s="119" t="s">
        <v>1000</v>
      </c>
      <c r="C749" s="120">
        <v>0</v>
      </c>
      <c r="D749" s="120">
        <v>0</v>
      </c>
      <c r="E749" s="120">
        <v>0</v>
      </c>
      <c r="F749" s="120">
        <v>0</v>
      </c>
      <c r="G749" s="120">
        <v>0</v>
      </c>
      <c r="H749" s="120">
        <v>0</v>
      </c>
      <c r="I749" s="120">
        <v>0</v>
      </c>
      <c r="J749" s="120">
        <v>0</v>
      </c>
      <c r="K749" s="120">
        <v>353</v>
      </c>
      <c r="L749" s="120">
        <v>353</v>
      </c>
      <c r="M749" s="120">
        <v>0</v>
      </c>
      <c r="N749" s="120">
        <v>0</v>
      </c>
      <c r="O749" s="120">
        <v>0</v>
      </c>
      <c r="P749" s="120">
        <v>0</v>
      </c>
      <c r="Q749" s="120">
        <v>0</v>
      </c>
      <c r="R749" s="120">
        <v>706</v>
      </c>
      <c r="AB749" s="116">
        <f t="shared" si="177"/>
        <v>0</v>
      </c>
      <c r="AC749" s="116">
        <f t="shared" si="178"/>
        <v>0</v>
      </c>
      <c r="AD749" s="116">
        <f t="shared" si="179"/>
        <v>0</v>
      </c>
      <c r="AE749" s="116">
        <f t="shared" si="180"/>
        <v>0</v>
      </c>
      <c r="AF749" s="116">
        <f t="shared" si="181"/>
        <v>0</v>
      </c>
      <c r="AG749" s="116">
        <f t="shared" si="182"/>
        <v>0</v>
      </c>
      <c r="AH749" s="116">
        <f t="shared" si="183"/>
        <v>0</v>
      </c>
      <c r="AI749" s="116">
        <f t="shared" si="184"/>
        <v>0</v>
      </c>
      <c r="AJ749" s="116">
        <f t="shared" si="185"/>
        <v>353</v>
      </c>
      <c r="AK749" s="116">
        <f t="shared" si="186"/>
        <v>353</v>
      </c>
      <c r="AL749" s="116">
        <f t="shared" si="187"/>
        <v>0</v>
      </c>
      <c r="AM749" s="116">
        <f t="shared" si="188"/>
        <v>0</v>
      </c>
      <c r="AN749" s="116">
        <f t="shared" si="189"/>
        <v>0</v>
      </c>
      <c r="AO749" s="116">
        <f t="shared" si="190"/>
        <v>0</v>
      </c>
      <c r="AP749" s="116">
        <f t="shared" si="191"/>
        <v>0</v>
      </c>
      <c r="AQ749" s="116">
        <f t="shared" si="192"/>
        <v>706</v>
      </c>
    </row>
    <row r="750" spans="1:43" x14ac:dyDescent="0.25">
      <c r="A750" s="119" t="s">
        <v>999</v>
      </c>
      <c r="B750" s="119" t="s">
        <v>1001</v>
      </c>
      <c r="C750" s="120">
        <v>0</v>
      </c>
      <c r="D750" s="120">
        <v>0</v>
      </c>
      <c r="E750" s="120">
        <v>0</v>
      </c>
      <c r="F750" s="120">
        <v>0</v>
      </c>
      <c r="G750" s="120">
        <v>0</v>
      </c>
      <c r="H750" s="120">
        <v>0</v>
      </c>
      <c r="I750" s="120">
        <v>0</v>
      </c>
      <c r="J750" s="120">
        <v>0</v>
      </c>
      <c r="K750" s="120">
        <v>0</v>
      </c>
      <c r="L750" s="120">
        <v>0</v>
      </c>
      <c r="M750" s="120">
        <v>262</v>
      </c>
      <c r="N750" s="120">
        <v>263</v>
      </c>
      <c r="O750" s="120">
        <v>313</v>
      </c>
      <c r="P750" s="120">
        <v>272</v>
      </c>
      <c r="Q750" s="120">
        <v>4</v>
      </c>
      <c r="R750" s="120">
        <v>1114</v>
      </c>
      <c r="AB750" s="116">
        <f t="shared" si="177"/>
        <v>0</v>
      </c>
      <c r="AC750" s="116">
        <f t="shared" si="178"/>
        <v>0</v>
      </c>
      <c r="AD750" s="116">
        <f t="shared" si="179"/>
        <v>0</v>
      </c>
      <c r="AE750" s="116">
        <f t="shared" si="180"/>
        <v>0</v>
      </c>
      <c r="AF750" s="116">
        <f t="shared" si="181"/>
        <v>0</v>
      </c>
      <c r="AG750" s="116">
        <f t="shared" si="182"/>
        <v>0</v>
      </c>
      <c r="AH750" s="116">
        <f t="shared" si="183"/>
        <v>0</v>
      </c>
      <c r="AI750" s="116">
        <f t="shared" si="184"/>
        <v>0</v>
      </c>
      <c r="AJ750" s="116">
        <f t="shared" si="185"/>
        <v>0</v>
      </c>
      <c r="AK750" s="116">
        <f t="shared" si="186"/>
        <v>0</v>
      </c>
      <c r="AL750" s="116">
        <f t="shared" si="187"/>
        <v>262</v>
      </c>
      <c r="AM750" s="116">
        <f t="shared" si="188"/>
        <v>263</v>
      </c>
      <c r="AN750" s="116">
        <f t="shared" si="189"/>
        <v>313</v>
      </c>
      <c r="AO750" s="116">
        <f t="shared" si="190"/>
        <v>272</v>
      </c>
      <c r="AP750" s="116">
        <f t="shared" si="191"/>
        <v>4</v>
      </c>
      <c r="AQ750" s="116">
        <f t="shared" si="192"/>
        <v>1114</v>
      </c>
    </row>
    <row r="751" spans="1:43" x14ac:dyDescent="0.25">
      <c r="A751" s="119" t="s">
        <v>1002</v>
      </c>
      <c r="B751" s="119" t="s">
        <v>1003</v>
      </c>
      <c r="C751" s="120">
        <v>0</v>
      </c>
      <c r="D751" s="120">
        <v>191</v>
      </c>
      <c r="E751" s="120">
        <v>160</v>
      </c>
      <c r="F751" s="120">
        <v>172</v>
      </c>
      <c r="G751" s="120">
        <v>0</v>
      </c>
      <c r="H751" s="120">
        <v>0</v>
      </c>
      <c r="I751" s="120">
        <v>0</v>
      </c>
      <c r="J751" s="120">
        <v>0</v>
      </c>
      <c r="K751" s="120">
        <v>0</v>
      </c>
      <c r="L751" s="120">
        <v>0</v>
      </c>
      <c r="M751" s="120">
        <v>0</v>
      </c>
      <c r="N751" s="120">
        <v>0</v>
      </c>
      <c r="O751" s="120">
        <v>0</v>
      </c>
      <c r="P751" s="120">
        <v>0</v>
      </c>
      <c r="Q751" s="120">
        <v>0</v>
      </c>
      <c r="R751" s="120">
        <v>523</v>
      </c>
      <c r="AB751" s="116">
        <f t="shared" si="177"/>
        <v>0</v>
      </c>
      <c r="AC751" s="116">
        <f t="shared" si="178"/>
        <v>191</v>
      </c>
      <c r="AD751" s="116">
        <f t="shared" si="179"/>
        <v>160</v>
      </c>
      <c r="AE751" s="116">
        <f t="shared" si="180"/>
        <v>172</v>
      </c>
      <c r="AF751" s="116">
        <f t="shared" si="181"/>
        <v>0</v>
      </c>
      <c r="AG751" s="116">
        <f t="shared" si="182"/>
        <v>0</v>
      </c>
      <c r="AH751" s="116">
        <f t="shared" si="183"/>
        <v>0</v>
      </c>
      <c r="AI751" s="116">
        <f t="shared" si="184"/>
        <v>0</v>
      </c>
      <c r="AJ751" s="116">
        <f t="shared" si="185"/>
        <v>0</v>
      </c>
      <c r="AK751" s="116">
        <f t="shared" si="186"/>
        <v>0</v>
      </c>
      <c r="AL751" s="116">
        <f t="shared" si="187"/>
        <v>0</v>
      </c>
      <c r="AM751" s="116">
        <f t="shared" si="188"/>
        <v>0</v>
      </c>
      <c r="AN751" s="116">
        <f t="shared" si="189"/>
        <v>0</v>
      </c>
      <c r="AO751" s="116">
        <f t="shared" si="190"/>
        <v>0</v>
      </c>
      <c r="AP751" s="116">
        <f t="shared" si="191"/>
        <v>0</v>
      </c>
      <c r="AQ751" s="116">
        <f t="shared" si="192"/>
        <v>523</v>
      </c>
    </row>
    <row r="752" spans="1:43" x14ac:dyDescent="0.25">
      <c r="A752" s="119" t="s">
        <v>1002</v>
      </c>
      <c r="B752" s="119" t="s">
        <v>1004</v>
      </c>
      <c r="C752" s="120">
        <v>0</v>
      </c>
      <c r="D752" s="120">
        <v>0</v>
      </c>
      <c r="E752" s="120">
        <v>0</v>
      </c>
      <c r="F752" s="120">
        <v>0</v>
      </c>
      <c r="G752" s="120">
        <v>176</v>
      </c>
      <c r="H752" s="120">
        <v>157</v>
      </c>
      <c r="I752" s="120">
        <v>159</v>
      </c>
      <c r="J752" s="120">
        <v>153</v>
      </c>
      <c r="K752" s="120">
        <v>0</v>
      </c>
      <c r="L752" s="120">
        <v>0</v>
      </c>
      <c r="M752" s="120">
        <v>0</v>
      </c>
      <c r="N752" s="120">
        <v>0</v>
      </c>
      <c r="O752" s="120">
        <v>0</v>
      </c>
      <c r="P752" s="120">
        <v>0</v>
      </c>
      <c r="Q752" s="120">
        <v>0</v>
      </c>
      <c r="R752" s="120">
        <v>645</v>
      </c>
      <c r="AB752" s="116">
        <f t="shared" si="177"/>
        <v>0</v>
      </c>
      <c r="AC752" s="116">
        <f t="shared" si="178"/>
        <v>0</v>
      </c>
      <c r="AD752" s="116">
        <f t="shared" si="179"/>
        <v>0</v>
      </c>
      <c r="AE752" s="116">
        <f t="shared" si="180"/>
        <v>0</v>
      </c>
      <c r="AF752" s="116">
        <f t="shared" si="181"/>
        <v>176</v>
      </c>
      <c r="AG752" s="116">
        <f t="shared" si="182"/>
        <v>157</v>
      </c>
      <c r="AH752" s="116">
        <f t="shared" si="183"/>
        <v>159</v>
      </c>
      <c r="AI752" s="116">
        <f t="shared" si="184"/>
        <v>153</v>
      </c>
      <c r="AJ752" s="116">
        <f t="shared" si="185"/>
        <v>0</v>
      </c>
      <c r="AK752" s="116">
        <f t="shared" si="186"/>
        <v>0</v>
      </c>
      <c r="AL752" s="116">
        <f t="shared" si="187"/>
        <v>0</v>
      </c>
      <c r="AM752" s="116">
        <f t="shared" si="188"/>
        <v>0</v>
      </c>
      <c r="AN752" s="116">
        <f t="shared" si="189"/>
        <v>0</v>
      </c>
      <c r="AO752" s="116">
        <f t="shared" si="190"/>
        <v>0</v>
      </c>
      <c r="AP752" s="116">
        <f t="shared" si="191"/>
        <v>0</v>
      </c>
      <c r="AQ752" s="116">
        <f t="shared" si="192"/>
        <v>645</v>
      </c>
    </row>
    <row r="753" spans="1:43" x14ac:dyDescent="0.25">
      <c r="A753" s="119" t="s">
        <v>1005</v>
      </c>
      <c r="B753" s="119" t="s">
        <v>1006</v>
      </c>
      <c r="C753" s="120">
        <v>0</v>
      </c>
      <c r="D753" s="120">
        <v>72</v>
      </c>
      <c r="E753" s="120">
        <v>77</v>
      </c>
      <c r="F753" s="120">
        <v>80</v>
      </c>
      <c r="G753" s="120">
        <v>78</v>
      </c>
      <c r="H753" s="120">
        <v>70</v>
      </c>
      <c r="I753" s="120">
        <v>74</v>
      </c>
      <c r="J753" s="120">
        <v>72</v>
      </c>
      <c r="K753" s="120">
        <v>63</v>
      </c>
      <c r="L753" s="120">
        <v>60</v>
      </c>
      <c r="M753" s="120">
        <v>0</v>
      </c>
      <c r="N753" s="120">
        <v>0</v>
      </c>
      <c r="O753" s="120">
        <v>0</v>
      </c>
      <c r="P753" s="120">
        <v>0</v>
      </c>
      <c r="Q753" s="120">
        <v>0</v>
      </c>
      <c r="R753" s="120">
        <v>646</v>
      </c>
      <c r="AB753" s="116">
        <f t="shared" si="177"/>
        <v>0</v>
      </c>
      <c r="AC753" s="116">
        <f t="shared" si="178"/>
        <v>72</v>
      </c>
      <c r="AD753" s="116">
        <f t="shared" si="179"/>
        <v>77</v>
      </c>
      <c r="AE753" s="116">
        <f t="shared" si="180"/>
        <v>80</v>
      </c>
      <c r="AF753" s="116">
        <f t="shared" si="181"/>
        <v>78</v>
      </c>
      <c r="AG753" s="116">
        <f t="shared" si="182"/>
        <v>70</v>
      </c>
      <c r="AH753" s="116">
        <f t="shared" si="183"/>
        <v>74</v>
      </c>
      <c r="AI753" s="116">
        <f t="shared" si="184"/>
        <v>72</v>
      </c>
      <c r="AJ753" s="116">
        <f t="shared" si="185"/>
        <v>63</v>
      </c>
      <c r="AK753" s="116">
        <f t="shared" si="186"/>
        <v>60</v>
      </c>
      <c r="AL753" s="116">
        <f t="shared" si="187"/>
        <v>0</v>
      </c>
      <c r="AM753" s="116">
        <f t="shared" si="188"/>
        <v>0</v>
      </c>
      <c r="AN753" s="116">
        <f t="shared" si="189"/>
        <v>0</v>
      </c>
      <c r="AO753" s="116">
        <f t="shared" si="190"/>
        <v>0</v>
      </c>
      <c r="AP753" s="116">
        <f t="shared" si="191"/>
        <v>0</v>
      </c>
      <c r="AQ753" s="116">
        <f t="shared" si="192"/>
        <v>646</v>
      </c>
    </row>
    <row r="754" spans="1:43" x14ac:dyDescent="0.25">
      <c r="A754" s="119" t="s">
        <v>1007</v>
      </c>
      <c r="B754" s="119" t="s">
        <v>1008</v>
      </c>
      <c r="C754" s="120">
        <v>0</v>
      </c>
      <c r="D754" s="120">
        <v>125</v>
      </c>
      <c r="E754" s="120">
        <v>125</v>
      </c>
      <c r="F754" s="120">
        <v>125</v>
      </c>
      <c r="G754" s="120">
        <v>125</v>
      </c>
      <c r="H754" s="120">
        <v>126</v>
      </c>
      <c r="I754" s="120">
        <v>130</v>
      </c>
      <c r="J754" s="120">
        <v>128</v>
      </c>
      <c r="K754" s="120">
        <v>126</v>
      </c>
      <c r="L754" s="120">
        <v>127</v>
      </c>
      <c r="M754" s="120">
        <v>128</v>
      </c>
      <c r="N754" s="120">
        <v>128</v>
      </c>
      <c r="O754" s="120">
        <v>120</v>
      </c>
      <c r="P754" s="120">
        <v>124</v>
      </c>
      <c r="Q754" s="120">
        <v>0</v>
      </c>
      <c r="R754" s="120">
        <v>1637</v>
      </c>
      <c r="AB754" s="116">
        <f t="shared" si="177"/>
        <v>0</v>
      </c>
      <c r="AC754" s="116">
        <f t="shared" si="178"/>
        <v>125</v>
      </c>
      <c r="AD754" s="116">
        <f t="shared" si="179"/>
        <v>125</v>
      </c>
      <c r="AE754" s="116">
        <f t="shared" si="180"/>
        <v>125</v>
      </c>
      <c r="AF754" s="116">
        <f t="shared" si="181"/>
        <v>125</v>
      </c>
      <c r="AG754" s="116">
        <f t="shared" si="182"/>
        <v>126</v>
      </c>
      <c r="AH754" s="116">
        <f t="shared" si="183"/>
        <v>130</v>
      </c>
      <c r="AI754" s="116">
        <f t="shared" si="184"/>
        <v>128</v>
      </c>
      <c r="AJ754" s="116">
        <f t="shared" si="185"/>
        <v>126</v>
      </c>
      <c r="AK754" s="116">
        <f t="shared" si="186"/>
        <v>127</v>
      </c>
      <c r="AL754" s="116">
        <f t="shared" si="187"/>
        <v>128</v>
      </c>
      <c r="AM754" s="116">
        <f t="shared" si="188"/>
        <v>128</v>
      </c>
      <c r="AN754" s="116">
        <f t="shared" si="189"/>
        <v>120</v>
      </c>
      <c r="AO754" s="116">
        <f t="shared" si="190"/>
        <v>124</v>
      </c>
      <c r="AP754" s="116">
        <f t="shared" si="191"/>
        <v>0</v>
      </c>
      <c r="AQ754" s="116">
        <f t="shared" si="192"/>
        <v>1637</v>
      </c>
    </row>
    <row r="755" spans="1:43" x14ac:dyDescent="0.25">
      <c r="A755" s="119" t="s">
        <v>490</v>
      </c>
      <c r="B755" s="119" t="s">
        <v>1009</v>
      </c>
      <c r="C755" s="120">
        <v>0</v>
      </c>
      <c r="D755" s="120">
        <v>0</v>
      </c>
      <c r="E755" s="120">
        <v>0</v>
      </c>
      <c r="F755" s="120">
        <v>0</v>
      </c>
      <c r="G755" s="120">
        <v>72</v>
      </c>
      <c r="H755" s="120">
        <v>72</v>
      </c>
      <c r="I755" s="120">
        <v>67</v>
      </c>
      <c r="J755" s="120">
        <v>72</v>
      </c>
      <c r="K755" s="120">
        <v>83</v>
      </c>
      <c r="L755" s="120">
        <v>96</v>
      </c>
      <c r="M755" s="120">
        <v>0</v>
      </c>
      <c r="N755" s="120">
        <v>0</v>
      </c>
      <c r="O755" s="120">
        <v>0</v>
      </c>
      <c r="P755" s="120">
        <v>0</v>
      </c>
      <c r="Q755" s="120">
        <v>0</v>
      </c>
      <c r="R755" s="120">
        <v>462</v>
      </c>
      <c r="AB755" s="116">
        <f t="shared" si="177"/>
        <v>0</v>
      </c>
      <c r="AC755" s="116">
        <f t="shared" si="178"/>
        <v>0</v>
      </c>
      <c r="AD755" s="116">
        <f t="shared" si="179"/>
        <v>0</v>
      </c>
      <c r="AE755" s="116">
        <f t="shared" si="180"/>
        <v>0</v>
      </c>
      <c r="AF755" s="116">
        <f t="shared" si="181"/>
        <v>72</v>
      </c>
      <c r="AG755" s="116">
        <f t="shared" si="182"/>
        <v>72</v>
      </c>
      <c r="AH755" s="116">
        <f t="shared" si="183"/>
        <v>67</v>
      </c>
      <c r="AI755" s="116">
        <f t="shared" si="184"/>
        <v>72</v>
      </c>
      <c r="AJ755" s="116">
        <f t="shared" si="185"/>
        <v>83</v>
      </c>
      <c r="AK755" s="116">
        <f t="shared" si="186"/>
        <v>96</v>
      </c>
      <c r="AL755" s="116">
        <f t="shared" si="187"/>
        <v>0</v>
      </c>
      <c r="AM755" s="116">
        <f t="shared" si="188"/>
        <v>0</v>
      </c>
      <c r="AN755" s="116">
        <f t="shared" si="189"/>
        <v>0</v>
      </c>
      <c r="AO755" s="116">
        <f t="shared" si="190"/>
        <v>0</v>
      </c>
      <c r="AP755" s="116">
        <f t="shared" si="191"/>
        <v>0</v>
      </c>
      <c r="AQ755" s="116">
        <f t="shared" si="192"/>
        <v>462</v>
      </c>
    </row>
    <row r="756" spans="1:43" x14ac:dyDescent="0.25">
      <c r="A756" s="119" t="s">
        <v>490</v>
      </c>
      <c r="B756" s="119" t="s">
        <v>1010</v>
      </c>
      <c r="C756" s="120">
        <v>0</v>
      </c>
      <c r="D756" s="120">
        <v>104</v>
      </c>
      <c r="E756" s="120">
        <v>122</v>
      </c>
      <c r="F756" s="120">
        <v>113</v>
      </c>
      <c r="G756" s="120">
        <v>117</v>
      </c>
      <c r="H756" s="120">
        <v>102</v>
      </c>
      <c r="I756" s="120">
        <v>0</v>
      </c>
      <c r="J756" s="120">
        <v>0</v>
      </c>
      <c r="K756" s="120">
        <v>0</v>
      </c>
      <c r="L756" s="120">
        <v>0</v>
      </c>
      <c r="M756" s="120">
        <v>0</v>
      </c>
      <c r="N756" s="120">
        <v>0</v>
      </c>
      <c r="O756" s="120">
        <v>0</v>
      </c>
      <c r="P756" s="120">
        <v>0</v>
      </c>
      <c r="Q756" s="120">
        <v>0</v>
      </c>
      <c r="R756" s="120">
        <v>558</v>
      </c>
      <c r="AB756" s="116">
        <f t="shared" si="177"/>
        <v>0</v>
      </c>
      <c r="AC756" s="116">
        <f t="shared" si="178"/>
        <v>104</v>
      </c>
      <c r="AD756" s="116">
        <f t="shared" si="179"/>
        <v>122</v>
      </c>
      <c r="AE756" s="116">
        <f t="shared" si="180"/>
        <v>113</v>
      </c>
      <c r="AF756" s="116">
        <f t="shared" si="181"/>
        <v>117</v>
      </c>
      <c r="AG756" s="116">
        <f t="shared" si="182"/>
        <v>102</v>
      </c>
      <c r="AH756" s="116">
        <f t="shared" si="183"/>
        <v>0</v>
      </c>
      <c r="AI756" s="116">
        <f t="shared" si="184"/>
        <v>0</v>
      </c>
      <c r="AJ756" s="116">
        <f t="shared" si="185"/>
        <v>0</v>
      </c>
      <c r="AK756" s="116">
        <f t="shared" si="186"/>
        <v>0</v>
      </c>
      <c r="AL756" s="116">
        <f t="shared" si="187"/>
        <v>0</v>
      </c>
      <c r="AM756" s="116">
        <f t="shared" si="188"/>
        <v>0</v>
      </c>
      <c r="AN756" s="116">
        <f t="shared" si="189"/>
        <v>0</v>
      </c>
      <c r="AO756" s="116">
        <f t="shared" si="190"/>
        <v>0</v>
      </c>
      <c r="AP756" s="116">
        <f t="shared" si="191"/>
        <v>0</v>
      </c>
      <c r="AQ756" s="116">
        <f t="shared" si="192"/>
        <v>558</v>
      </c>
    </row>
    <row r="757" spans="1:43" x14ac:dyDescent="0.25">
      <c r="A757" s="119" t="s">
        <v>490</v>
      </c>
      <c r="B757" s="119" t="s">
        <v>1011</v>
      </c>
      <c r="C757" s="120">
        <v>0</v>
      </c>
      <c r="D757" s="120">
        <v>0</v>
      </c>
      <c r="E757" s="120">
        <v>0</v>
      </c>
      <c r="F757" s="120">
        <v>0</v>
      </c>
      <c r="G757" s="120">
        <v>0</v>
      </c>
      <c r="H757" s="120">
        <v>0</v>
      </c>
      <c r="I757" s="120">
        <v>97</v>
      </c>
      <c r="J757" s="120">
        <v>152</v>
      </c>
      <c r="K757" s="120">
        <v>159</v>
      </c>
      <c r="L757" s="120">
        <v>135</v>
      </c>
      <c r="M757" s="120">
        <v>0</v>
      </c>
      <c r="N757" s="120">
        <v>0</v>
      </c>
      <c r="O757" s="120">
        <v>0</v>
      </c>
      <c r="P757" s="120">
        <v>0</v>
      </c>
      <c r="Q757" s="120">
        <v>0</v>
      </c>
      <c r="R757" s="120">
        <v>543</v>
      </c>
      <c r="AB757" s="116">
        <f t="shared" si="177"/>
        <v>0</v>
      </c>
      <c r="AC757" s="116">
        <f t="shared" si="178"/>
        <v>0</v>
      </c>
      <c r="AD757" s="116">
        <f t="shared" si="179"/>
        <v>0</v>
      </c>
      <c r="AE757" s="116">
        <f t="shared" si="180"/>
        <v>0</v>
      </c>
      <c r="AF757" s="116">
        <f t="shared" si="181"/>
        <v>0</v>
      </c>
      <c r="AG757" s="116">
        <f t="shared" si="182"/>
        <v>0</v>
      </c>
      <c r="AH757" s="116">
        <f t="shared" si="183"/>
        <v>97</v>
      </c>
      <c r="AI757" s="116">
        <f t="shared" si="184"/>
        <v>152</v>
      </c>
      <c r="AJ757" s="116">
        <f t="shared" si="185"/>
        <v>159</v>
      </c>
      <c r="AK757" s="116">
        <f t="shared" si="186"/>
        <v>135</v>
      </c>
      <c r="AL757" s="116">
        <f t="shared" si="187"/>
        <v>0</v>
      </c>
      <c r="AM757" s="116">
        <f t="shared" si="188"/>
        <v>0</v>
      </c>
      <c r="AN757" s="116">
        <f t="shared" si="189"/>
        <v>0</v>
      </c>
      <c r="AO757" s="116">
        <f t="shared" si="190"/>
        <v>0</v>
      </c>
      <c r="AP757" s="116">
        <f t="shared" si="191"/>
        <v>0</v>
      </c>
      <c r="AQ757" s="116">
        <f t="shared" si="192"/>
        <v>543</v>
      </c>
    </row>
    <row r="758" spans="1:43" x14ac:dyDescent="0.25">
      <c r="A758" s="119" t="s">
        <v>490</v>
      </c>
      <c r="B758" s="119" t="s">
        <v>1012</v>
      </c>
      <c r="C758" s="120">
        <v>0</v>
      </c>
      <c r="D758" s="120">
        <v>95</v>
      </c>
      <c r="E758" s="120">
        <v>143</v>
      </c>
      <c r="F758" s="120">
        <v>131</v>
      </c>
      <c r="G758" s="120">
        <v>153</v>
      </c>
      <c r="H758" s="120">
        <v>134</v>
      </c>
      <c r="I758" s="120">
        <v>0</v>
      </c>
      <c r="J758" s="120">
        <v>0</v>
      </c>
      <c r="K758" s="120">
        <v>0</v>
      </c>
      <c r="L758" s="120">
        <v>0</v>
      </c>
      <c r="M758" s="120">
        <v>0</v>
      </c>
      <c r="N758" s="120">
        <v>0</v>
      </c>
      <c r="O758" s="120">
        <v>0</v>
      </c>
      <c r="P758" s="120">
        <v>0</v>
      </c>
      <c r="Q758" s="120">
        <v>0</v>
      </c>
      <c r="R758" s="118">
        <v>656</v>
      </c>
      <c r="AB758" s="116">
        <f t="shared" si="177"/>
        <v>0</v>
      </c>
      <c r="AC758" s="116">
        <f t="shared" si="178"/>
        <v>95</v>
      </c>
      <c r="AD758" s="116">
        <f t="shared" si="179"/>
        <v>143</v>
      </c>
      <c r="AE758" s="116">
        <f t="shared" si="180"/>
        <v>131</v>
      </c>
      <c r="AF758" s="116">
        <f t="shared" si="181"/>
        <v>153</v>
      </c>
      <c r="AG758" s="116">
        <f t="shared" si="182"/>
        <v>134</v>
      </c>
      <c r="AH758" s="116">
        <f t="shared" si="183"/>
        <v>0</v>
      </c>
      <c r="AI758" s="116">
        <f t="shared" si="184"/>
        <v>0</v>
      </c>
      <c r="AJ758" s="116">
        <f t="shared" si="185"/>
        <v>0</v>
      </c>
      <c r="AK758" s="116">
        <f t="shared" si="186"/>
        <v>0</v>
      </c>
      <c r="AL758" s="116">
        <f t="shared" si="187"/>
        <v>0</v>
      </c>
      <c r="AM758" s="116">
        <f t="shared" si="188"/>
        <v>0</v>
      </c>
      <c r="AN758" s="116">
        <f t="shared" si="189"/>
        <v>0</v>
      </c>
      <c r="AO758" s="116">
        <f t="shared" si="190"/>
        <v>0</v>
      </c>
      <c r="AP758" s="116">
        <f t="shared" si="191"/>
        <v>0</v>
      </c>
      <c r="AQ758" s="116">
        <f t="shared" si="192"/>
        <v>656</v>
      </c>
    </row>
    <row r="759" spans="1:43" x14ac:dyDescent="0.25">
      <c r="A759" s="119" t="s">
        <v>490</v>
      </c>
      <c r="B759" s="119" t="s">
        <v>1013</v>
      </c>
      <c r="C759" s="120">
        <v>0</v>
      </c>
      <c r="D759" s="120">
        <v>36</v>
      </c>
      <c r="E759" s="120">
        <v>76</v>
      </c>
      <c r="F759" s="120">
        <v>54</v>
      </c>
      <c r="G759" s="120">
        <v>43</v>
      </c>
      <c r="H759" s="120">
        <v>49</v>
      </c>
      <c r="I759" s="120">
        <v>47</v>
      </c>
      <c r="J759" s="120">
        <v>51</v>
      </c>
      <c r="K759" s="120">
        <v>56</v>
      </c>
      <c r="L759" s="120">
        <v>68</v>
      </c>
      <c r="M759" s="120">
        <v>0</v>
      </c>
      <c r="N759" s="120">
        <v>0</v>
      </c>
      <c r="O759" s="120">
        <v>0</v>
      </c>
      <c r="P759" s="120">
        <v>0</v>
      </c>
      <c r="Q759" s="120">
        <v>0</v>
      </c>
      <c r="R759" s="120">
        <v>480</v>
      </c>
      <c r="AB759" s="116">
        <f t="shared" si="177"/>
        <v>0</v>
      </c>
      <c r="AC759" s="116">
        <f t="shared" si="178"/>
        <v>36</v>
      </c>
      <c r="AD759" s="116">
        <f t="shared" si="179"/>
        <v>76</v>
      </c>
      <c r="AE759" s="116">
        <f t="shared" si="180"/>
        <v>54</v>
      </c>
      <c r="AF759" s="116">
        <f t="shared" si="181"/>
        <v>43</v>
      </c>
      <c r="AG759" s="116">
        <f t="shared" si="182"/>
        <v>49</v>
      </c>
      <c r="AH759" s="116">
        <f t="shared" si="183"/>
        <v>47</v>
      </c>
      <c r="AI759" s="116">
        <f t="shared" si="184"/>
        <v>51</v>
      </c>
      <c r="AJ759" s="116">
        <f t="shared" si="185"/>
        <v>56</v>
      </c>
      <c r="AK759" s="116">
        <f t="shared" si="186"/>
        <v>68</v>
      </c>
      <c r="AL759" s="116">
        <f t="shared" si="187"/>
        <v>0</v>
      </c>
      <c r="AM759" s="116">
        <f t="shared" si="188"/>
        <v>0</v>
      </c>
      <c r="AN759" s="116">
        <f t="shared" si="189"/>
        <v>0</v>
      </c>
      <c r="AO759" s="116">
        <f t="shared" si="190"/>
        <v>0</v>
      </c>
      <c r="AP759" s="116">
        <f t="shared" si="191"/>
        <v>0</v>
      </c>
      <c r="AQ759" s="116">
        <f t="shared" si="192"/>
        <v>480</v>
      </c>
    </row>
    <row r="760" spans="1:43" x14ac:dyDescent="0.25">
      <c r="A760" s="119" t="s">
        <v>490</v>
      </c>
      <c r="B760" s="119" t="s">
        <v>1014</v>
      </c>
      <c r="C760" s="120">
        <v>37</v>
      </c>
      <c r="D760" s="120">
        <v>32</v>
      </c>
      <c r="E760" s="120">
        <v>103</v>
      </c>
      <c r="F760" s="120">
        <v>96</v>
      </c>
      <c r="G760" s="120">
        <v>82</v>
      </c>
      <c r="H760" s="120">
        <v>89</v>
      </c>
      <c r="I760" s="120">
        <v>86</v>
      </c>
      <c r="J760" s="120">
        <v>0</v>
      </c>
      <c r="K760" s="120">
        <v>0</v>
      </c>
      <c r="L760" s="120">
        <v>0</v>
      </c>
      <c r="M760" s="120">
        <v>0</v>
      </c>
      <c r="N760" s="120">
        <v>0</v>
      </c>
      <c r="O760" s="120">
        <v>0</v>
      </c>
      <c r="P760" s="120">
        <v>0</v>
      </c>
      <c r="Q760" s="120">
        <v>0</v>
      </c>
      <c r="R760" s="120">
        <v>525</v>
      </c>
      <c r="AB760" s="116">
        <f t="shared" si="177"/>
        <v>37</v>
      </c>
      <c r="AC760" s="116">
        <f t="shared" si="178"/>
        <v>32</v>
      </c>
      <c r="AD760" s="116">
        <f t="shared" si="179"/>
        <v>103</v>
      </c>
      <c r="AE760" s="116">
        <f t="shared" si="180"/>
        <v>96</v>
      </c>
      <c r="AF760" s="116">
        <f t="shared" si="181"/>
        <v>82</v>
      </c>
      <c r="AG760" s="116">
        <f t="shared" si="182"/>
        <v>89</v>
      </c>
      <c r="AH760" s="116">
        <f t="shared" si="183"/>
        <v>86</v>
      </c>
      <c r="AI760" s="116">
        <f t="shared" si="184"/>
        <v>0</v>
      </c>
      <c r="AJ760" s="116">
        <f t="shared" si="185"/>
        <v>0</v>
      </c>
      <c r="AK760" s="116">
        <f t="shared" si="186"/>
        <v>0</v>
      </c>
      <c r="AL760" s="116">
        <f t="shared" si="187"/>
        <v>0</v>
      </c>
      <c r="AM760" s="116">
        <f t="shared" si="188"/>
        <v>0</v>
      </c>
      <c r="AN760" s="116">
        <f t="shared" si="189"/>
        <v>0</v>
      </c>
      <c r="AO760" s="116">
        <f t="shared" si="190"/>
        <v>0</v>
      </c>
      <c r="AP760" s="116">
        <f t="shared" si="191"/>
        <v>0</v>
      </c>
      <c r="AQ760" s="116">
        <f t="shared" si="192"/>
        <v>525</v>
      </c>
    </row>
    <row r="761" spans="1:43" x14ac:dyDescent="0.25">
      <c r="A761" s="119" t="s">
        <v>490</v>
      </c>
      <c r="B761" s="119" t="s">
        <v>1015</v>
      </c>
      <c r="C761" s="120">
        <v>0</v>
      </c>
      <c r="D761" s="120">
        <v>0</v>
      </c>
      <c r="E761" s="120">
        <v>0</v>
      </c>
      <c r="F761" s="120">
        <v>0</v>
      </c>
      <c r="G761" s="120">
        <v>0</v>
      </c>
      <c r="H761" s="120">
        <v>0</v>
      </c>
      <c r="I761" s="120">
        <v>126</v>
      </c>
      <c r="J761" s="120">
        <v>139</v>
      </c>
      <c r="K761" s="120">
        <v>109</v>
      </c>
      <c r="L761" s="120">
        <v>134</v>
      </c>
      <c r="M761" s="120">
        <v>0</v>
      </c>
      <c r="N761" s="120">
        <v>0</v>
      </c>
      <c r="O761" s="120">
        <v>0</v>
      </c>
      <c r="P761" s="120">
        <v>0</v>
      </c>
      <c r="Q761" s="120">
        <v>0</v>
      </c>
      <c r="R761" s="120">
        <v>508</v>
      </c>
      <c r="AB761" s="116">
        <f t="shared" si="177"/>
        <v>0</v>
      </c>
      <c r="AC761" s="116">
        <f t="shared" si="178"/>
        <v>0</v>
      </c>
      <c r="AD761" s="116">
        <f t="shared" si="179"/>
        <v>0</v>
      </c>
      <c r="AE761" s="116">
        <f t="shared" si="180"/>
        <v>0</v>
      </c>
      <c r="AF761" s="116">
        <f t="shared" si="181"/>
        <v>0</v>
      </c>
      <c r="AG761" s="116">
        <f t="shared" si="182"/>
        <v>0</v>
      </c>
      <c r="AH761" s="116">
        <f t="shared" si="183"/>
        <v>126</v>
      </c>
      <c r="AI761" s="116">
        <f t="shared" si="184"/>
        <v>139</v>
      </c>
      <c r="AJ761" s="116">
        <f t="shared" si="185"/>
        <v>109</v>
      </c>
      <c r="AK761" s="116">
        <f t="shared" si="186"/>
        <v>134</v>
      </c>
      <c r="AL761" s="116">
        <f t="shared" si="187"/>
        <v>0</v>
      </c>
      <c r="AM761" s="116">
        <f t="shared" si="188"/>
        <v>0</v>
      </c>
      <c r="AN761" s="116">
        <f t="shared" si="189"/>
        <v>0</v>
      </c>
      <c r="AO761" s="116">
        <f t="shared" si="190"/>
        <v>0</v>
      </c>
      <c r="AP761" s="116">
        <f t="shared" si="191"/>
        <v>0</v>
      </c>
      <c r="AQ761" s="116">
        <f t="shared" si="192"/>
        <v>508</v>
      </c>
    </row>
    <row r="762" spans="1:43" x14ac:dyDescent="0.25">
      <c r="A762" s="119" t="s">
        <v>490</v>
      </c>
      <c r="B762" s="119" t="s">
        <v>1016</v>
      </c>
      <c r="C762" s="120">
        <v>0</v>
      </c>
      <c r="D762" s="120">
        <v>0</v>
      </c>
      <c r="E762" s="120">
        <v>115</v>
      </c>
      <c r="F762" s="120">
        <v>104</v>
      </c>
      <c r="G762" s="120">
        <v>138</v>
      </c>
      <c r="H762" s="120">
        <v>128</v>
      </c>
      <c r="I762" s="120">
        <v>0</v>
      </c>
      <c r="J762" s="120">
        <v>0</v>
      </c>
      <c r="K762" s="120">
        <v>0</v>
      </c>
      <c r="L762" s="120">
        <v>0</v>
      </c>
      <c r="M762" s="120">
        <v>0</v>
      </c>
      <c r="N762" s="120">
        <v>0</v>
      </c>
      <c r="O762" s="120">
        <v>0</v>
      </c>
      <c r="P762" s="120">
        <v>0</v>
      </c>
      <c r="Q762" s="120">
        <v>0</v>
      </c>
      <c r="R762" s="118">
        <v>485</v>
      </c>
      <c r="AB762" s="116">
        <f t="shared" si="177"/>
        <v>0</v>
      </c>
      <c r="AC762" s="116">
        <f t="shared" si="178"/>
        <v>0</v>
      </c>
      <c r="AD762" s="116">
        <f t="shared" si="179"/>
        <v>115</v>
      </c>
      <c r="AE762" s="116">
        <f t="shared" si="180"/>
        <v>104</v>
      </c>
      <c r="AF762" s="116">
        <f t="shared" si="181"/>
        <v>138</v>
      </c>
      <c r="AG762" s="116">
        <f t="shared" si="182"/>
        <v>128</v>
      </c>
      <c r="AH762" s="116">
        <f t="shared" si="183"/>
        <v>0</v>
      </c>
      <c r="AI762" s="116">
        <f t="shared" si="184"/>
        <v>0</v>
      </c>
      <c r="AJ762" s="116">
        <f t="shared" si="185"/>
        <v>0</v>
      </c>
      <c r="AK762" s="116">
        <f t="shared" si="186"/>
        <v>0</v>
      </c>
      <c r="AL762" s="116">
        <f t="shared" si="187"/>
        <v>0</v>
      </c>
      <c r="AM762" s="116">
        <f t="shared" si="188"/>
        <v>0</v>
      </c>
      <c r="AN762" s="116">
        <f t="shared" si="189"/>
        <v>0</v>
      </c>
      <c r="AO762" s="116">
        <f t="shared" si="190"/>
        <v>0</v>
      </c>
      <c r="AP762" s="116">
        <f t="shared" si="191"/>
        <v>0</v>
      </c>
      <c r="AQ762" s="116">
        <f t="shared" si="192"/>
        <v>485</v>
      </c>
    </row>
    <row r="763" spans="1:43" x14ac:dyDescent="0.25">
      <c r="A763" s="119" t="s">
        <v>490</v>
      </c>
      <c r="B763" s="119" t="s">
        <v>1017</v>
      </c>
      <c r="C763" s="120">
        <v>0</v>
      </c>
      <c r="D763" s="120">
        <v>0</v>
      </c>
      <c r="E763" s="120">
        <v>0</v>
      </c>
      <c r="F763" s="120">
        <v>0</v>
      </c>
      <c r="G763" s="120">
        <v>0</v>
      </c>
      <c r="H763" s="120">
        <v>0</v>
      </c>
      <c r="I763" s="120">
        <v>100</v>
      </c>
      <c r="J763" s="120">
        <v>119</v>
      </c>
      <c r="K763" s="120">
        <v>129</v>
      </c>
      <c r="L763" s="120">
        <v>109</v>
      </c>
      <c r="M763" s="120">
        <v>0</v>
      </c>
      <c r="N763" s="120">
        <v>0</v>
      </c>
      <c r="O763" s="120">
        <v>0</v>
      </c>
      <c r="P763" s="120">
        <v>0</v>
      </c>
      <c r="Q763" s="120">
        <v>0</v>
      </c>
      <c r="R763" s="120">
        <v>457</v>
      </c>
      <c r="AB763" s="116">
        <f t="shared" si="177"/>
        <v>0</v>
      </c>
      <c r="AC763" s="116">
        <f t="shared" si="178"/>
        <v>0</v>
      </c>
      <c r="AD763" s="116">
        <f t="shared" si="179"/>
        <v>0</v>
      </c>
      <c r="AE763" s="116">
        <f t="shared" si="180"/>
        <v>0</v>
      </c>
      <c r="AF763" s="116">
        <f t="shared" si="181"/>
        <v>0</v>
      </c>
      <c r="AG763" s="116">
        <f t="shared" si="182"/>
        <v>0</v>
      </c>
      <c r="AH763" s="116">
        <f t="shared" si="183"/>
        <v>100</v>
      </c>
      <c r="AI763" s="116">
        <f t="shared" si="184"/>
        <v>119</v>
      </c>
      <c r="AJ763" s="116">
        <f t="shared" si="185"/>
        <v>129</v>
      </c>
      <c r="AK763" s="116">
        <f t="shared" si="186"/>
        <v>109</v>
      </c>
      <c r="AL763" s="116">
        <f t="shared" si="187"/>
        <v>0</v>
      </c>
      <c r="AM763" s="116">
        <f t="shared" si="188"/>
        <v>0</v>
      </c>
      <c r="AN763" s="116">
        <f t="shared" si="189"/>
        <v>0</v>
      </c>
      <c r="AO763" s="116">
        <f t="shared" si="190"/>
        <v>0</v>
      </c>
      <c r="AP763" s="116">
        <f t="shared" si="191"/>
        <v>0</v>
      </c>
      <c r="AQ763" s="116">
        <f t="shared" si="192"/>
        <v>457</v>
      </c>
    </row>
    <row r="764" spans="1:43" x14ac:dyDescent="0.25">
      <c r="A764" s="119" t="s">
        <v>490</v>
      </c>
      <c r="B764" s="119" t="s">
        <v>1018</v>
      </c>
      <c r="C764" s="120">
        <v>0</v>
      </c>
      <c r="D764" s="120">
        <v>0</v>
      </c>
      <c r="E764" s="120">
        <v>0</v>
      </c>
      <c r="F764" s="120">
        <v>0</v>
      </c>
      <c r="G764" s="120">
        <v>0</v>
      </c>
      <c r="H764" s="120">
        <v>0</v>
      </c>
      <c r="I764" s="120">
        <v>0</v>
      </c>
      <c r="J764" s="120">
        <v>0</v>
      </c>
      <c r="K764" s="120">
        <v>0</v>
      </c>
      <c r="L764" s="120">
        <v>0</v>
      </c>
      <c r="M764" s="120">
        <v>5</v>
      </c>
      <c r="N764" s="120">
        <v>24</v>
      </c>
      <c r="O764" s="120">
        <v>37</v>
      </c>
      <c r="P764" s="120">
        <v>132</v>
      </c>
      <c r="Q764" s="120">
        <v>0</v>
      </c>
      <c r="R764" s="120">
        <v>198</v>
      </c>
      <c r="AB764" s="116">
        <f t="shared" si="177"/>
        <v>0</v>
      </c>
      <c r="AC764" s="116">
        <f t="shared" si="178"/>
        <v>0</v>
      </c>
      <c r="AD764" s="116">
        <f t="shared" si="179"/>
        <v>0</v>
      </c>
      <c r="AE764" s="116">
        <f t="shared" si="180"/>
        <v>0</v>
      </c>
      <c r="AF764" s="116">
        <f t="shared" si="181"/>
        <v>0</v>
      </c>
      <c r="AG764" s="116">
        <f t="shared" si="182"/>
        <v>0</v>
      </c>
      <c r="AH764" s="116">
        <f t="shared" si="183"/>
        <v>0</v>
      </c>
      <c r="AI764" s="116">
        <f t="shared" si="184"/>
        <v>0</v>
      </c>
      <c r="AJ764" s="116">
        <f t="shared" si="185"/>
        <v>0</v>
      </c>
      <c r="AK764" s="116">
        <f t="shared" si="186"/>
        <v>0</v>
      </c>
      <c r="AL764" s="116">
        <f t="shared" si="187"/>
        <v>5</v>
      </c>
      <c r="AM764" s="116">
        <f t="shared" si="188"/>
        <v>24</v>
      </c>
      <c r="AN764" s="116">
        <f t="shared" si="189"/>
        <v>37</v>
      </c>
      <c r="AO764" s="116">
        <f t="shared" si="190"/>
        <v>132</v>
      </c>
      <c r="AP764" s="116">
        <f t="shared" si="191"/>
        <v>0</v>
      </c>
      <c r="AQ764" s="116">
        <f t="shared" si="192"/>
        <v>198</v>
      </c>
    </row>
    <row r="765" spans="1:43" x14ac:dyDescent="0.25">
      <c r="A765" s="119" t="s">
        <v>490</v>
      </c>
      <c r="B765" s="119" t="s">
        <v>1019</v>
      </c>
      <c r="C765" s="120">
        <v>54</v>
      </c>
      <c r="D765" s="120">
        <v>87</v>
      </c>
      <c r="E765" s="120">
        <v>84</v>
      </c>
      <c r="F765" s="120">
        <v>75</v>
      </c>
      <c r="G765" s="120">
        <v>0</v>
      </c>
      <c r="H765" s="120">
        <v>0</v>
      </c>
      <c r="I765" s="120">
        <v>0</v>
      </c>
      <c r="J765" s="120">
        <v>0</v>
      </c>
      <c r="K765" s="120">
        <v>0</v>
      </c>
      <c r="L765" s="120">
        <v>0</v>
      </c>
      <c r="M765" s="120">
        <v>0</v>
      </c>
      <c r="N765" s="120">
        <v>0</v>
      </c>
      <c r="O765" s="120">
        <v>0</v>
      </c>
      <c r="P765" s="120">
        <v>0</v>
      </c>
      <c r="Q765" s="120">
        <v>0</v>
      </c>
      <c r="R765" s="120">
        <v>300</v>
      </c>
      <c r="AB765" s="116">
        <f t="shared" si="177"/>
        <v>54</v>
      </c>
      <c r="AC765" s="116">
        <f t="shared" si="178"/>
        <v>87</v>
      </c>
      <c r="AD765" s="116">
        <f t="shared" si="179"/>
        <v>84</v>
      </c>
      <c r="AE765" s="116">
        <f t="shared" si="180"/>
        <v>75</v>
      </c>
      <c r="AF765" s="116">
        <f t="shared" si="181"/>
        <v>0</v>
      </c>
      <c r="AG765" s="116">
        <f t="shared" si="182"/>
        <v>0</v>
      </c>
      <c r="AH765" s="116">
        <f t="shared" si="183"/>
        <v>0</v>
      </c>
      <c r="AI765" s="116">
        <f t="shared" si="184"/>
        <v>0</v>
      </c>
      <c r="AJ765" s="116">
        <f t="shared" si="185"/>
        <v>0</v>
      </c>
      <c r="AK765" s="116">
        <f t="shared" si="186"/>
        <v>0</v>
      </c>
      <c r="AL765" s="116">
        <f t="shared" si="187"/>
        <v>0</v>
      </c>
      <c r="AM765" s="116">
        <f t="shared" si="188"/>
        <v>0</v>
      </c>
      <c r="AN765" s="116">
        <f t="shared" si="189"/>
        <v>0</v>
      </c>
      <c r="AO765" s="116">
        <f t="shared" si="190"/>
        <v>0</v>
      </c>
      <c r="AP765" s="116">
        <f t="shared" si="191"/>
        <v>0</v>
      </c>
      <c r="AQ765" s="116">
        <f t="shared" si="192"/>
        <v>300</v>
      </c>
    </row>
    <row r="766" spans="1:43" x14ac:dyDescent="0.25">
      <c r="A766" s="119" t="s">
        <v>490</v>
      </c>
      <c r="B766" s="119" t="s">
        <v>1020</v>
      </c>
      <c r="C766" s="120">
        <v>132</v>
      </c>
      <c r="D766" s="120">
        <v>130</v>
      </c>
      <c r="E766" s="120">
        <v>0</v>
      </c>
      <c r="F766" s="120">
        <v>0</v>
      </c>
      <c r="G766" s="120">
        <v>0</v>
      </c>
      <c r="H766" s="120">
        <v>0</v>
      </c>
      <c r="I766" s="120">
        <v>0</v>
      </c>
      <c r="J766" s="120">
        <v>0</v>
      </c>
      <c r="K766" s="120">
        <v>0</v>
      </c>
      <c r="L766" s="120">
        <v>0</v>
      </c>
      <c r="M766" s="120">
        <v>0</v>
      </c>
      <c r="N766" s="120">
        <v>0</v>
      </c>
      <c r="O766" s="120">
        <v>0</v>
      </c>
      <c r="P766" s="120">
        <v>0</v>
      </c>
      <c r="Q766" s="120">
        <v>0</v>
      </c>
      <c r="R766" s="120">
        <v>262</v>
      </c>
      <c r="AB766" s="116">
        <f t="shared" si="177"/>
        <v>132</v>
      </c>
      <c r="AC766" s="116">
        <f t="shared" si="178"/>
        <v>130</v>
      </c>
      <c r="AD766" s="116">
        <f t="shared" si="179"/>
        <v>0</v>
      </c>
      <c r="AE766" s="116">
        <f t="shared" si="180"/>
        <v>0</v>
      </c>
      <c r="AF766" s="116">
        <f t="shared" si="181"/>
        <v>0</v>
      </c>
      <c r="AG766" s="116">
        <f t="shared" si="182"/>
        <v>0</v>
      </c>
      <c r="AH766" s="116">
        <f t="shared" si="183"/>
        <v>0</v>
      </c>
      <c r="AI766" s="116">
        <f t="shared" si="184"/>
        <v>0</v>
      </c>
      <c r="AJ766" s="116">
        <f t="shared" si="185"/>
        <v>0</v>
      </c>
      <c r="AK766" s="116">
        <f t="shared" si="186"/>
        <v>0</v>
      </c>
      <c r="AL766" s="116">
        <f t="shared" si="187"/>
        <v>0</v>
      </c>
      <c r="AM766" s="116">
        <f t="shared" si="188"/>
        <v>0</v>
      </c>
      <c r="AN766" s="116">
        <f t="shared" si="189"/>
        <v>0</v>
      </c>
      <c r="AO766" s="116">
        <f t="shared" si="190"/>
        <v>0</v>
      </c>
      <c r="AP766" s="116">
        <f t="shared" si="191"/>
        <v>0</v>
      </c>
      <c r="AQ766" s="116">
        <f t="shared" si="192"/>
        <v>262</v>
      </c>
    </row>
    <row r="767" spans="1:43" x14ac:dyDescent="0.25">
      <c r="A767" s="119" t="s">
        <v>490</v>
      </c>
      <c r="B767" s="119" t="s">
        <v>1021</v>
      </c>
      <c r="C767" s="120">
        <v>0</v>
      </c>
      <c r="D767" s="120">
        <v>0</v>
      </c>
      <c r="E767" s="120">
        <v>58</v>
      </c>
      <c r="F767" s="120">
        <v>57</v>
      </c>
      <c r="G767" s="120">
        <v>50</v>
      </c>
      <c r="H767" s="120">
        <v>64</v>
      </c>
      <c r="I767" s="120">
        <v>52</v>
      </c>
      <c r="J767" s="120">
        <v>0</v>
      </c>
      <c r="K767" s="120">
        <v>0</v>
      </c>
      <c r="L767" s="120">
        <v>0</v>
      </c>
      <c r="M767" s="120">
        <v>0</v>
      </c>
      <c r="N767" s="120">
        <v>0</v>
      </c>
      <c r="O767" s="120">
        <v>0</v>
      </c>
      <c r="P767" s="120">
        <v>0</v>
      </c>
      <c r="Q767" s="120">
        <v>0</v>
      </c>
      <c r="R767" s="120">
        <v>281</v>
      </c>
      <c r="AB767" s="116">
        <f t="shared" si="177"/>
        <v>0</v>
      </c>
      <c r="AC767" s="116">
        <f t="shared" si="178"/>
        <v>0</v>
      </c>
      <c r="AD767" s="116">
        <f t="shared" si="179"/>
        <v>58</v>
      </c>
      <c r="AE767" s="116">
        <f t="shared" si="180"/>
        <v>57</v>
      </c>
      <c r="AF767" s="116">
        <f t="shared" si="181"/>
        <v>50</v>
      </c>
      <c r="AG767" s="116">
        <f t="shared" si="182"/>
        <v>64</v>
      </c>
      <c r="AH767" s="116">
        <f t="shared" si="183"/>
        <v>52</v>
      </c>
      <c r="AI767" s="116">
        <f t="shared" si="184"/>
        <v>0</v>
      </c>
      <c r="AJ767" s="116">
        <f t="shared" si="185"/>
        <v>0</v>
      </c>
      <c r="AK767" s="116">
        <f t="shared" si="186"/>
        <v>0</v>
      </c>
      <c r="AL767" s="116">
        <f t="shared" si="187"/>
        <v>0</v>
      </c>
      <c r="AM767" s="116">
        <f t="shared" si="188"/>
        <v>0</v>
      </c>
      <c r="AN767" s="116">
        <f t="shared" si="189"/>
        <v>0</v>
      </c>
      <c r="AO767" s="116">
        <f t="shared" si="190"/>
        <v>0</v>
      </c>
      <c r="AP767" s="116">
        <f t="shared" si="191"/>
        <v>0</v>
      </c>
      <c r="AQ767" s="116">
        <f t="shared" si="192"/>
        <v>281</v>
      </c>
    </row>
    <row r="768" spans="1:43" x14ac:dyDescent="0.25">
      <c r="A768" s="119" t="s">
        <v>490</v>
      </c>
      <c r="B768" s="119" t="s">
        <v>1022</v>
      </c>
      <c r="C768" s="120">
        <v>44</v>
      </c>
      <c r="D768" s="120">
        <v>161</v>
      </c>
      <c r="E768" s="120">
        <v>0</v>
      </c>
      <c r="F768" s="120">
        <v>0</v>
      </c>
      <c r="G768" s="120">
        <v>0</v>
      </c>
      <c r="H768" s="120">
        <v>0</v>
      </c>
      <c r="I768" s="120">
        <v>0</v>
      </c>
      <c r="J768" s="120">
        <v>0</v>
      </c>
      <c r="K768" s="120">
        <v>0</v>
      </c>
      <c r="L768" s="120">
        <v>0</v>
      </c>
      <c r="M768" s="120">
        <v>0</v>
      </c>
      <c r="N768" s="120">
        <v>0</v>
      </c>
      <c r="O768" s="120">
        <v>0</v>
      </c>
      <c r="P768" s="120">
        <v>0</v>
      </c>
      <c r="Q768" s="120">
        <v>0</v>
      </c>
      <c r="R768" s="120">
        <v>205</v>
      </c>
      <c r="AB768" s="116">
        <f t="shared" si="177"/>
        <v>44</v>
      </c>
      <c r="AC768" s="116">
        <f t="shared" si="178"/>
        <v>161</v>
      </c>
      <c r="AD768" s="116">
        <f t="shared" si="179"/>
        <v>0</v>
      </c>
      <c r="AE768" s="116">
        <f t="shared" si="180"/>
        <v>0</v>
      </c>
      <c r="AF768" s="116">
        <f t="shared" si="181"/>
        <v>0</v>
      </c>
      <c r="AG768" s="116">
        <f t="shared" si="182"/>
        <v>0</v>
      </c>
      <c r="AH768" s="116">
        <f t="shared" si="183"/>
        <v>0</v>
      </c>
      <c r="AI768" s="116">
        <f t="shared" si="184"/>
        <v>0</v>
      </c>
      <c r="AJ768" s="116">
        <f t="shared" si="185"/>
        <v>0</v>
      </c>
      <c r="AK768" s="116">
        <f t="shared" si="186"/>
        <v>0</v>
      </c>
      <c r="AL768" s="116">
        <f t="shared" si="187"/>
        <v>0</v>
      </c>
      <c r="AM768" s="116">
        <f t="shared" si="188"/>
        <v>0</v>
      </c>
      <c r="AN768" s="116">
        <f t="shared" si="189"/>
        <v>0</v>
      </c>
      <c r="AO768" s="116">
        <f t="shared" si="190"/>
        <v>0</v>
      </c>
      <c r="AP768" s="116">
        <f t="shared" si="191"/>
        <v>0</v>
      </c>
      <c r="AQ768" s="116">
        <f t="shared" si="192"/>
        <v>205</v>
      </c>
    </row>
    <row r="769" spans="1:43" x14ac:dyDescent="0.25">
      <c r="A769" s="119" t="s">
        <v>490</v>
      </c>
      <c r="B769" s="119" t="s">
        <v>1023</v>
      </c>
      <c r="C769" s="120">
        <v>72</v>
      </c>
      <c r="D769" s="120">
        <v>130</v>
      </c>
      <c r="E769" s="120">
        <v>0</v>
      </c>
      <c r="F769" s="120">
        <v>0</v>
      </c>
      <c r="G769" s="120">
        <v>0</v>
      </c>
      <c r="H769" s="120">
        <v>0</v>
      </c>
      <c r="I769" s="120">
        <v>0</v>
      </c>
      <c r="J769" s="120">
        <v>0</v>
      </c>
      <c r="K769" s="120">
        <v>0</v>
      </c>
      <c r="L769" s="120">
        <v>0</v>
      </c>
      <c r="M769" s="120">
        <v>0</v>
      </c>
      <c r="N769" s="120">
        <v>0</v>
      </c>
      <c r="O769" s="120">
        <v>0</v>
      </c>
      <c r="P769" s="120">
        <v>0</v>
      </c>
      <c r="Q769" s="120">
        <v>0</v>
      </c>
      <c r="R769" s="120">
        <v>202</v>
      </c>
      <c r="AB769" s="116">
        <f t="shared" si="177"/>
        <v>72</v>
      </c>
      <c r="AC769" s="116">
        <f t="shared" si="178"/>
        <v>130</v>
      </c>
      <c r="AD769" s="116">
        <f t="shared" si="179"/>
        <v>0</v>
      </c>
      <c r="AE769" s="116">
        <f t="shared" si="180"/>
        <v>0</v>
      </c>
      <c r="AF769" s="116">
        <f t="shared" si="181"/>
        <v>0</v>
      </c>
      <c r="AG769" s="116">
        <f t="shared" si="182"/>
        <v>0</v>
      </c>
      <c r="AH769" s="116">
        <f t="shared" si="183"/>
        <v>0</v>
      </c>
      <c r="AI769" s="116">
        <f t="shared" si="184"/>
        <v>0</v>
      </c>
      <c r="AJ769" s="116">
        <f t="shared" si="185"/>
        <v>0</v>
      </c>
      <c r="AK769" s="116">
        <f t="shared" si="186"/>
        <v>0</v>
      </c>
      <c r="AL769" s="116">
        <f t="shared" si="187"/>
        <v>0</v>
      </c>
      <c r="AM769" s="116">
        <f t="shared" si="188"/>
        <v>0</v>
      </c>
      <c r="AN769" s="116">
        <f t="shared" si="189"/>
        <v>0</v>
      </c>
      <c r="AO769" s="116">
        <f t="shared" si="190"/>
        <v>0</v>
      </c>
      <c r="AP769" s="116">
        <f t="shared" si="191"/>
        <v>0</v>
      </c>
      <c r="AQ769" s="116">
        <f t="shared" si="192"/>
        <v>202</v>
      </c>
    </row>
    <row r="770" spans="1:43" x14ac:dyDescent="0.25">
      <c r="A770" s="119" t="s">
        <v>490</v>
      </c>
      <c r="B770" s="119" t="s">
        <v>1024</v>
      </c>
      <c r="C770" s="120">
        <v>0</v>
      </c>
      <c r="D770" s="120">
        <v>0</v>
      </c>
      <c r="E770" s="120">
        <v>0</v>
      </c>
      <c r="F770" s="120">
        <v>0</v>
      </c>
      <c r="G770" s="120">
        <v>0</v>
      </c>
      <c r="H770" s="120">
        <v>0</v>
      </c>
      <c r="I770" s="120">
        <v>0</v>
      </c>
      <c r="J770" s="120">
        <v>0</v>
      </c>
      <c r="K770" s="120">
        <v>0</v>
      </c>
      <c r="L770" s="120">
        <v>0</v>
      </c>
      <c r="M770" s="120">
        <v>883</v>
      </c>
      <c r="N770" s="120">
        <v>815</v>
      </c>
      <c r="O770" s="120">
        <v>857</v>
      </c>
      <c r="P770" s="120">
        <v>863</v>
      </c>
      <c r="Q770" s="120">
        <v>35</v>
      </c>
      <c r="R770" s="120">
        <v>3453</v>
      </c>
      <c r="AB770" s="116">
        <f t="shared" si="177"/>
        <v>0</v>
      </c>
      <c r="AC770" s="116">
        <f t="shared" si="178"/>
        <v>0</v>
      </c>
      <c r="AD770" s="116">
        <f t="shared" si="179"/>
        <v>0</v>
      </c>
      <c r="AE770" s="116">
        <f t="shared" si="180"/>
        <v>0</v>
      </c>
      <c r="AF770" s="116">
        <f t="shared" si="181"/>
        <v>0</v>
      </c>
      <c r="AG770" s="116">
        <f t="shared" si="182"/>
        <v>0</v>
      </c>
      <c r="AH770" s="116">
        <f t="shared" si="183"/>
        <v>0</v>
      </c>
      <c r="AI770" s="116">
        <f t="shared" si="184"/>
        <v>0</v>
      </c>
      <c r="AJ770" s="116">
        <f t="shared" si="185"/>
        <v>0</v>
      </c>
      <c r="AK770" s="116">
        <f t="shared" si="186"/>
        <v>0</v>
      </c>
      <c r="AL770" s="116">
        <f t="shared" si="187"/>
        <v>883</v>
      </c>
      <c r="AM770" s="116">
        <f t="shared" si="188"/>
        <v>815</v>
      </c>
      <c r="AN770" s="116">
        <f t="shared" si="189"/>
        <v>857</v>
      </c>
      <c r="AO770" s="116">
        <f t="shared" si="190"/>
        <v>863</v>
      </c>
      <c r="AP770" s="116">
        <f t="shared" si="191"/>
        <v>35</v>
      </c>
      <c r="AQ770" s="116">
        <f t="shared" si="192"/>
        <v>3453</v>
      </c>
    </row>
    <row r="771" spans="1:43" x14ac:dyDescent="0.25">
      <c r="A771" s="119" t="s">
        <v>490</v>
      </c>
      <c r="B771" s="119" t="s">
        <v>1025</v>
      </c>
      <c r="C771" s="120">
        <v>0</v>
      </c>
      <c r="D771" s="120">
        <v>0</v>
      </c>
      <c r="E771" s="120">
        <v>0</v>
      </c>
      <c r="F771" s="120">
        <v>0</v>
      </c>
      <c r="G771" s="120">
        <v>0</v>
      </c>
      <c r="H771" s="120">
        <v>0</v>
      </c>
      <c r="I771" s="120">
        <v>0</v>
      </c>
      <c r="J771" s="120">
        <v>92</v>
      </c>
      <c r="K771" s="120">
        <v>101</v>
      </c>
      <c r="L771" s="120">
        <v>117</v>
      </c>
      <c r="M771" s="120">
        <v>0</v>
      </c>
      <c r="N771" s="120">
        <v>0</v>
      </c>
      <c r="O771" s="120">
        <v>0</v>
      </c>
      <c r="P771" s="120">
        <v>0</v>
      </c>
      <c r="Q771" s="120">
        <v>0</v>
      </c>
      <c r="R771" s="120">
        <v>310</v>
      </c>
      <c r="AB771" s="116">
        <f t="shared" si="177"/>
        <v>0</v>
      </c>
      <c r="AC771" s="116">
        <f t="shared" si="178"/>
        <v>0</v>
      </c>
      <c r="AD771" s="116">
        <f t="shared" si="179"/>
        <v>0</v>
      </c>
      <c r="AE771" s="116">
        <f t="shared" si="180"/>
        <v>0</v>
      </c>
      <c r="AF771" s="116">
        <f t="shared" si="181"/>
        <v>0</v>
      </c>
      <c r="AG771" s="116">
        <f t="shared" si="182"/>
        <v>0</v>
      </c>
      <c r="AH771" s="116">
        <f t="shared" si="183"/>
        <v>0</v>
      </c>
      <c r="AI771" s="116">
        <f t="shared" si="184"/>
        <v>92</v>
      </c>
      <c r="AJ771" s="116">
        <f t="shared" si="185"/>
        <v>101</v>
      </c>
      <c r="AK771" s="116">
        <f t="shared" si="186"/>
        <v>117</v>
      </c>
      <c r="AL771" s="116">
        <f t="shared" si="187"/>
        <v>0</v>
      </c>
      <c r="AM771" s="116">
        <f t="shared" si="188"/>
        <v>0</v>
      </c>
      <c r="AN771" s="116">
        <f t="shared" si="189"/>
        <v>0</v>
      </c>
      <c r="AO771" s="116">
        <f t="shared" si="190"/>
        <v>0</v>
      </c>
      <c r="AP771" s="116">
        <f t="shared" si="191"/>
        <v>0</v>
      </c>
      <c r="AQ771" s="116">
        <f t="shared" si="192"/>
        <v>310</v>
      </c>
    </row>
    <row r="772" spans="1:43" x14ac:dyDescent="0.25">
      <c r="A772" s="119" t="s">
        <v>490</v>
      </c>
      <c r="B772" s="119" t="s">
        <v>1026</v>
      </c>
      <c r="C772" s="120">
        <v>0</v>
      </c>
      <c r="D772" s="120">
        <v>0</v>
      </c>
      <c r="E772" s="120">
        <v>97</v>
      </c>
      <c r="F772" s="120">
        <v>86</v>
      </c>
      <c r="G772" s="120">
        <v>91</v>
      </c>
      <c r="H772" s="120">
        <v>91</v>
      </c>
      <c r="I772" s="120">
        <v>104</v>
      </c>
      <c r="J772" s="120">
        <v>0</v>
      </c>
      <c r="K772" s="120">
        <v>0</v>
      </c>
      <c r="L772" s="120">
        <v>0</v>
      </c>
      <c r="M772" s="120">
        <v>0</v>
      </c>
      <c r="N772" s="120">
        <v>0</v>
      </c>
      <c r="O772" s="120">
        <v>0</v>
      </c>
      <c r="P772" s="120">
        <v>0</v>
      </c>
      <c r="Q772" s="120">
        <v>0</v>
      </c>
      <c r="R772" s="120">
        <v>469</v>
      </c>
      <c r="AB772" s="116">
        <f t="shared" ref="AB772:AB835" si="193">C772*1</f>
        <v>0</v>
      </c>
      <c r="AC772" s="116">
        <f t="shared" ref="AC772:AC835" si="194">D772*1</f>
        <v>0</v>
      </c>
      <c r="AD772" s="116">
        <f t="shared" ref="AD772:AD835" si="195">E772*1</f>
        <v>97</v>
      </c>
      <c r="AE772" s="116">
        <f t="shared" ref="AE772:AE835" si="196">F772*1</f>
        <v>86</v>
      </c>
      <c r="AF772" s="116">
        <f t="shared" ref="AF772:AF835" si="197">G772*1</f>
        <v>91</v>
      </c>
      <c r="AG772" s="116">
        <f t="shared" ref="AG772:AG835" si="198">H772*1</f>
        <v>91</v>
      </c>
      <c r="AH772" s="116">
        <f t="shared" ref="AH772:AH835" si="199">I772*1</f>
        <v>104</v>
      </c>
      <c r="AI772" s="116">
        <f t="shared" ref="AI772:AI835" si="200">J772*1</f>
        <v>0</v>
      </c>
      <c r="AJ772" s="116">
        <f t="shared" ref="AJ772:AJ835" si="201">K772*1</f>
        <v>0</v>
      </c>
      <c r="AK772" s="116">
        <f t="shared" ref="AK772:AK835" si="202">L772*1</f>
        <v>0</v>
      </c>
      <c r="AL772" s="116">
        <f t="shared" ref="AL772:AL835" si="203">M772*1</f>
        <v>0</v>
      </c>
      <c r="AM772" s="116">
        <f t="shared" ref="AM772:AM835" si="204">N772*1</f>
        <v>0</v>
      </c>
      <c r="AN772" s="116">
        <f t="shared" ref="AN772:AN835" si="205">O772*1</f>
        <v>0</v>
      </c>
      <c r="AO772" s="116">
        <f t="shared" ref="AO772:AO835" si="206">P772*1</f>
        <v>0</v>
      </c>
      <c r="AP772" s="116">
        <f t="shared" ref="AP772:AP835" si="207">Q772*1</f>
        <v>0</v>
      </c>
      <c r="AQ772" s="116">
        <f t="shared" ref="AQ772:AQ835" si="208">R772*1</f>
        <v>469</v>
      </c>
    </row>
    <row r="773" spans="1:43" x14ac:dyDescent="0.25">
      <c r="A773" s="119" t="s">
        <v>490</v>
      </c>
      <c r="B773" s="119" t="s">
        <v>1027</v>
      </c>
      <c r="C773" s="120">
        <v>0</v>
      </c>
      <c r="D773" s="120">
        <v>0</v>
      </c>
      <c r="E773" s="120">
        <v>0</v>
      </c>
      <c r="F773" s="120">
        <v>0</v>
      </c>
      <c r="G773" s="120">
        <v>0</v>
      </c>
      <c r="H773" s="120">
        <v>0</v>
      </c>
      <c r="I773" s="120">
        <v>0</v>
      </c>
      <c r="J773" s="120">
        <v>113</v>
      </c>
      <c r="K773" s="120">
        <v>118</v>
      </c>
      <c r="L773" s="120">
        <v>117</v>
      </c>
      <c r="M773" s="120">
        <v>0</v>
      </c>
      <c r="N773" s="120">
        <v>0</v>
      </c>
      <c r="O773" s="120">
        <v>0</v>
      </c>
      <c r="P773" s="120">
        <v>0</v>
      </c>
      <c r="Q773" s="120">
        <v>0</v>
      </c>
      <c r="R773" s="120">
        <v>348</v>
      </c>
      <c r="AB773" s="116">
        <f t="shared" si="193"/>
        <v>0</v>
      </c>
      <c r="AC773" s="116">
        <f t="shared" si="194"/>
        <v>0</v>
      </c>
      <c r="AD773" s="116">
        <f t="shared" si="195"/>
        <v>0</v>
      </c>
      <c r="AE773" s="116">
        <f t="shared" si="196"/>
        <v>0</v>
      </c>
      <c r="AF773" s="116">
        <f t="shared" si="197"/>
        <v>0</v>
      </c>
      <c r="AG773" s="116">
        <f t="shared" si="198"/>
        <v>0</v>
      </c>
      <c r="AH773" s="116">
        <f t="shared" si="199"/>
        <v>0</v>
      </c>
      <c r="AI773" s="116">
        <f t="shared" si="200"/>
        <v>113</v>
      </c>
      <c r="AJ773" s="116">
        <f t="shared" si="201"/>
        <v>118</v>
      </c>
      <c r="AK773" s="116">
        <f t="shared" si="202"/>
        <v>117</v>
      </c>
      <c r="AL773" s="116">
        <f t="shared" si="203"/>
        <v>0</v>
      </c>
      <c r="AM773" s="116">
        <f t="shared" si="204"/>
        <v>0</v>
      </c>
      <c r="AN773" s="116">
        <f t="shared" si="205"/>
        <v>0</v>
      </c>
      <c r="AO773" s="116">
        <f t="shared" si="206"/>
        <v>0</v>
      </c>
      <c r="AP773" s="116">
        <f t="shared" si="207"/>
        <v>0</v>
      </c>
      <c r="AQ773" s="116">
        <f t="shared" si="208"/>
        <v>348</v>
      </c>
    </row>
    <row r="774" spans="1:43" x14ac:dyDescent="0.25">
      <c r="A774" s="119" t="s">
        <v>490</v>
      </c>
      <c r="B774" s="119" t="s">
        <v>1028</v>
      </c>
      <c r="C774" s="120">
        <v>0</v>
      </c>
      <c r="D774" s="120">
        <v>0</v>
      </c>
      <c r="E774" s="120">
        <v>0</v>
      </c>
      <c r="F774" s="120">
        <v>0</v>
      </c>
      <c r="G774" s="120">
        <v>0</v>
      </c>
      <c r="H774" s="120">
        <v>0</v>
      </c>
      <c r="I774" s="120">
        <v>130</v>
      </c>
      <c r="J774" s="120">
        <v>144</v>
      </c>
      <c r="K774" s="120">
        <v>156</v>
      </c>
      <c r="L774" s="120">
        <v>155</v>
      </c>
      <c r="M774" s="120">
        <v>0</v>
      </c>
      <c r="N774" s="120">
        <v>0</v>
      </c>
      <c r="O774" s="120">
        <v>0</v>
      </c>
      <c r="P774" s="120">
        <v>0</v>
      </c>
      <c r="Q774" s="120">
        <v>0</v>
      </c>
      <c r="R774" s="120">
        <v>585</v>
      </c>
      <c r="AB774" s="116">
        <f t="shared" si="193"/>
        <v>0</v>
      </c>
      <c r="AC774" s="116">
        <f t="shared" si="194"/>
        <v>0</v>
      </c>
      <c r="AD774" s="116">
        <f t="shared" si="195"/>
        <v>0</v>
      </c>
      <c r="AE774" s="116">
        <f t="shared" si="196"/>
        <v>0</v>
      </c>
      <c r="AF774" s="116">
        <f t="shared" si="197"/>
        <v>0</v>
      </c>
      <c r="AG774" s="116">
        <f t="shared" si="198"/>
        <v>0</v>
      </c>
      <c r="AH774" s="116">
        <f t="shared" si="199"/>
        <v>130</v>
      </c>
      <c r="AI774" s="116">
        <f t="shared" si="200"/>
        <v>144</v>
      </c>
      <c r="AJ774" s="116">
        <f t="shared" si="201"/>
        <v>156</v>
      </c>
      <c r="AK774" s="116">
        <f t="shared" si="202"/>
        <v>155</v>
      </c>
      <c r="AL774" s="116">
        <f t="shared" si="203"/>
        <v>0</v>
      </c>
      <c r="AM774" s="116">
        <f t="shared" si="204"/>
        <v>0</v>
      </c>
      <c r="AN774" s="116">
        <f t="shared" si="205"/>
        <v>0</v>
      </c>
      <c r="AO774" s="116">
        <f t="shared" si="206"/>
        <v>0</v>
      </c>
      <c r="AP774" s="116">
        <f t="shared" si="207"/>
        <v>0</v>
      </c>
      <c r="AQ774" s="116">
        <f t="shared" si="208"/>
        <v>585</v>
      </c>
    </row>
    <row r="775" spans="1:43" x14ac:dyDescent="0.25">
      <c r="A775" s="119" t="s">
        <v>490</v>
      </c>
      <c r="B775" s="119" t="s">
        <v>1029</v>
      </c>
      <c r="C775" s="120">
        <v>0</v>
      </c>
      <c r="D775" s="120">
        <v>0</v>
      </c>
      <c r="E775" s="120">
        <v>0</v>
      </c>
      <c r="F775" s="120">
        <v>0</v>
      </c>
      <c r="G775" s="120">
        <v>0</v>
      </c>
      <c r="H775" s="120">
        <v>0</v>
      </c>
      <c r="I775" s="120">
        <v>0</v>
      </c>
      <c r="J775" s="120">
        <v>0</v>
      </c>
      <c r="K775" s="120">
        <v>0</v>
      </c>
      <c r="L775" s="120">
        <v>2</v>
      </c>
      <c r="M775" s="120">
        <v>2</v>
      </c>
      <c r="N775" s="120">
        <v>22</v>
      </c>
      <c r="O775" s="120">
        <v>27</v>
      </c>
      <c r="P775" s="120">
        <v>21</v>
      </c>
      <c r="Q775" s="120">
        <v>0</v>
      </c>
      <c r="R775" s="120">
        <v>74</v>
      </c>
      <c r="AB775" s="116">
        <f t="shared" si="193"/>
        <v>0</v>
      </c>
      <c r="AC775" s="116">
        <f t="shared" si="194"/>
        <v>0</v>
      </c>
      <c r="AD775" s="116">
        <f t="shared" si="195"/>
        <v>0</v>
      </c>
      <c r="AE775" s="116">
        <f t="shared" si="196"/>
        <v>0</v>
      </c>
      <c r="AF775" s="116">
        <f t="shared" si="197"/>
        <v>0</v>
      </c>
      <c r="AG775" s="116">
        <f t="shared" si="198"/>
        <v>0</v>
      </c>
      <c r="AH775" s="116">
        <f t="shared" si="199"/>
        <v>0</v>
      </c>
      <c r="AI775" s="116">
        <f t="shared" si="200"/>
        <v>0</v>
      </c>
      <c r="AJ775" s="116">
        <f t="shared" si="201"/>
        <v>0</v>
      </c>
      <c r="AK775" s="116">
        <f t="shared" si="202"/>
        <v>2</v>
      </c>
      <c r="AL775" s="116">
        <f t="shared" si="203"/>
        <v>2</v>
      </c>
      <c r="AM775" s="116">
        <f t="shared" si="204"/>
        <v>22</v>
      </c>
      <c r="AN775" s="116">
        <f t="shared" si="205"/>
        <v>27</v>
      </c>
      <c r="AO775" s="116">
        <f t="shared" si="206"/>
        <v>21</v>
      </c>
      <c r="AP775" s="116">
        <f t="shared" si="207"/>
        <v>0</v>
      </c>
      <c r="AQ775" s="116">
        <f t="shared" si="208"/>
        <v>74</v>
      </c>
    </row>
    <row r="776" spans="1:43" x14ac:dyDescent="0.25">
      <c r="A776" s="119" t="s">
        <v>490</v>
      </c>
      <c r="B776" s="119" t="s">
        <v>1030</v>
      </c>
      <c r="C776" s="120">
        <v>0</v>
      </c>
      <c r="D776" s="120">
        <v>102</v>
      </c>
      <c r="E776" s="120">
        <v>121</v>
      </c>
      <c r="F776" s="120">
        <v>118</v>
      </c>
      <c r="G776" s="120">
        <v>109</v>
      </c>
      <c r="H776" s="120">
        <v>118</v>
      </c>
      <c r="I776" s="120">
        <v>0</v>
      </c>
      <c r="J776" s="120">
        <v>0</v>
      </c>
      <c r="K776" s="120">
        <v>0</v>
      </c>
      <c r="L776" s="120">
        <v>0</v>
      </c>
      <c r="M776" s="120">
        <v>0</v>
      </c>
      <c r="N776" s="120">
        <v>0</v>
      </c>
      <c r="O776" s="120">
        <v>0</v>
      </c>
      <c r="P776" s="120">
        <v>0</v>
      </c>
      <c r="Q776" s="120">
        <v>0</v>
      </c>
      <c r="R776" s="120">
        <v>568</v>
      </c>
      <c r="AB776" s="116">
        <f t="shared" si="193"/>
        <v>0</v>
      </c>
      <c r="AC776" s="116">
        <f t="shared" si="194"/>
        <v>102</v>
      </c>
      <c r="AD776" s="116">
        <f t="shared" si="195"/>
        <v>121</v>
      </c>
      <c r="AE776" s="116">
        <f t="shared" si="196"/>
        <v>118</v>
      </c>
      <c r="AF776" s="116">
        <f t="shared" si="197"/>
        <v>109</v>
      </c>
      <c r="AG776" s="116">
        <f t="shared" si="198"/>
        <v>118</v>
      </c>
      <c r="AH776" s="116">
        <f t="shared" si="199"/>
        <v>0</v>
      </c>
      <c r="AI776" s="116">
        <f t="shared" si="200"/>
        <v>0</v>
      </c>
      <c r="AJ776" s="116">
        <f t="shared" si="201"/>
        <v>0</v>
      </c>
      <c r="AK776" s="116">
        <f t="shared" si="202"/>
        <v>0</v>
      </c>
      <c r="AL776" s="116">
        <f t="shared" si="203"/>
        <v>0</v>
      </c>
      <c r="AM776" s="116">
        <f t="shared" si="204"/>
        <v>0</v>
      </c>
      <c r="AN776" s="116">
        <f t="shared" si="205"/>
        <v>0</v>
      </c>
      <c r="AO776" s="116">
        <f t="shared" si="206"/>
        <v>0</v>
      </c>
      <c r="AP776" s="116">
        <f t="shared" si="207"/>
        <v>0</v>
      </c>
      <c r="AQ776" s="116">
        <f t="shared" si="208"/>
        <v>568</v>
      </c>
    </row>
    <row r="777" spans="1:43" x14ac:dyDescent="0.25">
      <c r="A777" s="119" t="s">
        <v>490</v>
      </c>
      <c r="B777" s="119" t="s">
        <v>1031</v>
      </c>
      <c r="C777" s="120">
        <v>99</v>
      </c>
      <c r="D777" s="120">
        <v>58</v>
      </c>
      <c r="E777" s="120">
        <v>0</v>
      </c>
      <c r="F777" s="120">
        <v>0</v>
      </c>
      <c r="G777" s="120">
        <v>0</v>
      </c>
      <c r="H777" s="120">
        <v>0</v>
      </c>
      <c r="I777" s="120">
        <v>0</v>
      </c>
      <c r="J777" s="120">
        <v>0</v>
      </c>
      <c r="K777" s="120">
        <v>0</v>
      </c>
      <c r="L777" s="120">
        <v>0</v>
      </c>
      <c r="M777" s="120">
        <v>0</v>
      </c>
      <c r="N777" s="120">
        <v>0</v>
      </c>
      <c r="O777" s="120">
        <v>0</v>
      </c>
      <c r="P777" s="120">
        <v>0</v>
      </c>
      <c r="Q777" s="120">
        <v>0</v>
      </c>
      <c r="R777" s="120">
        <v>157</v>
      </c>
      <c r="AB777" s="116">
        <f t="shared" si="193"/>
        <v>99</v>
      </c>
      <c r="AC777" s="116">
        <f t="shared" si="194"/>
        <v>58</v>
      </c>
      <c r="AD777" s="116">
        <f t="shared" si="195"/>
        <v>0</v>
      </c>
      <c r="AE777" s="116">
        <f t="shared" si="196"/>
        <v>0</v>
      </c>
      <c r="AF777" s="116">
        <f t="shared" si="197"/>
        <v>0</v>
      </c>
      <c r="AG777" s="116">
        <f t="shared" si="198"/>
        <v>0</v>
      </c>
      <c r="AH777" s="116">
        <f t="shared" si="199"/>
        <v>0</v>
      </c>
      <c r="AI777" s="116">
        <f t="shared" si="200"/>
        <v>0</v>
      </c>
      <c r="AJ777" s="116">
        <f t="shared" si="201"/>
        <v>0</v>
      </c>
      <c r="AK777" s="116">
        <f t="shared" si="202"/>
        <v>0</v>
      </c>
      <c r="AL777" s="116">
        <f t="shared" si="203"/>
        <v>0</v>
      </c>
      <c r="AM777" s="116">
        <f t="shared" si="204"/>
        <v>0</v>
      </c>
      <c r="AN777" s="116">
        <f t="shared" si="205"/>
        <v>0</v>
      </c>
      <c r="AO777" s="116">
        <f t="shared" si="206"/>
        <v>0</v>
      </c>
      <c r="AP777" s="116">
        <f t="shared" si="207"/>
        <v>0</v>
      </c>
      <c r="AQ777" s="116">
        <f t="shared" si="208"/>
        <v>157</v>
      </c>
    </row>
    <row r="778" spans="1:43" x14ac:dyDescent="0.25">
      <c r="A778" s="119" t="s">
        <v>490</v>
      </c>
      <c r="B778" s="119" t="s">
        <v>1032</v>
      </c>
      <c r="C778" s="120">
        <v>0</v>
      </c>
      <c r="D778" s="120">
        <v>0</v>
      </c>
      <c r="E778" s="120">
        <v>6</v>
      </c>
      <c r="F778" s="120">
        <v>4</v>
      </c>
      <c r="G778" s="120">
        <v>13</v>
      </c>
      <c r="H778" s="120">
        <v>7</v>
      </c>
      <c r="I778" s="120">
        <v>8</v>
      </c>
      <c r="J778" s="120">
        <v>6</v>
      </c>
      <c r="K778" s="120">
        <v>6</v>
      </c>
      <c r="L778" s="120">
        <v>7</v>
      </c>
      <c r="M778" s="120">
        <v>14</v>
      </c>
      <c r="N778" s="120">
        <v>17</v>
      </c>
      <c r="O778" s="120">
        <v>11</v>
      </c>
      <c r="P778" s="120">
        <v>9</v>
      </c>
      <c r="Q778" s="120">
        <v>10</v>
      </c>
      <c r="R778" s="118">
        <v>118</v>
      </c>
      <c r="AB778" s="116">
        <f t="shared" si="193"/>
        <v>0</v>
      </c>
      <c r="AC778" s="116">
        <f t="shared" si="194"/>
        <v>0</v>
      </c>
      <c r="AD778" s="116">
        <f t="shared" si="195"/>
        <v>6</v>
      </c>
      <c r="AE778" s="116">
        <f t="shared" si="196"/>
        <v>4</v>
      </c>
      <c r="AF778" s="116">
        <f t="shared" si="197"/>
        <v>13</v>
      </c>
      <c r="AG778" s="116">
        <f t="shared" si="198"/>
        <v>7</v>
      </c>
      <c r="AH778" s="116">
        <f t="shared" si="199"/>
        <v>8</v>
      </c>
      <c r="AI778" s="116">
        <f t="shared" si="200"/>
        <v>6</v>
      </c>
      <c r="AJ778" s="116">
        <f t="shared" si="201"/>
        <v>6</v>
      </c>
      <c r="AK778" s="116">
        <f t="shared" si="202"/>
        <v>7</v>
      </c>
      <c r="AL778" s="116">
        <f t="shared" si="203"/>
        <v>14</v>
      </c>
      <c r="AM778" s="116">
        <f t="shared" si="204"/>
        <v>17</v>
      </c>
      <c r="AN778" s="116">
        <f t="shared" si="205"/>
        <v>11</v>
      </c>
      <c r="AO778" s="116">
        <f t="shared" si="206"/>
        <v>9</v>
      </c>
      <c r="AP778" s="116">
        <f t="shared" si="207"/>
        <v>10</v>
      </c>
      <c r="AQ778" s="116">
        <f t="shared" si="208"/>
        <v>118</v>
      </c>
    </row>
    <row r="779" spans="1:43" x14ac:dyDescent="0.25">
      <c r="A779" s="119" t="s">
        <v>490</v>
      </c>
      <c r="B779" s="119" t="s">
        <v>1033</v>
      </c>
      <c r="C779" s="120">
        <v>0</v>
      </c>
      <c r="D779" s="120">
        <v>0</v>
      </c>
      <c r="E779" s="120">
        <v>124</v>
      </c>
      <c r="F779" s="120">
        <v>128</v>
      </c>
      <c r="G779" s="120">
        <v>126</v>
      </c>
      <c r="H779" s="120">
        <v>143</v>
      </c>
      <c r="I779" s="120">
        <v>145</v>
      </c>
      <c r="J779" s="120">
        <v>0</v>
      </c>
      <c r="K779" s="120">
        <v>0</v>
      </c>
      <c r="L779" s="120">
        <v>0</v>
      </c>
      <c r="M779" s="120">
        <v>0</v>
      </c>
      <c r="N779" s="120">
        <v>0</v>
      </c>
      <c r="O779" s="120">
        <v>0</v>
      </c>
      <c r="P779" s="120">
        <v>0</v>
      </c>
      <c r="Q779" s="120">
        <v>0</v>
      </c>
      <c r="R779" s="120">
        <v>666</v>
      </c>
      <c r="AB779" s="116">
        <f t="shared" si="193"/>
        <v>0</v>
      </c>
      <c r="AC779" s="116">
        <f t="shared" si="194"/>
        <v>0</v>
      </c>
      <c r="AD779" s="116">
        <f t="shared" si="195"/>
        <v>124</v>
      </c>
      <c r="AE779" s="116">
        <f t="shared" si="196"/>
        <v>128</v>
      </c>
      <c r="AF779" s="116">
        <f t="shared" si="197"/>
        <v>126</v>
      </c>
      <c r="AG779" s="116">
        <f t="shared" si="198"/>
        <v>143</v>
      </c>
      <c r="AH779" s="116">
        <f t="shared" si="199"/>
        <v>145</v>
      </c>
      <c r="AI779" s="116">
        <f t="shared" si="200"/>
        <v>0</v>
      </c>
      <c r="AJ779" s="116">
        <f t="shared" si="201"/>
        <v>0</v>
      </c>
      <c r="AK779" s="116">
        <f t="shared" si="202"/>
        <v>0</v>
      </c>
      <c r="AL779" s="116">
        <f t="shared" si="203"/>
        <v>0</v>
      </c>
      <c r="AM779" s="116">
        <f t="shared" si="204"/>
        <v>0</v>
      </c>
      <c r="AN779" s="116">
        <f t="shared" si="205"/>
        <v>0</v>
      </c>
      <c r="AO779" s="116">
        <f t="shared" si="206"/>
        <v>0</v>
      </c>
      <c r="AP779" s="116">
        <f t="shared" si="207"/>
        <v>0</v>
      </c>
      <c r="AQ779" s="116">
        <f t="shared" si="208"/>
        <v>666</v>
      </c>
    </row>
    <row r="780" spans="1:43" x14ac:dyDescent="0.25">
      <c r="A780" s="119" t="s">
        <v>490</v>
      </c>
      <c r="B780" s="119" t="s">
        <v>1034</v>
      </c>
      <c r="C780" s="120">
        <v>0</v>
      </c>
      <c r="D780" s="120">
        <v>0</v>
      </c>
      <c r="E780" s="120">
        <v>0</v>
      </c>
      <c r="F780" s="120">
        <v>0</v>
      </c>
      <c r="G780" s="120">
        <v>0</v>
      </c>
      <c r="H780" s="120">
        <v>0</v>
      </c>
      <c r="I780" s="120">
        <v>0</v>
      </c>
      <c r="J780" s="120">
        <v>132</v>
      </c>
      <c r="K780" s="120">
        <v>150</v>
      </c>
      <c r="L780" s="120">
        <v>161</v>
      </c>
      <c r="M780" s="120">
        <v>0</v>
      </c>
      <c r="N780" s="120">
        <v>0</v>
      </c>
      <c r="O780" s="120">
        <v>0</v>
      </c>
      <c r="P780" s="120">
        <v>0</v>
      </c>
      <c r="Q780" s="120">
        <v>0</v>
      </c>
      <c r="R780" s="120">
        <v>443</v>
      </c>
      <c r="AB780" s="116">
        <f t="shared" si="193"/>
        <v>0</v>
      </c>
      <c r="AC780" s="116">
        <f t="shared" si="194"/>
        <v>0</v>
      </c>
      <c r="AD780" s="116">
        <f t="shared" si="195"/>
        <v>0</v>
      </c>
      <c r="AE780" s="116">
        <f t="shared" si="196"/>
        <v>0</v>
      </c>
      <c r="AF780" s="116">
        <f t="shared" si="197"/>
        <v>0</v>
      </c>
      <c r="AG780" s="116">
        <f t="shared" si="198"/>
        <v>0</v>
      </c>
      <c r="AH780" s="116">
        <f t="shared" si="199"/>
        <v>0</v>
      </c>
      <c r="AI780" s="116">
        <f t="shared" si="200"/>
        <v>132</v>
      </c>
      <c r="AJ780" s="116">
        <f t="shared" si="201"/>
        <v>150</v>
      </c>
      <c r="AK780" s="116">
        <f t="shared" si="202"/>
        <v>161</v>
      </c>
      <c r="AL780" s="116">
        <f t="shared" si="203"/>
        <v>0</v>
      </c>
      <c r="AM780" s="116">
        <f t="shared" si="204"/>
        <v>0</v>
      </c>
      <c r="AN780" s="116">
        <f t="shared" si="205"/>
        <v>0</v>
      </c>
      <c r="AO780" s="116">
        <f t="shared" si="206"/>
        <v>0</v>
      </c>
      <c r="AP780" s="116">
        <f t="shared" si="207"/>
        <v>0</v>
      </c>
      <c r="AQ780" s="116">
        <f t="shared" si="208"/>
        <v>443</v>
      </c>
    </row>
    <row r="781" spans="1:43" x14ac:dyDescent="0.25">
      <c r="A781" s="119" t="s">
        <v>1035</v>
      </c>
      <c r="B781" s="119" t="s">
        <v>1036</v>
      </c>
      <c r="C781" s="120">
        <v>105</v>
      </c>
      <c r="D781" s="120">
        <v>104</v>
      </c>
      <c r="E781" s="120">
        <v>102</v>
      </c>
      <c r="F781" s="120">
        <v>104</v>
      </c>
      <c r="G781" s="120">
        <v>104</v>
      </c>
      <c r="H781" s="120">
        <v>87</v>
      </c>
      <c r="I781" s="120">
        <v>79</v>
      </c>
      <c r="J781" s="120">
        <v>77</v>
      </c>
      <c r="K781" s="120">
        <v>71</v>
      </c>
      <c r="L781" s="120">
        <v>66</v>
      </c>
      <c r="M781" s="120">
        <v>0</v>
      </c>
      <c r="N781" s="120">
        <v>0</v>
      </c>
      <c r="O781" s="120">
        <v>0</v>
      </c>
      <c r="P781" s="120">
        <v>0</v>
      </c>
      <c r="Q781" s="120">
        <v>0</v>
      </c>
      <c r="R781" s="120">
        <v>899</v>
      </c>
      <c r="AB781" s="116">
        <f t="shared" si="193"/>
        <v>105</v>
      </c>
      <c r="AC781" s="116">
        <f t="shared" si="194"/>
        <v>104</v>
      </c>
      <c r="AD781" s="116">
        <f t="shared" si="195"/>
        <v>102</v>
      </c>
      <c r="AE781" s="116">
        <f t="shared" si="196"/>
        <v>104</v>
      </c>
      <c r="AF781" s="116">
        <f t="shared" si="197"/>
        <v>104</v>
      </c>
      <c r="AG781" s="116">
        <f t="shared" si="198"/>
        <v>87</v>
      </c>
      <c r="AH781" s="116">
        <f t="shared" si="199"/>
        <v>79</v>
      </c>
      <c r="AI781" s="116">
        <f t="shared" si="200"/>
        <v>77</v>
      </c>
      <c r="AJ781" s="116">
        <f t="shared" si="201"/>
        <v>71</v>
      </c>
      <c r="AK781" s="116">
        <f t="shared" si="202"/>
        <v>66</v>
      </c>
      <c r="AL781" s="116">
        <f t="shared" si="203"/>
        <v>0</v>
      </c>
      <c r="AM781" s="116">
        <f t="shared" si="204"/>
        <v>0</v>
      </c>
      <c r="AN781" s="116">
        <f t="shared" si="205"/>
        <v>0</v>
      </c>
      <c r="AO781" s="116">
        <f t="shared" si="206"/>
        <v>0</v>
      </c>
      <c r="AP781" s="116">
        <f t="shared" si="207"/>
        <v>0</v>
      </c>
      <c r="AQ781" s="116">
        <f t="shared" si="208"/>
        <v>899</v>
      </c>
    </row>
    <row r="782" spans="1:43" x14ac:dyDescent="0.25">
      <c r="A782" s="119" t="s">
        <v>1037</v>
      </c>
      <c r="B782" s="119" t="s">
        <v>1038</v>
      </c>
      <c r="C782" s="120">
        <v>0</v>
      </c>
      <c r="D782" s="120">
        <v>75</v>
      </c>
      <c r="E782" s="120">
        <v>75</v>
      </c>
      <c r="F782" s="120">
        <v>75</v>
      </c>
      <c r="G782" s="120">
        <v>76</v>
      </c>
      <c r="H782" s="120">
        <v>75</v>
      </c>
      <c r="I782" s="120">
        <v>74</v>
      </c>
      <c r="J782" s="120">
        <v>75</v>
      </c>
      <c r="K782" s="120">
        <v>71</v>
      </c>
      <c r="L782" s="120">
        <v>70</v>
      </c>
      <c r="M782" s="120">
        <v>0</v>
      </c>
      <c r="N782" s="120">
        <v>0</v>
      </c>
      <c r="O782" s="120">
        <v>0</v>
      </c>
      <c r="P782" s="120">
        <v>0</v>
      </c>
      <c r="Q782" s="120">
        <v>0</v>
      </c>
      <c r="R782" s="120">
        <v>666</v>
      </c>
      <c r="AB782" s="116">
        <f t="shared" si="193"/>
        <v>0</v>
      </c>
      <c r="AC782" s="116">
        <f t="shared" si="194"/>
        <v>75</v>
      </c>
      <c r="AD782" s="116">
        <f t="shared" si="195"/>
        <v>75</v>
      </c>
      <c r="AE782" s="116">
        <f t="shared" si="196"/>
        <v>75</v>
      </c>
      <c r="AF782" s="116">
        <f t="shared" si="197"/>
        <v>76</v>
      </c>
      <c r="AG782" s="116">
        <f t="shared" si="198"/>
        <v>75</v>
      </c>
      <c r="AH782" s="116">
        <f t="shared" si="199"/>
        <v>74</v>
      </c>
      <c r="AI782" s="116">
        <f t="shared" si="200"/>
        <v>75</v>
      </c>
      <c r="AJ782" s="116">
        <f t="shared" si="201"/>
        <v>71</v>
      </c>
      <c r="AK782" s="116">
        <f t="shared" si="202"/>
        <v>70</v>
      </c>
      <c r="AL782" s="116">
        <f t="shared" si="203"/>
        <v>0</v>
      </c>
      <c r="AM782" s="116">
        <f t="shared" si="204"/>
        <v>0</v>
      </c>
      <c r="AN782" s="116">
        <f t="shared" si="205"/>
        <v>0</v>
      </c>
      <c r="AO782" s="116">
        <f t="shared" si="206"/>
        <v>0</v>
      </c>
      <c r="AP782" s="116">
        <f t="shared" si="207"/>
        <v>0</v>
      </c>
      <c r="AQ782" s="116">
        <f t="shared" si="208"/>
        <v>666</v>
      </c>
    </row>
    <row r="783" spans="1:43" x14ac:dyDescent="0.25">
      <c r="A783" s="119" t="s">
        <v>1039</v>
      </c>
      <c r="B783" s="119" t="s">
        <v>1040</v>
      </c>
      <c r="C783" s="120">
        <v>18</v>
      </c>
      <c r="D783" s="120">
        <v>32</v>
      </c>
      <c r="E783" s="120">
        <v>45</v>
      </c>
      <c r="F783" s="120">
        <v>47</v>
      </c>
      <c r="G783" s="120">
        <v>42</v>
      </c>
      <c r="H783" s="120">
        <v>46</v>
      </c>
      <c r="I783" s="120">
        <v>45</v>
      </c>
      <c r="J783" s="120">
        <v>56</v>
      </c>
      <c r="K783" s="120">
        <v>0</v>
      </c>
      <c r="L783" s="120">
        <v>0</v>
      </c>
      <c r="M783" s="120">
        <v>0</v>
      </c>
      <c r="N783" s="120">
        <v>0</v>
      </c>
      <c r="O783" s="120">
        <v>0</v>
      </c>
      <c r="P783" s="120">
        <v>0</v>
      </c>
      <c r="Q783" s="120">
        <v>0</v>
      </c>
      <c r="R783" s="120">
        <v>331</v>
      </c>
      <c r="AB783" s="116">
        <f t="shared" si="193"/>
        <v>18</v>
      </c>
      <c r="AC783" s="116">
        <f t="shared" si="194"/>
        <v>32</v>
      </c>
      <c r="AD783" s="116">
        <f t="shared" si="195"/>
        <v>45</v>
      </c>
      <c r="AE783" s="116">
        <f t="shared" si="196"/>
        <v>47</v>
      </c>
      <c r="AF783" s="116">
        <f t="shared" si="197"/>
        <v>42</v>
      </c>
      <c r="AG783" s="116">
        <f t="shared" si="198"/>
        <v>46</v>
      </c>
      <c r="AH783" s="116">
        <f t="shared" si="199"/>
        <v>45</v>
      </c>
      <c r="AI783" s="116">
        <f t="shared" si="200"/>
        <v>56</v>
      </c>
      <c r="AJ783" s="116">
        <f t="shared" si="201"/>
        <v>0</v>
      </c>
      <c r="AK783" s="116">
        <f t="shared" si="202"/>
        <v>0</v>
      </c>
      <c r="AL783" s="116">
        <f t="shared" si="203"/>
        <v>0</v>
      </c>
      <c r="AM783" s="116">
        <f t="shared" si="204"/>
        <v>0</v>
      </c>
      <c r="AN783" s="116">
        <f t="shared" si="205"/>
        <v>0</v>
      </c>
      <c r="AO783" s="116">
        <f t="shared" si="206"/>
        <v>0</v>
      </c>
      <c r="AP783" s="116">
        <f t="shared" si="207"/>
        <v>0</v>
      </c>
      <c r="AQ783" s="116">
        <f t="shared" si="208"/>
        <v>331</v>
      </c>
    </row>
    <row r="784" spans="1:43" x14ac:dyDescent="0.25">
      <c r="A784" s="119" t="s">
        <v>1039</v>
      </c>
      <c r="B784" s="119" t="s">
        <v>1041</v>
      </c>
      <c r="C784" s="120">
        <v>0</v>
      </c>
      <c r="D784" s="120">
        <v>0</v>
      </c>
      <c r="E784" s="120">
        <v>0</v>
      </c>
      <c r="F784" s="120">
        <v>0</v>
      </c>
      <c r="G784" s="120">
        <v>0</v>
      </c>
      <c r="H784" s="120">
        <v>0</v>
      </c>
      <c r="I784" s="120">
        <v>0</v>
      </c>
      <c r="J784" s="120">
        <v>0</v>
      </c>
      <c r="K784" s="120">
        <v>69</v>
      </c>
      <c r="L784" s="120">
        <v>51</v>
      </c>
      <c r="M784" s="120">
        <v>60</v>
      </c>
      <c r="N784" s="120">
        <v>56</v>
      </c>
      <c r="O784" s="120">
        <v>39</v>
      </c>
      <c r="P784" s="120">
        <v>52</v>
      </c>
      <c r="Q784" s="120">
        <v>1</v>
      </c>
      <c r="R784" s="120">
        <v>328</v>
      </c>
      <c r="AB784" s="116">
        <f t="shared" si="193"/>
        <v>0</v>
      </c>
      <c r="AC784" s="116">
        <f t="shared" si="194"/>
        <v>0</v>
      </c>
      <c r="AD784" s="116">
        <f t="shared" si="195"/>
        <v>0</v>
      </c>
      <c r="AE784" s="116">
        <f t="shared" si="196"/>
        <v>0</v>
      </c>
      <c r="AF784" s="116">
        <f t="shared" si="197"/>
        <v>0</v>
      </c>
      <c r="AG784" s="116">
        <f t="shared" si="198"/>
        <v>0</v>
      </c>
      <c r="AH784" s="116">
        <f t="shared" si="199"/>
        <v>0</v>
      </c>
      <c r="AI784" s="116">
        <f t="shared" si="200"/>
        <v>0</v>
      </c>
      <c r="AJ784" s="116">
        <f t="shared" si="201"/>
        <v>69</v>
      </c>
      <c r="AK784" s="116">
        <f t="shared" si="202"/>
        <v>51</v>
      </c>
      <c r="AL784" s="116">
        <f t="shared" si="203"/>
        <v>60</v>
      </c>
      <c r="AM784" s="116">
        <f t="shared" si="204"/>
        <v>56</v>
      </c>
      <c r="AN784" s="116">
        <f t="shared" si="205"/>
        <v>39</v>
      </c>
      <c r="AO784" s="116">
        <f t="shared" si="206"/>
        <v>52</v>
      </c>
      <c r="AP784" s="116">
        <f t="shared" si="207"/>
        <v>1</v>
      </c>
      <c r="AQ784" s="116">
        <f t="shared" si="208"/>
        <v>328</v>
      </c>
    </row>
    <row r="785" spans="1:43" x14ac:dyDescent="0.25">
      <c r="A785" s="119" t="s">
        <v>1042</v>
      </c>
      <c r="B785" s="119" t="s">
        <v>1043</v>
      </c>
      <c r="C785" s="120">
        <v>0</v>
      </c>
      <c r="D785" s="120">
        <v>87</v>
      </c>
      <c r="E785" s="120">
        <v>81</v>
      </c>
      <c r="F785" s="120">
        <v>96</v>
      </c>
      <c r="G785" s="120">
        <v>108</v>
      </c>
      <c r="H785" s="120">
        <v>95</v>
      </c>
      <c r="I785" s="120">
        <v>0</v>
      </c>
      <c r="J785" s="120">
        <v>0</v>
      </c>
      <c r="K785" s="120">
        <v>0</v>
      </c>
      <c r="L785" s="120">
        <v>0</v>
      </c>
      <c r="M785" s="120">
        <v>0</v>
      </c>
      <c r="N785" s="120">
        <v>0</v>
      </c>
      <c r="O785" s="120">
        <v>0</v>
      </c>
      <c r="P785" s="120">
        <v>0</v>
      </c>
      <c r="Q785" s="120">
        <v>0</v>
      </c>
      <c r="R785" s="120">
        <v>467</v>
      </c>
      <c r="AB785" s="116">
        <f t="shared" si="193"/>
        <v>0</v>
      </c>
      <c r="AC785" s="116">
        <f t="shared" si="194"/>
        <v>87</v>
      </c>
      <c r="AD785" s="116">
        <f t="shared" si="195"/>
        <v>81</v>
      </c>
      <c r="AE785" s="116">
        <f t="shared" si="196"/>
        <v>96</v>
      </c>
      <c r="AF785" s="116">
        <f t="shared" si="197"/>
        <v>108</v>
      </c>
      <c r="AG785" s="116">
        <f t="shared" si="198"/>
        <v>95</v>
      </c>
      <c r="AH785" s="116">
        <f t="shared" si="199"/>
        <v>0</v>
      </c>
      <c r="AI785" s="116">
        <f t="shared" si="200"/>
        <v>0</v>
      </c>
      <c r="AJ785" s="116">
        <f t="shared" si="201"/>
        <v>0</v>
      </c>
      <c r="AK785" s="116">
        <f t="shared" si="202"/>
        <v>0</v>
      </c>
      <c r="AL785" s="116">
        <f t="shared" si="203"/>
        <v>0</v>
      </c>
      <c r="AM785" s="116">
        <f t="shared" si="204"/>
        <v>0</v>
      </c>
      <c r="AN785" s="116">
        <f t="shared" si="205"/>
        <v>0</v>
      </c>
      <c r="AO785" s="116">
        <f t="shared" si="206"/>
        <v>0</v>
      </c>
      <c r="AP785" s="116">
        <f t="shared" si="207"/>
        <v>0</v>
      </c>
      <c r="AQ785" s="116">
        <f t="shared" si="208"/>
        <v>467</v>
      </c>
    </row>
    <row r="786" spans="1:43" x14ac:dyDescent="0.25">
      <c r="A786" s="119" t="s">
        <v>1042</v>
      </c>
      <c r="B786" s="119" t="s">
        <v>1044</v>
      </c>
      <c r="C786" s="120">
        <v>0</v>
      </c>
      <c r="D786" s="120">
        <v>0</v>
      </c>
      <c r="E786" s="120">
        <v>0</v>
      </c>
      <c r="F786" s="120">
        <v>0</v>
      </c>
      <c r="G786" s="120">
        <v>0</v>
      </c>
      <c r="H786" s="120">
        <v>0</v>
      </c>
      <c r="I786" s="120">
        <v>0</v>
      </c>
      <c r="J786" s="120">
        <v>0</v>
      </c>
      <c r="K786" s="120">
        <v>0</v>
      </c>
      <c r="L786" s="120">
        <v>0</v>
      </c>
      <c r="M786" s="120">
        <v>92</v>
      </c>
      <c r="N786" s="120">
        <v>83</v>
      </c>
      <c r="O786" s="120">
        <v>122</v>
      </c>
      <c r="P786" s="120">
        <v>87</v>
      </c>
      <c r="Q786" s="120">
        <v>4</v>
      </c>
      <c r="R786" s="120">
        <v>388</v>
      </c>
      <c r="AB786" s="116">
        <f t="shared" si="193"/>
        <v>0</v>
      </c>
      <c r="AC786" s="116">
        <f t="shared" si="194"/>
        <v>0</v>
      </c>
      <c r="AD786" s="116">
        <f t="shared" si="195"/>
        <v>0</v>
      </c>
      <c r="AE786" s="116">
        <f t="shared" si="196"/>
        <v>0</v>
      </c>
      <c r="AF786" s="116">
        <f t="shared" si="197"/>
        <v>0</v>
      </c>
      <c r="AG786" s="116">
        <f t="shared" si="198"/>
        <v>0</v>
      </c>
      <c r="AH786" s="116">
        <f t="shared" si="199"/>
        <v>0</v>
      </c>
      <c r="AI786" s="116">
        <f t="shared" si="200"/>
        <v>0</v>
      </c>
      <c r="AJ786" s="116">
        <f t="shared" si="201"/>
        <v>0</v>
      </c>
      <c r="AK786" s="116">
        <f t="shared" si="202"/>
        <v>0</v>
      </c>
      <c r="AL786" s="116">
        <f t="shared" si="203"/>
        <v>92</v>
      </c>
      <c r="AM786" s="116">
        <f t="shared" si="204"/>
        <v>83</v>
      </c>
      <c r="AN786" s="116">
        <f t="shared" si="205"/>
        <v>122</v>
      </c>
      <c r="AO786" s="116">
        <f t="shared" si="206"/>
        <v>87</v>
      </c>
      <c r="AP786" s="116">
        <f t="shared" si="207"/>
        <v>4</v>
      </c>
      <c r="AQ786" s="116">
        <f t="shared" si="208"/>
        <v>388</v>
      </c>
    </row>
    <row r="787" spans="1:43" x14ac:dyDescent="0.25">
      <c r="A787" s="119" t="s">
        <v>1042</v>
      </c>
      <c r="B787" s="119" t="s">
        <v>1045</v>
      </c>
      <c r="C787" s="120">
        <v>45</v>
      </c>
      <c r="D787" s="120">
        <v>0</v>
      </c>
      <c r="E787" s="120">
        <v>0</v>
      </c>
      <c r="F787" s="120">
        <v>0</v>
      </c>
      <c r="G787" s="120">
        <v>0</v>
      </c>
      <c r="H787" s="120">
        <v>0</v>
      </c>
      <c r="I787" s="120">
        <v>0</v>
      </c>
      <c r="J787" s="120">
        <v>0</v>
      </c>
      <c r="K787" s="120">
        <v>0</v>
      </c>
      <c r="L787" s="120">
        <v>0</v>
      </c>
      <c r="M787" s="120">
        <v>0</v>
      </c>
      <c r="N787" s="120">
        <v>0</v>
      </c>
      <c r="O787" s="120">
        <v>0</v>
      </c>
      <c r="P787" s="120">
        <v>0</v>
      </c>
      <c r="Q787" s="120">
        <v>0</v>
      </c>
      <c r="R787" s="120">
        <v>45</v>
      </c>
      <c r="AB787" s="116">
        <f t="shared" si="193"/>
        <v>45</v>
      </c>
      <c r="AC787" s="116">
        <f t="shared" si="194"/>
        <v>0</v>
      </c>
      <c r="AD787" s="116">
        <f t="shared" si="195"/>
        <v>0</v>
      </c>
      <c r="AE787" s="116">
        <f t="shared" si="196"/>
        <v>0</v>
      </c>
      <c r="AF787" s="116">
        <f t="shared" si="197"/>
        <v>0</v>
      </c>
      <c r="AG787" s="116">
        <f t="shared" si="198"/>
        <v>0</v>
      </c>
      <c r="AH787" s="116">
        <f t="shared" si="199"/>
        <v>0</v>
      </c>
      <c r="AI787" s="116">
        <f t="shared" si="200"/>
        <v>0</v>
      </c>
      <c r="AJ787" s="116">
        <f t="shared" si="201"/>
        <v>0</v>
      </c>
      <c r="AK787" s="116">
        <f t="shared" si="202"/>
        <v>0</v>
      </c>
      <c r="AL787" s="116">
        <f t="shared" si="203"/>
        <v>0</v>
      </c>
      <c r="AM787" s="116">
        <f t="shared" si="204"/>
        <v>0</v>
      </c>
      <c r="AN787" s="116">
        <f t="shared" si="205"/>
        <v>0</v>
      </c>
      <c r="AO787" s="116">
        <f t="shared" si="206"/>
        <v>0</v>
      </c>
      <c r="AP787" s="116">
        <f t="shared" si="207"/>
        <v>0</v>
      </c>
      <c r="AQ787" s="116">
        <f t="shared" si="208"/>
        <v>45</v>
      </c>
    </row>
    <row r="788" spans="1:43" x14ac:dyDescent="0.25">
      <c r="A788" s="119" t="s">
        <v>1042</v>
      </c>
      <c r="B788" s="119" t="s">
        <v>1046</v>
      </c>
      <c r="C788" s="120">
        <v>0</v>
      </c>
      <c r="D788" s="120">
        <v>0</v>
      </c>
      <c r="E788" s="120">
        <v>0</v>
      </c>
      <c r="F788" s="120">
        <v>0</v>
      </c>
      <c r="G788" s="120">
        <v>0</v>
      </c>
      <c r="H788" s="120">
        <v>0</v>
      </c>
      <c r="I788" s="120">
        <v>96</v>
      </c>
      <c r="J788" s="120">
        <v>94</v>
      </c>
      <c r="K788" s="120">
        <v>117</v>
      </c>
      <c r="L788" s="120">
        <v>87</v>
      </c>
      <c r="M788" s="120">
        <v>0</v>
      </c>
      <c r="N788" s="120">
        <v>0</v>
      </c>
      <c r="O788" s="120">
        <v>0</v>
      </c>
      <c r="P788" s="120">
        <v>0</v>
      </c>
      <c r="Q788" s="120">
        <v>0</v>
      </c>
      <c r="R788" s="120">
        <v>394</v>
      </c>
      <c r="AB788" s="116">
        <f t="shared" si="193"/>
        <v>0</v>
      </c>
      <c r="AC788" s="116">
        <f t="shared" si="194"/>
        <v>0</v>
      </c>
      <c r="AD788" s="116">
        <f t="shared" si="195"/>
        <v>0</v>
      </c>
      <c r="AE788" s="116">
        <f t="shared" si="196"/>
        <v>0</v>
      </c>
      <c r="AF788" s="116">
        <f t="shared" si="197"/>
        <v>0</v>
      </c>
      <c r="AG788" s="116">
        <f t="shared" si="198"/>
        <v>0</v>
      </c>
      <c r="AH788" s="116">
        <f t="shared" si="199"/>
        <v>96</v>
      </c>
      <c r="AI788" s="116">
        <f t="shared" si="200"/>
        <v>94</v>
      </c>
      <c r="AJ788" s="116">
        <f t="shared" si="201"/>
        <v>117</v>
      </c>
      <c r="AK788" s="116">
        <f t="shared" si="202"/>
        <v>87</v>
      </c>
      <c r="AL788" s="116">
        <f t="shared" si="203"/>
        <v>0</v>
      </c>
      <c r="AM788" s="116">
        <f t="shared" si="204"/>
        <v>0</v>
      </c>
      <c r="AN788" s="116">
        <f t="shared" si="205"/>
        <v>0</v>
      </c>
      <c r="AO788" s="116">
        <f t="shared" si="206"/>
        <v>0</v>
      </c>
      <c r="AP788" s="116">
        <f t="shared" si="207"/>
        <v>0</v>
      </c>
      <c r="AQ788" s="116">
        <f t="shared" si="208"/>
        <v>394</v>
      </c>
    </row>
    <row r="789" spans="1:43" x14ac:dyDescent="0.25">
      <c r="A789" s="119" t="s">
        <v>1047</v>
      </c>
      <c r="B789" s="119" t="s">
        <v>1048</v>
      </c>
      <c r="C789" s="120">
        <v>0</v>
      </c>
      <c r="D789" s="120">
        <v>0</v>
      </c>
      <c r="E789" s="120">
        <v>0</v>
      </c>
      <c r="F789" s="120">
        <v>0</v>
      </c>
      <c r="G789" s="120">
        <v>0</v>
      </c>
      <c r="H789" s="120">
        <v>0</v>
      </c>
      <c r="I789" s="120">
        <v>0</v>
      </c>
      <c r="J789" s="120">
        <v>66</v>
      </c>
      <c r="K789" s="120">
        <v>58</v>
      </c>
      <c r="L789" s="120">
        <v>63</v>
      </c>
      <c r="M789" s="120">
        <v>68</v>
      </c>
      <c r="N789" s="120">
        <v>64</v>
      </c>
      <c r="O789" s="120">
        <v>61</v>
      </c>
      <c r="P789" s="120">
        <v>57</v>
      </c>
      <c r="Q789" s="120">
        <v>2</v>
      </c>
      <c r="R789" s="120">
        <v>439</v>
      </c>
      <c r="AB789" s="116">
        <f t="shared" si="193"/>
        <v>0</v>
      </c>
      <c r="AC789" s="116">
        <f t="shared" si="194"/>
        <v>0</v>
      </c>
      <c r="AD789" s="116">
        <f t="shared" si="195"/>
        <v>0</v>
      </c>
      <c r="AE789" s="116">
        <f t="shared" si="196"/>
        <v>0</v>
      </c>
      <c r="AF789" s="116">
        <f t="shared" si="197"/>
        <v>0</v>
      </c>
      <c r="AG789" s="116">
        <f t="shared" si="198"/>
        <v>0</v>
      </c>
      <c r="AH789" s="116">
        <f t="shared" si="199"/>
        <v>0</v>
      </c>
      <c r="AI789" s="116">
        <f t="shared" si="200"/>
        <v>66</v>
      </c>
      <c r="AJ789" s="116">
        <f t="shared" si="201"/>
        <v>58</v>
      </c>
      <c r="AK789" s="116">
        <f t="shared" si="202"/>
        <v>63</v>
      </c>
      <c r="AL789" s="116">
        <f t="shared" si="203"/>
        <v>68</v>
      </c>
      <c r="AM789" s="116">
        <f t="shared" si="204"/>
        <v>64</v>
      </c>
      <c r="AN789" s="116">
        <f t="shared" si="205"/>
        <v>61</v>
      </c>
      <c r="AO789" s="116">
        <f t="shared" si="206"/>
        <v>57</v>
      </c>
      <c r="AP789" s="116">
        <f t="shared" si="207"/>
        <v>2</v>
      </c>
      <c r="AQ789" s="116">
        <f t="shared" si="208"/>
        <v>439</v>
      </c>
    </row>
    <row r="790" spans="1:43" x14ac:dyDescent="0.25">
      <c r="A790" s="119" t="s">
        <v>1047</v>
      </c>
      <c r="B790" s="119" t="s">
        <v>1049</v>
      </c>
      <c r="C790" s="120">
        <v>22</v>
      </c>
      <c r="D790" s="120">
        <v>45</v>
      </c>
      <c r="E790" s="120">
        <v>51</v>
      </c>
      <c r="F790" s="120">
        <v>53</v>
      </c>
      <c r="G790" s="120">
        <v>49</v>
      </c>
      <c r="H790" s="120">
        <v>56</v>
      </c>
      <c r="I790" s="120">
        <v>56</v>
      </c>
      <c r="J790" s="120">
        <v>0</v>
      </c>
      <c r="K790" s="120">
        <v>0</v>
      </c>
      <c r="L790" s="120">
        <v>0</v>
      </c>
      <c r="M790" s="120">
        <v>0</v>
      </c>
      <c r="N790" s="120">
        <v>0</v>
      </c>
      <c r="O790" s="120">
        <v>0</v>
      </c>
      <c r="P790" s="120">
        <v>0</v>
      </c>
      <c r="Q790" s="120">
        <v>0</v>
      </c>
      <c r="R790" s="120">
        <v>332</v>
      </c>
      <c r="AB790" s="116">
        <f t="shared" si="193"/>
        <v>22</v>
      </c>
      <c r="AC790" s="116">
        <f t="shared" si="194"/>
        <v>45</v>
      </c>
      <c r="AD790" s="116">
        <f t="shared" si="195"/>
        <v>51</v>
      </c>
      <c r="AE790" s="116">
        <f t="shared" si="196"/>
        <v>53</v>
      </c>
      <c r="AF790" s="116">
        <f t="shared" si="197"/>
        <v>49</v>
      </c>
      <c r="AG790" s="116">
        <f t="shared" si="198"/>
        <v>56</v>
      </c>
      <c r="AH790" s="116">
        <f t="shared" si="199"/>
        <v>56</v>
      </c>
      <c r="AI790" s="116">
        <f t="shared" si="200"/>
        <v>0</v>
      </c>
      <c r="AJ790" s="116">
        <f t="shared" si="201"/>
        <v>0</v>
      </c>
      <c r="AK790" s="116">
        <f t="shared" si="202"/>
        <v>0</v>
      </c>
      <c r="AL790" s="116">
        <f t="shared" si="203"/>
        <v>0</v>
      </c>
      <c r="AM790" s="116">
        <f t="shared" si="204"/>
        <v>0</v>
      </c>
      <c r="AN790" s="116">
        <f t="shared" si="205"/>
        <v>0</v>
      </c>
      <c r="AO790" s="116">
        <f t="shared" si="206"/>
        <v>0</v>
      </c>
      <c r="AP790" s="116">
        <f t="shared" si="207"/>
        <v>0</v>
      </c>
      <c r="AQ790" s="116">
        <f t="shared" si="208"/>
        <v>332</v>
      </c>
    </row>
    <row r="791" spans="1:43" x14ac:dyDescent="0.25">
      <c r="A791" s="119" t="s">
        <v>1050</v>
      </c>
      <c r="B791" s="119" t="s">
        <v>1051</v>
      </c>
      <c r="C791" s="120">
        <v>115</v>
      </c>
      <c r="D791" s="120">
        <v>0</v>
      </c>
      <c r="E791" s="120">
        <v>0</v>
      </c>
      <c r="F791" s="120">
        <v>0</v>
      </c>
      <c r="G791" s="120">
        <v>0</v>
      </c>
      <c r="H791" s="120">
        <v>0</v>
      </c>
      <c r="I791" s="120">
        <v>0</v>
      </c>
      <c r="J791" s="120">
        <v>0</v>
      </c>
      <c r="K791" s="120">
        <v>0</v>
      </c>
      <c r="L791" s="120">
        <v>0</v>
      </c>
      <c r="M791" s="120">
        <v>0</v>
      </c>
      <c r="N791" s="120">
        <v>0</v>
      </c>
      <c r="O791" s="120">
        <v>0</v>
      </c>
      <c r="P791" s="120">
        <v>0</v>
      </c>
      <c r="Q791" s="120">
        <v>0</v>
      </c>
      <c r="R791" s="120">
        <v>115</v>
      </c>
      <c r="AB791" s="116">
        <f t="shared" si="193"/>
        <v>115</v>
      </c>
      <c r="AC791" s="116">
        <f t="shared" si="194"/>
        <v>0</v>
      </c>
      <c r="AD791" s="116">
        <f t="shared" si="195"/>
        <v>0</v>
      </c>
      <c r="AE791" s="116">
        <f t="shared" si="196"/>
        <v>0</v>
      </c>
      <c r="AF791" s="116">
        <f t="shared" si="197"/>
        <v>0</v>
      </c>
      <c r="AG791" s="116">
        <f t="shared" si="198"/>
        <v>0</v>
      </c>
      <c r="AH791" s="116">
        <f t="shared" si="199"/>
        <v>0</v>
      </c>
      <c r="AI791" s="116">
        <f t="shared" si="200"/>
        <v>0</v>
      </c>
      <c r="AJ791" s="116">
        <f t="shared" si="201"/>
        <v>0</v>
      </c>
      <c r="AK791" s="116">
        <f t="shared" si="202"/>
        <v>0</v>
      </c>
      <c r="AL791" s="116">
        <f t="shared" si="203"/>
        <v>0</v>
      </c>
      <c r="AM791" s="116">
        <f t="shared" si="204"/>
        <v>0</v>
      </c>
      <c r="AN791" s="116">
        <f t="shared" si="205"/>
        <v>0</v>
      </c>
      <c r="AO791" s="116">
        <f t="shared" si="206"/>
        <v>0</v>
      </c>
      <c r="AP791" s="116">
        <f t="shared" si="207"/>
        <v>0</v>
      </c>
      <c r="AQ791" s="116">
        <f t="shared" si="208"/>
        <v>115</v>
      </c>
    </row>
    <row r="792" spans="1:43" x14ac:dyDescent="0.25">
      <c r="A792" s="119" t="s">
        <v>1050</v>
      </c>
      <c r="B792" s="119" t="s">
        <v>1052</v>
      </c>
      <c r="C792" s="120">
        <v>0</v>
      </c>
      <c r="D792" s="120">
        <v>0</v>
      </c>
      <c r="E792" s="120">
        <v>0</v>
      </c>
      <c r="F792" s="120">
        <v>0</v>
      </c>
      <c r="G792" s="120">
        <v>0</v>
      </c>
      <c r="H792" s="120">
        <v>0</v>
      </c>
      <c r="I792" s="120">
        <v>0</v>
      </c>
      <c r="J792" s="120">
        <v>0</v>
      </c>
      <c r="K792" s="120">
        <v>0</v>
      </c>
      <c r="L792" s="120">
        <v>0</v>
      </c>
      <c r="M792" s="120">
        <v>339</v>
      </c>
      <c r="N792" s="120">
        <v>186</v>
      </c>
      <c r="O792" s="120">
        <v>149</v>
      </c>
      <c r="P792" s="120">
        <v>137</v>
      </c>
      <c r="Q792" s="120">
        <v>10</v>
      </c>
      <c r="R792" s="120">
        <v>821</v>
      </c>
      <c r="AB792" s="116">
        <f t="shared" si="193"/>
        <v>0</v>
      </c>
      <c r="AC792" s="116">
        <f t="shared" si="194"/>
        <v>0</v>
      </c>
      <c r="AD792" s="116">
        <f t="shared" si="195"/>
        <v>0</v>
      </c>
      <c r="AE792" s="116">
        <f t="shared" si="196"/>
        <v>0</v>
      </c>
      <c r="AF792" s="116">
        <f t="shared" si="197"/>
        <v>0</v>
      </c>
      <c r="AG792" s="116">
        <f t="shared" si="198"/>
        <v>0</v>
      </c>
      <c r="AH792" s="116">
        <f t="shared" si="199"/>
        <v>0</v>
      </c>
      <c r="AI792" s="116">
        <f t="shared" si="200"/>
        <v>0</v>
      </c>
      <c r="AJ792" s="116">
        <f t="shared" si="201"/>
        <v>0</v>
      </c>
      <c r="AK792" s="116">
        <f t="shared" si="202"/>
        <v>0</v>
      </c>
      <c r="AL792" s="116">
        <f t="shared" si="203"/>
        <v>339</v>
      </c>
      <c r="AM792" s="116">
        <f t="shared" si="204"/>
        <v>186</v>
      </c>
      <c r="AN792" s="116">
        <f t="shared" si="205"/>
        <v>149</v>
      </c>
      <c r="AO792" s="116">
        <f t="shared" si="206"/>
        <v>137</v>
      </c>
      <c r="AP792" s="116">
        <f t="shared" si="207"/>
        <v>10</v>
      </c>
      <c r="AQ792" s="116">
        <f t="shared" si="208"/>
        <v>821</v>
      </c>
    </row>
    <row r="793" spans="1:43" x14ac:dyDescent="0.25">
      <c r="A793" s="119" t="s">
        <v>1050</v>
      </c>
      <c r="B793" s="119" t="s">
        <v>1053</v>
      </c>
      <c r="C793" s="120">
        <v>0</v>
      </c>
      <c r="D793" s="120">
        <v>74</v>
      </c>
      <c r="E793" s="120">
        <v>121</v>
      </c>
      <c r="F793" s="120">
        <v>118</v>
      </c>
      <c r="G793" s="120">
        <v>131</v>
      </c>
      <c r="H793" s="120">
        <v>112</v>
      </c>
      <c r="I793" s="120">
        <v>114</v>
      </c>
      <c r="J793" s="120">
        <v>0</v>
      </c>
      <c r="K793" s="120">
        <v>0</v>
      </c>
      <c r="L793" s="120">
        <v>0</v>
      </c>
      <c r="M793" s="120">
        <v>0</v>
      </c>
      <c r="N793" s="120">
        <v>0</v>
      </c>
      <c r="O793" s="120">
        <v>0</v>
      </c>
      <c r="P793" s="120">
        <v>0</v>
      </c>
      <c r="Q793" s="120">
        <v>0</v>
      </c>
      <c r="R793" s="120">
        <v>670</v>
      </c>
      <c r="AB793" s="116">
        <f t="shared" si="193"/>
        <v>0</v>
      </c>
      <c r="AC793" s="116">
        <f t="shared" si="194"/>
        <v>74</v>
      </c>
      <c r="AD793" s="116">
        <f t="shared" si="195"/>
        <v>121</v>
      </c>
      <c r="AE793" s="116">
        <f t="shared" si="196"/>
        <v>118</v>
      </c>
      <c r="AF793" s="116">
        <f t="shared" si="197"/>
        <v>131</v>
      </c>
      <c r="AG793" s="116">
        <f t="shared" si="198"/>
        <v>112</v>
      </c>
      <c r="AH793" s="116">
        <f t="shared" si="199"/>
        <v>114</v>
      </c>
      <c r="AI793" s="116">
        <f t="shared" si="200"/>
        <v>0</v>
      </c>
      <c r="AJ793" s="116">
        <f t="shared" si="201"/>
        <v>0</v>
      </c>
      <c r="AK793" s="116">
        <f t="shared" si="202"/>
        <v>0</v>
      </c>
      <c r="AL793" s="116">
        <f t="shared" si="203"/>
        <v>0</v>
      </c>
      <c r="AM793" s="116">
        <f t="shared" si="204"/>
        <v>0</v>
      </c>
      <c r="AN793" s="116">
        <f t="shared" si="205"/>
        <v>0</v>
      </c>
      <c r="AO793" s="116">
        <f t="shared" si="206"/>
        <v>0</v>
      </c>
      <c r="AP793" s="116">
        <f t="shared" si="207"/>
        <v>0</v>
      </c>
      <c r="AQ793" s="116">
        <f t="shared" si="208"/>
        <v>670</v>
      </c>
    </row>
    <row r="794" spans="1:43" x14ac:dyDescent="0.25">
      <c r="A794" s="119" t="s">
        <v>1050</v>
      </c>
      <c r="B794" s="119" t="s">
        <v>1054</v>
      </c>
      <c r="C794" s="120">
        <v>0</v>
      </c>
      <c r="D794" s="120">
        <v>106</v>
      </c>
      <c r="E794" s="120">
        <v>79</v>
      </c>
      <c r="F794" s="120">
        <v>69</v>
      </c>
      <c r="G794" s="120">
        <v>87</v>
      </c>
      <c r="H794" s="120">
        <v>68</v>
      </c>
      <c r="I794" s="120">
        <v>103</v>
      </c>
      <c r="J794" s="120">
        <v>0</v>
      </c>
      <c r="K794" s="120">
        <v>0</v>
      </c>
      <c r="L794" s="120">
        <v>0</v>
      </c>
      <c r="M794" s="120">
        <v>0</v>
      </c>
      <c r="N794" s="120">
        <v>0</v>
      </c>
      <c r="O794" s="120">
        <v>0</v>
      </c>
      <c r="P794" s="120">
        <v>0</v>
      </c>
      <c r="Q794" s="120">
        <v>0</v>
      </c>
      <c r="R794" s="120">
        <v>512</v>
      </c>
      <c r="AB794" s="116">
        <f t="shared" si="193"/>
        <v>0</v>
      </c>
      <c r="AC794" s="116">
        <f t="shared" si="194"/>
        <v>106</v>
      </c>
      <c r="AD794" s="116">
        <f t="shared" si="195"/>
        <v>79</v>
      </c>
      <c r="AE794" s="116">
        <f t="shared" si="196"/>
        <v>69</v>
      </c>
      <c r="AF794" s="116">
        <f t="shared" si="197"/>
        <v>87</v>
      </c>
      <c r="AG794" s="116">
        <f t="shared" si="198"/>
        <v>68</v>
      </c>
      <c r="AH794" s="116">
        <f t="shared" si="199"/>
        <v>103</v>
      </c>
      <c r="AI794" s="116">
        <f t="shared" si="200"/>
        <v>0</v>
      </c>
      <c r="AJ794" s="116">
        <f t="shared" si="201"/>
        <v>0</v>
      </c>
      <c r="AK794" s="116">
        <f t="shared" si="202"/>
        <v>0</v>
      </c>
      <c r="AL794" s="116">
        <f t="shared" si="203"/>
        <v>0</v>
      </c>
      <c r="AM794" s="116">
        <f t="shared" si="204"/>
        <v>0</v>
      </c>
      <c r="AN794" s="116">
        <f t="shared" si="205"/>
        <v>0</v>
      </c>
      <c r="AO794" s="116">
        <f t="shared" si="206"/>
        <v>0</v>
      </c>
      <c r="AP794" s="116">
        <f t="shared" si="207"/>
        <v>0</v>
      </c>
      <c r="AQ794" s="116">
        <f t="shared" si="208"/>
        <v>512</v>
      </c>
    </row>
    <row r="795" spans="1:43" x14ac:dyDescent="0.25">
      <c r="A795" s="119" t="s">
        <v>1050</v>
      </c>
      <c r="B795" s="119" t="s">
        <v>1055</v>
      </c>
      <c r="C795" s="120">
        <v>0</v>
      </c>
      <c r="D795" s="120">
        <v>97</v>
      </c>
      <c r="E795" s="120">
        <v>115</v>
      </c>
      <c r="F795" s="120">
        <v>120</v>
      </c>
      <c r="G795" s="120">
        <v>132</v>
      </c>
      <c r="H795" s="120">
        <v>112</v>
      </c>
      <c r="I795" s="120">
        <v>116</v>
      </c>
      <c r="J795" s="120">
        <v>0</v>
      </c>
      <c r="K795" s="120">
        <v>0</v>
      </c>
      <c r="L795" s="120">
        <v>0</v>
      </c>
      <c r="M795" s="120">
        <v>0</v>
      </c>
      <c r="N795" s="120">
        <v>0</v>
      </c>
      <c r="O795" s="120">
        <v>0</v>
      </c>
      <c r="P795" s="120">
        <v>0</v>
      </c>
      <c r="Q795" s="120">
        <v>0</v>
      </c>
      <c r="R795" s="120">
        <v>692</v>
      </c>
      <c r="AB795" s="116">
        <f t="shared" si="193"/>
        <v>0</v>
      </c>
      <c r="AC795" s="116">
        <f t="shared" si="194"/>
        <v>97</v>
      </c>
      <c r="AD795" s="116">
        <f t="shared" si="195"/>
        <v>115</v>
      </c>
      <c r="AE795" s="116">
        <f t="shared" si="196"/>
        <v>120</v>
      </c>
      <c r="AF795" s="116">
        <f t="shared" si="197"/>
        <v>132</v>
      </c>
      <c r="AG795" s="116">
        <f t="shared" si="198"/>
        <v>112</v>
      </c>
      <c r="AH795" s="116">
        <f t="shared" si="199"/>
        <v>116</v>
      </c>
      <c r="AI795" s="116">
        <f t="shared" si="200"/>
        <v>0</v>
      </c>
      <c r="AJ795" s="116">
        <f t="shared" si="201"/>
        <v>0</v>
      </c>
      <c r="AK795" s="116">
        <f t="shared" si="202"/>
        <v>0</v>
      </c>
      <c r="AL795" s="116">
        <f t="shared" si="203"/>
        <v>0</v>
      </c>
      <c r="AM795" s="116">
        <f t="shared" si="204"/>
        <v>0</v>
      </c>
      <c r="AN795" s="116">
        <f t="shared" si="205"/>
        <v>0</v>
      </c>
      <c r="AO795" s="116">
        <f t="shared" si="206"/>
        <v>0</v>
      </c>
      <c r="AP795" s="116">
        <f t="shared" si="207"/>
        <v>0</v>
      </c>
      <c r="AQ795" s="116">
        <f t="shared" si="208"/>
        <v>692</v>
      </c>
    </row>
    <row r="796" spans="1:43" x14ac:dyDescent="0.25">
      <c r="A796" s="119" t="s">
        <v>1050</v>
      </c>
      <c r="B796" s="119" t="s">
        <v>1056</v>
      </c>
      <c r="C796" s="120">
        <v>0</v>
      </c>
      <c r="D796" s="120">
        <v>0</v>
      </c>
      <c r="E796" s="120">
        <v>0</v>
      </c>
      <c r="F796" s="120">
        <v>0</v>
      </c>
      <c r="G796" s="120">
        <v>0</v>
      </c>
      <c r="H796" s="120">
        <v>0</v>
      </c>
      <c r="I796" s="120">
        <v>0</v>
      </c>
      <c r="J796" s="120">
        <v>0</v>
      </c>
      <c r="K796" s="120">
        <v>0</v>
      </c>
      <c r="L796" s="120">
        <v>0</v>
      </c>
      <c r="M796" s="120">
        <v>0</v>
      </c>
      <c r="N796" s="120">
        <v>7</v>
      </c>
      <c r="O796" s="120">
        <v>10</v>
      </c>
      <c r="P796" s="120">
        <v>15</v>
      </c>
      <c r="Q796" s="120">
        <v>0</v>
      </c>
      <c r="R796" s="120">
        <v>32</v>
      </c>
      <c r="AB796" s="116">
        <f t="shared" si="193"/>
        <v>0</v>
      </c>
      <c r="AC796" s="116">
        <f t="shared" si="194"/>
        <v>0</v>
      </c>
      <c r="AD796" s="116">
        <f t="shared" si="195"/>
        <v>0</v>
      </c>
      <c r="AE796" s="116">
        <f t="shared" si="196"/>
        <v>0</v>
      </c>
      <c r="AF796" s="116">
        <f t="shared" si="197"/>
        <v>0</v>
      </c>
      <c r="AG796" s="116">
        <f t="shared" si="198"/>
        <v>0</v>
      </c>
      <c r="AH796" s="116">
        <f t="shared" si="199"/>
        <v>0</v>
      </c>
      <c r="AI796" s="116">
        <f t="shared" si="200"/>
        <v>0</v>
      </c>
      <c r="AJ796" s="116">
        <f t="shared" si="201"/>
        <v>0</v>
      </c>
      <c r="AK796" s="116">
        <f t="shared" si="202"/>
        <v>0</v>
      </c>
      <c r="AL796" s="116">
        <f t="shared" si="203"/>
        <v>0</v>
      </c>
      <c r="AM796" s="116">
        <f t="shared" si="204"/>
        <v>7</v>
      </c>
      <c r="AN796" s="116">
        <f t="shared" si="205"/>
        <v>10</v>
      </c>
      <c r="AO796" s="116">
        <f t="shared" si="206"/>
        <v>15</v>
      </c>
      <c r="AP796" s="116">
        <f t="shared" si="207"/>
        <v>0</v>
      </c>
      <c r="AQ796" s="116">
        <f t="shared" si="208"/>
        <v>32</v>
      </c>
    </row>
    <row r="797" spans="1:43" x14ac:dyDescent="0.25">
      <c r="A797" s="119" t="s">
        <v>1050</v>
      </c>
      <c r="B797" s="119" t="s">
        <v>1057</v>
      </c>
      <c r="C797" s="120">
        <v>0</v>
      </c>
      <c r="D797" s="120">
        <v>0</v>
      </c>
      <c r="E797" s="120">
        <v>0</v>
      </c>
      <c r="F797" s="120">
        <v>0</v>
      </c>
      <c r="G797" s="120">
        <v>0</v>
      </c>
      <c r="H797" s="120">
        <v>0</v>
      </c>
      <c r="I797" s="120">
        <v>0</v>
      </c>
      <c r="J797" s="120">
        <v>0</v>
      </c>
      <c r="K797" s="120">
        <v>0</v>
      </c>
      <c r="L797" s="120">
        <v>0</v>
      </c>
      <c r="M797" s="120">
        <v>5</v>
      </c>
      <c r="N797" s="120">
        <v>12</v>
      </c>
      <c r="O797" s="120">
        <v>18</v>
      </c>
      <c r="P797" s="120">
        <v>30</v>
      </c>
      <c r="Q797" s="120">
        <v>0</v>
      </c>
      <c r="R797" s="120">
        <v>65</v>
      </c>
      <c r="AB797" s="116">
        <f t="shared" si="193"/>
        <v>0</v>
      </c>
      <c r="AC797" s="116">
        <f t="shared" si="194"/>
        <v>0</v>
      </c>
      <c r="AD797" s="116">
        <f t="shared" si="195"/>
        <v>0</v>
      </c>
      <c r="AE797" s="116">
        <f t="shared" si="196"/>
        <v>0</v>
      </c>
      <c r="AF797" s="116">
        <f t="shared" si="197"/>
        <v>0</v>
      </c>
      <c r="AG797" s="116">
        <f t="shared" si="198"/>
        <v>0</v>
      </c>
      <c r="AH797" s="116">
        <f t="shared" si="199"/>
        <v>0</v>
      </c>
      <c r="AI797" s="116">
        <f t="shared" si="200"/>
        <v>0</v>
      </c>
      <c r="AJ797" s="116">
        <f t="shared" si="201"/>
        <v>0</v>
      </c>
      <c r="AK797" s="116">
        <f t="shared" si="202"/>
        <v>0</v>
      </c>
      <c r="AL797" s="116">
        <f t="shared" si="203"/>
        <v>5</v>
      </c>
      <c r="AM797" s="116">
        <f t="shared" si="204"/>
        <v>12</v>
      </c>
      <c r="AN797" s="116">
        <f t="shared" si="205"/>
        <v>18</v>
      </c>
      <c r="AO797" s="116">
        <f t="shared" si="206"/>
        <v>30</v>
      </c>
      <c r="AP797" s="116">
        <f t="shared" si="207"/>
        <v>0</v>
      </c>
      <c r="AQ797" s="116">
        <f t="shared" si="208"/>
        <v>65</v>
      </c>
    </row>
    <row r="798" spans="1:43" x14ac:dyDescent="0.25">
      <c r="A798" s="119" t="s">
        <v>1050</v>
      </c>
      <c r="B798" s="119" t="s">
        <v>1058</v>
      </c>
      <c r="C798" s="120">
        <v>0</v>
      </c>
      <c r="D798" s="120">
        <v>0</v>
      </c>
      <c r="E798" s="120">
        <v>0</v>
      </c>
      <c r="F798" s="120">
        <v>0</v>
      </c>
      <c r="G798" s="120">
        <v>0</v>
      </c>
      <c r="H798" s="120">
        <v>0</v>
      </c>
      <c r="I798" s="120">
        <v>0</v>
      </c>
      <c r="J798" s="120">
        <v>0</v>
      </c>
      <c r="K798" s="120">
        <v>0</v>
      </c>
      <c r="L798" s="120">
        <v>0</v>
      </c>
      <c r="M798" s="120">
        <v>141</v>
      </c>
      <c r="N798" s="120">
        <v>315</v>
      </c>
      <c r="O798" s="120">
        <v>319</v>
      </c>
      <c r="P798" s="120">
        <v>280</v>
      </c>
      <c r="Q798" s="120">
        <v>5</v>
      </c>
      <c r="R798" s="120">
        <v>1060</v>
      </c>
      <c r="AB798" s="116">
        <f t="shared" si="193"/>
        <v>0</v>
      </c>
      <c r="AC798" s="116">
        <f t="shared" si="194"/>
        <v>0</v>
      </c>
      <c r="AD798" s="116">
        <f t="shared" si="195"/>
        <v>0</v>
      </c>
      <c r="AE798" s="116">
        <f t="shared" si="196"/>
        <v>0</v>
      </c>
      <c r="AF798" s="116">
        <f t="shared" si="197"/>
        <v>0</v>
      </c>
      <c r="AG798" s="116">
        <f t="shared" si="198"/>
        <v>0</v>
      </c>
      <c r="AH798" s="116">
        <f t="shared" si="199"/>
        <v>0</v>
      </c>
      <c r="AI798" s="116">
        <f t="shared" si="200"/>
        <v>0</v>
      </c>
      <c r="AJ798" s="116">
        <f t="shared" si="201"/>
        <v>0</v>
      </c>
      <c r="AK798" s="116">
        <f t="shared" si="202"/>
        <v>0</v>
      </c>
      <c r="AL798" s="116">
        <f t="shared" si="203"/>
        <v>141</v>
      </c>
      <c r="AM798" s="116">
        <f t="shared" si="204"/>
        <v>315</v>
      </c>
      <c r="AN798" s="116">
        <f t="shared" si="205"/>
        <v>319</v>
      </c>
      <c r="AO798" s="116">
        <f t="shared" si="206"/>
        <v>280</v>
      </c>
      <c r="AP798" s="116">
        <f t="shared" si="207"/>
        <v>5</v>
      </c>
      <c r="AQ798" s="116">
        <f t="shared" si="208"/>
        <v>1060</v>
      </c>
    </row>
    <row r="799" spans="1:43" x14ac:dyDescent="0.25">
      <c r="A799" s="119" t="s">
        <v>1050</v>
      </c>
      <c r="B799" s="119" t="s">
        <v>1059</v>
      </c>
      <c r="C799" s="120">
        <v>46</v>
      </c>
      <c r="D799" s="120">
        <v>0</v>
      </c>
      <c r="E799" s="120">
        <v>0</v>
      </c>
      <c r="F799" s="120">
        <v>0</v>
      </c>
      <c r="G799" s="120">
        <v>0</v>
      </c>
      <c r="H799" s="120">
        <v>0</v>
      </c>
      <c r="I799" s="120">
        <v>0</v>
      </c>
      <c r="J799" s="120">
        <v>0</v>
      </c>
      <c r="K799" s="120">
        <v>0</v>
      </c>
      <c r="L799" s="120">
        <v>0</v>
      </c>
      <c r="M799" s="120">
        <v>0</v>
      </c>
      <c r="N799" s="120">
        <v>0</v>
      </c>
      <c r="O799" s="120">
        <v>0</v>
      </c>
      <c r="P799" s="120">
        <v>0</v>
      </c>
      <c r="Q799" s="120">
        <v>0</v>
      </c>
      <c r="R799" s="120">
        <v>46</v>
      </c>
      <c r="AB799" s="116">
        <f t="shared" si="193"/>
        <v>46</v>
      </c>
      <c r="AC799" s="116">
        <f t="shared" si="194"/>
        <v>0</v>
      </c>
      <c r="AD799" s="116">
        <f t="shared" si="195"/>
        <v>0</v>
      </c>
      <c r="AE799" s="116">
        <f t="shared" si="196"/>
        <v>0</v>
      </c>
      <c r="AF799" s="116">
        <f t="shared" si="197"/>
        <v>0</v>
      </c>
      <c r="AG799" s="116">
        <f t="shared" si="198"/>
        <v>0</v>
      </c>
      <c r="AH799" s="116">
        <f t="shared" si="199"/>
        <v>0</v>
      </c>
      <c r="AI799" s="116">
        <f t="shared" si="200"/>
        <v>0</v>
      </c>
      <c r="AJ799" s="116">
        <f t="shared" si="201"/>
        <v>0</v>
      </c>
      <c r="AK799" s="116">
        <f t="shared" si="202"/>
        <v>0</v>
      </c>
      <c r="AL799" s="116">
        <f t="shared" si="203"/>
        <v>0</v>
      </c>
      <c r="AM799" s="116">
        <f t="shared" si="204"/>
        <v>0</v>
      </c>
      <c r="AN799" s="116">
        <f t="shared" si="205"/>
        <v>0</v>
      </c>
      <c r="AO799" s="116">
        <f t="shared" si="206"/>
        <v>0</v>
      </c>
      <c r="AP799" s="116">
        <f t="shared" si="207"/>
        <v>0</v>
      </c>
      <c r="AQ799" s="116">
        <f t="shared" si="208"/>
        <v>46</v>
      </c>
    </row>
    <row r="800" spans="1:43" x14ac:dyDescent="0.25">
      <c r="A800" s="119" t="s">
        <v>1050</v>
      </c>
      <c r="B800" s="119" t="s">
        <v>1060</v>
      </c>
      <c r="C800" s="120">
        <v>0</v>
      </c>
      <c r="D800" s="120">
        <v>0</v>
      </c>
      <c r="E800" s="120">
        <v>109</v>
      </c>
      <c r="F800" s="120">
        <v>118</v>
      </c>
      <c r="G800" s="120">
        <v>152</v>
      </c>
      <c r="H800" s="120">
        <v>140</v>
      </c>
      <c r="I800" s="120">
        <v>146</v>
      </c>
      <c r="J800" s="120">
        <v>0</v>
      </c>
      <c r="K800" s="120">
        <v>0</v>
      </c>
      <c r="L800" s="120">
        <v>0</v>
      </c>
      <c r="M800" s="120">
        <v>0</v>
      </c>
      <c r="N800" s="120">
        <v>0</v>
      </c>
      <c r="O800" s="120">
        <v>0</v>
      </c>
      <c r="P800" s="120">
        <v>0</v>
      </c>
      <c r="Q800" s="120">
        <v>0</v>
      </c>
      <c r="R800" s="120">
        <v>665</v>
      </c>
      <c r="AB800" s="116">
        <f t="shared" si="193"/>
        <v>0</v>
      </c>
      <c r="AC800" s="116">
        <f t="shared" si="194"/>
        <v>0</v>
      </c>
      <c r="AD800" s="116">
        <f t="shared" si="195"/>
        <v>109</v>
      </c>
      <c r="AE800" s="116">
        <f t="shared" si="196"/>
        <v>118</v>
      </c>
      <c r="AF800" s="116">
        <f t="shared" si="197"/>
        <v>152</v>
      </c>
      <c r="AG800" s="116">
        <f t="shared" si="198"/>
        <v>140</v>
      </c>
      <c r="AH800" s="116">
        <f t="shared" si="199"/>
        <v>146</v>
      </c>
      <c r="AI800" s="116">
        <f t="shared" si="200"/>
        <v>0</v>
      </c>
      <c r="AJ800" s="116">
        <f t="shared" si="201"/>
        <v>0</v>
      </c>
      <c r="AK800" s="116">
        <f t="shared" si="202"/>
        <v>0</v>
      </c>
      <c r="AL800" s="116">
        <f t="shared" si="203"/>
        <v>0</v>
      </c>
      <c r="AM800" s="116">
        <f t="shared" si="204"/>
        <v>0</v>
      </c>
      <c r="AN800" s="116">
        <f t="shared" si="205"/>
        <v>0</v>
      </c>
      <c r="AO800" s="116">
        <f t="shared" si="206"/>
        <v>0</v>
      </c>
      <c r="AP800" s="116">
        <f t="shared" si="207"/>
        <v>0</v>
      </c>
      <c r="AQ800" s="116">
        <f t="shared" si="208"/>
        <v>665</v>
      </c>
    </row>
    <row r="801" spans="1:43" x14ac:dyDescent="0.25">
      <c r="A801" s="119" t="s">
        <v>1050</v>
      </c>
      <c r="B801" s="119" t="s">
        <v>1061</v>
      </c>
      <c r="C801" s="120">
        <v>0</v>
      </c>
      <c r="D801" s="120">
        <v>151</v>
      </c>
      <c r="E801" s="120">
        <v>0</v>
      </c>
      <c r="F801" s="120">
        <v>0</v>
      </c>
      <c r="G801" s="120">
        <v>0</v>
      </c>
      <c r="H801" s="120">
        <v>0</v>
      </c>
      <c r="I801" s="120">
        <v>0</v>
      </c>
      <c r="J801" s="120">
        <v>0</v>
      </c>
      <c r="K801" s="120">
        <v>0</v>
      </c>
      <c r="L801" s="120">
        <v>0</v>
      </c>
      <c r="M801" s="120">
        <v>0</v>
      </c>
      <c r="N801" s="120">
        <v>0</v>
      </c>
      <c r="O801" s="120">
        <v>0</v>
      </c>
      <c r="P801" s="120">
        <v>0</v>
      </c>
      <c r="Q801" s="120">
        <v>0</v>
      </c>
      <c r="R801" s="120">
        <v>151</v>
      </c>
      <c r="AB801" s="116">
        <f t="shared" si="193"/>
        <v>0</v>
      </c>
      <c r="AC801" s="116">
        <f t="shared" si="194"/>
        <v>151</v>
      </c>
      <c r="AD801" s="116">
        <f t="shared" si="195"/>
        <v>0</v>
      </c>
      <c r="AE801" s="116">
        <f t="shared" si="196"/>
        <v>0</v>
      </c>
      <c r="AF801" s="116">
        <f t="shared" si="197"/>
        <v>0</v>
      </c>
      <c r="AG801" s="116">
        <f t="shared" si="198"/>
        <v>0</v>
      </c>
      <c r="AH801" s="116">
        <f t="shared" si="199"/>
        <v>0</v>
      </c>
      <c r="AI801" s="116">
        <f t="shared" si="200"/>
        <v>0</v>
      </c>
      <c r="AJ801" s="116">
        <f t="shared" si="201"/>
        <v>0</v>
      </c>
      <c r="AK801" s="116">
        <f t="shared" si="202"/>
        <v>0</v>
      </c>
      <c r="AL801" s="116">
        <f t="shared" si="203"/>
        <v>0</v>
      </c>
      <c r="AM801" s="116">
        <f t="shared" si="204"/>
        <v>0</v>
      </c>
      <c r="AN801" s="116">
        <f t="shared" si="205"/>
        <v>0</v>
      </c>
      <c r="AO801" s="116">
        <f t="shared" si="206"/>
        <v>0</v>
      </c>
      <c r="AP801" s="116">
        <f t="shared" si="207"/>
        <v>0</v>
      </c>
      <c r="AQ801" s="116">
        <f t="shared" si="208"/>
        <v>151</v>
      </c>
    </row>
    <row r="802" spans="1:43" x14ac:dyDescent="0.25">
      <c r="A802" s="119" t="s">
        <v>1050</v>
      </c>
      <c r="B802" s="119" t="s">
        <v>1062</v>
      </c>
      <c r="C802" s="120">
        <v>0</v>
      </c>
      <c r="D802" s="120">
        <v>0</v>
      </c>
      <c r="E802" s="120">
        <v>0</v>
      </c>
      <c r="F802" s="120">
        <v>0</v>
      </c>
      <c r="G802" s="120">
        <v>0</v>
      </c>
      <c r="H802" s="120">
        <v>0</v>
      </c>
      <c r="I802" s="120">
        <v>0</v>
      </c>
      <c r="J802" s="120">
        <v>175</v>
      </c>
      <c r="K802" s="120">
        <v>168</v>
      </c>
      <c r="L802" s="120">
        <v>152</v>
      </c>
      <c r="M802" s="120">
        <v>0</v>
      </c>
      <c r="N802" s="120">
        <v>0</v>
      </c>
      <c r="O802" s="120">
        <v>0</v>
      </c>
      <c r="P802" s="120">
        <v>0</v>
      </c>
      <c r="Q802" s="120">
        <v>0</v>
      </c>
      <c r="R802" s="120">
        <v>495</v>
      </c>
      <c r="AB802" s="116">
        <f t="shared" si="193"/>
        <v>0</v>
      </c>
      <c r="AC802" s="116">
        <f t="shared" si="194"/>
        <v>0</v>
      </c>
      <c r="AD802" s="116">
        <f t="shared" si="195"/>
        <v>0</v>
      </c>
      <c r="AE802" s="116">
        <f t="shared" si="196"/>
        <v>0</v>
      </c>
      <c r="AF802" s="116">
        <f t="shared" si="197"/>
        <v>0</v>
      </c>
      <c r="AG802" s="116">
        <f t="shared" si="198"/>
        <v>0</v>
      </c>
      <c r="AH802" s="116">
        <f t="shared" si="199"/>
        <v>0</v>
      </c>
      <c r="AI802" s="116">
        <f t="shared" si="200"/>
        <v>175</v>
      </c>
      <c r="AJ802" s="116">
        <f t="shared" si="201"/>
        <v>168</v>
      </c>
      <c r="AK802" s="116">
        <f t="shared" si="202"/>
        <v>152</v>
      </c>
      <c r="AL802" s="116">
        <f t="shared" si="203"/>
        <v>0</v>
      </c>
      <c r="AM802" s="116">
        <f t="shared" si="204"/>
        <v>0</v>
      </c>
      <c r="AN802" s="116">
        <f t="shared" si="205"/>
        <v>0</v>
      </c>
      <c r="AO802" s="116">
        <f t="shared" si="206"/>
        <v>0</v>
      </c>
      <c r="AP802" s="116">
        <f t="shared" si="207"/>
        <v>0</v>
      </c>
      <c r="AQ802" s="116">
        <f t="shared" si="208"/>
        <v>495</v>
      </c>
    </row>
    <row r="803" spans="1:43" x14ac:dyDescent="0.25">
      <c r="A803" s="119" t="s">
        <v>1050</v>
      </c>
      <c r="B803" s="119" t="s">
        <v>1063</v>
      </c>
      <c r="C803" s="120">
        <v>0</v>
      </c>
      <c r="D803" s="120">
        <v>0</v>
      </c>
      <c r="E803" s="120">
        <v>0</v>
      </c>
      <c r="F803" s="120">
        <v>0</v>
      </c>
      <c r="G803" s="120">
        <v>0</v>
      </c>
      <c r="H803" s="120">
        <v>0</v>
      </c>
      <c r="I803" s="120">
        <v>0</v>
      </c>
      <c r="J803" s="120">
        <v>304</v>
      </c>
      <c r="K803" s="120">
        <v>293</v>
      </c>
      <c r="L803" s="120">
        <v>272</v>
      </c>
      <c r="M803" s="120">
        <v>0</v>
      </c>
      <c r="N803" s="120">
        <v>0</v>
      </c>
      <c r="O803" s="120">
        <v>0</v>
      </c>
      <c r="P803" s="120">
        <v>0</v>
      </c>
      <c r="Q803" s="120">
        <v>0</v>
      </c>
      <c r="R803" s="120">
        <v>869</v>
      </c>
      <c r="AB803" s="116">
        <f t="shared" si="193"/>
        <v>0</v>
      </c>
      <c r="AC803" s="116">
        <f t="shared" si="194"/>
        <v>0</v>
      </c>
      <c r="AD803" s="116">
        <f t="shared" si="195"/>
        <v>0</v>
      </c>
      <c r="AE803" s="116">
        <f t="shared" si="196"/>
        <v>0</v>
      </c>
      <c r="AF803" s="116">
        <f t="shared" si="197"/>
        <v>0</v>
      </c>
      <c r="AG803" s="116">
        <f t="shared" si="198"/>
        <v>0</v>
      </c>
      <c r="AH803" s="116">
        <f t="shared" si="199"/>
        <v>0</v>
      </c>
      <c r="AI803" s="116">
        <f t="shared" si="200"/>
        <v>304</v>
      </c>
      <c r="AJ803" s="116">
        <f t="shared" si="201"/>
        <v>293</v>
      </c>
      <c r="AK803" s="116">
        <f t="shared" si="202"/>
        <v>272</v>
      </c>
      <c r="AL803" s="116">
        <f t="shared" si="203"/>
        <v>0</v>
      </c>
      <c r="AM803" s="116">
        <f t="shared" si="204"/>
        <v>0</v>
      </c>
      <c r="AN803" s="116">
        <f t="shared" si="205"/>
        <v>0</v>
      </c>
      <c r="AO803" s="116">
        <f t="shared" si="206"/>
        <v>0</v>
      </c>
      <c r="AP803" s="116">
        <f t="shared" si="207"/>
        <v>0</v>
      </c>
      <c r="AQ803" s="116">
        <f t="shared" si="208"/>
        <v>869</v>
      </c>
    </row>
    <row r="804" spans="1:43" x14ac:dyDescent="0.25">
      <c r="A804" s="119" t="s">
        <v>1064</v>
      </c>
      <c r="B804" s="119" t="s">
        <v>1065</v>
      </c>
      <c r="C804" s="120">
        <v>16</v>
      </c>
      <c r="D804" s="120">
        <v>16</v>
      </c>
      <c r="E804" s="120">
        <v>17</v>
      </c>
      <c r="F804" s="120">
        <v>13</v>
      </c>
      <c r="G804" s="120">
        <v>21</v>
      </c>
      <c r="H804" s="120">
        <v>18</v>
      </c>
      <c r="I804" s="120">
        <v>18</v>
      </c>
      <c r="J804" s="120">
        <v>18</v>
      </c>
      <c r="K804" s="120">
        <v>0</v>
      </c>
      <c r="L804" s="120">
        <v>0</v>
      </c>
      <c r="M804" s="120">
        <v>0</v>
      </c>
      <c r="N804" s="120">
        <v>0</v>
      </c>
      <c r="O804" s="120">
        <v>0</v>
      </c>
      <c r="P804" s="120">
        <v>0</v>
      </c>
      <c r="Q804" s="120">
        <v>0</v>
      </c>
      <c r="R804" s="120">
        <v>137</v>
      </c>
      <c r="AB804" s="116">
        <f t="shared" si="193"/>
        <v>16</v>
      </c>
      <c r="AC804" s="116">
        <f t="shared" si="194"/>
        <v>16</v>
      </c>
      <c r="AD804" s="116">
        <f t="shared" si="195"/>
        <v>17</v>
      </c>
      <c r="AE804" s="116">
        <f t="shared" si="196"/>
        <v>13</v>
      </c>
      <c r="AF804" s="116">
        <f t="shared" si="197"/>
        <v>21</v>
      </c>
      <c r="AG804" s="116">
        <f t="shared" si="198"/>
        <v>18</v>
      </c>
      <c r="AH804" s="116">
        <f t="shared" si="199"/>
        <v>18</v>
      </c>
      <c r="AI804" s="116">
        <f t="shared" si="200"/>
        <v>18</v>
      </c>
      <c r="AJ804" s="116">
        <f t="shared" si="201"/>
        <v>0</v>
      </c>
      <c r="AK804" s="116">
        <f t="shared" si="202"/>
        <v>0</v>
      </c>
      <c r="AL804" s="116">
        <f t="shared" si="203"/>
        <v>0</v>
      </c>
      <c r="AM804" s="116">
        <f t="shared" si="204"/>
        <v>0</v>
      </c>
      <c r="AN804" s="116">
        <f t="shared" si="205"/>
        <v>0</v>
      </c>
      <c r="AO804" s="116">
        <f t="shared" si="206"/>
        <v>0</v>
      </c>
      <c r="AP804" s="116">
        <f t="shared" si="207"/>
        <v>0</v>
      </c>
      <c r="AQ804" s="116">
        <f t="shared" si="208"/>
        <v>137</v>
      </c>
    </row>
    <row r="805" spans="1:43" x14ac:dyDescent="0.25">
      <c r="A805" s="119" t="s">
        <v>1066</v>
      </c>
      <c r="B805" s="119" t="s">
        <v>1067</v>
      </c>
      <c r="C805" s="120">
        <v>0</v>
      </c>
      <c r="D805" s="120">
        <v>54</v>
      </c>
      <c r="E805" s="120">
        <v>77</v>
      </c>
      <c r="F805" s="120">
        <v>65</v>
      </c>
      <c r="G805" s="120">
        <v>76</v>
      </c>
      <c r="H805" s="120">
        <v>74</v>
      </c>
      <c r="I805" s="120">
        <v>83</v>
      </c>
      <c r="J805" s="120">
        <v>0</v>
      </c>
      <c r="K805" s="120">
        <v>0</v>
      </c>
      <c r="L805" s="120">
        <v>0</v>
      </c>
      <c r="M805" s="120">
        <v>0</v>
      </c>
      <c r="N805" s="120">
        <v>0</v>
      </c>
      <c r="O805" s="120">
        <v>0</v>
      </c>
      <c r="P805" s="120">
        <v>0</v>
      </c>
      <c r="Q805" s="120">
        <v>0</v>
      </c>
      <c r="R805" s="120">
        <v>429</v>
      </c>
      <c r="AB805" s="116">
        <f t="shared" si="193"/>
        <v>0</v>
      </c>
      <c r="AC805" s="116">
        <f t="shared" si="194"/>
        <v>54</v>
      </c>
      <c r="AD805" s="116">
        <f t="shared" si="195"/>
        <v>77</v>
      </c>
      <c r="AE805" s="116">
        <f t="shared" si="196"/>
        <v>65</v>
      </c>
      <c r="AF805" s="116">
        <f t="shared" si="197"/>
        <v>76</v>
      </c>
      <c r="AG805" s="116">
        <f t="shared" si="198"/>
        <v>74</v>
      </c>
      <c r="AH805" s="116">
        <f t="shared" si="199"/>
        <v>83</v>
      </c>
      <c r="AI805" s="116">
        <f t="shared" si="200"/>
        <v>0</v>
      </c>
      <c r="AJ805" s="116">
        <f t="shared" si="201"/>
        <v>0</v>
      </c>
      <c r="AK805" s="116">
        <f t="shared" si="202"/>
        <v>0</v>
      </c>
      <c r="AL805" s="116">
        <f t="shared" si="203"/>
        <v>0</v>
      </c>
      <c r="AM805" s="116">
        <f t="shared" si="204"/>
        <v>0</v>
      </c>
      <c r="AN805" s="116">
        <f t="shared" si="205"/>
        <v>0</v>
      </c>
      <c r="AO805" s="116">
        <f t="shared" si="206"/>
        <v>0</v>
      </c>
      <c r="AP805" s="116">
        <f t="shared" si="207"/>
        <v>0</v>
      </c>
      <c r="AQ805" s="116">
        <f t="shared" si="208"/>
        <v>429</v>
      </c>
    </row>
    <row r="806" spans="1:43" x14ac:dyDescent="0.25">
      <c r="A806" s="119" t="s">
        <v>1066</v>
      </c>
      <c r="B806" s="119" t="s">
        <v>1068</v>
      </c>
      <c r="C806" s="120">
        <v>0</v>
      </c>
      <c r="D806" s="120">
        <v>41</v>
      </c>
      <c r="E806" s="120">
        <v>57</v>
      </c>
      <c r="F806" s="120">
        <v>65</v>
      </c>
      <c r="G806" s="120">
        <v>54</v>
      </c>
      <c r="H806" s="120">
        <v>67</v>
      </c>
      <c r="I806" s="120">
        <v>61</v>
      </c>
      <c r="J806" s="120">
        <v>0</v>
      </c>
      <c r="K806" s="120">
        <v>0</v>
      </c>
      <c r="L806" s="120">
        <v>0</v>
      </c>
      <c r="M806" s="120">
        <v>0</v>
      </c>
      <c r="N806" s="120">
        <v>0</v>
      </c>
      <c r="O806" s="120">
        <v>0</v>
      </c>
      <c r="P806" s="120">
        <v>0</v>
      </c>
      <c r="Q806" s="120">
        <v>0</v>
      </c>
      <c r="R806" s="118">
        <v>345</v>
      </c>
      <c r="AB806" s="116">
        <f t="shared" si="193"/>
        <v>0</v>
      </c>
      <c r="AC806" s="116">
        <f t="shared" si="194"/>
        <v>41</v>
      </c>
      <c r="AD806" s="116">
        <f t="shared" si="195"/>
        <v>57</v>
      </c>
      <c r="AE806" s="116">
        <f t="shared" si="196"/>
        <v>65</v>
      </c>
      <c r="AF806" s="116">
        <f t="shared" si="197"/>
        <v>54</v>
      </c>
      <c r="AG806" s="116">
        <f t="shared" si="198"/>
        <v>67</v>
      </c>
      <c r="AH806" s="116">
        <f t="shared" si="199"/>
        <v>61</v>
      </c>
      <c r="AI806" s="116">
        <f t="shared" si="200"/>
        <v>0</v>
      </c>
      <c r="AJ806" s="116">
        <f t="shared" si="201"/>
        <v>0</v>
      </c>
      <c r="AK806" s="116">
        <f t="shared" si="202"/>
        <v>0</v>
      </c>
      <c r="AL806" s="116">
        <f t="shared" si="203"/>
        <v>0</v>
      </c>
      <c r="AM806" s="116">
        <f t="shared" si="204"/>
        <v>0</v>
      </c>
      <c r="AN806" s="116">
        <f t="shared" si="205"/>
        <v>0</v>
      </c>
      <c r="AO806" s="116">
        <f t="shared" si="206"/>
        <v>0</v>
      </c>
      <c r="AP806" s="116">
        <f t="shared" si="207"/>
        <v>0</v>
      </c>
      <c r="AQ806" s="116">
        <f t="shared" si="208"/>
        <v>345</v>
      </c>
    </row>
    <row r="807" spans="1:43" x14ac:dyDescent="0.25">
      <c r="A807" s="119" t="s">
        <v>1066</v>
      </c>
      <c r="B807" s="119" t="s">
        <v>1069</v>
      </c>
      <c r="C807" s="120">
        <v>0</v>
      </c>
      <c r="D807" s="120">
        <v>39</v>
      </c>
      <c r="E807" s="120">
        <v>42</v>
      </c>
      <c r="F807" s="120">
        <v>47</v>
      </c>
      <c r="G807" s="120">
        <v>60</v>
      </c>
      <c r="H807" s="120">
        <v>60</v>
      </c>
      <c r="I807" s="120">
        <v>76</v>
      </c>
      <c r="J807" s="120">
        <v>0</v>
      </c>
      <c r="K807" s="120">
        <v>0</v>
      </c>
      <c r="L807" s="120">
        <v>0</v>
      </c>
      <c r="M807" s="120">
        <v>0</v>
      </c>
      <c r="N807" s="120">
        <v>0</v>
      </c>
      <c r="O807" s="120">
        <v>0</v>
      </c>
      <c r="P807" s="120">
        <v>0</v>
      </c>
      <c r="Q807" s="120">
        <v>0</v>
      </c>
      <c r="R807" s="120">
        <v>324</v>
      </c>
      <c r="AB807" s="116">
        <f t="shared" si="193"/>
        <v>0</v>
      </c>
      <c r="AC807" s="116">
        <f t="shared" si="194"/>
        <v>39</v>
      </c>
      <c r="AD807" s="116">
        <f t="shared" si="195"/>
        <v>42</v>
      </c>
      <c r="AE807" s="116">
        <f t="shared" si="196"/>
        <v>47</v>
      </c>
      <c r="AF807" s="116">
        <f t="shared" si="197"/>
        <v>60</v>
      </c>
      <c r="AG807" s="116">
        <f t="shared" si="198"/>
        <v>60</v>
      </c>
      <c r="AH807" s="116">
        <f t="shared" si="199"/>
        <v>76</v>
      </c>
      <c r="AI807" s="116">
        <f t="shared" si="200"/>
        <v>0</v>
      </c>
      <c r="AJ807" s="116">
        <f t="shared" si="201"/>
        <v>0</v>
      </c>
      <c r="AK807" s="116">
        <f t="shared" si="202"/>
        <v>0</v>
      </c>
      <c r="AL807" s="116">
        <f t="shared" si="203"/>
        <v>0</v>
      </c>
      <c r="AM807" s="116">
        <f t="shared" si="204"/>
        <v>0</v>
      </c>
      <c r="AN807" s="116">
        <f t="shared" si="205"/>
        <v>0</v>
      </c>
      <c r="AO807" s="116">
        <f t="shared" si="206"/>
        <v>0</v>
      </c>
      <c r="AP807" s="116">
        <f t="shared" si="207"/>
        <v>0</v>
      </c>
      <c r="AQ807" s="116">
        <f t="shared" si="208"/>
        <v>324</v>
      </c>
    </row>
    <row r="808" spans="1:43" x14ac:dyDescent="0.25">
      <c r="A808" s="119" t="s">
        <v>1066</v>
      </c>
      <c r="B808" s="119" t="s">
        <v>1070</v>
      </c>
      <c r="C808" s="120">
        <v>0</v>
      </c>
      <c r="D808" s="120">
        <v>51</v>
      </c>
      <c r="E808" s="120">
        <v>64</v>
      </c>
      <c r="F808" s="120">
        <v>61</v>
      </c>
      <c r="G808" s="120">
        <v>63</v>
      </c>
      <c r="H808" s="120">
        <v>51</v>
      </c>
      <c r="I808" s="120">
        <v>84</v>
      </c>
      <c r="J808" s="120">
        <v>0</v>
      </c>
      <c r="K808" s="120">
        <v>0</v>
      </c>
      <c r="L808" s="120">
        <v>0</v>
      </c>
      <c r="M808" s="120">
        <v>0</v>
      </c>
      <c r="N808" s="120">
        <v>0</v>
      </c>
      <c r="O808" s="120">
        <v>0</v>
      </c>
      <c r="P808" s="120">
        <v>0</v>
      </c>
      <c r="Q808" s="120">
        <v>0</v>
      </c>
      <c r="R808" s="120">
        <v>374</v>
      </c>
      <c r="AB808" s="116">
        <f t="shared" si="193"/>
        <v>0</v>
      </c>
      <c r="AC808" s="116">
        <f t="shared" si="194"/>
        <v>51</v>
      </c>
      <c r="AD808" s="116">
        <f t="shared" si="195"/>
        <v>64</v>
      </c>
      <c r="AE808" s="116">
        <f t="shared" si="196"/>
        <v>61</v>
      </c>
      <c r="AF808" s="116">
        <f t="shared" si="197"/>
        <v>63</v>
      </c>
      <c r="AG808" s="116">
        <f t="shared" si="198"/>
        <v>51</v>
      </c>
      <c r="AH808" s="116">
        <f t="shared" si="199"/>
        <v>84</v>
      </c>
      <c r="AI808" s="116">
        <f t="shared" si="200"/>
        <v>0</v>
      </c>
      <c r="AJ808" s="116">
        <f t="shared" si="201"/>
        <v>0</v>
      </c>
      <c r="AK808" s="116">
        <f t="shared" si="202"/>
        <v>0</v>
      </c>
      <c r="AL808" s="116">
        <f t="shared" si="203"/>
        <v>0</v>
      </c>
      <c r="AM808" s="116">
        <f t="shared" si="204"/>
        <v>0</v>
      </c>
      <c r="AN808" s="116">
        <f t="shared" si="205"/>
        <v>0</v>
      </c>
      <c r="AO808" s="116">
        <f t="shared" si="206"/>
        <v>0</v>
      </c>
      <c r="AP808" s="116">
        <f t="shared" si="207"/>
        <v>0</v>
      </c>
      <c r="AQ808" s="116">
        <f t="shared" si="208"/>
        <v>374</v>
      </c>
    </row>
    <row r="809" spans="1:43" x14ac:dyDescent="0.25">
      <c r="A809" s="119" t="s">
        <v>1066</v>
      </c>
      <c r="B809" s="119" t="s">
        <v>1071</v>
      </c>
      <c r="C809" s="120">
        <v>0</v>
      </c>
      <c r="D809" s="120">
        <v>0</v>
      </c>
      <c r="E809" s="120">
        <v>0</v>
      </c>
      <c r="F809" s="120">
        <v>0</v>
      </c>
      <c r="G809" s="120">
        <v>0</v>
      </c>
      <c r="H809" s="120">
        <v>0</v>
      </c>
      <c r="I809" s="120">
        <v>0</v>
      </c>
      <c r="J809" s="120">
        <v>256</v>
      </c>
      <c r="K809" s="120">
        <v>273</v>
      </c>
      <c r="L809" s="120">
        <v>267</v>
      </c>
      <c r="M809" s="120">
        <v>0</v>
      </c>
      <c r="N809" s="120">
        <v>0</v>
      </c>
      <c r="O809" s="120">
        <v>0</v>
      </c>
      <c r="P809" s="120">
        <v>0</v>
      </c>
      <c r="Q809" s="120">
        <v>0</v>
      </c>
      <c r="R809" s="120">
        <v>796</v>
      </c>
      <c r="AB809" s="116">
        <f t="shared" si="193"/>
        <v>0</v>
      </c>
      <c r="AC809" s="116">
        <f t="shared" si="194"/>
        <v>0</v>
      </c>
      <c r="AD809" s="116">
        <f t="shared" si="195"/>
        <v>0</v>
      </c>
      <c r="AE809" s="116">
        <f t="shared" si="196"/>
        <v>0</v>
      </c>
      <c r="AF809" s="116">
        <f t="shared" si="197"/>
        <v>0</v>
      </c>
      <c r="AG809" s="116">
        <f t="shared" si="198"/>
        <v>0</v>
      </c>
      <c r="AH809" s="116">
        <f t="shared" si="199"/>
        <v>0</v>
      </c>
      <c r="AI809" s="116">
        <f t="shared" si="200"/>
        <v>256</v>
      </c>
      <c r="AJ809" s="116">
        <f t="shared" si="201"/>
        <v>273</v>
      </c>
      <c r="AK809" s="116">
        <f t="shared" si="202"/>
        <v>267</v>
      </c>
      <c r="AL809" s="116">
        <f t="shared" si="203"/>
        <v>0</v>
      </c>
      <c r="AM809" s="116">
        <f t="shared" si="204"/>
        <v>0</v>
      </c>
      <c r="AN809" s="116">
        <f t="shared" si="205"/>
        <v>0</v>
      </c>
      <c r="AO809" s="116">
        <f t="shared" si="206"/>
        <v>0</v>
      </c>
      <c r="AP809" s="116">
        <f t="shared" si="207"/>
        <v>0</v>
      </c>
      <c r="AQ809" s="116">
        <f t="shared" si="208"/>
        <v>796</v>
      </c>
    </row>
    <row r="810" spans="1:43" x14ac:dyDescent="0.25">
      <c r="A810" s="119" t="s">
        <v>1066</v>
      </c>
      <c r="B810" s="119" t="s">
        <v>1072</v>
      </c>
      <c r="C810" s="120">
        <v>0</v>
      </c>
      <c r="D810" s="120">
        <v>52</v>
      </c>
      <c r="E810" s="120">
        <v>65</v>
      </c>
      <c r="F810" s="120">
        <v>80</v>
      </c>
      <c r="G810" s="120">
        <v>102</v>
      </c>
      <c r="H810" s="120">
        <v>97</v>
      </c>
      <c r="I810" s="120">
        <v>94</v>
      </c>
      <c r="J810" s="120">
        <v>0</v>
      </c>
      <c r="K810" s="120">
        <v>0</v>
      </c>
      <c r="L810" s="120">
        <v>0</v>
      </c>
      <c r="M810" s="120">
        <v>0</v>
      </c>
      <c r="N810" s="120">
        <v>0</v>
      </c>
      <c r="O810" s="120">
        <v>0</v>
      </c>
      <c r="P810" s="120">
        <v>0</v>
      </c>
      <c r="Q810" s="120">
        <v>0</v>
      </c>
      <c r="R810" s="120">
        <v>490</v>
      </c>
      <c r="AB810" s="116">
        <f t="shared" si="193"/>
        <v>0</v>
      </c>
      <c r="AC810" s="116">
        <f t="shared" si="194"/>
        <v>52</v>
      </c>
      <c r="AD810" s="116">
        <f t="shared" si="195"/>
        <v>65</v>
      </c>
      <c r="AE810" s="116">
        <f t="shared" si="196"/>
        <v>80</v>
      </c>
      <c r="AF810" s="116">
        <f t="shared" si="197"/>
        <v>102</v>
      </c>
      <c r="AG810" s="116">
        <f t="shared" si="198"/>
        <v>97</v>
      </c>
      <c r="AH810" s="116">
        <f t="shared" si="199"/>
        <v>94</v>
      </c>
      <c r="AI810" s="116">
        <f t="shared" si="200"/>
        <v>0</v>
      </c>
      <c r="AJ810" s="116">
        <f t="shared" si="201"/>
        <v>0</v>
      </c>
      <c r="AK810" s="116">
        <f t="shared" si="202"/>
        <v>0</v>
      </c>
      <c r="AL810" s="116">
        <f t="shared" si="203"/>
        <v>0</v>
      </c>
      <c r="AM810" s="116">
        <f t="shared" si="204"/>
        <v>0</v>
      </c>
      <c r="AN810" s="116">
        <f t="shared" si="205"/>
        <v>0</v>
      </c>
      <c r="AO810" s="116">
        <f t="shared" si="206"/>
        <v>0</v>
      </c>
      <c r="AP810" s="116">
        <f t="shared" si="207"/>
        <v>0</v>
      </c>
      <c r="AQ810" s="116">
        <f t="shared" si="208"/>
        <v>490</v>
      </c>
    </row>
    <row r="811" spans="1:43" x14ac:dyDescent="0.25">
      <c r="A811" s="119" t="s">
        <v>1066</v>
      </c>
      <c r="B811" s="119" t="s">
        <v>1073</v>
      </c>
      <c r="C811" s="120">
        <v>70</v>
      </c>
      <c r="D811" s="120">
        <v>0</v>
      </c>
      <c r="E811" s="120">
        <v>0</v>
      </c>
      <c r="F811" s="120">
        <v>0</v>
      </c>
      <c r="G811" s="120">
        <v>0</v>
      </c>
      <c r="H811" s="120">
        <v>0</v>
      </c>
      <c r="I811" s="120">
        <v>0</v>
      </c>
      <c r="J811" s="120">
        <v>0</v>
      </c>
      <c r="K811" s="120">
        <v>0</v>
      </c>
      <c r="L811" s="120">
        <v>0</v>
      </c>
      <c r="M811" s="120">
        <v>0</v>
      </c>
      <c r="N811" s="120">
        <v>0</v>
      </c>
      <c r="O811" s="120">
        <v>0</v>
      </c>
      <c r="P811" s="120">
        <v>0</v>
      </c>
      <c r="Q811" s="120">
        <v>0</v>
      </c>
      <c r="R811" s="120">
        <v>70</v>
      </c>
      <c r="AB811" s="116">
        <f t="shared" si="193"/>
        <v>70</v>
      </c>
      <c r="AC811" s="116">
        <f t="shared" si="194"/>
        <v>0</v>
      </c>
      <c r="AD811" s="116">
        <f t="shared" si="195"/>
        <v>0</v>
      </c>
      <c r="AE811" s="116">
        <f t="shared" si="196"/>
        <v>0</v>
      </c>
      <c r="AF811" s="116">
        <f t="shared" si="197"/>
        <v>0</v>
      </c>
      <c r="AG811" s="116">
        <f t="shared" si="198"/>
        <v>0</v>
      </c>
      <c r="AH811" s="116">
        <f t="shared" si="199"/>
        <v>0</v>
      </c>
      <c r="AI811" s="116">
        <f t="shared" si="200"/>
        <v>0</v>
      </c>
      <c r="AJ811" s="116">
        <f t="shared" si="201"/>
        <v>0</v>
      </c>
      <c r="AK811" s="116">
        <f t="shared" si="202"/>
        <v>0</v>
      </c>
      <c r="AL811" s="116">
        <f t="shared" si="203"/>
        <v>0</v>
      </c>
      <c r="AM811" s="116">
        <f t="shared" si="204"/>
        <v>0</v>
      </c>
      <c r="AN811" s="116">
        <f t="shared" si="205"/>
        <v>0</v>
      </c>
      <c r="AO811" s="116">
        <f t="shared" si="206"/>
        <v>0</v>
      </c>
      <c r="AP811" s="116">
        <f t="shared" si="207"/>
        <v>0</v>
      </c>
      <c r="AQ811" s="116">
        <f t="shared" si="208"/>
        <v>70</v>
      </c>
    </row>
    <row r="812" spans="1:43" x14ac:dyDescent="0.25">
      <c r="A812" s="119" t="s">
        <v>1066</v>
      </c>
      <c r="B812" s="119" t="s">
        <v>1074</v>
      </c>
      <c r="C812" s="120">
        <v>0</v>
      </c>
      <c r="D812" s="120">
        <v>0</v>
      </c>
      <c r="E812" s="120">
        <v>0</v>
      </c>
      <c r="F812" s="120">
        <v>0</v>
      </c>
      <c r="G812" s="120">
        <v>0</v>
      </c>
      <c r="H812" s="120">
        <v>0</v>
      </c>
      <c r="I812" s="120">
        <v>0</v>
      </c>
      <c r="J812" s="120">
        <v>0</v>
      </c>
      <c r="K812" s="120">
        <v>0</v>
      </c>
      <c r="L812" s="120">
        <v>0</v>
      </c>
      <c r="M812" s="120">
        <v>596</v>
      </c>
      <c r="N812" s="120">
        <v>613</v>
      </c>
      <c r="O812" s="120">
        <v>604</v>
      </c>
      <c r="P812" s="120">
        <v>592</v>
      </c>
      <c r="Q812" s="120">
        <v>0</v>
      </c>
      <c r="R812" s="120">
        <v>2405</v>
      </c>
      <c r="AB812" s="116">
        <f t="shared" si="193"/>
        <v>0</v>
      </c>
      <c r="AC812" s="116">
        <f t="shared" si="194"/>
        <v>0</v>
      </c>
      <c r="AD812" s="116">
        <f t="shared" si="195"/>
        <v>0</v>
      </c>
      <c r="AE812" s="116">
        <f t="shared" si="196"/>
        <v>0</v>
      </c>
      <c r="AF812" s="116">
        <f t="shared" si="197"/>
        <v>0</v>
      </c>
      <c r="AG812" s="116">
        <f t="shared" si="198"/>
        <v>0</v>
      </c>
      <c r="AH812" s="116">
        <f t="shared" si="199"/>
        <v>0</v>
      </c>
      <c r="AI812" s="116">
        <f t="shared" si="200"/>
        <v>0</v>
      </c>
      <c r="AJ812" s="116">
        <f t="shared" si="201"/>
        <v>0</v>
      </c>
      <c r="AK812" s="116">
        <f t="shared" si="202"/>
        <v>0</v>
      </c>
      <c r="AL812" s="116">
        <f t="shared" si="203"/>
        <v>596</v>
      </c>
      <c r="AM812" s="116">
        <f t="shared" si="204"/>
        <v>613</v>
      </c>
      <c r="AN812" s="116">
        <f t="shared" si="205"/>
        <v>604</v>
      </c>
      <c r="AO812" s="116">
        <f t="shared" si="206"/>
        <v>592</v>
      </c>
      <c r="AP812" s="116">
        <f t="shared" si="207"/>
        <v>0</v>
      </c>
      <c r="AQ812" s="116">
        <f t="shared" si="208"/>
        <v>2405</v>
      </c>
    </row>
    <row r="813" spans="1:43" x14ac:dyDescent="0.25">
      <c r="A813" s="119" t="s">
        <v>1066</v>
      </c>
      <c r="B813" s="119" t="s">
        <v>1075</v>
      </c>
      <c r="C813" s="120">
        <v>0</v>
      </c>
      <c r="D813" s="120">
        <v>69</v>
      </c>
      <c r="E813" s="120">
        <v>95</v>
      </c>
      <c r="F813" s="120">
        <v>81</v>
      </c>
      <c r="G813" s="120">
        <v>114</v>
      </c>
      <c r="H813" s="120">
        <v>95</v>
      </c>
      <c r="I813" s="120">
        <v>125</v>
      </c>
      <c r="J813" s="120">
        <v>0</v>
      </c>
      <c r="K813" s="120">
        <v>0</v>
      </c>
      <c r="L813" s="120">
        <v>0</v>
      </c>
      <c r="M813" s="120">
        <v>0</v>
      </c>
      <c r="N813" s="120">
        <v>0</v>
      </c>
      <c r="O813" s="120">
        <v>0</v>
      </c>
      <c r="P813" s="120">
        <v>0</v>
      </c>
      <c r="Q813" s="120">
        <v>0</v>
      </c>
      <c r="R813" s="120">
        <v>579</v>
      </c>
      <c r="AB813" s="116">
        <f t="shared" si="193"/>
        <v>0</v>
      </c>
      <c r="AC813" s="116">
        <f t="shared" si="194"/>
        <v>69</v>
      </c>
      <c r="AD813" s="116">
        <f t="shared" si="195"/>
        <v>95</v>
      </c>
      <c r="AE813" s="116">
        <f t="shared" si="196"/>
        <v>81</v>
      </c>
      <c r="AF813" s="116">
        <f t="shared" si="197"/>
        <v>114</v>
      </c>
      <c r="AG813" s="116">
        <f t="shared" si="198"/>
        <v>95</v>
      </c>
      <c r="AH813" s="116">
        <f t="shared" si="199"/>
        <v>125</v>
      </c>
      <c r="AI813" s="116">
        <f t="shared" si="200"/>
        <v>0</v>
      </c>
      <c r="AJ813" s="116">
        <f t="shared" si="201"/>
        <v>0</v>
      </c>
      <c r="AK813" s="116">
        <f t="shared" si="202"/>
        <v>0</v>
      </c>
      <c r="AL813" s="116">
        <f t="shared" si="203"/>
        <v>0</v>
      </c>
      <c r="AM813" s="116">
        <f t="shared" si="204"/>
        <v>0</v>
      </c>
      <c r="AN813" s="116">
        <f t="shared" si="205"/>
        <v>0</v>
      </c>
      <c r="AO813" s="116">
        <f t="shared" si="206"/>
        <v>0</v>
      </c>
      <c r="AP813" s="116">
        <f t="shared" si="207"/>
        <v>0</v>
      </c>
      <c r="AQ813" s="116">
        <f t="shared" si="208"/>
        <v>579</v>
      </c>
    </row>
    <row r="814" spans="1:43" x14ac:dyDescent="0.25">
      <c r="A814" s="119" t="s">
        <v>1066</v>
      </c>
      <c r="B814" s="119" t="s">
        <v>1076</v>
      </c>
      <c r="C814" s="120">
        <v>0</v>
      </c>
      <c r="D814" s="120">
        <v>0</v>
      </c>
      <c r="E814" s="120">
        <v>0</v>
      </c>
      <c r="F814" s="120">
        <v>0</v>
      </c>
      <c r="G814" s="120">
        <v>0</v>
      </c>
      <c r="H814" s="120">
        <v>0</v>
      </c>
      <c r="I814" s="120">
        <v>0</v>
      </c>
      <c r="J814" s="120">
        <v>322</v>
      </c>
      <c r="K814" s="120">
        <v>297</v>
      </c>
      <c r="L814" s="120">
        <v>317</v>
      </c>
      <c r="M814" s="120">
        <v>0</v>
      </c>
      <c r="N814" s="120">
        <v>0</v>
      </c>
      <c r="O814" s="120">
        <v>0</v>
      </c>
      <c r="P814" s="120">
        <v>0</v>
      </c>
      <c r="Q814" s="120">
        <v>0</v>
      </c>
      <c r="R814" s="120">
        <v>936</v>
      </c>
      <c r="AB814" s="116">
        <f t="shared" si="193"/>
        <v>0</v>
      </c>
      <c r="AC814" s="116">
        <f t="shared" si="194"/>
        <v>0</v>
      </c>
      <c r="AD814" s="116">
        <f t="shared" si="195"/>
        <v>0</v>
      </c>
      <c r="AE814" s="116">
        <f t="shared" si="196"/>
        <v>0</v>
      </c>
      <c r="AF814" s="116">
        <f t="shared" si="197"/>
        <v>0</v>
      </c>
      <c r="AG814" s="116">
        <f t="shared" si="198"/>
        <v>0</v>
      </c>
      <c r="AH814" s="116">
        <f t="shared" si="199"/>
        <v>0</v>
      </c>
      <c r="AI814" s="116">
        <f t="shared" si="200"/>
        <v>322</v>
      </c>
      <c r="AJ814" s="116">
        <f t="shared" si="201"/>
        <v>297</v>
      </c>
      <c r="AK814" s="116">
        <f t="shared" si="202"/>
        <v>317</v>
      </c>
      <c r="AL814" s="116">
        <f t="shared" si="203"/>
        <v>0</v>
      </c>
      <c r="AM814" s="116">
        <f t="shared" si="204"/>
        <v>0</v>
      </c>
      <c r="AN814" s="116">
        <f t="shared" si="205"/>
        <v>0</v>
      </c>
      <c r="AO814" s="116">
        <f t="shared" si="206"/>
        <v>0</v>
      </c>
      <c r="AP814" s="116">
        <f t="shared" si="207"/>
        <v>0</v>
      </c>
      <c r="AQ814" s="116">
        <f t="shared" si="208"/>
        <v>936</v>
      </c>
    </row>
    <row r="815" spans="1:43" x14ac:dyDescent="0.25">
      <c r="A815" s="119" t="s">
        <v>1077</v>
      </c>
      <c r="B815" s="119" t="s">
        <v>1078</v>
      </c>
      <c r="C815" s="120">
        <v>0</v>
      </c>
      <c r="D815" s="120">
        <v>0</v>
      </c>
      <c r="E815" s="120">
        <v>0</v>
      </c>
      <c r="F815" s="120">
        <v>0</v>
      </c>
      <c r="G815" s="120">
        <v>0</v>
      </c>
      <c r="H815" s="120">
        <v>0</v>
      </c>
      <c r="I815" s="120">
        <v>0</v>
      </c>
      <c r="J815" s="120">
        <v>93</v>
      </c>
      <c r="K815" s="120">
        <v>90</v>
      </c>
      <c r="L815" s="120">
        <v>95</v>
      </c>
      <c r="M815" s="120">
        <v>84</v>
      </c>
      <c r="N815" s="120">
        <v>82</v>
      </c>
      <c r="O815" s="120">
        <v>60</v>
      </c>
      <c r="P815" s="120">
        <v>59</v>
      </c>
      <c r="Q815" s="120">
        <v>0</v>
      </c>
      <c r="R815" s="120">
        <v>563</v>
      </c>
      <c r="AB815" s="116">
        <f t="shared" si="193"/>
        <v>0</v>
      </c>
      <c r="AC815" s="116">
        <f t="shared" si="194"/>
        <v>0</v>
      </c>
      <c r="AD815" s="116">
        <f t="shared" si="195"/>
        <v>0</v>
      </c>
      <c r="AE815" s="116">
        <f t="shared" si="196"/>
        <v>0</v>
      </c>
      <c r="AF815" s="116">
        <f t="shared" si="197"/>
        <v>0</v>
      </c>
      <c r="AG815" s="116">
        <f t="shared" si="198"/>
        <v>0</v>
      </c>
      <c r="AH815" s="116">
        <f t="shared" si="199"/>
        <v>0</v>
      </c>
      <c r="AI815" s="116">
        <f t="shared" si="200"/>
        <v>93</v>
      </c>
      <c r="AJ815" s="116">
        <f t="shared" si="201"/>
        <v>90</v>
      </c>
      <c r="AK815" s="116">
        <f t="shared" si="202"/>
        <v>95</v>
      </c>
      <c r="AL815" s="116">
        <f t="shared" si="203"/>
        <v>84</v>
      </c>
      <c r="AM815" s="116">
        <f t="shared" si="204"/>
        <v>82</v>
      </c>
      <c r="AN815" s="116">
        <f t="shared" si="205"/>
        <v>60</v>
      </c>
      <c r="AO815" s="116">
        <f t="shared" si="206"/>
        <v>59</v>
      </c>
      <c r="AP815" s="116">
        <f t="shared" si="207"/>
        <v>0</v>
      </c>
      <c r="AQ815" s="116">
        <f t="shared" si="208"/>
        <v>563</v>
      </c>
    </row>
    <row r="816" spans="1:43" x14ac:dyDescent="0.25">
      <c r="A816" s="119" t="s">
        <v>1079</v>
      </c>
      <c r="B816" s="119" t="s">
        <v>1080</v>
      </c>
      <c r="C816" s="120">
        <v>59</v>
      </c>
      <c r="D816" s="120">
        <v>57</v>
      </c>
      <c r="E816" s="120">
        <v>49</v>
      </c>
      <c r="F816" s="120">
        <v>44</v>
      </c>
      <c r="G816" s="120">
        <v>44</v>
      </c>
      <c r="H816" s="120">
        <v>61</v>
      </c>
      <c r="I816" s="120">
        <v>44</v>
      </c>
      <c r="J816" s="120">
        <v>48</v>
      </c>
      <c r="K816" s="120">
        <v>53</v>
      </c>
      <c r="L816" s="120">
        <v>34</v>
      </c>
      <c r="M816" s="120">
        <v>0</v>
      </c>
      <c r="N816" s="120">
        <v>0</v>
      </c>
      <c r="O816" s="120">
        <v>0</v>
      </c>
      <c r="P816" s="120">
        <v>0</v>
      </c>
      <c r="Q816" s="120">
        <v>0</v>
      </c>
      <c r="R816" s="120">
        <v>493</v>
      </c>
      <c r="AB816" s="116">
        <f t="shared" si="193"/>
        <v>59</v>
      </c>
      <c r="AC816" s="116">
        <f t="shared" si="194"/>
        <v>57</v>
      </c>
      <c r="AD816" s="116">
        <f t="shared" si="195"/>
        <v>49</v>
      </c>
      <c r="AE816" s="116">
        <f t="shared" si="196"/>
        <v>44</v>
      </c>
      <c r="AF816" s="116">
        <f t="shared" si="197"/>
        <v>44</v>
      </c>
      <c r="AG816" s="116">
        <f t="shared" si="198"/>
        <v>61</v>
      </c>
      <c r="AH816" s="116">
        <f t="shared" si="199"/>
        <v>44</v>
      </c>
      <c r="AI816" s="116">
        <f t="shared" si="200"/>
        <v>48</v>
      </c>
      <c r="AJ816" s="116">
        <f t="shared" si="201"/>
        <v>53</v>
      </c>
      <c r="AK816" s="116">
        <f t="shared" si="202"/>
        <v>34</v>
      </c>
      <c r="AL816" s="116">
        <f t="shared" si="203"/>
        <v>0</v>
      </c>
      <c r="AM816" s="116">
        <f t="shared" si="204"/>
        <v>0</v>
      </c>
      <c r="AN816" s="116">
        <f t="shared" si="205"/>
        <v>0</v>
      </c>
      <c r="AO816" s="116">
        <f t="shared" si="206"/>
        <v>0</v>
      </c>
      <c r="AP816" s="116">
        <f t="shared" si="207"/>
        <v>0</v>
      </c>
      <c r="AQ816" s="116">
        <f t="shared" si="208"/>
        <v>493</v>
      </c>
    </row>
    <row r="817" spans="1:43" x14ac:dyDescent="0.25">
      <c r="A817" s="119" t="s">
        <v>1079</v>
      </c>
      <c r="B817" s="119" t="s">
        <v>1059</v>
      </c>
      <c r="C817" s="120">
        <v>28</v>
      </c>
      <c r="D817" s="120">
        <v>44</v>
      </c>
      <c r="E817" s="120">
        <v>58</v>
      </c>
      <c r="F817" s="120">
        <v>51</v>
      </c>
      <c r="G817" s="120">
        <v>58</v>
      </c>
      <c r="H817" s="120">
        <v>60</v>
      </c>
      <c r="I817" s="120">
        <v>59</v>
      </c>
      <c r="J817" s="120">
        <v>73</v>
      </c>
      <c r="K817" s="120">
        <v>54</v>
      </c>
      <c r="L817" s="120">
        <v>61</v>
      </c>
      <c r="M817" s="120">
        <v>0</v>
      </c>
      <c r="N817" s="120">
        <v>0</v>
      </c>
      <c r="O817" s="120">
        <v>0</v>
      </c>
      <c r="P817" s="120">
        <v>0</v>
      </c>
      <c r="Q817" s="120">
        <v>0</v>
      </c>
      <c r="R817" s="120">
        <v>546</v>
      </c>
      <c r="AB817" s="116">
        <f t="shared" si="193"/>
        <v>28</v>
      </c>
      <c r="AC817" s="116">
        <f t="shared" si="194"/>
        <v>44</v>
      </c>
      <c r="AD817" s="116">
        <f t="shared" si="195"/>
        <v>58</v>
      </c>
      <c r="AE817" s="116">
        <f t="shared" si="196"/>
        <v>51</v>
      </c>
      <c r="AF817" s="116">
        <f t="shared" si="197"/>
        <v>58</v>
      </c>
      <c r="AG817" s="116">
        <f t="shared" si="198"/>
        <v>60</v>
      </c>
      <c r="AH817" s="116">
        <f t="shared" si="199"/>
        <v>59</v>
      </c>
      <c r="AI817" s="116">
        <f t="shared" si="200"/>
        <v>73</v>
      </c>
      <c r="AJ817" s="116">
        <f t="shared" si="201"/>
        <v>54</v>
      </c>
      <c r="AK817" s="116">
        <f t="shared" si="202"/>
        <v>61</v>
      </c>
      <c r="AL817" s="116">
        <f t="shared" si="203"/>
        <v>0</v>
      </c>
      <c r="AM817" s="116">
        <f t="shared" si="204"/>
        <v>0</v>
      </c>
      <c r="AN817" s="116">
        <f t="shared" si="205"/>
        <v>0</v>
      </c>
      <c r="AO817" s="116">
        <f t="shared" si="206"/>
        <v>0</v>
      </c>
      <c r="AP817" s="116">
        <f t="shared" si="207"/>
        <v>0</v>
      </c>
      <c r="AQ817" s="116">
        <f t="shared" si="208"/>
        <v>546</v>
      </c>
    </row>
    <row r="818" spans="1:43" x14ac:dyDescent="0.25">
      <c r="A818" s="119" t="s">
        <v>1081</v>
      </c>
      <c r="B818" s="119" t="s">
        <v>1082</v>
      </c>
      <c r="C818" s="120">
        <v>0</v>
      </c>
      <c r="D818" s="120">
        <v>0</v>
      </c>
      <c r="E818" s="120">
        <v>0</v>
      </c>
      <c r="F818" s="120">
        <v>0</v>
      </c>
      <c r="G818" s="120">
        <v>0</v>
      </c>
      <c r="H818" s="120">
        <v>0</v>
      </c>
      <c r="I818" s="120">
        <v>0</v>
      </c>
      <c r="J818" s="120">
        <v>0</v>
      </c>
      <c r="K818" s="120">
        <v>0</v>
      </c>
      <c r="L818" s="120">
        <v>0</v>
      </c>
      <c r="M818" s="120">
        <v>343</v>
      </c>
      <c r="N818" s="120">
        <v>344</v>
      </c>
      <c r="O818" s="120">
        <v>371</v>
      </c>
      <c r="P818" s="120">
        <v>383</v>
      </c>
      <c r="Q818" s="120">
        <v>4</v>
      </c>
      <c r="R818" s="120">
        <v>1445</v>
      </c>
      <c r="AB818" s="116">
        <f t="shared" si="193"/>
        <v>0</v>
      </c>
      <c r="AC818" s="116">
        <f t="shared" si="194"/>
        <v>0</v>
      </c>
      <c r="AD818" s="116">
        <f t="shared" si="195"/>
        <v>0</v>
      </c>
      <c r="AE818" s="116">
        <f t="shared" si="196"/>
        <v>0</v>
      </c>
      <c r="AF818" s="116">
        <f t="shared" si="197"/>
        <v>0</v>
      </c>
      <c r="AG818" s="116">
        <f t="shared" si="198"/>
        <v>0</v>
      </c>
      <c r="AH818" s="116">
        <f t="shared" si="199"/>
        <v>0</v>
      </c>
      <c r="AI818" s="116">
        <f t="shared" si="200"/>
        <v>0</v>
      </c>
      <c r="AJ818" s="116">
        <f t="shared" si="201"/>
        <v>0</v>
      </c>
      <c r="AK818" s="116">
        <f t="shared" si="202"/>
        <v>0</v>
      </c>
      <c r="AL818" s="116">
        <f t="shared" si="203"/>
        <v>343</v>
      </c>
      <c r="AM818" s="116">
        <f t="shared" si="204"/>
        <v>344</v>
      </c>
      <c r="AN818" s="116">
        <f t="shared" si="205"/>
        <v>371</v>
      </c>
      <c r="AO818" s="116">
        <f t="shared" si="206"/>
        <v>383</v>
      </c>
      <c r="AP818" s="116">
        <f t="shared" si="207"/>
        <v>4</v>
      </c>
      <c r="AQ818" s="116">
        <f t="shared" si="208"/>
        <v>1445</v>
      </c>
    </row>
    <row r="819" spans="1:43" x14ac:dyDescent="0.25">
      <c r="A819" s="119" t="s">
        <v>1083</v>
      </c>
      <c r="B819" s="119" t="s">
        <v>1084</v>
      </c>
      <c r="C819" s="120">
        <v>0</v>
      </c>
      <c r="D819" s="120">
        <v>0</v>
      </c>
      <c r="E819" s="120">
        <v>0</v>
      </c>
      <c r="F819" s="120">
        <v>0</v>
      </c>
      <c r="G819" s="120">
        <v>0</v>
      </c>
      <c r="H819" s="120">
        <v>0</v>
      </c>
      <c r="I819" s="120">
        <v>0</v>
      </c>
      <c r="J819" s="120">
        <v>0</v>
      </c>
      <c r="K819" s="120">
        <v>0</v>
      </c>
      <c r="L819" s="120">
        <v>0</v>
      </c>
      <c r="M819" s="120">
        <v>116</v>
      </c>
      <c r="N819" s="120">
        <v>114</v>
      </c>
      <c r="O819" s="120">
        <v>127</v>
      </c>
      <c r="P819" s="120">
        <v>124</v>
      </c>
      <c r="Q819" s="120">
        <v>1</v>
      </c>
      <c r="R819" s="120">
        <v>482</v>
      </c>
      <c r="AB819" s="116">
        <f t="shared" si="193"/>
        <v>0</v>
      </c>
      <c r="AC819" s="116">
        <f t="shared" si="194"/>
        <v>0</v>
      </c>
      <c r="AD819" s="116">
        <f t="shared" si="195"/>
        <v>0</v>
      </c>
      <c r="AE819" s="116">
        <f t="shared" si="196"/>
        <v>0</v>
      </c>
      <c r="AF819" s="116">
        <f t="shared" si="197"/>
        <v>0</v>
      </c>
      <c r="AG819" s="116">
        <f t="shared" si="198"/>
        <v>0</v>
      </c>
      <c r="AH819" s="116">
        <f t="shared" si="199"/>
        <v>0</v>
      </c>
      <c r="AI819" s="116">
        <f t="shared" si="200"/>
        <v>0</v>
      </c>
      <c r="AJ819" s="116">
        <f t="shared" si="201"/>
        <v>0</v>
      </c>
      <c r="AK819" s="116">
        <f t="shared" si="202"/>
        <v>0</v>
      </c>
      <c r="AL819" s="116">
        <f t="shared" si="203"/>
        <v>116</v>
      </c>
      <c r="AM819" s="116">
        <f t="shared" si="204"/>
        <v>114</v>
      </c>
      <c r="AN819" s="116">
        <f t="shared" si="205"/>
        <v>127</v>
      </c>
      <c r="AO819" s="116">
        <f t="shared" si="206"/>
        <v>124</v>
      </c>
      <c r="AP819" s="116">
        <f t="shared" si="207"/>
        <v>1</v>
      </c>
      <c r="AQ819" s="116">
        <f t="shared" si="208"/>
        <v>482</v>
      </c>
    </row>
    <row r="820" spans="1:43" x14ac:dyDescent="0.25">
      <c r="A820" s="119" t="s">
        <v>1083</v>
      </c>
      <c r="B820" s="119" t="s">
        <v>1085</v>
      </c>
      <c r="C820" s="120">
        <v>0</v>
      </c>
      <c r="D820" s="120">
        <v>0</v>
      </c>
      <c r="E820" s="120">
        <v>0</v>
      </c>
      <c r="F820" s="120">
        <v>0</v>
      </c>
      <c r="G820" s="120">
        <v>0</v>
      </c>
      <c r="H820" s="120">
        <v>0</v>
      </c>
      <c r="I820" s="120">
        <v>0</v>
      </c>
      <c r="J820" s="120">
        <v>128</v>
      </c>
      <c r="K820" s="120">
        <v>133</v>
      </c>
      <c r="L820" s="120">
        <v>112</v>
      </c>
      <c r="M820" s="120">
        <v>0</v>
      </c>
      <c r="N820" s="120">
        <v>0</v>
      </c>
      <c r="O820" s="120">
        <v>0</v>
      </c>
      <c r="P820" s="120">
        <v>0</v>
      </c>
      <c r="Q820" s="120">
        <v>0</v>
      </c>
      <c r="R820" s="118">
        <v>373</v>
      </c>
      <c r="AB820" s="116">
        <f t="shared" si="193"/>
        <v>0</v>
      </c>
      <c r="AC820" s="116">
        <f t="shared" si="194"/>
        <v>0</v>
      </c>
      <c r="AD820" s="116">
        <f t="shared" si="195"/>
        <v>0</v>
      </c>
      <c r="AE820" s="116">
        <f t="shared" si="196"/>
        <v>0</v>
      </c>
      <c r="AF820" s="116">
        <f t="shared" si="197"/>
        <v>0</v>
      </c>
      <c r="AG820" s="116">
        <f t="shared" si="198"/>
        <v>0</v>
      </c>
      <c r="AH820" s="116">
        <f t="shared" si="199"/>
        <v>0</v>
      </c>
      <c r="AI820" s="116">
        <f t="shared" si="200"/>
        <v>128</v>
      </c>
      <c r="AJ820" s="116">
        <f t="shared" si="201"/>
        <v>133</v>
      </c>
      <c r="AK820" s="116">
        <f t="shared" si="202"/>
        <v>112</v>
      </c>
      <c r="AL820" s="116">
        <f t="shared" si="203"/>
        <v>0</v>
      </c>
      <c r="AM820" s="116">
        <f t="shared" si="204"/>
        <v>0</v>
      </c>
      <c r="AN820" s="116">
        <f t="shared" si="205"/>
        <v>0</v>
      </c>
      <c r="AO820" s="116">
        <f t="shared" si="206"/>
        <v>0</v>
      </c>
      <c r="AP820" s="116">
        <f t="shared" si="207"/>
        <v>0</v>
      </c>
      <c r="AQ820" s="116">
        <f t="shared" si="208"/>
        <v>373</v>
      </c>
    </row>
    <row r="821" spans="1:43" x14ac:dyDescent="0.25">
      <c r="A821" s="119" t="s">
        <v>1083</v>
      </c>
      <c r="B821" s="119" t="s">
        <v>1086</v>
      </c>
      <c r="C821" s="120">
        <v>0</v>
      </c>
      <c r="D821" s="120">
        <v>0</v>
      </c>
      <c r="E821" s="120">
        <v>0</v>
      </c>
      <c r="F821" s="120">
        <v>0</v>
      </c>
      <c r="G821" s="120">
        <v>134</v>
      </c>
      <c r="H821" s="120">
        <v>113</v>
      </c>
      <c r="I821" s="120">
        <v>128</v>
      </c>
      <c r="J821" s="120">
        <v>0</v>
      </c>
      <c r="K821" s="120">
        <v>0</v>
      </c>
      <c r="L821" s="120">
        <v>0</v>
      </c>
      <c r="M821" s="120">
        <v>0</v>
      </c>
      <c r="N821" s="120">
        <v>0</v>
      </c>
      <c r="O821" s="120">
        <v>0</v>
      </c>
      <c r="P821" s="120">
        <v>0</v>
      </c>
      <c r="Q821" s="120">
        <v>0</v>
      </c>
      <c r="R821" s="120">
        <v>375</v>
      </c>
      <c r="AB821" s="116">
        <f t="shared" si="193"/>
        <v>0</v>
      </c>
      <c r="AC821" s="116">
        <f t="shared" si="194"/>
        <v>0</v>
      </c>
      <c r="AD821" s="116">
        <f t="shared" si="195"/>
        <v>0</v>
      </c>
      <c r="AE821" s="116">
        <f t="shared" si="196"/>
        <v>0</v>
      </c>
      <c r="AF821" s="116">
        <f t="shared" si="197"/>
        <v>134</v>
      </c>
      <c r="AG821" s="116">
        <f t="shared" si="198"/>
        <v>113</v>
      </c>
      <c r="AH821" s="116">
        <f t="shared" si="199"/>
        <v>128</v>
      </c>
      <c r="AI821" s="116">
        <f t="shared" si="200"/>
        <v>0</v>
      </c>
      <c r="AJ821" s="116">
        <f t="shared" si="201"/>
        <v>0</v>
      </c>
      <c r="AK821" s="116">
        <f t="shared" si="202"/>
        <v>0</v>
      </c>
      <c r="AL821" s="116">
        <f t="shared" si="203"/>
        <v>0</v>
      </c>
      <c r="AM821" s="116">
        <f t="shared" si="204"/>
        <v>0</v>
      </c>
      <c r="AN821" s="116">
        <f t="shared" si="205"/>
        <v>0</v>
      </c>
      <c r="AO821" s="116">
        <f t="shared" si="206"/>
        <v>0</v>
      </c>
      <c r="AP821" s="116">
        <f t="shared" si="207"/>
        <v>0</v>
      </c>
      <c r="AQ821" s="116">
        <f t="shared" si="208"/>
        <v>375</v>
      </c>
    </row>
    <row r="822" spans="1:43" x14ac:dyDescent="0.25">
      <c r="A822" s="119" t="s">
        <v>1083</v>
      </c>
      <c r="B822" s="119" t="s">
        <v>1087</v>
      </c>
      <c r="C822" s="120">
        <v>42</v>
      </c>
      <c r="D822" s="120">
        <v>132</v>
      </c>
      <c r="E822" s="120">
        <v>123</v>
      </c>
      <c r="F822" s="120">
        <v>128</v>
      </c>
      <c r="G822" s="120">
        <v>0</v>
      </c>
      <c r="H822" s="120">
        <v>0</v>
      </c>
      <c r="I822" s="120">
        <v>0</v>
      </c>
      <c r="J822" s="120">
        <v>0</v>
      </c>
      <c r="K822" s="120">
        <v>0</v>
      </c>
      <c r="L822" s="120">
        <v>0</v>
      </c>
      <c r="M822" s="120">
        <v>0</v>
      </c>
      <c r="N822" s="120">
        <v>0</v>
      </c>
      <c r="O822" s="120">
        <v>0</v>
      </c>
      <c r="P822" s="120">
        <v>0</v>
      </c>
      <c r="Q822" s="120">
        <v>0</v>
      </c>
      <c r="R822" s="120">
        <v>425</v>
      </c>
      <c r="AB822" s="116">
        <f t="shared" si="193"/>
        <v>42</v>
      </c>
      <c r="AC822" s="116">
        <f t="shared" si="194"/>
        <v>132</v>
      </c>
      <c r="AD822" s="116">
        <f t="shared" si="195"/>
        <v>123</v>
      </c>
      <c r="AE822" s="116">
        <f t="shared" si="196"/>
        <v>128</v>
      </c>
      <c r="AF822" s="116">
        <f t="shared" si="197"/>
        <v>0</v>
      </c>
      <c r="AG822" s="116">
        <f t="shared" si="198"/>
        <v>0</v>
      </c>
      <c r="AH822" s="116">
        <f t="shared" si="199"/>
        <v>0</v>
      </c>
      <c r="AI822" s="116">
        <f t="shared" si="200"/>
        <v>0</v>
      </c>
      <c r="AJ822" s="116">
        <f t="shared" si="201"/>
        <v>0</v>
      </c>
      <c r="AK822" s="116">
        <f t="shared" si="202"/>
        <v>0</v>
      </c>
      <c r="AL822" s="116">
        <f t="shared" si="203"/>
        <v>0</v>
      </c>
      <c r="AM822" s="116">
        <f t="shared" si="204"/>
        <v>0</v>
      </c>
      <c r="AN822" s="116">
        <f t="shared" si="205"/>
        <v>0</v>
      </c>
      <c r="AO822" s="116">
        <f t="shared" si="206"/>
        <v>0</v>
      </c>
      <c r="AP822" s="116">
        <f t="shared" si="207"/>
        <v>0</v>
      </c>
      <c r="AQ822" s="116">
        <f t="shared" si="208"/>
        <v>425</v>
      </c>
    </row>
    <row r="823" spans="1:43" x14ac:dyDescent="0.25">
      <c r="A823" s="119" t="s">
        <v>1088</v>
      </c>
      <c r="B823" s="119" t="s">
        <v>1089</v>
      </c>
      <c r="C823" s="120">
        <v>0</v>
      </c>
      <c r="D823" s="120">
        <v>56</v>
      </c>
      <c r="E823" s="120">
        <v>61</v>
      </c>
      <c r="F823" s="120">
        <v>65</v>
      </c>
      <c r="G823" s="120">
        <v>64</v>
      </c>
      <c r="H823" s="120">
        <v>59</v>
      </c>
      <c r="I823" s="120">
        <v>57</v>
      </c>
      <c r="J823" s="120">
        <v>0</v>
      </c>
      <c r="K823" s="120">
        <v>0</v>
      </c>
      <c r="L823" s="120">
        <v>0</v>
      </c>
      <c r="M823" s="120">
        <v>0</v>
      </c>
      <c r="N823" s="120">
        <v>0</v>
      </c>
      <c r="O823" s="120">
        <v>0</v>
      </c>
      <c r="P823" s="120">
        <v>0</v>
      </c>
      <c r="Q823" s="120">
        <v>0</v>
      </c>
      <c r="R823" s="120">
        <v>362</v>
      </c>
      <c r="AB823" s="116">
        <f t="shared" si="193"/>
        <v>0</v>
      </c>
      <c r="AC823" s="116">
        <f t="shared" si="194"/>
        <v>56</v>
      </c>
      <c r="AD823" s="116">
        <f t="shared" si="195"/>
        <v>61</v>
      </c>
      <c r="AE823" s="116">
        <f t="shared" si="196"/>
        <v>65</v>
      </c>
      <c r="AF823" s="116">
        <f t="shared" si="197"/>
        <v>64</v>
      </c>
      <c r="AG823" s="116">
        <f t="shared" si="198"/>
        <v>59</v>
      </c>
      <c r="AH823" s="116">
        <f t="shared" si="199"/>
        <v>57</v>
      </c>
      <c r="AI823" s="116">
        <f t="shared" si="200"/>
        <v>0</v>
      </c>
      <c r="AJ823" s="116">
        <f t="shared" si="201"/>
        <v>0</v>
      </c>
      <c r="AK823" s="116">
        <f t="shared" si="202"/>
        <v>0</v>
      </c>
      <c r="AL823" s="116">
        <f t="shared" si="203"/>
        <v>0</v>
      </c>
      <c r="AM823" s="116">
        <f t="shared" si="204"/>
        <v>0</v>
      </c>
      <c r="AN823" s="116">
        <f t="shared" si="205"/>
        <v>0</v>
      </c>
      <c r="AO823" s="116">
        <f t="shared" si="206"/>
        <v>0</v>
      </c>
      <c r="AP823" s="116">
        <f t="shared" si="207"/>
        <v>0</v>
      </c>
      <c r="AQ823" s="116">
        <f t="shared" si="208"/>
        <v>362</v>
      </c>
    </row>
    <row r="824" spans="1:43" x14ac:dyDescent="0.25">
      <c r="A824" s="119" t="s">
        <v>1088</v>
      </c>
      <c r="B824" s="119" t="s">
        <v>1090</v>
      </c>
      <c r="C824" s="120">
        <v>0</v>
      </c>
      <c r="D824" s="120">
        <v>69</v>
      </c>
      <c r="E824" s="120">
        <v>56</v>
      </c>
      <c r="F824" s="120">
        <v>74</v>
      </c>
      <c r="G824" s="120">
        <v>69</v>
      </c>
      <c r="H824" s="120">
        <v>63</v>
      </c>
      <c r="I824" s="120">
        <v>81</v>
      </c>
      <c r="J824" s="120">
        <v>0</v>
      </c>
      <c r="K824" s="120">
        <v>0</v>
      </c>
      <c r="L824" s="120">
        <v>0</v>
      </c>
      <c r="M824" s="120">
        <v>0</v>
      </c>
      <c r="N824" s="120">
        <v>0</v>
      </c>
      <c r="O824" s="120">
        <v>0</v>
      </c>
      <c r="P824" s="120">
        <v>0</v>
      </c>
      <c r="Q824" s="120">
        <v>0</v>
      </c>
      <c r="R824" s="120">
        <v>412</v>
      </c>
      <c r="AB824" s="116">
        <f t="shared" si="193"/>
        <v>0</v>
      </c>
      <c r="AC824" s="116">
        <f t="shared" si="194"/>
        <v>69</v>
      </c>
      <c r="AD824" s="116">
        <f t="shared" si="195"/>
        <v>56</v>
      </c>
      <c r="AE824" s="116">
        <f t="shared" si="196"/>
        <v>74</v>
      </c>
      <c r="AF824" s="116">
        <f t="shared" si="197"/>
        <v>69</v>
      </c>
      <c r="AG824" s="116">
        <f t="shared" si="198"/>
        <v>63</v>
      </c>
      <c r="AH824" s="116">
        <f t="shared" si="199"/>
        <v>81</v>
      </c>
      <c r="AI824" s="116">
        <f t="shared" si="200"/>
        <v>0</v>
      </c>
      <c r="AJ824" s="116">
        <f t="shared" si="201"/>
        <v>0</v>
      </c>
      <c r="AK824" s="116">
        <f t="shared" si="202"/>
        <v>0</v>
      </c>
      <c r="AL824" s="116">
        <f t="shared" si="203"/>
        <v>0</v>
      </c>
      <c r="AM824" s="116">
        <f t="shared" si="204"/>
        <v>0</v>
      </c>
      <c r="AN824" s="116">
        <f t="shared" si="205"/>
        <v>0</v>
      </c>
      <c r="AO824" s="116">
        <f t="shared" si="206"/>
        <v>0</v>
      </c>
      <c r="AP824" s="116">
        <f t="shared" si="207"/>
        <v>0</v>
      </c>
      <c r="AQ824" s="116">
        <f t="shared" si="208"/>
        <v>412</v>
      </c>
    </row>
    <row r="825" spans="1:43" x14ac:dyDescent="0.25">
      <c r="A825" s="119" t="s">
        <v>1088</v>
      </c>
      <c r="B825" s="119" t="s">
        <v>1091</v>
      </c>
      <c r="C825" s="120">
        <v>0</v>
      </c>
      <c r="D825" s="120">
        <v>0</v>
      </c>
      <c r="E825" s="120">
        <v>0</v>
      </c>
      <c r="F825" s="120">
        <v>0</v>
      </c>
      <c r="G825" s="120">
        <v>0</v>
      </c>
      <c r="H825" s="120">
        <v>0</v>
      </c>
      <c r="I825" s="120">
        <v>0</v>
      </c>
      <c r="J825" s="120">
        <v>106</v>
      </c>
      <c r="K825" s="120">
        <v>105</v>
      </c>
      <c r="L825" s="120">
        <v>116</v>
      </c>
      <c r="M825" s="120">
        <v>0</v>
      </c>
      <c r="N825" s="120">
        <v>0</v>
      </c>
      <c r="O825" s="120">
        <v>0</v>
      </c>
      <c r="P825" s="120">
        <v>0</v>
      </c>
      <c r="Q825" s="120">
        <v>0</v>
      </c>
      <c r="R825" s="120">
        <v>327</v>
      </c>
      <c r="AB825" s="116">
        <f t="shared" si="193"/>
        <v>0</v>
      </c>
      <c r="AC825" s="116">
        <f t="shared" si="194"/>
        <v>0</v>
      </c>
      <c r="AD825" s="116">
        <f t="shared" si="195"/>
        <v>0</v>
      </c>
      <c r="AE825" s="116">
        <f t="shared" si="196"/>
        <v>0</v>
      </c>
      <c r="AF825" s="116">
        <f t="shared" si="197"/>
        <v>0</v>
      </c>
      <c r="AG825" s="116">
        <f t="shared" si="198"/>
        <v>0</v>
      </c>
      <c r="AH825" s="116">
        <f t="shared" si="199"/>
        <v>0</v>
      </c>
      <c r="AI825" s="116">
        <f t="shared" si="200"/>
        <v>106</v>
      </c>
      <c r="AJ825" s="116">
        <f t="shared" si="201"/>
        <v>105</v>
      </c>
      <c r="AK825" s="116">
        <f t="shared" si="202"/>
        <v>116</v>
      </c>
      <c r="AL825" s="116">
        <f t="shared" si="203"/>
        <v>0</v>
      </c>
      <c r="AM825" s="116">
        <f t="shared" si="204"/>
        <v>0</v>
      </c>
      <c r="AN825" s="116">
        <f t="shared" si="205"/>
        <v>0</v>
      </c>
      <c r="AO825" s="116">
        <f t="shared" si="206"/>
        <v>0</v>
      </c>
      <c r="AP825" s="116">
        <f t="shared" si="207"/>
        <v>0</v>
      </c>
      <c r="AQ825" s="116">
        <f t="shared" si="208"/>
        <v>327</v>
      </c>
    </row>
    <row r="826" spans="1:43" x14ac:dyDescent="0.25">
      <c r="A826" s="119" t="s">
        <v>1088</v>
      </c>
      <c r="B826" s="119" t="s">
        <v>1092</v>
      </c>
      <c r="C826" s="120">
        <v>0</v>
      </c>
      <c r="D826" s="120">
        <v>0</v>
      </c>
      <c r="E826" s="120">
        <v>0</v>
      </c>
      <c r="F826" s="120">
        <v>0</v>
      </c>
      <c r="G826" s="120">
        <v>0</v>
      </c>
      <c r="H826" s="120">
        <v>0</v>
      </c>
      <c r="I826" s="120">
        <v>0</v>
      </c>
      <c r="J826" s="120">
        <v>0</v>
      </c>
      <c r="K826" s="120">
        <v>0</v>
      </c>
      <c r="L826" s="120">
        <v>0</v>
      </c>
      <c r="M826" s="120">
        <v>201</v>
      </c>
      <c r="N826" s="120">
        <v>229</v>
      </c>
      <c r="O826" s="120">
        <v>237</v>
      </c>
      <c r="P826" s="120">
        <v>230</v>
      </c>
      <c r="Q826" s="120">
        <v>0</v>
      </c>
      <c r="R826" s="118">
        <v>897</v>
      </c>
      <c r="AB826" s="116">
        <f t="shared" si="193"/>
        <v>0</v>
      </c>
      <c r="AC826" s="116">
        <f t="shared" si="194"/>
        <v>0</v>
      </c>
      <c r="AD826" s="116">
        <f t="shared" si="195"/>
        <v>0</v>
      </c>
      <c r="AE826" s="116">
        <f t="shared" si="196"/>
        <v>0</v>
      </c>
      <c r="AF826" s="116">
        <f t="shared" si="197"/>
        <v>0</v>
      </c>
      <c r="AG826" s="116">
        <f t="shared" si="198"/>
        <v>0</v>
      </c>
      <c r="AH826" s="116">
        <f t="shared" si="199"/>
        <v>0</v>
      </c>
      <c r="AI826" s="116">
        <f t="shared" si="200"/>
        <v>0</v>
      </c>
      <c r="AJ826" s="116">
        <f t="shared" si="201"/>
        <v>0</v>
      </c>
      <c r="AK826" s="116">
        <f t="shared" si="202"/>
        <v>0</v>
      </c>
      <c r="AL826" s="116">
        <f t="shared" si="203"/>
        <v>201</v>
      </c>
      <c r="AM826" s="116">
        <f t="shared" si="204"/>
        <v>229</v>
      </c>
      <c r="AN826" s="116">
        <f t="shared" si="205"/>
        <v>237</v>
      </c>
      <c r="AO826" s="116">
        <f t="shared" si="206"/>
        <v>230</v>
      </c>
      <c r="AP826" s="116">
        <f t="shared" si="207"/>
        <v>0</v>
      </c>
      <c r="AQ826" s="116">
        <f t="shared" si="208"/>
        <v>897</v>
      </c>
    </row>
    <row r="827" spans="1:43" x14ac:dyDescent="0.25">
      <c r="A827" s="119" t="s">
        <v>1088</v>
      </c>
      <c r="B827" s="119" t="s">
        <v>1093</v>
      </c>
      <c r="C827" s="120">
        <v>0</v>
      </c>
      <c r="D827" s="120">
        <v>0</v>
      </c>
      <c r="E827" s="120">
        <v>0</v>
      </c>
      <c r="F827" s="120">
        <v>0</v>
      </c>
      <c r="G827" s="120">
        <v>0</v>
      </c>
      <c r="H827" s="120">
        <v>0</v>
      </c>
      <c r="I827" s="120">
        <v>0</v>
      </c>
      <c r="J827" s="120">
        <v>118</v>
      </c>
      <c r="K827" s="120">
        <v>114</v>
      </c>
      <c r="L827" s="120">
        <v>105</v>
      </c>
      <c r="M827" s="120">
        <v>0</v>
      </c>
      <c r="N827" s="120">
        <v>0</v>
      </c>
      <c r="O827" s="120">
        <v>0</v>
      </c>
      <c r="P827" s="120">
        <v>0</v>
      </c>
      <c r="Q827" s="120">
        <v>0</v>
      </c>
      <c r="R827" s="120">
        <v>337</v>
      </c>
      <c r="AB827" s="116">
        <f t="shared" si="193"/>
        <v>0</v>
      </c>
      <c r="AC827" s="116">
        <f t="shared" si="194"/>
        <v>0</v>
      </c>
      <c r="AD827" s="116">
        <f t="shared" si="195"/>
        <v>0</v>
      </c>
      <c r="AE827" s="116">
        <f t="shared" si="196"/>
        <v>0</v>
      </c>
      <c r="AF827" s="116">
        <f t="shared" si="197"/>
        <v>0</v>
      </c>
      <c r="AG827" s="116">
        <f t="shared" si="198"/>
        <v>0</v>
      </c>
      <c r="AH827" s="116">
        <f t="shared" si="199"/>
        <v>0</v>
      </c>
      <c r="AI827" s="116">
        <f t="shared" si="200"/>
        <v>118</v>
      </c>
      <c r="AJ827" s="116">
        <f t="shared" si="201"/>
        <v>114</v>
      </c>
      <c r="AK827" s="116">
        <f t="shared" si="202"/>
        <v>105</v>
      </c>
      <c r="AL827" s="116">
        <f t="shared" si="203"/>
        <v>0</v>
      </c>
      <c r="AM827" s="116">
        <f t="shared" si="204"/>
        <v>0</v>
      </c>
      <c r="AN827" s="116">
        <f t="shared" si="205"/>
        <v>0</v>
      </c>
      <c r="AO827" s="116">
        <f t="shared" si="206"/>
        <v>0</v>
      </c>
      <c r="AP827" s="116">
        <f t="shared" si="207"/>
        <v>0</v>
      </c>
      <c r="AQ827" s="116">
        <f t="shared" si="208"/>
        <v>337</v>
      </c>
    </row>
    <row r="828" spans="1:43" x14ac:dyDescent="0.25">
      <c r="A828" s="119" t="s">
        <v>1088</v>
      </c>
      <c r="B828" s="119" t="s">
        <v>1094</v>
      </c>
      <c r="C828" s="120">
        <v>58</v>
      </c>
      <c r="D828" s="120">
        <v>57</v>
      </c>
      <c r="E828" s="120">
        <v>58</v>
      </c>
      <c r="F828" s="120">
        <v>67</v>
      </c>
      <c r="G828" s="120">
        <v>66</v>
      </c>
      <c r="H828" s="120">
        <v>60</v>
      </c>
      <c r="I828" s="120">
        <v>63</v>
      </c>
      <c r="J828" s="120">
        <v>0</v>
      </c>
      <c r="K828" s="120">
        <v>0</v>
      </c>
      <c r="L828" s="120">
        <v>0</v>
      </c>
      <c r="M828" s="120">
        <v>0</v>
      </c>
      <c r="N828" s="120">
        <v>0</v>
      </c>
      <c r="O828" s="120">
        <v>0</v>
      </c>
      <c r="P828" s="120">
        <v>0</v>
      </c>
      <c r="Q828" s="120">
        <v>0</v>
      </c>
      <c r="R828" s="120">
        <v>429</v>
      </c>
      <c r="AB828" s="116">
        <f t="shared" si="193"/>
        <v>58</v>
      </c>
      <c r="AC828" s="116">
        <f t="shared" si="194"/>
        <v>57</v>
      </c>
      <c r="AD828" s="116">
        <f t="shared" si="195"/>
        <v>58</v>
      </c>
      <c r="AE828" s="116">
        <f t="shared" si="196"/>
        <v>67</v>
      </c>
      <c r="AF828" s="116">
        <f t="shared" si="197"/>
        <v>66</v>
      </c>
      <c r="AG828" s="116">
        <f t="shared" si="198"/>
        <v>60</v>
      </c>
      <c r="AH828" s="116">
        <f t="shared" si="199"/>
        <v>63</v>
      </c>
      <c r="AI828" s="116">
        <f t="shared" si="200"/>
        <v>0</v>
      </c>
      <c r="AJ828" s="116">
        <f t="shared" si="201"/>
        <v>0</v>
      </c>
      <c r="AK828" s="116">
        <f t="shared" si="202"/>
        <v>0</v>
      </c>
      <c r="AL828" s="116">
        <f t="shared" si="203"/>
        <v>0</v>
      </c>
      <c r="AM828" s="116">
        <f t="shared" si="204"/>
        <v>0</v>
      </c>
      <c r="AN828" s="116">
        <f t="shared" si="205"/>
        <v>0</v>
      </c>
      <c r="AO828" s="116">
        <f t="shared" si="206"/>
        <v>0</v>
      </c>
      <c r="AP828" s="116">
        <f t="shared" si="207"/>
        <v>0</v>
      </c>
      <c r="AQ828" s="116">
        <f t="shared" si="208"/>
        <v>429</v>
      </c>
    </row>
    <row r="829" spans="1:43" x14ac:dyDescent="0.25">
      <c r="A829" s="119" t="s">
        <v>1095</v>
      </c>
      <c r="B829" s="119" t="s">
        <v>1096</v>
      </c>
      <c r="C829" s="120">
        <v>45</v>
      </c>
      <c r="D829" s="120">
        <v>87</v>
      </c>
      <c r="E829" s="120">
        <v>86</v>
      </c>
      <c r="F829" s="120">
        <v>88</v>
      </c>
      <c r="G829" s="120">
        <v>92</v>
      </c>
      <c r="H829" s="120">
        <v>94</v>
      </c>
      <c r="I829" s="120">
        <v>0</v>
      </c>
      <c r="J829" s="120">
        <v>0</v>
      </c>
      <c r="K829" s="120">
        <v>0</v>
      </c>
      <c r="L829" s="120">
        <v>0</v>
      </c>
      <c r="M829" s="120">
        <v>0</v>
      </c>
      <c r="N829" s="120">
        <v>0</v>
      </c>
      <c r="O829" s="120">
        <v>0</v>
      </c>
      <c r="P829" s="120">
        <v>0</v>
      </c>
      <c r="Q829" s="120">
        <v>0</v>
      </c>
      <c r="R829" s="120">
        <v>492</v>
      </c>
      <c r="AB829" s="116">
        <f t="shared" si="193"/>
        <v>45</v>
      </c>
      <c r="AC829" s="116">
        <f t="shared" si="194"/>
        <v>87</v>
      </c>
      <c r="AD829" s="116">
        <f t="shared" si="195"/>
        <v>86</v>
      </c>
      <c r="AE829" s="116">
        <f t="shared" si="196"/>
        <v>88</v>
      </c>
      <c r="AF829" s="116">
        <f t="shared" si="197"/>
        <v>92</v>
      </c>
      <c r="AG829" s="116">
        <f t="shared" si="198"/>
        <v>94</v>
      </c>
      <c r="AH829" s="116">
        <f t="shared" si="199"/>
        <v>0</v>
      </c>
      <c r="AI829" s="116">
        <f t="shared" si="200"/>
        <v>0</v>
      </c>
      <c r="AJ829" s="116">
        <f t="shared" si="201"/>
        <v>0</v>
      </c>
      <c r="AK829" s="116">
        <f t="shared" si="202"/>
        <v>0</v>
      </c>
      <c r="AL829" s="116">
        <f t="shared" si="203"/>
        <v>0</v>
      </c>
      <c r="AM829" s="116">
        <f t="shared" si="204"/>
        <v>0</v>
      </c>
      <c r="AN829" s="116">
        <f t="shared" si="205"/>
        <v>0</v>
      </c>
      <c r="AO829" s="116">
        <f t="shared" si="206"/>
        <v>0</v>
      </c>
      <c r="AP829" s="116">
        <f t="shared" si="207"/>
        <v>0</v>
      </c>
      <c r="AQ829" s="116">
        <f t="shared" si="208"/>
        <v>492</v>
      </c>
    </row>
    <row r="830" spans="1:43" x14ac:dyDescent="0.25">
      <c r="A830" s="119" t="s">
        <v>1095</v>
      </c>
      <c r="B830" s="119" t="s">
        <v>1097</v>
      </c>
      <c r="C830" s="120">
        <v>0</v>
      </c>
      <c r="D830" s="120">
        <v>0</v>
      </c>
      <c r="E830" s="120">
        <v>0</v>
      </c>
      <c r="F830" s="120">
        <v>0</v>
      </c>
      <c r="G830" s="120">
        <v>0</v>
      </c>
      <c r="H830" s="120">
        <v>0</v>
      </c>
      <c r="I830" s="120">
        <v>125</v>
      </c>
      <c r="J830" s="120">
        <v>141</v>
      </c>
      <c r="K830" s="120">
        <v>121</v>
      </c>
      <c r="L830" s="120">
        <v>129</v>
      </c>
      <c r="M830" s="120">
        <v>0</v>
      </c>
      <c r="N830" s="120">
        <v>0</v>
      </c>
      <c r="O830" s="120">
        <v>0</v>
      </c>
      <c r="P830" s="120">
        <v>0</v>
      </c>
      <c r="Q830" s="120">
        <v>0</v>
      </c>
      <c r="R830" s="120">
        <v>516</v>
      </c>
      <c r="AB830" s="116">
        <f t="shared" si="193"/>
        <v>0</v>
      </c>
      <c r="AC830" s="116">
        <f t="shared" si="194"/>
        <v>0</v>
      </c>
      <c r="AD830" s="116">
        <f t="shared" si="195"/>
        <v>0</v>
      </c>
      <c r="AE830" s="116">
        <f t="shared" si="196"/>
        <v>0</v>
      </c>
      <c r="AF830" s="116">
        <f t="shared" si="197"/>
        <v>0</v>
      </c>
      <c r="AG830" s="116">
        <f t="shared" si="198"/>
        <v>0</v>
      </c>
      <c r="AH830" s="116">
        <f t="shared" si="199"/>
        <v>125</v>
      </c>
      <c r="AI830" s="116">
        <f t="shared" si="200"/>
        <v>141</v>
      </c>
      <c r="AJ830" s="116">
        <f t="shared" si="201"/>
        <v>121</v>
      </c>
      <c r="AK830" s="116">
        <f t="shared" si="202"/>
        <v>129</v>
      </c>
      <c r="AL830" s="116">
        <f t="shared" si="203"/>
        <v>0</v>
      </c>
      <c r="AM830" s="116">
        <f t="shared" si="204"/>
        <v>0</v>
      </c>
      <c r="AN830" s="116">
        <f t="shared" si="205"/>
        <v>0</v>
      </c>
      <c r="AO830" s="116">
        <f t="shared" si="206"/>
        <v>0</v>
      </c>
      <c r="AP830" s="116">
        <f t="shared" si="207"/>
        <v>0</v>
      </c>
      <c r="AQ830" s="116">
        <f t="shared" si="208"/>
        <v>516</v>
      </c>
    </row>
    <row r="831" spans="1:43" x14ac:dyDescent="0.25">
      <c r="A831" s="119" t="s">
        <v>1095</v>
      </c>
      <c r="B831" s="119" t="s">
        <v>1098</v>
      </c>
      <c r="C831" s="120">
        <v>11</v>
      </c>
      <c r="D831" s="120">
        <v>28</v>
      </c>
      <c r="E831" s="120">
        <v>39</v>
      </c>
      <c r="F831" s="120">
        <v>42</v>
      </c>
      <c r="G831" s="120">
        <v>42</v>
      </c>
      <c r="H831" s="120">
        <v>49</v>
      </c>
      <c r="I831" s="120">
        <v>49</v>
      </c>
      <c r="J831" s="120">
        <v>54</v>
      </c>
      <c r="K831" s="120">
        <v>45</v>
      </c>
      <c r="L831" s="120">
        <v>49</v>
      </c>
      <c r="M831" s="120">
        <v>0</v>
      </c>
      <c r="N831" s="120">
        <v>0</v>
      </c>
      <c r="O831" s="120">
        <v>0</v>
      </c>
      <c r="P831" s="120">
        <v>0</v>
      </c>
      <c r="Q831" s="120">
        <v>0</v>
      </c>
      <c r="R831" s="120">
        <v>408</v>
      </c>
      <c r="AB831" s="116">
        <f t="shared" si="193"/>
        <v>11</v>
      </c>
      <c r="AC831" s="116">
        <f t="shared" si="194"/>
        <v>28</v>
      </c>
      <c r="AD831" s="116">
        <f t="shared" si="195"/>
        <v>39</v>
      </c>
      <c r="AE831" s="116">
        <f t="shared" si="196"/>
        <v>42</v>
      </c>
      <c r="AF831" s="116">
        <f t="shared" si="197"/>
        <v>42</v>
      </c>
      <c r="AG831" s="116">
        <f t="shared" si="198"/>
        <v>49</v>
      </c>
      <c r="AH831" s="116">
        <f t="shared" si="199"/>
        <v>49</v>
      </c>
      <c r="AI831" s="116">
        <f t="shared" si="200"/>
        <v>54</v>
      </c>
      <c r="AJ831" s="116">
        <f t="shared" si="201"/>
        <v>45</v>
      </c>
      <c r="AK831" s="116">
        <f t="shared" si="202"/>
        <v>49</v>
      </c>
      <c r="AL831" s="116">
        <f t="shared" si="203"/>
        <v>0</v>
      </c>
      <c r="AM831" s="116">
        <f t="shared" si="204"/>
        <v>0</v>
      </c>
      <c r="AN831" s="116">
        <f t="shared" si="205"/>
        <v>0</v>
      </c>
      <c r="AO831" s="116">
        <f t="shared" si="206"/>
        <v>0</v>
      </c>
      <c r="AP831" s="116">
        <f t="shared" si="207"/>
        <v>0</v>
      </c>
      <c r="AQ831" s="116">
        <f t="shared" si="208"/>
        <v>408</v>
      </c>
    </row>
    <row r="832" spans="1:43" x14ac:dyDescent="0.25">
      <c r="A832" s="119" t="s">
        <v>1095</v>
      </c>
      <c r="B832" s="119" t="s">
        <v>1099</v>
      </c>
      <c r="C832" s="120">
        <v>121</v>
      </c>
      <c r="D832" s="120">
        <v>0</v>
      </c>
      <c r="E832" s="120">
        <v>0</v>
      </c>
      <c r="F832" s="120">
        <v>0</v>
      </c>
      <c r="G832" s="120">
        <v>0</v>
      </c>
      <c r="H832" s="120">
        <v>0</v>
      </c>
      <c r="I832" s="120">
        <v>0</v>
      </c>
      <c r="J832" s="120">
        <v>0</v>
      </c>
      <c r="K832" s="120">
        <v>0</v>
      </c>
      <c r="L832" s="120">
        <v>0</v>
      </c>
      <c r="M832" s="120">
        <v>0</v>
      </c>
      <c r="N832" s="120">
        <v>0</v>
      </c>
      <c r="O832" s="120">
        <v>0</v>
      </c>
      <c r="P832" s="120">
        <v>0</v>
      </c>
      <c r="Q832" s="120">
        <v>0</v>
      </c>
      <c r="R832" s="120">
        <v>121</v>
      </c>
      <c r="AB832" s="116">
        <f t="shared" si="193"/>
        <v>121</v>
      </c>
      <c r="AC832" s="116">
        <f t="shared" si="194"/>
        <v>0</v>
      </c>
      <c r="AD832" s="116">
        <f t="shared" si="195"/>
        <v>0</v>
      </c>
      <c r="AE832" s="116">
        <f t="shared" si="196"/>
        <v>0</v>
      </c>
      <c r="AF832" s="116">
        <f t="shared" si="197"/>
        <v>0</v>
      </c>
      <c r="AG832" s="116">
        <f t="shared" si="198"/>
        <v>0</v>
      </c>
      <c r="AH832" s="116">
        <f t="shared" si="199"/>
        <v>0</v>
      </c>
      <c r="AI832" s="116">
        <f t="shared" si="200"/>
        <v>0</v>
      </c>
      <c r="AJ832" s="116">
        <f t="shared" si="201"/>
        <v>0</v>
      </c>
      <c r="AK832" s="116">
        <f t="shared" si="202"/>
        <v>0</v>
      </c>
      <c r="AL832" s="116">
        <f t="shared" si="203"/>
        <v>0</v>
      </c>
      <c r="AM832" s="116">
        <f t="shared" si="204"/>
        <v>0</v>
      </c>
      <c r="AN832" s="116">
        <f t="shared" si="205"/>
        <v>0</v>
      </c>
      <c r="AO832" s="116">
        <f t="shared" si="206"/>
        <v>0</v>
      </c>
      <c r="AP832" s="116">
        <f t="shared" si="207"/>
        <v>0</v>
      </c>
      <c r="AQ832" s="116">
        <f t="shared" si="208"/>
        <v>121</v>
      </c>
    </row>
    <row r="833" spans="1:43" x14ac:dyDescent="0.25">
      <c r="A833" s="119" t="s">
        <v>1095</v>
      </c>
      <c r="B833" s="119" t="s">
        <v>1100</v>
      </c>
      <c r="C833" s="120">
        <v>62</v>
      </c>
      <c r="D833" s="120">
        <v>79</v>
      </c>
      <c r="E833" s="120">
        <v>86</v>
      </c>
      <c r="F833" s="120">
        <v>87</v>
      </c>
      <c r="G833" s="120">
        <v>91</v>
      </c>
      <c r="H833" s="120">
        <v>92</v>
      </c>
      <c r="I833" s="120">
        <v>0</v>
      </c>
      <c r="J833" s="120">
        <v>0</v>
      </c>
      <c r="K833" s="120">
        <v>0</v>
      </c>
      <c r="L833" s="120">
        <v>0</v>
      </c>
      <c r="M833" s="120">
        <v>0</v>
      </c>
      <c r="N833" s="120">
        <v>0</v>
      </c>
      <c r="O833" s="120">
        <v>0</v>
      </c>
      <c r="P833" s="120">
        <v>0</v>
      </c>
      <c r="Q833" s="120">
        <v>0</v>
      </c>
      <c r="R833" s="120">
        <v>497</v>
      </c>
      <c r="AB833" s="116">
        <f t="shared" si="193"/>
        <v>62</v>
      </c>
      <c r="AC833" s="116">
        <f t="shared" si="194"/>
        <v>79</v>
      </c>
      <c r="AD833" s="116">
        <f t="shared" si="195"/>
        <v>86</v>
      </c>
      <c r="AE833" s="116">
        <f t="shared" si="196"/>
        <v>87</v>
      </c>
      <c r="AF833" s="116">
        <f t="shared" si="197"/>
        <v>91</v>
      </c>
      <c r="AG833" s="116">
        <f t="shared" si="198"/>
        <v>92</v>
      </c>
      <c r="AH833" s="116">
        <f t="shared" si="199"/>
        <v>0</v>
      </c>
      <c r="AI833" s="116">
        <f t="shared" si="200"/>
        <v>0</v>
      </c>
      <c r="AJ833" s="116">
        <f t="shared" si="201"/>
        <v>0</v>
      </c>
      <c r="AK833" s="116">
        <f t="shared" si="202"/>
        <v>0</v>
      </c>
      <c r="AL833" s="116">
        <f t="shared" si="203"/>
        <v>0</v>
      </c>
      <c r="AM833" s="116">
        <f t="shared" si="204"/>
        <v>0</v>
      </c>
      <c r="AN833" s="116">
        <f t="shared" si="205"/>
        <v>0</v>
      </c>
      <c r="AO833" s="116">
        <f t="shared" si="206"/>
        <v>0</v>
      </c>
      <c r="AP833" s="116">
        <f t="shared" si="207"/>
        <v>0</v>
      </c>
      <c r="AQ833" s="116">
        <f t="shared" si="208"/>
        <v>497</v>
      </c>
    </row>
    <row r="834" spans="1:43" x14ac:dyDescent="0.25">
      <c r="A834" s="119" t="s">
        <v>1095</v>
      </c>
      <c r="B834" s="119" t="s">
        <v>1101</v>
      </c>
      <c r="C834" s="120">
        <v>36</v>
      </c>
      <c r="D834" s="120">
        <v>76</v>
      </c>
      <c r="E834" s="120">
        <v>90</v>
      </c>
      <c r="F834" s="120">
        <v>76</v>
      </c>
      <c r="G834" s="120">
        <v>79</v>
      </c>
      <c r="H834" s="120">
        <v>91</v>
      </c>
      <c r="I834" s="120">
        <v>0</v>
      </c>
      <c r="J834" s="120">
        <v>0</v>
      </c>
      <c r="K834" s="120">
        <v>0</v>
      </c>
      <c r="L834" s="120">
        <v>0</v>
      </c>
      <c r="M834" s="120">
        <v>0</v>
      </c>
      <c r="N834" s="120">
        <v>0</v>
      </c>
      <c r="O834" s="120">
        <v>0</v>
      </c>
      <c r="P834" s="120">
        <v>0</v>
      </c>
      <c r="Q834" s="120">
        <v>0</v>
      </c>
      <c r="R834" s="120">
        <v>448</v>
      </c>
      <c r="AB834" s="116">
        <f t="shared" si="193"/>
        <v>36</v>
      </c>
      <c r="AC834" s="116">
        <f t="shared" si="194"/>
        <v>76</v>
      </c>
      <c r="AD834" s="116">
        <f t="shared" si="195"/>
        <v>90</v>
      </c>
      <c r="AE834" s="116">
        <f t="shared" si="196"/>
        <v>76</v>
      </c>
      <c r="AF834" s="116">
        <f t="shared" si="197"/>
        <v>79</v>
      </c>
      <c r="AG834" s="116">
        <f t="shared" si="198"/>
        <v>91</v>
      </c>
      <c r="AH834" s="116">
        <f t="shared" si="199"/>
        <v>0</v>
      </c>
      <c r="AI834" s="116">
        <f t="shared" si="200"/>
        <v>0</v>
      </c>
      <c r="AJ834" s="116">
        <f t="shared" si="201"/>
        <v>0</v>
      </c>
      <c r="AK834" s="116">
        <f t="shared" si="202"/>
        <v>0</v>
      </c>
      <c r="AL834" s="116">
        <f t="shared" si="203"/>
        <v>0</v>
      </c>
      <c r="AM834" s="116">
        <f t="shared" si="204"/>
        <v>0</v>
      </c>
      <c r="AN834" s="116">
        <f t="shared" si="205"/>
        <v>0</v>
      </c>
      <c r="AO834" s="116">
        <f t="shared" si="206"/>
        <v>0</v>
      </c>
      <c r="AP834" s="116">
        <f t="shared" si="207"/>
        <v>0</v>
      </c>
      <c r="AQ834" s="116">
        <f t="shared" si="208"/>
        <v>448</v>
      </c>
    </row>
    <row r="835" spans="1:43" x14ac:dyDescent="0.25">
      <c r="A835" s="119" t="s">
        <v>1095</v>
      </c>
      <c r="B835" s="119" t="s">
        <v>1102</v>
      </c>
      <c r="C835" s="120">
        <v>0</v>
      </c>
      <c r="D835" s="120">
        <v>0</v>
      </c>
      <c r="E835" s="120">
        <v>0</v>
      </c>
      <c r="F835" s="120">
        <v>0</v>
      </c>
      <c r="G835" s="120">
        <v>0</v>
      </c>
      <c r="H835" s="120">
        <v>0</v>
      </c>
      <c r="I835" s="120">
        <v>166</v>
      </c>
      <c r="J835" s="120">
        <v>174</v>
      </c>
      <c r="K835" s="120">
        <v>162</v>
      </c>
      <c r="L835" s="120">
        <v>161</v>
      </c>
      <c r="M835" s="120">
        <v>0</v>
      </c>
      <c r="N835" s="120">
        <v>0</v>
      </c>
      <c r="O835" s="120">
        <v>0</v>
      </c>
      <c r="P835" s="120">
        <v>0</v>
      </c>
      <c r="Q835" s="120">
        <v>0</v>
      </c>
      <c r="R835" s="120">
        <v>663</v>
      </c>
      <c r="AB835" s="116">
        <f t="shared" si="193"/>
        <v>0</v>
      </c>
      <c r="AC835" s="116">
        <f t="shared" si="194"/>
        <v>0</v>
      </c>
      <c r="AD835" s="116">
        <f t="shared" si="195"/>
        <v>0</v>
      </c>
      <c r="AE835" s="116">
        <f t="shared" si="196"/>
        <v>0</v>
      </c>
      <c r="AF835" s="116">
        <f t="shared" si="197"/>
        <v>0</v>
      </c>
      <c r="AG835" s="116">
        <f t="shared" si="198"/>
        <v>0</v>
      </c>
      <c r="AH835" s="116">
        <f t="shared" si="199"/>
        <v>166</v>
      </c>
      <c r="AI835" s="116">
        <f t="shared" si="200"/>
        <v>174</v>
      </c>
      <c r="AJ835" s="116">
        <f t="shared" si="201"/>
        <v>162</v>
      </c>
      <c r="AK835" s="116">
        <f t="shared" si="202"/>
        <v>161</v>
      </c>
      <c r="AL835" s="116">
        <f t="shared" si="203"/>
        <v>0</v>
      </c>
      <c r="AM835" s="116">
        <f t="shared" si="204"/>
        <v>0</v>
      </c>
      <c r="AN835" s="116">
        <f t="shared" si="205"/>
        <v>0</v>
      </c>
      <c r="AO835" s="116">
        <f t="shared" si="206"/>
        <v>0</v>
      </c>
      <c r="AP835" s="116">
        <f t="shared" si="207"/>
        <v>0</v>
      </c>
      <c r="AQ835" s="116">
        <f t="shared" si="208"/>
        <v>663</v>
      </c>
    </row>
    <row r="836" spans="1:43" x14ac:dyDescent="0.25">
      <c r="A836" s="119" t="s">
        <v>1095</v>
      </c>
      <c r="B836" s="119" t="s">
        <v>1103</v>
      </c>
      <c r="C836" s="120">
        <v>28</v>
      </c>
      <c r="D836" s="120">
        <v>80</v>
      </c>
      <c r="E836" s="120">
        <v>84</v>
      </c>
      <c r="F836" s="120">
        <v>86</v>
      </c>
      <c r="G836" s="120">
        <v>88</v>
      </c>
      <c r="H836" s="120">
        <v>88</v>
      </c>
      <c r="I836" s="120">
        <v>0</v>
      </c>
      <c r="J836" s="120">
        <v>0</v>
      </c>
      <c r="K836" s="120">
        <v>0</v>
      </c>
      <c r="L836" s="120">
        <v>0</v>
      </c>
      <c r="M836" s="120">
        <v>0</v>
      </c>
      <c r="N836" s="120">
        <v>0</v>
      </c>
      <c r="O836" s="120">
        <v>0</v>
      </c>
      <c r="P836" s="120">
        <v>0</v>
      </c>
      <c r="Q836" s="120">
        <v>0</v>
      </c>
      <c r="R836" s="120">
        <v>454</v>
      </c>
      <c r="AB836" s="116">
        <f t="shared" ref="AB836:AB899" si="209">C836*1</f>
        <v>28</v>
      </c>
      <c r="AC836" s="116">
        <f t="shared" ref="AC836:AC899" si="210">D836*1</f>
        <v>80</v>
      </c>
      <c r="AD836" s="116">
        <f t="shared" ref="AD836:AD899" si="211">E836*1</f>
        <v>84</v>
      </c>
      <c r="AE836" s="116">
        <f t="shared" ref="AE836:AE899" si="212">F836*1</f>
        <v>86</v>
      </c>
      <c r="AF836" s="116">
        <f t="shared" ref="AF836:AF899" si="213">G836*1</f>
        <v>88</v>
      </c>
      <c r="AG836" s="116">
        <f t="shared" ref="AG836:AG899" si="214">H836*1</f>
        <v>88</v>
      </c>
      <c r="AH836" s="116">
        <f t="shared" ref="AH836:AH899" si="215">I836*1</f>
        <v>0</v>
      </c>
      <c r="AI836" s="116">
        <f t="shared" ref="AI836:AI899" si="216">J836*1</f>
        <v>0</v>
      </c>
      <c r="AJ836" s="116">
        <f t="shared" ref="AJ836:AJ899" si="217">K836*1</f>
        <v>0</v>
      </c>
      <c r="AK836" s="116">
        <f t="shared" ref="AK836:AK899" si="218">L836*1</f>
        <v>0</v>
      </c>
      <c r="AL836" s="116">
        <f t="shared" ref="AL836:AL899" si="219">M836*1</f>
        <v>0</v>
      </c>
      <c r="AM836" s="116">
        <f t="shared" ref="AM836:AM899" si="220">N836*1</f>
        <v>0</v>
      </c>
      <c r="AN836" s="116">
        <f t="shared" ref="AN836:AN899" si="221">O836*1</f>
        <v>0</v>
      </c>
      <c r="AO836" s="116">
        <f t="shared" ref="AO836:AO899" si="222">P836*1</f>
        <v>0</v>
      </c>
      <c r="AP836" s="116">
        <f t="shared" ref="AP836:AP899" si="223">Q836*1</f>
        <v>0</v>
      </c>
      <c r="AQ836" s="116">
        <f t="shared" ref="AQ836:AQ899" si="224">R836*1</f>
        <v>454</v>
      </c>
    </row>
    <row r="837" spans="1:43" x14ac:dyDescent="0.25">
      <c r="A837" s="119" t="s">
        <v>1095</v>
      </c>
      <c r="B837" s="119" t="s">
        <v>1104</v>
      </c>
      <c r="C837" s="120">
        <v>2</v>
      </c>
      <c r="D837" s="120">
        <v>2</v>
      </c>
      <c r="E837" s="120">
        <v>5</v>
      </c>
      <c r="F837" s="120">
        <v>3</v>
      </c>
      <c r="G837" s="120">
        <v>5</v>
      </c>
      <c r="H837" s="120">
        <v>5</v>
      </c>
      <c r="I837" s="120">
        <v>7</v>
      </c>
      <c r="J837" s="120">
        <v>12</v>
      </c>
      <c r="K837" s="120">
        <v>7</v>
      </c>
      <c r="L837" s="120">
        <v>7</v>
      </c>
      <c r="M837" s="120">
        <v>4</v>
      </c>
      <c r="N837" s="120">
        <v>1</v>
      </c>
      <c r="O837" s="120">
        <v>1</v>
      </c>
      <c r="P837" s="120">
        <v>8</v>
      </c>
      <c r="Q837" s="120">
        <v>1</v>
      </c>
      <c r="R837" s="120">
        <v>70</v>
      </c>
      <c r="AB837" s="116">
        <f t="shared" si="209"/>
        <v>2</v>
      </c>
      <c r="AC837" s="116">
        <f t="shared" si="210"/>
        <v>2</v>
      </c>
      <c r="AD837" s="116">
        <f t="shared" si="211"/>
        <v>5</v>
      </c>
      <c r="AE837" s="116">
        <f t="shared" si="212"/>
        <v>3</v>
      </c>
      <c r="AF837" s="116">
        <f t="shared" si="213"/>
        <v>5</v>
      </c>
      <c r="AG837" s="116">
        <f t="shared" si="214"/>
        <v>5</v>
      </c>
      <c r="AH837" s="116">
        <f t="shared" si="215"/>
        <v>7</v>
      </c>
      <c r="AI837" s="116">
        <f t="shared" si="216"/>
        <v>12</v>
      </c>
      <c r="AJ837" s="116">
        <f t="shared" si="217"/>
        <v>7</v>
      </c>
      <c r="AK837" s="116">
        <f t="shared" si="218"/>
        <v>7</v>
      </c>
      <c r="AL837" s="116">
        <f t="shared" si="219"/>
        <v>4</v>
      </c>
      <c r="AM837" s="116">
        <f t="shared" si="220"/>
        <v>1</v>
      </c>
      <c r="AN837" s="116">
        <f t="shared" si="221"/>
        <v>1</v>
      </c>
      <c r="AO837" s="116">
        <f t="shared" si="222"/>
        <v>8</v>
      </c>
      <c r="AP837" s="116">
        <f t="shared" si="223"/>
        <v>1</v>
      </c>
      <c r="AQ837" s="116">
        <f t="shared" si="224"/>
        <v>70</v>
      </c>
    </row>
    <row r="838" spans="1:43" x14ac:dyDescent="0.25">
      <c r="A838" s="119" t="s">
        <v>1095</v>
      </c>
      <c r="B838" s="119" t="s">
        <v>1105</v>
      </c>
      <c r="C838" s="120">
        <v>41</v>
      </c>
      <c r="D838" s="120">
        <v>90</v>
      </c>
      <c r="E838" s="120">
        <v>79</v>
      </c>
      <c r="F838" s="120">
        <v>83</v>
      </c>
      <c r="G838" s="120">
        <v>94</v>
      </c>
      <c r="H838" s="120">
        <v>93</v>
      </c>
      <c r="I838" s="120">
        <v>0</v>
      </c>
      <c r="J838" s="120">
        <v>0</v>
      </c>
      <c r="K838" s="120">
        <v>0</v>
      </c>
      <c r="L838" s="120">
        <v>0</v>
      </c>
      <c r="M838" s="120">
        <v>0</v>
      </c>
      <c r="N838" s="120">
        <v>0</v>
      </c>
      <c r="O838" s="120">
        <v>0</v>
      </c>
      <c r="P838" s="120">
        <v>0</v>
      </c>
      <c r="Q838" s="120">
        <v>0</v>
      </c>
      <c r="R838" s="120">
        <v>480</v>
      </c>
      <c r="AB838" s="116">
        <f t="shared" si="209"/>
        <v>41</v>
      </c>
      <c r="AC838" s="116">
        <f t="shared" si="210"/>
        <v>90</v>
      </c>
      <c r="AD838" s="116">
        <f t="shared" si="211"/>
        <v>79</v>
      </c>
      <c r="AE838" s="116">
        <f t="shared" si="212"/>
        <v>83</v>
      </c>
      <c r="AF838" s="116">
        <f t="shared" si="213"/>
        <v>94</v>
      </c>
      <c r="AG838" s="116">
        <f t="shared" si="214"/>
        <v>93</v>
      </c>
      <c r="AH838" s="116">
        <f t="shared" si="215"/>
        <v>0</v>
      </c>
      <c r="AI838" s="116">
        <f t="shared" si="216"/>
        <v>0</v>
      </c>
      <c r="AJ838" s="116">
        <f t="shared" si="217"/>
        <v>0</v>
      </c>
      <c r="AK838" s="116">
        <f t="shared" si="218"/>
        <v>0</v>
      </c>
      <c r="AL838" s="116">
        <f t="shared" si="219"/>
        <v>0</v>
      </c>
      <c r="AM838" s="116">
        <f t="shared" si="220"/>
        <v>0</v>
      </c>
      <c r="AN838" s="116">
        <f t="shared" si="221"/>
        <v>0</v>
      </c>
      <c r="AO838" s="116">
        <f t="shared" si="222"/>
        <v>0</v>
      </c>
      <c r="AP838" s="116">
        <f t="shared" si="223"/>
        <v>0</v>
      </c>
      <c r="AQ838" s="116">
        <f t="shared" si="224"/>
        <v>480</v>
      </c>
    </row>
    <row r="839" spans="1:43" x14ac:dyDescent="0.25">
      <c r="A839" s="119" t="s">
        <v>1095</v>
      </c>
      <c r="B839" s="119" t="s">
        <v>1106</v>
      </c>
      <c r="C839" s="120">
        <v>0</v>
      </c>
      <c r="D839" s="120">
        <v>0</v>
      </c>
      <c r="E839" s="120">
        <v>0</v>
      </c>
      <c r="F839" s="120">
        <v>0</v>
      </c>
      <c r="G839" s="120">
        <v>0</v>
      </c>
      <c r="H839" s="120">
        <v>0</v>
      </c>
      <c r="I839" s="120">
        <v>135</v>
      </c>
      <c r="J839" s="120">
        <v>169</v>
      </c>
      <c r="K839" s="120">
        <v>143</v>
      </c>
      <c r="L839" s="120">
        <v>153</v>
      </c>
      <c r="M839" s="120">
        <v>0</v>
      </c>
      <c r="N839" s="120">
        <v>0</v>
      </c>
      <c r="O839" s="120">
        <v>0</v>
      </c>
      <c r="P839" s="120">
        <v>0</v>
      </c>
      <c r="Q839" s="120">
        <v>0</v>
      </c>
      <c r="R839" s="120">
        <v>600</v>
      </c>
      <c r="AB839" s="116">
        <f t="shared" si="209"/>
        <v>0</v>
      </c>
      <c r="AC839" s="116">
        <f t="shared" si="210"/>
        <v>0</v>
      </c>
      <c r="AD839" s="116">
        <f t="shared" si="211"/>
        <v>0</v>
      </c>
      <c r="AE839" s="116">
        <f t="shared" si="212"/>
        <v>0</v>
      </c>
      <c r="AF839" s="116">
        <f t="shared" si="213"/>
        <v>0</v>
      </c>
      <c r="AG839" s="116">
        <f t="shared" si="214"/>
        <v>0</v>
      </c>
      <c r="AH839" s="116">
        <f t="shared" si="215"/>
        <v>135</v>
      </c>
      <c r="AI839" s="116">
        <f t="shared" si="216"/>
        <v>169</v>
      </c>
      <c r="AJ839" s="116">
        <f t="shared" si="217"/>
        <v>143</v>
      </c>
      <c r="AK839" s="116">
        <f t="shared" si="218"/>
        <v>153</v>
      </c>
      <c r="AL839" s="116">
        <f t="shared" si="219"/>
        <v>0</v>
      </c>
      <c r="AM839" s="116">
        <f t="shared" si="220"/>
        <v>0</v>
      </c>
      <c r="AN839" s="116">
        <f t="shared" si="221"/>
        <v>0</v>
      </c>
      <c r="AO839" s="116">
        <f t="shared" si="222"/>
        <v>0</v>
      </c>
      <c r="AP839" s="116">
        <f t="shared" si="223"/>
        <v>0</v>
      </c>
      <c r="AQ839" s="116">
        <f t="shared" si="224"/>
        <v>600</v>
      </c>
    </row>
    <row r="840" spans="1:43" x14ac:dyDescent="0.25">
      <c r="A840" s="119" t="s">
        <v>1095</v>
      </c>
      <c r="B840" s="119" t="s">
        <v>1107</v>
      </c>
      <c r="C840" s="120">
        <v>0</v>
      </c>
      <c r="D840" s="120">
        <v>0</v>
      </c>
      <c r="E840" s="120">
        <v>0</v>
      </c>
      <c r="F840" s="120">
        <v>0</v>
      </c>
      <c r="G840" s="120">
        <v>0</v>
      </c>
      <c r="H840" s="120">
        <v>0</v>
      </c>
      <c r="I840" s="120">
        <v>166</v>
      </c>
      <c r="J840" s="120">
        <v>172</v>
      </c>
      <c r="K840" s="120">
        <v>169</v>
      </c>
      <c r="L840" s="120">
        <v>162</v>
      </c>
      <c r="M840" s="120">
        <v>0</v>
      </c>
      <c r="N840" s="120">
        <v>0</v>
      </c>
      <c r="O840" s="120">
        <v>0</v>
      </c>
      <c r="P840" s="120">
        <v>0</v>
      </c>
      <c r="Q840" s="120">
        <v>0</v>
      </c>
      <c r="R840" s="120">
        <v>669</v>
      </c>
      <c r="AB840" s="116">
        <f t="shared" si="209"/>
        <v>0</v>
      </c>
      <c r="AC840" s="116">
        <f t="shared" si="210"/>
        <v>0</v>
      </c>
      <c r="AD840" s="116">
        <f t="shared" si="211"/>
        <v>0</v>
      </c>
      <c r="AE840" s="116">
        <f t="shared" si="212"/>
        <v>0</v>
      </c>
      <c r="AF840" s="116">
        <f t="shared" si="213"/>
        <v>0</v>
      </c>
      <c r="AG840" s="116">
        <f t="shared" si="214"/>
        <v>0</v>
      </c>
      <c r="AH840" s="116">
        <f t="shared" si="215"/>
        <v>166</v>
      </c>
      <c r="AI840" s="116">
        <f t="shared" si="216"/>
        <v>172</v>
      </c>
      <c r="AJ840" s="116">
        <f t="shared" si="217"/>
        <v>169</v>
      </c>
      <c r="AK840" s="116">
        <f t="shared" si="218"/>
        <v>162</v>
      </c>
      <c r="AL840" s="116">
        <f t="shared" si="219"/>
        <v>0</v>
      </c>
      <c r="AM840" s="116">
        <f t="shared" si="220"/>
        <v>0</v>
      </c>
      <c r="AN840" s="116">
        <f t="shared" si="221"/>
        <v>0</v>
      </c>
      <c r="AO840" s="116">
        <f t="shared" si="222"/>
        <v>0</v>
      </c>
      <c r="AP840" s="116">
        <f t="shared" si="223"/>
        <v>0</v>
      </c>
      <c r="AQ840" s="116">
        <f t="shared" si="224"/>
        <v>669</v>
      </c>
    </row>
    <row r="841" spans="1:43" x14ac:dyDescent="0.25">
      <c r="A841" s="119" t="s">
        <v>1095</v>
      </c>
      <c r="B841" s="119" t="s">
        <v>1108</v>
      </c>
      <c r="C841" s="120">
        <v>0</v>
      </c>
      <c r="D841" s="120">
        <v>0</v>
      </c>
      <c r="E841" s="120">
        <v>0</v>
      </c>
      <c r="F841" s="120">
        <v>0</v>
      </c>
      <c r="G841" s="120">
        <v>0</v>
      </c>
      <c r="H841" s="120">
        <v>0</v>
      </c>
      <c r="I841" s="120">
        <v>147</v>
      </c>
      <c r="J841" s="120">
        <v>174</v>
      </c>
      <c r="K841" s="120">
        <v>147</v>
      </c>
      <c r="L841" s="120">
        <v>157</v>
      </c>
      <c r="M841" s="120">
        <v>0</v>
      </c>
      <c r="N841" s="120">
        <v>0</v>
      </c>
      <c r="O841" s="120">
        <v>0</v>
      </c>
      <c r="P841" s="120">
        <v>0</v>
      </c>
      <c r="Q841" s="120">
        <v>0</v>
      </c>
      <c r="R841" s="120">
        <v>625</v>
      </c>
      <c r="AB841" s="116">
        <f t="shared" si="209"/>
        <v>0</v>
      </c>
      <c r="AC841" s="116">
        <f t="shared" si="210"/>
        <v>0</v>
      </c>
      <c r="AD841" s="116">
        <f t="shared" si="211"/>
        <v>0</v>
      </c>
      <c r="AE841" s="116">
        <f t="shared" si="212"/>
        <v>0</v>
      </c>
      <c r="AF841" s="116">
        <f t="shared" si="213"/>
        <v>0</v>
      </c>
      <c r="AG841" s="116">
        <f t="shared" si="214"/>
        <v>0</v>
      </c>
      <c r="AH841" s="116">
        <f t="shared" si="215"/>
        <v>147</v>
      </c>
      <c r="AI841" s="116">
        <f t="shared" si="216"/>
        <v>174</v>
      </c>
      <c r="AJ841" s="116">
        <f t="shared" si="217"/>
        <v>147</v>
      </c>
      <c r="AK841" s="116">
        <f t="shared" si="218"/>
        <v>157</v>
      </c>
      <c r="AL841" s="116">
        <f t="shared" si="219"/>
        <v>0</v>
      </c>
      <c r="AM841" s="116">
        <f t="shared" si="220"/>
        <v>0</v>
      </c>
      <c r="AN841" s="116">
        <f t="shared" si="221"/>
        <v>0</v>
      </c>
      <c r="AO841" s="116">
        <f t="shared" si="222"/>
        <v>0</v>
      </c>
      <c r="AP841" s="116">
        <f t="shared" si="223"/>
        <v>0</v>
      </c>
      <c r="AQ841" s="116">
        <f t="shared" si="224"/>
        <v>625</v>
      </c>
    </row>
    <row r="842" spans="1:43" x14ac:dyDescent="0.25">
      <c r="A842" s="119" t="s">
        <v>1095</v>
      </c>
      <c r="B842" s="119" t="s">
        <v>1109</v>
      </c>
      <c r="C842" s="120">
        <v>25</v>
      </c>
      <c r="D842" s="120">
        <v>91</v>
      </c>
      <c r="E842" s="120">
        <v>89</v>
      </c>
      <c r="F842" s="120">
        <v>85</v>
      </c>
      <c r="G842" s="120">
        <v>98</v>
      </c>
      <c r="H842" s="120">
        <v>97</v>
      </c>
      <c r="I842" s="120">
        <v>0</v>
      </c>
      <c r="J842" s="120">
        <v>0</v>
      </c>
      <c r="K842" s="120">
        <v>0</v>
      </c>
      <c r="L842" s="120">
        <v>0</v>
      </c>
      <c r="M842" s="120">
        <v>0</v>
      </c>
      <c r="N842" s="120">
        <v>0</v>
      </c>
      <c r="O842" s="120">
        <v>0</v>
      </c>
      <c r="P842" s="120">
        <v>0</v>
      </c>
      <c r="Q842" s="120">
        <v>0</v>
      </c>
      <c r="R842" s="120">
        <v>485</v>
      </c>
      <c r="AB842" s="116">
        <f t="shared" si="209"/>
        <v>25</v>
      </c>
      <c r="AC842" s="116">
        <f t="shared" si="210"/>
        <v>91</v>
      </c>
      <c r="AD842" s="116">
        <f t="shared" si="211"/>
        <v>89</v>
      </c>
      <c r="AE842" s="116">
        <f t="shared" si="212"/>
        <v>85</v>
      </c>
      <c r="AF842" s="116">
        <f t="shared" si="213"/>
        <v>98</v>
      </c>
      <c r="AG842" s="116">
        <f t="shared" si="214"/>
        <v>97</v>
      </c>
      <c r="AH842" s="116">
        <f t="shared" si="215"/>
        <v>0</v>
      </c>
      <c r="AI842" s="116">
        <f t="shared" si="216"/>
        <v>0</v>
      </c>
      <c r="AJ842" s="116">
        <f t="shared" si="217"/>
        <v>0</v>
      </c>
      <c r="AK842" s="116">
        <f t="shared" si="218"/>
        <v>0</v>
      </c>
      <c r="AL842" s="116">
        <f t="shared" si="219"/>
        <v>0</v>
      </c>
      <c r="AM842" s="116">
        <f t="shared" si="220"/>
        <v>0</v>
      </c>
      <c r="AN842" s="116">
        <f t="shared" si="221"/>
        <v>0</v>
      </c>
      <c r="AO842" s="116">
        <f t="shared" si="222"/>
        <v>0</v>
      </c>
      <c r="AP842" s="116">
        <f t="shared" si="223"/>
        <v>0</v>
      </c>
      <c r="AQ842" s="116">
        <f t="shared" si="224"/>
        <v>485</v>
      </c>
    </row>
    <row r="843" spans="1:43" x14ac:dyDescent="0.25">
      <c r="A843" s="119" t="s">
        <v>1095</v>
      </c>
      <c r="B843" s="119" t="s">
        <v>1110</v>
      </c>
      <c r="C843" s="120">
        <v>29</v>
      </c>
      <c r="D843" s="120">
        <v>84</v>
      </c>
      <c r="E843" s="120">
        <v>80</v>
      </c>
      <c r="F843" s="120">
        <v>81</v>
      </c>
      <c r="G843" s="120">
        <v>84</v>
      </c>
      <c r="H843" s="120">
        <v>89</v>
      </c>
      <c r="I843" s="120">
        <v>0</v>
      </c>
      <c r="J843" s="120">
        <v>0</v>
      </c>
      <c r="K843" s="120">
        <v>0</v>
      </c>
      <c r="L843" s="120">
        <v>0</v>
      </c>
      <c r="M843" s="120">
        <v>0</v>
      </c>
      <c r="N843" s="120">
        <v>0</v>
      </c>
      <c r="O843" s="120">
        <v>0</v>
      </c>
      <c r="P843" s="120">
        <v>0</v>
      </c>
      <c r="Q843" s="120">
        <v>0</v>
      </c>
      <c r="R843" s="120">
        <v>447</v>
      </c>
      <c r="AB843" s="116">
        <f t="shared" si="209"/>
        <v>29</v>
      </c>
      <c r="AC843" s="116">
        <f t="shared" si="210"/>
        <v>84</v>
      </c>
      <c r="AD843" s="116">
        <f t="shared" si="211"/>
        <v>80</v>
      </c>
      <c r="AE843" s="116">
        <f t="shared" si="212"/>
        <v>81</v>
      </c>
      <c r="AF843" s="116">
        <f t="shared" si="213"/>
        <v>84</v>
      </c>
      <c r="AG843" s="116">
        <f t="shared" si="214"/>
        <v>89</v>
      </c>
      <c r="AH843" s="116">
        <f t="shared" si="215"/>
        <v>0</v>
      </c>
      <c r="AI843" s="116">
        <f t="shared" si="216"/>
        <v>0</v>
      </c>
      <c r="AJ843" s="116">
        <f t="shared" si="217"/>
        <v>0</v>
      </c>
      <c r="AK843" s="116">
        <f t="shared" si="218"/>
        <v>0</v>
      </c>
      <c r="AL843" s="116">
        <f t="shared" si="219"/>
        <v>0</v>
      </c>
      <c r="AM843" s="116">
        <f t="shared" si="220"/>
        <v>0</v>
      </c>
      <c r="AN843" s="116">
        <f t="shared" si="221"/>
        <v>0</v>
      </c>
      <c r="AO843" s="116">
        <f t="shared" si="222"/>
        <v>0</v>
      </c>
      <c r="AP843" s="116">
        <f t="shared" si="223"/>
        <v>0</v>
      </c>
      <c r="AQ843" s="116">
        <f t="shared" si="224"/>
        <v>447</v>
      </c>
    </row>
    <row r="844" spans="1:43" x14ac:dyDescent="0.25">
      <c r="A844" s="119" t="s">
        <v>1095</v>
      </c>
      <c r="B844" s="119" t="s">
        <v>1111</v>
      </c>
      <c r="C844" s="120">
        <v>0</v>
      </c>
      <c r="D844" s="120">
        <v>0</v>
      </c>
      <c r="E844" s="120">
        <v>0</v>
      </c>
      <c r="F844" s="120">
        <v>0</v>
      </c>
      <c r="G844" s="120">
        <v>0</v>
      </c>
      <c r="H844" s="120">
        <v>0</v>
      </c>
      <c r="I844" s="120">
        <v>140</v>
      </c>
      <c r="J844" s="120">
        <v>161</v>
      </c>
      <c r="K844" s="120">
        <v>152</v>
      </c>
      <c r="L844" s="120">
        <v>160</v>
      </c>
      <c r="M844" s="120">
        <v>0</v>
      </c>
      <c r="N844" s="120">
        <v>0</v>
      </c>
      <c r="O844" s="120">
        <v>0</v>
      </c>
      <c r="P844" s="120">
        <v>0</v>
      </c>
      <c r="Q844" s="120">
        <v>0</v>
      </c>
      <c r="R844" s="120">
        <v>613</v>
      </c>
      <c r="AB844" s="116">
        <f t="shared" si="209"/>
        <v>0</v>
      </c>
      <c r="AC844" s="116">
        <f t="shared" si="210"/>
        <v>0</v>
      </c>
      <c r="AD844" s="116">
        <f t="shared" si="211"/>
        <v>0</v>
      </c>
      <c r="AE844" s="116">
        <f t="shared" si="212"/>
        <v>0</v>
      </c>
      <c r="AF844" s="116">
        <f t="shared" si="213"/>
        <v>0</v>
      </c>
      <c r="AG844" s="116">
        <f t="shared" si="214"/>
        <v>0</v>
      </c>
      <c r="AH844" s="116">
        <f t="shared" si="215"/>
        <v>140</v>
      </c>
      <c r="AI844" s="116">
        <f t="shared" si="216"/>
        <v>161</v>
      </c>
      <c r="AJ844" s="116">
        <f t="shared" si="217"/>
        <v>152</v>
      </c>
      <c r="AK844" s="116">
        <f t="shared" si="218"/>
        <v>160</v>
      </c>
      <c r="AL844" s="116">
        <f t="shared" si="219"/>
        <v>0</v>
      </c>
      <c r="AM844" s="116">
        <f t="shared" si="220"/>
        <v>0</v>
      </c>
      <c r="AN844" s="116">
        <f t="shared" si="221"/>
        <v>0</v>
      </c>
      <c r="AO844" s="116">
        <f t="shared" si="222"/>
        <v>0</v>
      </c>
      <c r="AP844" s="116">
        <f t="shared" si="223"/>
        <v>0</v>
      </c>
      <c r="AQ844" s="116">
        <f t="shared" si="224"/>
        <v>613</v>
      </c>
    </row>
    <row r="845" spans="1:43" x14ac:dyDescent="0.25">
      <c r="A845" s="119" t="s">
        <v>1095</v>
      </c>
      <c r="B845" s="119" t="s">
        <v>1112</v>
      </c>
      <c r="C845" s="120">
        <v>0</v>
      </c>
      <c r="D845" s="120">
        <v>0</v>
      </c>
      <c r="E845" s="120">
        <v>0</v>
      </c>
      <c r="F845" s="120">
        <v>0</v>
      </c>
      <c r="G845" s="120">
        <v>0</v>
      </c>
      <c r="H845" s="120">
        <v>0</v>
      </c>
      <c r="I845" s="120">
        <v>1</v>
      </c>
      <c r="J845" s="120">
        <v>2</v>
      </c>
      <c r="K845" s="120">
        <v>5</v>
      </c>
      <c r="L845" s="120">
        <v>7</v>
      </c>
      <c r="M845" s="120">
        <v>0</v>
      </c>
      <c r="N845" s="120">
        <v>0</v>
      </c>
      <c r="O845" s="120">
        <v>0</v>
      </c>
      <c r="P845" s="120">
        <v>0</v>
      </c>
      <c r="Q845" s="120">
        <v>0</v>
      </c>
      <c r="R845" s="120">
        <v>15</v>
      </c>
      <c r="AB845" s="116">
        <f t="shared" si="209"/>
        <v>0</v>
      </c>
      <c r="AC845" s="116">
        <f t="shared" si="210"/>
        <v>0</v>
      </c>
      <c r="AD845" s="116">
        <f t="shared" si="211"/>
        <v>0</v>
      </c>
      <c r="AE845" s="116">
        <f t="shared" si="212"/>
        <v>0</v>
      </c>
      <c r="AF845" s="116">
        <f t="shared" si="213"/>
        <v>0</v>
      </c>
      <c r="AG845" s="116">
        <f t="shared" si="214"/>
        <v>0</v>
      </c>
      <c r="AH845" s="116">
        <f t="shared" si="215"/>
        <v>1</v>
      </c>
      <c r="AI845" s="116">
        <f t="shared" si="216"/>
        <v>2</v>
      </c>
      <c r="AJ845" s="116">
        <f t="shared" si="217"/>
        <v>5</v>
      </c>
      <c r="AK845" s="116">
        <f t="shared" si="218"/>
        <v>7</v>
      </c>
      <c r="AL845" s="116">
        <f t="shared" si="219"/>
        <v>0</v>
      </c>
      <c r="AM845" s="116">
        <f t="shared" si="220"/>
        <v>0</v>
      </c>
      <c r="AN845" s="116">
        <f t="shared" si="221"/>
        <v>0</v>
      </c>
      <c r="AO845" s="116">
        <f t="shared" si="222"/>
        <v>0</v>
      </c>
      <c r="AP845" s="116">
        <f t="shared" si="223"/>
        <v>0</v>
      </c>
      <c r="AQ845" s="116">
        <f t="shared" si="224"/>
        <v>15</v>
      </c>
    </row>
    <row r="846" spans="1:43" x14ac:dyDescent="0.25">
      <c r="A846" s="119" t="s">
        <v>1095</v>
      </c>
      <c r="B846" s="119" t="s">
        <v>1113</v>
      </c>
      <c r="C846" s="120">
        <v>0</v>
      </c>
      <c r="D846" s="120">
        <v>0</v>
      </c>
      <c r="E846" s="120">
        <v>0</v>
      </c>
      <c r="F846" s="120">
        <v>0</v>
      </c>
      <c r="G846" s="120">
        <v>0</v>
      </c>
      <c r="H846" s="120">
        <v>0</v>
      </c>
      <c r="I846" s="120">
        <v>0</v>
      </c>
      <c r="J846" s="120">
        <v>0</v>
      </c>
      <c r="K846" s="120">
        <v>0</v>
      </c>
      <c r="L846" s="120">
        <v>0</v>
      </c>
      <c r="M846" s="120">
        <v>5</v>
      </c>
      <c r="N846" s="120">
        <v>8</v>
      </c>
      <c r="O846" s="120">
        <v>11</v>
      </c>
      <c r="P846" s="120">
        <v>12</v>
      </c>
      <c r="Q846" s="120">
        <v>0</v>
      </c>
      <c r="R846" s="120">
        <v>36</v>
      </c>
      <c r="AB846" s="116">
        <f t="shared" si="209"/>
        <v>0</v>
      </c>
      <c r="AC846" s="116">
        <f t="shared" si="210"/>
        <v>0</v>
      </c>
      <c r="AD846" s="116">
        <f t="shared" si="211"/>
        <v>0</v>
      </c>
      <c r="AE846" s="116">
        <f t="shared" si="212"/>
        <v>0</v>
      </c>
      <c r="AF846" s="116">
        <f t="shared" si="213"/>
        <v>0</v>
      </c>
      <c r="AG846" s="116">
        <f t="shared" si="214"/>
        <v>0</v>
      </c>
      <c r="AH846" s="116">
        <f t="shared" si="215"/>
        <v>0</v>
      </c>
      <c r="AI846" s="116">
        <f t="shared" si="216"/>
        <v>0</v>
      </c>
      <c r="AJ846" s="116">
        <f t="shared" si="217"/>
        <v>0</v>
      </c>
      <c r="AK846" s="116">
        <f t="shared" si="218"/>
        <v>0</v>
      </c>
      <c r="AL846" s="116">
        <f t="shared" si="219"/>
        <v>5</v>
      </c>
      <c r="AM846" s="116">
        <f t="shared" si="220"/>
        <v>8</v>
      </c>
      <c r="AN846" s="116">
        <f t="shared" si="221"/>
        <v>11</v>
      </c>
      <c r="AO846" s="116">
        <f t="shared" si="222"/>
        <v>12</v>
      </c>
      <c r="AP846" s="116">
        <f t="shared" si="223"/>
        <v>0</v>
      </c>
      <c r="AQ846" s="116">
        <f t="shared" si="224"/>
        <v>36</v>
      </c>
    </row>
    <row r="847" spans="1:43" x14ac:dyDescent="0.25">
      <c r="A847" s="119" t="s">
        <v>1095</v>
      </c>
      <c r="B847" s="119" t="s">
        <v>1114</v>
      </c>
      <c r="C847" s="120">
        <v>0</v>
      </c>
      <c r="D847" s="120">
        <v>0</v>
      </c>
      <c r="E847" s="120">
        <v>0</v>
      </c>
      <c r="F847" s="120">
        <v>0</v>
      </c>
      <c r="G847" s="120">
        <v>0</v>
      </c>
      <c r="H847" s="120">
        <v>0</v>
      </c>
      <c r="I847" s="120">
        <v>0</v>
      </c>
      <c r="J847" s="120">
        <v>0</v>
      </c>
      <c r="K847" s="120">
        <v>0</v>
      </c>
      <c r="L847" s="120">
        <v>0</v>
      </c>
      <c r="M847" s="120">
        <v>1018</v>
      </c>
      <c r="N847" s="120">
        <v>798</v>
      </c>
      <c r="O847" s="120">
        <v>811</v>
      </c>
      <c r="P847" s="120">
        <v>807</v>
      </c>
      <c r="Q847" s="120">
        <v>12</v>
      </c>
      <c r="R847" s="120">
        <v>3446</v>
      </c>
      <c r="AB847" s="116">
        <f t="shared" si="209"/>
        <v>0</v>
      </c>
      <c r="AC847" s="116">
        <f t="shared" si="210"/>
        <v>0</v>
      </c>
      <c r="AD847" s="116">
        <f t="shared" si="211"/>
        <v>0</v>
      </c>
      <c r="AE847" s="116">
        <f t="shared" si="212"/>
        <v>0</v>
      </c>
      <c r="AF847" s="116">
        <f t="shared" si="213"/>
        <v>0</v>
      </c>
      <c r="AG847" s="116">
        <f t="shared" si="214"/>
        <v>0</v>
      </c>
      <c r="AH847" s="116">
        <f t="shared" si="215"/>
        <v>0</v>
      </c>
      <c r="AI847" s="116">
        <f t="shared" si="216"/>
        <v>0</v>
      </c>
      <c r="AJ847" s="116">
        <f t="shared" si="217"/>
        <v>0</v>
      </c>
      <c r="AK847" s="116">
        <f t="shared" si="218"/>
        <v>0</v>
      </c>
      <c r="AL847" s="116">
        <f t="shared" si="219"/>
        <v>1018</v>
      </c>
      <c r="AM847" s="116">
        <f t="shared" si="220"/>
        <v>798</v>
      </c>
      <c r="AN847" s="116">
        <f t="shared" si="221"/>
        <v>811</v>
      </c>
      <c r="AO847" s="116">
        <f t="shared" si="222"/>
        <v>807</v>
      </c>
      <c r="AP847" s="116">
        <f t="shared" si="223"/>
        <v>12</v>
      </c>
      <c r="AQ847" s="116">
        <f t="shared" si="224"/>
        <v>3446</v>
      </c>
    </row>
    <row r="848" spans="1:43" x14ac:dyDescent="0.25">
      <c r="A848" s="119" t="s">
        <v>1095</v>
      </c>
      <c r="B848" s="119" t="s">
        <v>1115</v>
      </c>
      <c r="C848" s="120">
        <v>21</v>
      </c>
      <c r="D848" s="120">
        <v>45</v>
      </c>
      <c r="E848" s="120">
        <v>43</v>
      </c>
      <c r="F848" s="120">
        <v>48</v>
      </c>
      <c r="G848" s="120">
        <v>46</v>
      </c>
      <c r="H848" s="120">
        <v>45</v>
      </c>
      <c r="I848" s="120">
        <v>0</v>
      </c>
      <c r="J848" s="120">
        <v>0</v>
      </c>
      <c r="K848" s="120">
        <v>0</v>
      </c>
      <c r="L848" s="120">
        <v>0</v>
      </c>
      <c r="M848" s="120">
        <v>0</v>
      </c>
      <c r="N848" s="120">
        <v>0</v>
      </c>
      <c r="O848" s="120">
        <v>0</v>
      </c>
      <c r="P848" s="120">
        <v>0</v>
      </c>
      <c r="Q848" s="120">
        <v>0</v>
      </c>
      <c r="R848" s="120">
        <v>248</v>
      </c>
      <c r="AB848" s="116">
        <f t="shared" si="209"/>
        <v>21</v>
      </c>
      <c r="AC848" s="116">
        <f t="shared" si="210"/>
        <v>45</v>
      </c>
      <c r="AD848" s="116">
        <f t="shared" si="211"/>
        <v>43</v>
      </c>
      <c r="AE848" s="116">
        <f t="shared" si="212"/>
        <v>48</v>
      </c>
      <c r="AF848" s="116">
        <f t="shared" si="213"/>
        <v>46</v>
      </c>
      <c r="AG848" s="116">
        <f t="shared" si="214"/>
        <v>45</v>
      </c>
      <c r="AH848" s="116">
        <f t="shared" si="215"/>
        <v>0</v>
      </c>
      <c r="AI848" s="116">
        <f t="shared" si="216"/>
        <v>0</v>
      </c>
      <c r="AJ848" s="116">
        <f t="shared" si="217"/>
        <v>0</v>
      </c>
      <c r="AK848" s="116">
        <f t="shared" si="218"/>
        <v>0</v>
      </c>
      <c r="AL848" s="116">
        <f t="shared" si="219"/>
        <v>0</v>
      </c>
      <c r="AM848" s="116">
        <f t="shared" si="220"/>
        <v>0</v>
      </c>
      <c r="AN848" s="116">
        <f t="shared" si="221"/>
        <v>0</v>
      </c>
      <c r="AO848" s="116">
        <f t="shared" si="222"/>
        <v>0</v>
      </c>
      <c r="AP848" s="116">
        <f t="shared" si="223"/>
        <v>0</v>
      </c>
      <c r="AQ848" s="116">
        <f t="shared" si="224"/>
        <v>248</v>
      </c>
    </row>
    <row r="849" spans="1:43" x14ac:dyDescent="0.25">
      <c r="A849" s="119" t="s">
        <v>1095</v>
      </c>
      <c r="B849" s="119" t="s">
        <v>1116</v>
      </c>
      <c r="C849" s="120">
        <v>29</v>
      </c>
      <c r="D849" s="120">
        <v>77</v>
      </c>
      <c r="E849" s="120">
        <v>83</v>
      </c>
      <c r="F849" s="120">
        <v>92</v>
      </c>
      <c r="G849" s="120">
        <v>90</v>
      </c>
      <c r="H849" s="120">
        <v>92</v>
      </c>
      <c r="I849" s="120">
        <v>0</v>
      </c>
      <c r="J849" s="120">
        <v>0</v>
      </c>
      <c r="K849" s="120">
        <v>0</v>
      </c>
      <c r="L849" s="120">
        <v>0</v>
      </c>
      <c r="M849" s="120">
        <v>0</v>
      </c>
      <c r="N849" s="120">
        <v>0</v>
      </c>
      <c r="O849" s="120">
        <v>0</v>
      </c>
      <c r="P849" s="120">
        <v>0</v>
      </c>
      <c r="Q849" s="120">
        <v>0</v>
      </c>
      <c r="R849" s="120">
        <v>463</v>
      </c>
      <c r="AB849" s="116">
        <f t="shared" si="209"/>
        <v>29</v>
      </c>
      <c r="AC849" s="116">
        <f t="shared" si="210"/>
        <v>77</v>
      </c>
      <c r="AD849" s="116">
        <f t="shared" si="211"/>
        <v>83</v>
      </c>
      <c r="AE849" s="116">
        <f t="shared" si="212"/>
        <v>92</v>
      </c>
      <c r="AF849" s="116">
        <f t="shared" si="213"/>
        <v>90</v>
      </c>
      <c r="AG849" s="116">
        <f t="shared" si="214"/>
        <v>92</v>
      </c>
      <c r="AH849" s="116">
        <f t="shared" si="215"/>
        <v>0</v>
      </c>
      <c r="AI849" s="116">
        <f t="shared" si="216"/>
        <v>0</v>
      </c>
      <c r="AJ849" s="116">
        <f t="shared" si="217"/>
        <v>0</v>
      </c>
      <c r="AK849" s="116">
        <f t="shared" si="218"/>
        <v>0</v>
      </c>
      <c r="AL849" s="116">
        <f t="shared" si="219"/>
        <v>0</v>
      </c>
      <c r="AM849" s="116">
        <f t="shared" si="220"/>
        <v>0</v>
      </c>
      <c r="AN849" s="116">
        <f t="shared" si="221"/>
        <v>0</v>
      </c>
      <c r="AO849" s="116">
        <f t="shared" si="222"/>
        <v>0</v>
      </c>
      <c r="AP849" s="116">
        <f t="shared" si="223"/>
        <v>0</v>
      </c>
      <c r="AQ849" s="116">
        <f t="shared" si="224"/>
        <v>463</v>
      </c>
    </row>
    <row r="850" spans="1:43" x14ac:dyDescent="0.25">
      <c r="A850" s="119" t="s">
        <v>1095</v>
      </c>
      <c r="B850" s="119" t="s">
        <v>1117</v>
      </c>
      <c r="C850" s="120">
        <v>23</v>
      </c>
      <c r="D850" s="120">
        <v>93</v>
      </c>
      <c r="E850" s="120">
        <v>83</v>
      </c>
      <c r="F850" s="120">
        <v>81</v>
      </c>
      <c r="G850" s="120">
        <v>97</v>
      </c>
      <c r="H850" s="120">
        <v>94</v>
      </c>
      <c r="I850" s="120">
        <v>0</v>
      </c>
      <c r="J850" s="120">
        <v>0</v>
      </c>
      <c r="K850" s="120">
        <v>0</v>
      </c>
      <c r="L850" s="120">
        <v>0</v>
      </c>
      <c r="M850" s="120">
        <v>0</v>
      </c>
      <c r="N850" s="120">
        <v>0</v>
      </c>
      <c r="O850" s="120">
        <v>0</v>
      </c>
      <c r="P850" s="120">
        <v>0</v>
      </c>
      <c r="Q850" s="120">
        <v>0</v>
      </c>
      <c r="R850" s="120">
        <v>471</v>
      </c>
      <c r="AB850" s="116">
        <f t="shared" si="209"/>
        <v>23</v>
      </c>
      <c r="AC850" s="116">
        <f t="shared" si="210"/>
        <v>93</v>
      </c>
      <c r="AD850" s="116">
        <f t="shared" si="211"/>
        <v>83</v>
      </c>
      <c r="AE850" s="116">
        <f t="shared" si="212"/>
        <v>81</v>
      </c>
      <c r="AF850" s="116">
        <f t="shared" si="213"/>
        <v>97</v>
      </c>
      <c r="AG850" s="116">
        <f t="shared" si="214"/>
        <v>94</v>
      </c>
      <c r="AH850" s="116">
        <f t="shared" si="215"/>
        <v>0</v>
      </c>
      <c r="AI850" s="116">
        <f t="shared" si="216"/>
        <v>0</v>
      </c>
      <c r="AJ850" s="116">
        <f t="shared" si="217"/>
        <v>0</v>
      </c>
      <c r="AK850" s="116">
        <f t="shared" si="218"/>
        <v>0</v>
      </c>
      <c r="AL850" s="116">
        <f t="shared" si="219"/>
        <v>0</v>
      </c>
      <c r="AM850" s="116">
        <f t="shared" si="220"/>
        <v>0</v>
      </c>
      <c r="AN850" s="116">
        <f t="shared" si="221"/>
        <v>0</v>
      </c>
      <c r="AO850" s="116">
        <f t="shared" si="222"/>
        <v>0</v>
      </c>
      <c r="AP850" s="116">
        <f t="shared" si="223"/>
        <v>0</v>
      </c>
      <c r="AQ850" s="116">
        <f t="shared" si="224"/>
        <v>471</v>
      </c>
    </row>
    <row r="851" spans="1:43" x14ac:dyDescent="0.25">
      <c r="A851" s="119" t="s">
        <v>1095</v>
      </c>
      <c r="B851" s="119" t="s">
        <v>1118</v>
      </c>
      <c r="C851" s="120">
        <v>27</v>
      </c>
      <c r="D851" s="120">
        <v>45</v>
      </c>
      <c r="E851" s="120">
        <v>43</v>
      </c>
      <c r="F851" s="120">
        <v>44</v>
      </c>
      <c r="G851" s="120">
        <v>45</v>
      </c>
      <c r="H851" s="120">
        <v>48</v>
      </c>
      <c r="I851" s="120">
        <v>51</v>
      </c>
      <c r="J851" s="120">
        <v>57</v>
      </c>
      <c r="K851" s="120">
        <v>49</v>
      </c>
      <c r="L851" s="120">
        <v>53</v>
      </c>
      <c r="M851" s="120">
        <v>0</v>
      </c>
      <c r="N851" s="120">
        <v>0</v>
      </c>
      <c r="O851" s="120">
        <v>0</v>
      </c>
      <c r="P851" s="120">
        <v>0</v>
      </c>
      <c r="Q851" s="120">
        <v>0</v>
      </c>
      <c r="R851" s="120">
        <v>462</v>
      </c>
      <c r="AB851" s="116">
        <f t="shared" si="209"/>
        <v>27</v>
      </c>
      <c r="AC851" s="116">
        <f t="shared" si="210"/>
        <v>45</v>
      </c>
      <c r="AD851" s="116">
        <f t="shared" si="211"/>
        <v>43</v>
      </c>
      <c r="AE851" s="116">
        <f t="shared" si="212"/>
        <v>44</v>
      </c>
      <c r="AF851" s="116">
        <f t="shared" si="213"/>
        <v>45</v>
      </c>
      <c r="AG851" s="116">
        <f t="shared" si="214"/>
        <v>48</v>
      </c>
      <c r="AH851" s="116">
        <f t="shared" si="215"/>
        <v>51</v>
      </c>
      <c r="AI851" s="116">
        <f t="shared" si="216"/>
        <v>57</v>
      </c>
      <c r="AJ851" s="116">
        <f t="shared" si="217"/>
        <v>49</v>
      </c>
      <c r="AK851" s="116">
        <f t="shared" si="218"/>
        <v>53</v>
      </c>
      <c r="AL851" s="116">
        <f t="shared" si="219"/>
        <v>0</v>
      </c>
      <c r="AM851" s="116">
        <f t="shared" si="220"/>
        <v>0</v>
      </c>
      <c r="AN851" s="116">
        <f t="shared" si="221"/>
        <v>0</v>
      </c>
      <c r="AO851" s="116">
        <f t="shared" si="222"/>
        <v>0</v>
      </c>
      <c r="AP851" s="116">
        <f t="shared" si="223"/>
        <v>0</v>
      </c>
      <c r="AQ851" s="116">
        <f t="shared" si="224"/>
        <v>462</v>
      </c>
    </row>
    <row r="852" spans="1:43" x14ac:dyDescent="0.25">
      <c r="A852" s="119" t="s">
        <v>1095</v>
      </c>
      <c r="B852" s="119" t="s">
        <v>1119</v>
      </c>
      <c r="C852" s="120">
        <v>0</v>
      </c>
      <c r="D852" s="120">
        <v>78</v>
      </c>
      <c r="E852" s="120">
        <v>91</v>
      </c>
      <c r="F852" s="120">
        <v>87</v>
      </c>
      <c r="G852" s="120">
        <v>95</v>
      </c>
      <c r="H852" s="120">
        <v>95</v>
      </c>
      <c r="I852" s="120">
        <v>108</v>
      </c>
      <c r="J852" s="120">
        <v>117</v>
      </c>
      <c r="K852" s="120">
        <v>109</v>
      </c>
      <c r="L852" s="120">
        <v>112</v>
      </c>
      <c r="M852" s="120">
        <v>0</v>
      </c>
      <c r="N852" s="120">
        <v>0</v>
      </c>
      <c r="O852" s="120">
        <v>0</v>
      </c>
      <c r="P852" s="120">
        <v>0</v>
      </c>
      <c r="Q852" s="120">
        <v>0</v>
      </c>
      <c r="R852" s="120">
        <v>892</v>
      </c>
      <c r="AB852" s="116">
        <f t="shared" si="209"/>
        <v>0</v>
      </c>
      <c r="AC852" s="116">
        <f t="shared" si="210"/>
        <v>78</v>
      </c>
      <c r="AD852" s="116">
        <f t="shared" si="211"/>
        <v>91</v>
      </c>
      <c r="AE852" s="116">
        <f t="shared" si="212"/>
        <v>87</v>
      </c>
      <c r="AF852" s="116">
        <f t="shared" si="213"/>
        <v>95</v>
      </c>
      <c r="AG852" s="116">
        <f t="shared" si="214"/>
        <v>95</v>
      </c>
      <c r="AH852" s="116">
        <f t="shared" si="215"/>
        <v>108</v>
      </c>
      <c r="AI852" s="116">
        <f t="shared" si="216"/>
        <v>117</v>
      </c>
      <c r="AJ852" s="116">
        <f t="shared" si="217"/>
        <v>109</v>
      </c>
      <c r="AK852" s="116">
        <f t="shared" si="218"/>
        <v>112</v>
      </c>
      <c r="AL852" s="116">
        <f t="shared" si="219"/>
        <v>0</v>
      </c>
      <c r="AM852" s="116">
        <f t="shared" si="220"/>
        <v>0</v>
      </c>
      <c r="AN852" s="116">
        <f t="shared" si="221"/>
        <v>0</v>
      </c>
      <c r="AO852" s="116">
        <f t="shared" si="222"/>
        <v>0</v>
      </c>
      <c r="AP852" s="116">
        <f t="shared" si="223"/>
        <v>0</v>
      </c>
      <c r="AQ852" s="116">
        <f t="shared" si="224"/>
        <v>892</v>
      </c>
    </row>
    <row r="853" spans="1:43" x14ac:dyDescent="0.25">
      <c r="A853" s="119" t="s">
        <v>1095</v>
      </c>
      <c r="B853" s="119" t="s">
        <v>1120</v>
      </c>
      <c r="C853" s="120">
        <v>47</v>
      </c>
      <c r="D853" s="120">
        <v>89</v>
      </c>
      <c r="E853" s="120">
        <v>83</v>
      </c>
      <c r="F853" s="120">
        <v>88</v>
      </c>
      <c r="G853" s="120">
        <v>96</v>
      </c>
      <c r="H853" s="120">
        <v>98</v>
      </c>
      <c r="I853" s="120">
        <v>0</v>
      </c>
      <c r="J853" s="120">
        <v>0</v>
      </c>
      <c r="K853" s="120">
        <v>0</v>
      </c>
      <c r="L853" s="120">
        <v>0</v>
      </c>
      <c r="M853" s="120">
        <v>0</v>
      </c>
      <c r="N853" s="120">
        <v>0</v>
      </c>
      <c r="O853" s="120">
        <v>0</v>
      </c>
      <c r="P853" s="120">
        <v>0</v>
      </c>
      <c r="Q853" s="120">
        <v>0</v>
      </c>
      <c r="R853" s="120">
        <v>501</v>
      </c>
      <c r="AB853" s="116">
        <f t="shared" si="209"/>
        <v>47</v>
      </c>
      <c r="AC853" s="116">
        <f t="shared" si="210"/>
        <v>89</v>
      </c>
      <c r="AD853" s="116">
        <f t="shared" si="211"/>
        <v>83</v>
      </c>
      <c r="AE853" s="116">
        <f t="shared" si="212"/>
        <v>88</v>
      </c>
      <c r="AF853" s="116">
        <f t="shared" si="213"/>
        <v>96</v>
      </c>
      <c r="AG853" s="116">
        <f t="shared" si="214"/>
        <v>98</v>
      </c>
      <c r="AH853" s="116">
        <f t="shared" si="215"/>
        <v>0</v>
      </c>
      <c r="AI853" s="116">
        <f t="shared" si="216"/>
        <v>0</v>
      </c>
      <c r="AJ853" s="116">
        <f t="shared" si="217"/>
        <v>0</v>
      </c>
      <c r="AK853" s="116">
        <f t="shared" si="218"/>
        <v>0</v>
      </c>
      <c r="AL853" s="116">
        <f t="shared" si="219"/>
        <v>0</v>
      </c>
      <c r="AM853" s="116">
        <f t="shared" si="220"/>
        <v>0</v>
      </c>
      <c r="AN853" s="116">
        <f t="shared" si="221"/>
        <v>0</v>
      </c>
      <c r="AO853" s="116">
        <f t="shared" si="222"/>
        <v>0</v>
      </c>
      <c r="AP853" s="116">
        <f t="shared" si="223"/>
        <v>0</v>
      </c>
      <c r="AQ853" s="116">
        <f t="shared" si="224"/>
        <v>501</v>
      </c>
    </row>
    <row r="854" spans="1:43" x14ac:dyDescent="0.25">
      <c r="A854" s="119" t="s">
        <v>1095</v>
      </c>
      <c r="B854" s="119" t="s">
        <v>1121</v>
      </c>
      <c r="C854" s="120">
        <v>0</v>
      </c>
      <c r="D854" s="120">
        <v>0</v>
      </c>
      <c r="E854" s="120">
        <v>0</v>
      </c>
      <c r="F854" s="120">
        <v>0</v>
      </c>
      <c r="G854" s="120">
        <v>0</v>
      </c>
      <c r="H854" s="120">
        <v>0</v>
      </c>
      <c r="I854" s="120">
        <v>0</v>
      </c>
      <c r="J854" s="120">
        <v>0</v>
      </c>
      <c r="K854" s="120">
        <v>0</v>
      </c>
      <c r="L854" s="120">
        <v>0</v>
      </c>
      <c r="M854" s="120">
        <v>12</v>
      </c>
      <c r="N854" s="120">
        <v>24</v>
      </c>
      <c r="O854" s="120">
        <v>22</v>
      </c>
      <c r="P854" s="120">
        <v>25</v>
      </c>
      <c r="Q854" s="120">
        <v>0</v>
      </c>
      <c r="R854" s="120">
        <v>83</v>
      </c>
      <c r="AB854" s="116">
        <f t="shared" si="209"/>
        <v>0</v>
      </c>
      <c r="AC854" s="116">
        <f t="shared" si="210"/>
        <v>0</v>
      </c>
      <c r="AD854" s="116">
        <f t="shared" si="211"/>
        <v>0</v>
      </c>
      <c r="AE854" s="116">
        <f t="shared" si="212"/>
        <v>0</v>
      </c>
      <c r="AF854" s="116">
        <f t="shared" si="213"/>
        <v>0</v>
      </c>
      <c r="AG854" s="116">
        <f t="shared" si="214"/>
        <v>0</v>
      </c>
      <c r="AH854" s="116">
        <f t="shared" si="215"/>
        <v>0</v>
      </c>
      <c r="AI854" s="116">
        <f t="shared" si="216"/>
        <v>0</v>
      </c>
      <c r="AJ854" s="116">
        <f t="shared" si="217"/>
        <v>0</v>
      </c>
      <c r="AK854" s="116">
        <f t="shared" si="218"/>
        <v>0</v>
      </c>
      <c r="AL854" s="116">
        <f t="shared" si="219"/>
        <v>12</v>
      </c>
      <c r="AM854" s="116">
        <f t="shared" si="220"/>
        <v>24</v>
      </c>
      <c r="AN854" s="116">
        <f t="shared" si="221"/>
        <v>22</v>
      </c>
      <c r="AO854" s="116">
        <f t="shared" si="222"/>
        <v>25</v>
      </c>
      <c r="AP854" s="116">
        <f t="shared" si="223"/>
        <v>0</v>
      </c>
      <c r="AQ854" s="116">
        <f t="shared" si="224"/>
        <v>83</v>
      </c>
    </row>
    <row r="855" spans="1:43" x14ac:dyDescent="0.25">
      <c r="A855" s="119" t="s">
        <v>1095</v>
      </c>
      <c r="B855" s="119" t="s">
        <v>1122</v>
      </c>
      <c r="C855" s="120">
        <v>28</v>
      </c>
      <c r="D855" s="120">
        <v>43</v>
      </c>
      <c r="E855" s="120">
        <v>43</v>
      </c>
      <c r="F855" s="120">
        <v>41</v>
      </c>
      <c r="G855" s="120">
        <v>49</v>
      </c>
      <c r="H855" s="120">
        <v>48</v>
      </c>
      <c r="I855" s="120">
        <v>0</v>
      </c>
      <c r="J855" s="120">
        <v>0</v>
      </c>
      <c r="K855" s="120">
        <v>0</v>
      </c>
      <c r="L855" s="120">
        <v>0</v>
      </c>
      <c r="M855" s="118">
        <v>0</v>
      </c>
      <c r="N855" s="120">
        <v>0</v>
      </c>
      <c r="O855" s="120">
        <v>0</v>
      </c>
      <c r="P855" s="120">
        <v>0</v>
      </c>
      <c r="Q855" s="120">
        <v>0</v>
      </c>
      <c r="R855" s="118">
        <v>252</v>
      </c>
      <c r="AB855" s="116">
        <f t="shared" si="209"/>
        <v>28</v>
      </c>
      <c r="AC855" s="116">
        <f t="shared" si="210"/>
        <v>43</v>
      </c>
      <c r="AD855" s="116">
        <f t="shared" si="211"/>
        <v>43</v>
      </c>
      <c r="AE855" s="116">
        <f t="shared" si="212"/>
        <v>41</v>
      </c>
      <c r="AF855" s="116">
        <f t="shared" si="213"/>
        <v>49</v>
      </c>
      <c r="AG855" s="116">
        <f t="shared" si="214"/>
        <v>48</v>
      </c>
      <c r="AH855" s="116">
        <f t="shared" si="215"/>
        <v>0</v>
      </c>
      <c r="AI855" s="116">
        <f t="shared" si="216"/>
        <v>0</v>
      </c>
      <c r="AJ855" s="116">
        <f t="shared" si="217"/>
        <v>0</v>
      </c>
      <c r="AK855" s="116">
        <f t="shared" si="218"/>
        <v>0</v>
      </c>
      <c r="AL855" s="116">
        <f t="shared" si="219"/>
        <v>0</v>
      </c>
      <c r="AM855" s="116">
        <f t="shared" si="220"/>
        <v>0</v>
      </c>
      <c r="AN855" s="116">
        <f t="shared" si="221"/>
        <v>0</v>
      </c>
      <c r="AO855" s="116">
        <f t="shared" si="222"/>
        <v>0</v>
      </c>
      <c r="AP855" s="116">
        <f t="shared" si="223"/>
        <v>0</v>
      </c>
      <c r="AQ855" s="116">
        <f t="shared" si="224"/>
        <v>252</v>
      </c>
    </row>
    <row r="856" spans="1:43" x14ac:dyDescent="0.25">
      <c r="A856" s="119" t="s">
        <v>1123</v>
      </c>
      <c r="B856" s="119" t="s">
        <v>1124</v>
      </c>
      <c r="C856" s="120">
        <v>38</v>
      </c>
      <c r="D856" s="120">
        <v>98</v>
      </c>
      <c r="E856" s="120">
        <v>93</v>
      </c>
      <c r="F856" s="120">
        <v>93</v>
      </c>
      <c r="G856" s="120">
        <v>91</v>
      </c>
      <c r="H856" s="120">
        <v>86</v>
      </c>
      <c r="I856" s="120">
        <v>87</v>
      </c>
      <c r="J856" s="120">
        <v>79</v>
      </c>
      <c r="K856" s="120">
        <v>79</v>
      </c>
      <c r="L856" s="120">
        <v>72</v>
      </c>
      <c r="M856" s="120">
        <v>0</v>
      </c>
      <c r="N856" s="120">
        <v>0</v>
      </c>
      <c r="O856" s="120">
        <v>0</v>
      </c>
      <c r="P856" s="120">
        <v>0</v>
      </c>
      <c r="Q856" s="120">
        <v>0</v>
      </c>
      <c r="R856" s="120">
        <v>816</v>
      </c>
      <c r="AB856" s="116">
        <f t="shared" si="209"/>
        <v>38</v>
      </c>
      <c r="AC856" s="116">
        <f t="shared" si="210"/>
        <v>98</v>
      </c>
      <c r="AD856" s="116">
        <f t="shared" si="211"/>
        <v>93</v>
      </c>
      <c r="AE856" s="116">
        <f t="shared" si="212"/>
        <v>93</v>
      </c>
      <c r="AF856" s="116">
        <f t="shared" si="213"/>
        <v>91</v>
      </c>
      <c r="AG856" s="116">
        <f t="shared" si="214"/>
        <v>86</v>
      </c>
      <c r="AH856" s="116">
        <f t="shared" si="215"/>
        <v>87</v>
      </c>
      <c r="AI856" s="116">
        <f t="shared" si="216"/>
        <v>79</v>
      </c>
      <c r="AJ856" s="116">
        <f t="shared" si="217"/>
        <v>79</v>
      </c>
      <c r="AK856" s="116">
        <f t="shared" si="218"/>
        <v>72</v>
      </c>
      <c r="AL856" s="116">
        <f t="shared" si="219"/>
        <v>0</v>
      </c>
      <c r="AM856" s="116">
        <f t="shared" si="220"/>
        <v>0</v>
      </c>
      <c r="AN856" s="116">
        <f t="shared" si="221"/>
        <v>0</v>
      </c>
      <c r="AO856" s="116">
        <f t="shared" si="222"/>
        <v>0</v>
      </c>
      <c r="AP856" s="116">
        <f t="shared" si="223"/>
        <v>0</v>
      </c>
      <c r="AQ856" s="116">
        <f t="shared" si="224"/>
        <v>816</v>
      </c>
    </row>
    <row r="857" spans="1:43" x14ac:dyDescent="0.25">
      <c r="A857" s="119" t="s">
        <v>1125</v>
      </c>
      <c r="B857" s="119" t="s">
        <v>1126</v>
      </c>
      <c r="C857" s="120">
        <v>0</v>
      </c>
      <c r="D857" s="120">
        <v>0</v>
      </c>
      <c r="E857" s="120">
        <v>0</v>
      </c>
      <c r="F857" s="120">
        <v>0</v>
      </c>
      <c r="G857" s="120">
        <v>0</v>
      </c>
      <c r="H857" s="120">
        <v>0</v>
      </c>
      <c r="I857" s="120">
        <v>0</v>
      </c>
      <c r="J857" s="120">
        <v>0</v>
      </c>
      <c r="K857" s="120">
        <v>0</v>
      </c>
      <c r="L857" s="120">
        <v>0</v>
      </c>
      <c r="M857" s="120">
        <v>7</v>
      </c>
      <c r="N857" s="120">
        <v>33</v>
      </c>
      <c r="O857" s="120">
        <v>49</v>
      </c>
      <c r="P857" s="120">
        <v>37</v>
      </c>
      <c r="Q857" s="120">
        <v>0</v>
      </c>
      <c r="R857" s="120">
        <v>126</v>
      </c>
      <c r="AB857" s="116">
        <f t="shared" si="209"/>
        <v>0</v>
      </c>
      <c r="AC857" s="116">
        <f t="shared" si="210"/>
        <v>0</v>
      </c>
      <c r="AD857" s="116">
        <f t="shared" si="211"/>
        <v>0</v>
      </c>
      <c r="AE857" s="116">
        <f t="shared" si="212"/>
        <v>0</v>
      </c>
      <c r="AF857" s="116">
        <f t="shared" si="213"/>
        <v>0</v>
      </c>
      <c r="AG857" s="116">
        <f t="shared" si="214"/>
        <v>0</v>
      </c>
      <c r="AH857" s="116">
        <f t="shared" si="215"/>
        <v>0</v>
      </c>
      <c r="AI857" s="116">
        <f t="shared" si="216"/>
        <v>0</v>
      </c>
      <c r="AJ857" s="116">
        <f t="shared" si="217"/>
        <v>0</v>
      </c>
      <c r="AK857" s="116">
        <f t="shared" si="218"/>
        <v>0</v>
      </c>
      <c r="AL857" s="116">
        <f t="shared" si="219"/>
        <v>7</v>
      </c>
      <c r="AM857" s="116">
        <f t="shared" si="220"/>
        <v>33</v>
      </c>
      <c r="AN857" s="116">
        <f t="shared" si="221"/>
        <v>49</v>
      </c>
      <c r="AO857" s="116">
        <f t="shared" si="222"/>
        <v>37</v>
      </c>
      <c r="AP857" s="116">
        <f t="shared" si="223"/>
        <v>0</v>
      </c>
      <c r="AQ857" s="116">
        <f t="shared" si="224"/>
        <v>126</v>
      </c>
    </row>
    <row r="858" spans="1:43" x14ac:dyDescent="0.25">
      <c r="A858" s="119" t="s">
        <v>1127</v>
      </c>
      <c r="B858" s="119" t="s">
        <v>1128</v>
      </c>
      <c r="C858" s="120">
        <v>91</v>
      </c>
      <c r="D858" s="120">
        <v>143</v>
      </c>
      <c r="E858" s="120">
        <v>134</v>
      </c>
      <c r="F858" s="120">
        <v>0</v>
      </c>
      <c r="G858" s="120">
        <v>0</v>
      </c>
      <c r="H858" s="120">
        <v>0</v>
      </c>
      <c r="I858" s="120">
        <v>0</v>
      </c>
      <c r="J858" s="120">
        <v>0</v>
      </c>
      <c r="K858" s="120">
        <v>0</v>
      </c>
      <c r="L858" s="120">
        <v>0</v>
      </c>
      <c r="M858" s="120">
        <v>0</v>
      </c>
      <c r="N858" s="120">
        <v>0</v>
      </c>
      <c r="O858" s="120">
        <v>0</v>
      </c>
      <c r="P858" s="120">
        <v>0</v>
      </c>
      <c r="Q858" s="120">
        <v>0</v>
      </c>
      <c r="R858" s="120">
        <v>368</v>
      </c>
      <c r="AB858" s="116">
        <f t="shared" si="209"/>
        <v>91</v>
      </c>
      <c r="AC858" s="116">
        <f t="shared" si="210"/>
        <v>143</v>
      </c>
      <c r="AD858" s="116">
        <f t="shared" si="211"/>
        <v>134</v>
      </c>
      <c r="AE858" s="116">
        <f t="shared" si="212"/>
        <v>0</v>
      </c>
      <c r="AF858" s="116">
        <f t="shared" si="213"/>
        <v>0</v>
      </c>
      <c r="AG858" s="116">
        <f t="shared" si="214"/>
        <v>0</v>
      </c>
      <c r="AH858" s="116">
        <f t="shared" si="215"/>
        <v>0</v>
      </c>
      <c r="AI858" s="116">
        <f t="shared" si="216"/>
        <v>0</v>
      </c>
      <c r="AJ858" s="116">
        <f t="shared" si="217"/>
        <v>0</v>
      </c>
      <c r="AK858" s="116">
        <f t="shared" si="218"/>
        <v>0</v>
      </c>
      <c r="AL858" s="116">
        <f t="shared" si="219"/>
        <v>0</v>
      </c>
      <c r="AM858" s="116">
        <f t="shared" si="220"/>
        <v>0</v>
      </c>
      <c r="AN858" s="116">
        <f t="shared" si="221"/>
        <v>0</v>
      </c>
      <c r="AO858" s="116">
        <f t="shared" si="222"/>
        <v>0</v>
      </c>
      <c r="AP858" s="116">
        <f t="shared" si="223"/>
        <v>0</v>
      </c>
      <c r="AQ858" s="116">
        <f t="shared" si="224"/>
        <v>368</v>
      </c>
    </row>
    <row r="859" spans="1:43" x14ac:dyDescent="0.25">
      <c r="A859" s="119" t="s">
        <v>1127</v>
      </c>
      <c r="B859" s="119" t="s">
        <v>1129</v>
      </c>
      <c r="C859" s="120">
        <v>0</v>
      </c>
      <c r="D859" s="120">
        <v>0</v>
      </c>
      <c r="E859" s="120">
        <v>0</v>
      </c>
      <c r="F859" s="120">
        <v>128</v>
      </c>
      <c r="G859" s="120">
        <v>140</v>
      </c>
      <c r="H859" s="120">
        <v>159</v>
      </c>
      <c r="I859" s="120">
        <v>166</v>
      </c>
      <c r="J859" s="120">
        <v>0</v>
      </c>
      <c r="K859" s="120">
        <v>0</v>
      </c>
      <c r="L859" s="120">
        <v>0</v>
      </c>
      <c r="M859" s="120">
        <v>0</v>
      </c>
      <c r="N859" s="120">
        <v>0</v>
      </c>
      <c r="O859" s="120">
        <v>0</v>
      </c>
      <c r="P859" s="120">
        <v>0</v>
      </c>
      <c r="Q859" s="120">
        <v>0</v>
      </c>
      <c r="R859" s="120">
        <v>593</v>
      </c>
      <c r="AB859" s="116">
        <f t="shared" si="209"/>
        <v>0</v>
      </c>
      <c r="AC859" s="116">
        <f t="shared" si="210"/>
        <v>0</v>
      </c>
      <c r="AD859" s="116">
        <f t="shared" si="211"/>
        <v>0</v>
      </c>
      <c r="AE859" s="116">
        <f t="shared" si="212"/>
        <v>128</v>
      </c>
      <c r="AF859" s="116">
        <f t="shared" si="213"/>
        <v>140</v>
      </c>
      <c r="AG859" s="116">
        <f t="shared" si="214"/>
        <v>159</v>
      </c>
      <c r="AH859" s="116">
        <f t="shared" si="215"/>
        <v>166</v>
      </c>
      <c r="AI859" s="116">
        <f t="shared" si="216"/>
        <v>0</v>
      </c>
      <c r="AJ859" s="116">
        <f t="shared" si="217"/>
        <v>0</v>
      </c>
      <c r="AK859" s="116">
        <f t="shared" si="218"/>
        <v>0</v>
      </c>
      <c r="AL859" s="116">
        <f t="shared" si="219"/>
        <v>0</v>
      </c>
      <c r="AM859" s="116">
        <f t="shared" si="220"/>
        <v>0</v>
      </c>
      <c r="AN859" s="116">
        <f t="shared" si="221"/>
        <v>0</v>
      </c>
      <c r="AO859" s="116">
        <f t="shared" si="222"/>
        <v>0</v>
      </c>
      <c r="AP859" s="116">
        <f t="shared" si="223"/>
        <v>0</v>
      </c>
      <c r="AQ859" s="116">
        <f t="shared" si="224"/>
        <v>593</v>
      </c>
    </row>
    <row r="860" spans="1:43" x14ac:dyDescent="0.25">
      <c r="A860" s="119" t="s">
        <v>1127</v>
      </c>
      <c r="B860" s="119" t="s">
        <v>1130</v>
      </c>
      <c r="C860" s="120">
        <v>0</v>
      </c>
      <c r="D860" s="120">
        <v>0</v>
      </c>
      <c r="E860" s="120">
        <v>0</v>
      </c>
      <c r="F860" s="120">
        <v>0</v>
      </c>
      <c r="G860" s="120">
        <v>0</v>
      </c>
      <c r="H860" s="120">
        <v>0</v>
      </c>
      <c r="I860" s="120">
        <v>0</v>
      </c>
      <c r="J860" s="120">
        <v>0</v>
      </c>
      <c r="K860" s="120">
        <v>0</v>
      </c>
      <c r="L860" s="120">
        <v>0</v>
      </c>
      <c r="M860" s="120">
        <v>176</v>
      </c>
      <c r="N860" s="120">
        <v>174</v>
      </c>
      <c r="O860" s="120">
        <v>198</v>
      </c>
      <c r="P860" s="120">
        <v>184</v>
      </c>
      <c r="Q860" s="120">
        <v>4</v>
      </c>
      <c r="R860" s="120">
        <v>736</v>
      </c>
      <c r="AB860" s="116">
        <f t="shared" si="209"/>
        <v>0</v>
      </c>
      <c r="AC860" s="116">
        <f t="shared" si="210"/>
        <v>0</v>
      </c>
      <c r="AD860" s="116">
        <f t="shared" si="211"/>
        <v>0</v>
      </c>
      <c r="AE860" s="116">
        <f t="shared" si="212"/>
        <v>0</v>
      </c>
      <c r="AF860" s="116">
        <f t="shared" si="213"/>
        <v>0</v>
      </c>
      <c r="AG860" s="116">
        <f t="shared" si="214"/>
        <v>0</v>
      </c>
      <c r="AH860" s="116">
        <f t="shared" si="215"/>
        <v>0</v>
      </c>
      <c r="AI860" s="116">
        <f t="shared" si="216"/>
        <v>0</v>
      </c>
      <c r="AJ860" s="116">
        <f t="shared" si="217"/>
        <v>0</v>
      </c>
      <c r="AK860" s="116">
        <f t="shared" si="218"/>
        <v>0</v>
      </c>
      <c r="AL860" s="116">
        <f t="shared" si="219"/>
        <v>176</v>
      </c>
      <c r="AM860" s="116">
        <f t="shared" si="220"/>
        <v>174</v>
      </c>
      <c r="AN860" s="116">
        <f t="shared" si="221"/>
        <v>198</v>
      </c>
      <c r="AO860" s="116">
        <f t="shared" si="222"/>
        <v>184</v>
      </c>
      <c r="AP860" s="116">
        <f t="shared" si="223"/>
        <v>4</v>
      </c>
      <c r="AQ860" s="116">
        <f t="shared" si="224"/>
        <v>736</v>
      </c>
    </row>
    <row r="861" spans="1:43" x14ac:dyDescent="0.25">
      <c r="A861" s="119" t="s">
        <v>1127</v>
      </c>
      <c r="B861" s="119" t="s">
        <v>1131</v>
      </c>
      <c r="C861" s="120">
        <v>0</v>
      </c>
      <c r="D861" s="120">
        <v>0</v>
      </c>
      <c r="E861" s="120">
        <v>0</v>
      </c>
      <c r="F861" s="120">
        <v>0</v>
      </c>
      <c r="G861" s="120">
        <v>0</v>
      </c>
      <c r="H861" s="120">
        <v>0</v>
      </c>
      <c r="I861" s="120">
        <v>0</v>
      </c>
      <c r="J861" s="120">
        <v>151</v>
      </c>
      <c r="K861" s="120">
        <v>184</v>
      </c>
      <c r="L861" s="120">
        <v>178</v>
      </c>
      <c r="M861" s="120">
        <v>0</v>
      </c>
      <c r="N861" s="120">
        <v>0</v>
      </c>
      <c r="O861" s="120">
        <v>0</v>
      </c>
      <c r="P861" s="120">
        <v>0</v>
      </c>
      <c r="Q861" s="120">
        <v>0</v>
      </c>
      <c r="R861" s="120">
        <v>513</v>
      </c>
      <c r="AB861" s="116">
        <f t="shared" si="209"/>
        <v>0</v>
      </c>
      <c r="AC861" s="116">
        <f t="shared" si="210"/>
        <v>0</v>
      </c>
      <c r="AD861" s="116">
        <f t="shared" si="211"/>
        <v>0</v>
      </c>
      <c r="AE861" s="116">
        <f t="shared" si="212"/>
        <v>0</v>
      </c>
      <c r="AF861" s="116">
        <f t="shared" si="213"/>
        <v>0</v>
      </c>
      <c r="AG861" s="116">
        <f t="shared" si="214"/>
        <v>0</v>
      </c>
      <c r="AH861" s="116">
        <f t="shared" si="215"/>
        <v>0</v>
      </c>
      <c r="AI861" s="116">
        <f t="shared" si="216"/>
        <v>151</v>
      </c>
      <c r="AJ861" s="116">
        <f t="shared" si="217"/>
        <v>184</v>
      </c>
      <c r="AK861" s="116">
        <f t="shared" si="218"/>
        <v>178</v>
      </c>
      <c r="AL861" s="116">
        <f t="shared" si="219"/>
        <v>0</v>
      </c>
      <c r="AM861" s="116">
        <f t="shared" si="220"/>
        <v>0</v>
      </c>
      <c r="AN861" s="116">
        <f t="shared" si="221"/>
        <v>0</v>
      </c>
      <c r="AO861" s="116">
        <f t="shared" si="222"/>
        <v>0</v>
      </c>
      <c r="AP861" s="116">
        <f t="shared" si="223"/>
        <v>0</v>
      </c>
      <c r="AQ861" s="116">
        <f t="shared" si="224"/>
        <v>513</v>
      </c>
    </row>
    <row r="862" spans="1:43" x14ac:dyDescent="0.25">
      <c r="A862" s="119" t="s">
        <v>1132</v>
      </c>
      <c r="B862" s="119" t="s">
        <v>1133</v>
      </c>
      <c r="C862" s="120">
        <v>0</v>
      </c>
      <c r="D862" s="120">
        <v>0</v>
      </c>
      <c r="E862" s="120">
        <v>0</v>
      </c>
      <c r="F862" s="120">
        <v>0</v>
      </c>
      <c r="G862" s="120">
        <v>0</v>
      </c>
      <c r="H862" s="120">
        <v>0</v>
      </c>
      <c r="I862" s="120">
        <v>0</v>
      </c>
      <c r="J862" s="120">
        <v>0</v>
      </c>
      <c r="K862" s="120">
        <v>0</v>
      </c>
      <c r="L862" s="120">
        <v>0</v>
      </c>
      <c r="M862" s="120">
        <v>0</v>
      </c>
      <c r="N862" s="120">
        <v>0</v>
      </c>
      <c r="O862" s="120">
        <v>0</v>
      </c>
      <c r="P862" s="120">
        <v>0</v>
      </c>
      <c r="Q862" s="120">
        <v>10</v>
      </c>
      <c r="R862" s="120">
        <v>10</v>
      </c>
      <c r="AB862" s="116">
        <f t="shared" si="209"/>
        <v>0</v>
      </c>
      <c r="AC862" s="116">
        <f t="shared" si="210"/>
        <v>0</v>
      </c>
      <c r="AD862" s="116">
        <f t="shared" si="211"/>
        <v>0</v>
      </c>
      <c r="AE862" s="116">
        <f t="shared" si="212"/>
        <v>0</v>
      </c>
      <c r="AF862" s="116">
        <f t="shared" si="213"/>
        <v>0</v>
      </c>
      <c r="AG862" s="116">
        <f t="shared" si="214"/>
        <v>0</v>
      </c>
      <c r="AH862" s="116">
        <f t="shared" si="215"/>
        <v>0</v>
      </c>
      <c r="AI862" s="116">
        <f t="shared" si="216"/>
        <v>0</v>
      </c>
      <c r="AJ862" s="116">
        <f t="shared" si="217"/>
        <v>0</v>
      </c>
      <c r="AK862" s="116">
        <f t="shared" si="218"/>
        <v>0</v>
      </c>
      <c r="AL862" s="116">
        <f t="shared" si="219"/>
        <v>0</v>
      </c>
      <c r="AM862" s="116">
        <f t="shared" si="220"/>
        <v>0</v>
      </c>
      <c r="AN862" s="116">
        <f t="shared" si="221"/>
        <v>0</v>
      </c>
      <c r="AO862" s="116">
        <f t="shared" si="222"/>
        <v>0</v>
      </c>
      <c r="AP862" s="116">
        <f t="shared" si="223"/>
        <v>10</v>
      </c>
      <c r="AQ862" s="116">
        <f t="shared" si="224"/>
        <v>10</v>
      </c>
    </row>
    <row r="863" spans="1:43" x14ac:dyDescent="0.25">
      <c r="A863" s="119" t="s">
        <v>1132</v>
      </c>
      <c r="B863" s="119" t="s">
        <v>1134</v>
      </c>
      <c r="C863" s="120">
        <v>0</v>
      </c>
      <c r="D863" s="120">
        <v>0</v>
      </c>
      <c r="E863" s="120">
        <v>0</v>
      </c>
      <c r="F863" s="120">
        <v>0</v>
      </c>
      <c r="G863" s="120">
        <v>0</v>
      </c>
      <c r="H863" s="120">
        <v>0</v>
      </c>
      <c r="I863" s="120">
        <v>0</v>
      </c>
      <c r="J863" s="120">
        <v>0</v>
      </c>
      <c r="K863" s="120">
        <v>0</v>
      </c>
      <c r="L863" s="120">
        <v>0</v>
      </c>
      <c r="M863" s="120">
        <v>109</v>
      </c>
      <c r="N863" s="120">
        <v>116</v>
      </c>
      <c r="O863" s="120">
        <v>123</v>
      </c>
      <c r="P863" s="120">
        <v>104</v>
      </c>
      <c r="Q863" s="120">
        <v>0</v>
      </c>
      <c r="R863" s="120">
        <v>452</v>
      </c>
      <c r="AB863" s="116">
        <f t="shared" si="209"/>
        <v>0</v>
      </c>
      <c r="AC863" s="116">
        <f t="shared" si="210"/>
        <v>0</v>
      </c>
      <c r="AD863" s="116">
        <f t="shared" si="211"/>
        <v>0</v>
      </c>
      <c r="AE863" s="116">
        <f t="shared" si="212"/>
        <v>0</v>
      </c>
      <c r="AF863" s="116">
        <f t="shared" si="213"/>
        <v>0</v>
      </c>
      <c r="AG863" s="116">
        <f t="shared" si="214"/>
        <v>0</v>
      </c>
      <c r="AH863" s="116">
        <f t="shared" si="215"/>
        <v>0</v>
      </c>
      <c r="AI863" s="116">
        <f t="shared" si="216"/>
        <v>0</v>
      </c>
      <c r="AJ863" s="116">
        <f t="shared" si="217"/>
        <v>0</v>
      </c>
      <c r="AK863" s="116">
        <f t="shared" si="218"/>
        <v>0</v>
      </c>
      <c r="AL863" s="116">
        <f t="shared" si="219"/>
        <v>109</v>
      </c>
      <c r="AM863" s="116">
        <f t="shared" si="220"/>
        <v>116</v>
      </c>
      <c r="AN863" s="116">
        <f t="shared" si="221"/>
        <v>123</v>
      </c>
      <c r="AO863" s="116">
        <f t="shared" si="222"/>
        <v>104</v>
      </c>
      <c r="AP863" s="116">
        <f t="shared" si="223"/>
        <v>0</v>
      </c>
      <c r="AQ863" s="116">
        <f t="shared" si="224"/>
        <v>452</v>
      </c>
    </row>
    <row r="864" spans="1:43" x14ac:dyDescent="0.25">
      <c r="A864" s="119" t="s">
        <v>1132</v>
      </c>
      <c r="B864" s="119" t="s">
        <v>1135</v>
      </c>
      <c r="C864" s="120">
        <v>0</v>
      </c>
      <c r="D864" s="120">
        <v>0</v>
      </c>
      <c r="E864" s="120">
        <v>0</v>
      </c>
      <c r="F864" s="120">
        <v>0</v>
      </c>
      <c r="G864" s="120">
        <v>0</v>
      </c>
      <c r="H864" s="120">
        <v>0</v>
      </c>
      <c r="I864" s="120">
        <v>0</v>
      </c>
      <c r="J864" s="120">
        <v>153</v>
      </c>
      <c r="K864" s="120">
        <v>107</v>
      </c>
      <c r="L864" s="120">
        <v>122</v>
      </c>
      <c r="M864" s="120">
        <v>0</v>
      </c>
      <c r="N864" s="120">
        <v>0</v>
      </c>
      <c r="O864" s="120">
        <v>0</v>
      </c>
      <c r="P864" s="120">
        <v>0</v>
      </c>
      <c r="Q864" s="120">
        <v>0</v>
      </c>
      <c r="R864" s="120">
        <v>382</v>
      </c>
      <c r="AB864" s="116">
        <f t="shared" si="209"/>
        <v>0</v>
      </c>
      <c r="AC864" s="116">
        <f t="shared" si="210"/>
        <v>0</v>
      </c>
      <c r="AD864" s="116">
        <f t="shared" si="211"/>
        <v>0</v>
      </c>
      <c r="AE864" s="116">
        <f t="shared" si="212"/>
        <v>0</v>
      </c>
      <c r="AF864" s="116">
        <f t="shared" si="213"/>
        <v>0</v>
      </c>
      <c r="AG864" s="116">
        <f t="shared" si="214"/>
        <v>0</v>
      </c>
      <c r="AH864" s="116">
        <f t="shared" si="215"/>
        <v>0</v>
      </c>
      <c r="AI864" s="116">
        <f t="shared" si="216"/>
        <v>153</v>
      </c>
      <c r="AJ864" s="116">
        <f t="shared" si="217"/>
        <v>107</v>
      </c>
      <c r="AK864" s="116">
        <f t="shared" si="218"/>
        <v>122</v>
      </c>
      <c r="AL864" s="116">
        <f t="shared" si="219"/>
        <v>0</v>
      </c>
      <c r="AM864" s="116">
        <f t="shared" si="220"/>
        <v>0</v>
      </c>
      <c r="AN864" s="116">
        <f t="shared" si="221"/>
        <v>0</v>
      </c>
      <c r="AO864" s="116">
        <f t="shared" si="222"/>
        <v>0</v>
      </c>
      <c r="AP864" s="116">
        <f t="shared" si="223"/>
        <v>0</v>
      </c>
      <c r="AQ864" s="116">
        <f t="shared" si="224"/>
        <v>382</v>
      </c>
    </row>
    <row r="865" spans="1:43" x14ac:dyDescent="0.25">
      <c r="A865" s="119" t="s">
        <v>1132</v>
      </c>
      <c r="B865" s="119" t="s">
        <v>1136</v>
      </c>
      <c r="C865" s="120">
        <v>43</v>
      </c>
      <c r="D865" s="120">
        <v>111</v>
      </c>
      <c r="E865" s="120">
        <v>107</v>
      </c>
      <c r="F865" s="120">
        <v>113</v>
      </c>
      <c r="G865" s="120">
        <v>0</v>
      </c>
      <c r="H865" s="120">
        <v>0</v>
      </c>
      <c r="I865" s="120">
        <v>0</v>
      </c>
      <c r="J865" s="120">
        <v>0</v>
      </c>
      <c r="K865" s="120">
        <v>0</v>
      </c>
      <c r="L865" s="120">
        <v>0</v>
      </c>
      <c r="M865" s="120">
        <v>0</v>
      </c>
      <c r="N865" s="120">
        <v>0</v>
      </c>
      <c r="O865" s="120">
        <v>0</v>
      </c>
      <c r="P865" s="120">
        <v>0</v>
      </c>
      <c r="Q865" s="120">
        <v>0</v>
      </c>
      <c r="R865" s="120">
        <v>374</v>
      </c>
      <c r="AB865" s="116">
        <f t="shared" si="209"/>
        <v>43</v>
      </c>
      <c r="AC865" s="116">
        <f t="shared" si="210"/>
        <v>111</v>
      </c>
      <c r="AD865" s="116">
        <f t="shared" si="211"/>
        <v>107</v>
      </c>
      <c r="AE865" s="116">
        <f t="shared" si="212"/>
        <v>113</v>
      </c>
      <c r="AF865" s="116">
        <f t="shared" si="213"/>
        <v>0</v>
      </c>
      <c r="AG865" s="116">
        <f t="shared" si="214"/>
        <v>0</v>
      </c>
      <c r="AH865" s="116">
        <f t="shared" si="215"/>
        <v>0</v>
      </c>
      <c r="AI865" s="116">
        <f t="shared" si="216"/>
        <v>0</v>
      </c>
      <c r="AJ865" s="116">
        <f t="shared" si="217"/>
        <v>0</v>
      </c>
      <c r="AK865" s="116">
        <f t="shared" si="218"/>
        <v>0</v>
      </c>
      <c r="AL865" s="116">
        <f t="shared" si="219"/>
        <v>0</v>
      </c>
      <c r="AM865" s="116">
        <f t="shared" si="220"/>
        <v>0</v>
      </c>
      <c r="AN865" s="116">
        <f t="shared" si="221"/>
        <v>0</v>
      </c>
      <c r="AO865" s="116">
        <f t="shared" si="222"/>
        <v>0</v>
      </c>
      <c r="AP865" s="116">
        <f t="shared" si="223"/>
        <v>0</v>
      </c>
      <c r="AQ865" s="116">
        <f t="shared" si="224"/>
        <v>374</v>
      </c>
    </row>
    <row r="866" spans="1:43" x14ac:dyDescent="0.25">
      <c r="A866" s="119" t="s">
        <v>1132</v>
      </c>
      <c r="B866" s="119" t="s">
        <v>1137</v>
      </c>
      <c r="C866" s="120">
        <v>0</v>
      </c>
      <c r="D866" s="120">
        <v>0</v>
      </c>
      <c r="E866" s="120">
        <v>0</v>
      </c>
      <c r="F866" s="120">
        <v>0</v>
      </c>
      <c r="G866" s="120">
        <v>125</v>
      </c>
      <c r="H866" s="120">
        <v>107</v>
      </c>
      <c r="I866" s="120">
        <v>113</v>
      </c>
      <c r="J866" s="120">
        <v>0</v>
      </c>
      <c r="K866" s="120">
        <v>0</v>
      </c>
      <c r="L866" s="120">
        <v>0</v>
      </c>
      <c r="M866" s="120">
        <v>0</v>
      </c>
      <c r="N866" s="120">
        <v>0</v>
      </c>
      <c r="O866" s="120">
        <v>0</v>
      </c>
      <c r="P866" s="120">
        <v>0</v>
      </c>
      <c r="Q866" s="120">
        <v>0</v>
      </c>
      <c r="R866" s="120">
        <v>345</v>
      </c>
      <c r="AB866" s="116">
        <f t="shared" si="209"/>
        <v>0</v>
      </c>
      <c r="AC866" s="116">
        <f t="shared" si="210"/>
        <v>0</v>
      </c>
      <c r="AD866" s="116">
        <f t="shared" si="211"/>
        <v>0</v>
      </c>
      <c r="AE866" s="116">
        <f t="shared" si="212"/>
        <v>0</v>
      </c>
      <c r="AF866" s="116">
        <f t="shared" si="213"/>
        <v>125</v>
      </c>
      <c r="AG866" s="116">
        <f t="shared" si="214"/>
        <v>107</v>
      </c>
      <c r="AH866" s="116">
        <f t="shared" si="215"/>
        <v>113</v>
      </c>
      <c r="AI866" s="116">
        <f t="shared" si="216"/>
        <v>0</v>
      </c>
      <c r="AJ866" s="116">
        <f t="shared" si="217"/>
        <v>0</v>
      </c>
      <c r="AK866" s="116">
        <f t="shared" si="218"/>
        <v>0</v>
      </c>
      <c r="AL866" s="116">
        <f t="shared" si="219"/>
        <v>0</v>
      </c>
      <c r="AM866" s="116">
        <f t="shared" si="220"/>
        <v>0</v>
      </c>
      <c r="AN866" s="116">
        <f t="shared" si="221"/>
        <v>0</v>
      </c>
      <c r="AO866" s="116">
        <f t="shared" si="222"/>
        <v>0</v>
      </c>
      <c r="AP866" s="116">
        <f t="shared" si="223"/>
        <v>0</v>
      </c>
      <c r="AQ866" s="116">
        <f t="shared" si="224"/>
        <v>345</v>
      </c>
    </row>
    <row r="867" spans="1:43" x14ac:dyDescent="0.25">
      <c r="A867" s="119" t="s">
        <v>1138</v>
      </c>
      <c r="B867" s="119" t="s">
        <v>1139</v>
      </c>
      <c r="C867" s="120">
        <v>0</v>
      </c>
      <c r="D867" s="120">
        <v>65</v>
      </c>
      <c r="E867" s="120">
        <v>89</v>
      </c>
      <c r="F867" s="120">
        <v>98</v>
      </c>
      <c r="G867" s="120">
        <v>80</v>
      </c>
      <c r="H867" s="120">
        <v>89</v>
      </c>
      <c r="I867" s="120">
        <v>67</v>
      </c>
      <c r="J867" s="120">
        <v>0</v>
      </c>
      <c r="K867" s="120">
        <v>0</v>
      </c>
      <c r="L867" s="120">
        <v>0</v>
      </c>
      <c r="M867" s="120">
        <v>0</v>
      </c>
      <c r="N867" s="120">
        <v>0</v>
      </c>
      <c r="O867" s="120">
        <v>0</v>
      </c>
      <c r="P867" s="120">
        <v>0</v>
      </c>
      <c r="Q867" s="120">
        <v>0</v>
      </c>
      <c r="R867" s="120">
        <v>488</v>
      </c>
      <c r="AB867" s="116">
        <f t="shared" si="209"/>
        <v>0</v>
      </c>
      <c r="AC867" s="116">
        <f t="shared" si="210"/>
        <v>65</v>
      </c>
      <c r="AD867" s="116">
        <f t="shared" si="211"/>
        <v>89</v>
      </c>
      <c r="AE867" s="116">
        <f t="shared" si="212"/>
        <v>98</v>
      </c>
      <c r="AF867" s="116">
        <f t="shared" si="213"/>
        <v>80</v>
      </c>
      <c r="AG867" s="116">
        <f t="shared" si="214"/>
        <v>89</v>
      </c>
      <c r="AH867" s="116">
        <f t="shared" si="215"/>
        <v>67</v>
      </c>
      <c r="AI867" s="116">
        <f t="shared" si="216"/>
        <v>0</v>
      </c>
      <c r="AJ867" s="116">
        <f t="shared" si="217"/>
        <v>0</v>
      </c>
      <c r="AK867" s="116">
        <f t="shared" si="218"/>
        <v>0</v>
      </c>
      <c r="AL867" s="116">
        <f t="shared" si="219"/>
        <v>0</v>
      </c>
      <c r="AM867" s="116">
        <f t="shared" si="220"/>
        <v>0</v>
      </c>
      <c r="AN867" s="116">
        <f t="shared" si="221"/>
        <v>0</v>
      </c>
      <c r="AO867" s="116">
        <f t="shared" si="222"/>
        <v>0</v>
      </c>
      <c r="AP867" s="116">
        <f t="shared" si="223"/>
        <v>0</v>
      </c>
      <c r="AQ867" s="116">
        <f t="shared" si="224"/>
        <v>488</v>
      </c>
    </row>
    <row r="868" spans="1:43" x14ac:dyDescent="0.25">
      <c r="A868" s="119" t="s">
        <v>1138</v>
      </c>
      <c r="B868" s="119" t="s">
        <v>1140</v>
      </c>
      <c r="C868" s="120">
        <v>0</v>
      </c>
      <c r="D868" s="120">
        <v>40</v>
      </c>
      <c r="E868" s="120">
        <v>38</v>
      </c>
      <c r="F868" s="120">
        <v>34</v>
      </c>
      <c r="G868" s="120">
        <v>41</v>
      </c>
      <c r="H868" s="120">
        <v>36</v>
      </c>
      <c r="I868" s="120">
        <v>35</v>
      </c>
      <c r="J868" s="120">
        <v>0</v>
      </c>
      <c r="K868" s="120">
        <v>0</v>
      </c>
      <c r="L868" s="120">
        <v>0</v>
      </c>
      <c r="M868" s="120">
        <v>0</v>
      </c>
      <c r="N868" s="120">
        <v>0</v>
      </c>
      <c r="O868" s="120">
        <v>0</v>
      </c>
      <c r="P868" s="120">
        <v>0</v>
      </c>
      <c r="Q868" s="120">
        <v>0</v>
      </c>
      <c r="R868" s="120">
        <v>224</v>
      </c>
      <c r="AB868" s="116">
        <f t="shared" si="209"/>
        <v>0</v>
      </c>
      <c r="AC868" s="116">
        <f t="shared" si="210"/>
        <v>40</v>
      </c>
      <c r="AD868" s="116">
        <f t="shared" si="211"/>
        <v>38</v>
      </c>
      <c r="AE868" s="116">
        <f t="shared" si="212"/>
        <v>34</v>
      </c>
      <c r="AF868" s="116">
        <f t="shared" si="213"/>
        <v>41</v>
      </c>
      <c r="AG868" s="116">
        <f t="shared" si="214"/>
        <v>36</v>
      </c>
      <c r="AH868" s="116">
        <f t="shared" si="215"/>
        <v>35</v>
      </c>
      <c r="AI868" s="116">
        <f t="shared" si="216"/>
        <v>0</v>
      </c>
      <c r="AJ868" s="116">
        <f t="shared" si="217"/>
        <v>0</v>
      </c>
      <c r="AK868" s="116">
        <f t="shared" si="218"/>
        <v>0</v>
      </c>
      <c r="AL868" s="116">
        <f t="shared" si="219"/>
        <v>0</v>
      </c>
      <c r="AM868" s="116">
        <f t="shared" si="220"/>
        <v>0</v>
      </c>
      <c r="AN868" s="116">
        <f t="shared" si="221"/>
        <v>0</v>
      </c>
      <c r="AO868" s="116">
        <f t="shared" si="222"/>
        <v>0</v>
      </c>
      <c r="AP868" s="116">
        <f t="shared" si="223"/>
        <v>0</v>
      </c>
      <c r="AQ868" s="116">
        <f t="shared" si="224"/>
        <v>224</v>
      </c>
    </row>
    <row r="869" spans="1:43" x14ac:dyDescent="0.25">
      <c r="A869" s="119" t="s">
        <v>1138</v>
      </c>
      <c r="B869" s="119" t="s">
        <v>1141</v>
      </c>
      <c r="C869" s="120">
        <v>0</v>
      </c>
      <c r="D869" s="120">
        <v>0</v>
      </c>
      <c r="E869" s="120">
        <v>0</v>
      </c>
      <c r="F869" s="120">
        <v>0</v>
      </c>
      <c r="G869" s="120">
        <v>0</v>
      </c>
      <c r="H869" s="120">
        <v>0</v>
      </c>
      <c r="I869" s="120">
        <v>0</v>
      </c>
      <c r="J869" s="120">
        <v>444</v>
      </c>
      <c r="K869" s="120">
        <v>472</v>
      </c>
      <c r="L869" s="120">
        <v>349</v>
      </c>
      <c r="M869" s="120">
        <v>0</v>
      </c>
      <c r="N869" s="120">
        <v>0</v>
      </c>
      <c r="O869" s="120">
        <v>0</v>
      </c>
      <c r="P869" s="120">
        <v>0</v>
      </c>
      <c r="Q869" s="120">
        <v>0</v>
      </c>
      <c r="R869" s="120">
        <v>1265</v>
      </c>
      <c r="AB869" s="116">
        <f t="shared" si="209"/>
        <v>0</v>
      </c>
      <c r="AC869" s="116">
        <f t="shared" si="210"/>
        <v>0</v>
      </c>
      <c r="AD869" s="116">
        <f t="shared" si="211"/>
        <v>0</v>
      </c>
      <c r="AE869" s="116">
        <f t="shared" si="212"/>
        <v>0</v>
      </c>
      <c r="AF869" s="116">
        <f t="shared" si="213"/>
        <v>0</v>
      </c>
      <c r="AG869" s="116">
        <f t="shared" si="214"/>
        <v>0</v>
      </c>
      <c r="AH869" s="116">
        <f t="shared" si="215"/>
        <v>0</v>
      </c>
      <c r="AI869" s="116">
        <f t="shared" si="216"/>
        <v>444</v>
      </c>
      <c r="AJ869" s="116">
        <f t="shared" si="217"/>
        <v>472</v>
      </c>
      <c r="AK869" s="116">
        <f t="shared" si="218"/>
        <v>349</v>
      </c>
      <c r="AL869" s="116">
        <f t="shared" si="219"/>
        <v>0</v>
      </c>
      <c r="AM869" s="116">
        <f t="shared" si="220"/>
        <v>0</v>
      </c>
      <c r="AN869" s="116">
        <f t="shared" si="221"/>
        <v>0</v>
      </c>
      <c r="AO869" s="116">
        <f t="shared" si="222"/>
        <v>0</v>
      </c>
      <c r="AP869" s="116">
        <f t="shared" si="223"/>
        <v>0</v>
      </c>
      <c r="AQ869" s="116">
        <f t="shared" si="224"/>
        <v>1265</v>
      </c>
    </row>
    <row r="870" spans="1:43" x14ac:dyDescent="0.25">
      <c r="A870" s="119" t="s">
        <v>1138</v>
      </c>
      <c r="B870" s="119" t="s">
        <v>1142</v>
      </c>
      <c r="C870" s="120">
        <v>0</v>
      </c>
      <c r="D870" s="120">
        <v>59</v>
      </c>
      <c r="E870" s="120">
        <v>53</v>
      </c>
      <c r="F870" s="120">
        <v>50</v>
      </c>
      <c r="G870" s="120">
        <v>58</v>
      </c>
      <c r="H870" s="120">
        <v>50</v>
      </c>
      <c r="I870" s="120">
        <v>48</v>
      </c>
      <c r="J870" s="120">
        <v>0</v>
      </c>
      <c r="K870" s="120">
        <v>0</v>
      </c>
      <c r="L870" s="120">
        <v>0</v>
      </c>
      <c r="M870" s="120">
        <v>0</v>
      </c>
      <c r="N870" s="120">
        <v>0</v>
      </c>
      <c r="O870" s="120">
        <v>0</v>
      </c>
      <c r="P870" s="120">
        <v>0</v>
      </c>
      <c r="Q870" s="120">
        <v>0</v>
      </c>
      <c r="R870" s="120">
        <v>318</v>
      </c>
      <c r="AB870" s="116">
        <f t="shared" si="209"/>
        <v>0</v>
      </c>
      <c r="AC870" s="116">
        <f t="shared" si="210"/>
        <v>59</v>
      </c>
      <c r="AD870" s="116">
        <f t="shared" si="211"/>
        <v>53</v>
      </c>
      <c r="AE870" s="116">
        <f t="shared" si="212"/>
        <v>50</v>
      </c>
      <c r="AF870" s="116">
        <f t="shared" si="213"/>
        <v>58</v>
      </c>
      <c r="AG870" s="116">
        <f t="shared" si="214"/>
        <v>50</v>
      </c>
      <c r="AH870" s="116">
        <f t="shared" si="215"/>
        <v>48</v>
      </c>
      <c r="AI870" s="116">
        <f t="shared" si="216"/>
        <v>0</v>
      </c>
      <c r="AJ870" s="116">
        <f t="shared" si="217"/>
        <v>0</v>
      </c>
      <c r="AK870" s="116">
        <f t="shared" si="218"/>
        <v>0</v>
      </c>
      <c r="AL870" s="116">
        <f t="shared" si="219"/>
        <v>0</v>
      </c>
      <c r="AM870" s="116">
        <f t="shared" si="220"/>
        <v>0</v>
      </c>
      <c r="AN870" s="116">
        <f t="shared" si="221"/>
        <v>0</v>
      </c>
      <c r="AO870" s="116">
        <f t="shared" si="222"/>
        <v>0</v>
      </c>
      <c r="AP870" s="116">
        <f t="shared" si="223"/>
        <v>0</v>
      </c>
      <c r="AQ870" s="116">
        <f t="shared" si="224"/>
        <v>318</v>
      </c>
    </row>
    <row r="871" spans="1:43" x14ac:dyDescent="0.25">
      <c r="A871" s="119" t="s">
        <v>1138</v>
      </c>
      <c r="B871" s="119" t="s">
        <v>1143</v>
      </c>
      <c r="C871" s="120">
        <v>6</v>
      </c>
      <c r="D871" s="120">
        <v>59</v>
      </c>
      <c r="E871" s="120">
        <v>82</v>
      </c>
      <c r="F871" s="120">
        <v>63</v>
      </c>
      <c r="G871" s="120">
        <v>58</v>
      </c>
      <c r="H871" s="120">
        <v>51</v>
      </c>
      <c r="I871" s="120">
        <v>42</v>
      </c>
      <c r="J871" s="120">
        <v>0</v>
      </c>
      <c r="K871" s="120">
        <v>0</v>
      </c>
      <c r="L871" s="120">
        <v>0</v>
      </c>
      <c r="M871" s="120">
        <v>0</v>
      </c>
      <c r="N871" s="120">
        <v>0</v>
      </c>
      <c r="O871" s="120">
        <v>0</v>
      </c>
      <c r="P871" s="120">
        <v>0</v>
      </c>
      <c r="Q871" s="120">
        <v>0</v>
      </c>
      <c r="R871" s="120">
        <v>361</v>
      </c>
      <c r="AB871" s="116">
        <f t="shared" si="209"/>
        <v>6</v>
      </c>
      <c r="AC871" s="116">
        <f t="shared" si="210"/>
        <v>59</v>
      </c>
      <c r="AD871" s="116">
        <f t="shared" si="211"/>
        <v>82</v>
      </c>
      <c r="AE871" s="116">
        <f t="shared" si="212"/>
        <v>63</v>
      </c>
      <c r="AF871" s="116">
        <f t="shared" si="213"/>
        <v>58</v>
      </c>
      <c r="AG871" s="116">
        <f t="shared" si="214"/>
        <v>51</v>
      </c>
      <c r="AH871" s="116">
        <f t="shared" si="215"/>
        <v>42</v>
      </c>
      <c r="AI871" s="116">
        <f t="shared" si="216"/>
        <v>0</v>
      </c>
      <c r="AJ871" s="116">
        <f t="shared" si="217"/>
        <v>0</v>
      </c>
      <c r="AK871" s="116">
        <f t="shared" si="218"/>
        <v>0</v>
      </c>
      <c r="AL871" s="116">
        <f t="shared" si="219"/>
        <v>0</v>
      </c>
      <c r="AM871" s="116">
        <f t="shared" si="220"/>
        <v>0</v>
      </c>
      <c r="AN871" s="116">
        <f t="shared" si="221"/>
        <v>0</v>
      </c>
      <c r="AO871" s="116">
        <f t="shared" si="222"/>
        <v>0</v>
      </c>
      <c r="AP871" s="116">
        <f t="shared" si="223"/>
        <v>0</v>
      </c>
      <c r="AQ871" s="116">
        <f t="shared" si="224"/>
        <v>361</v>
      </c>
    </row>
    <row r="872" spans="1:43" x14ac:dyDescent="0.25">
      <c r="A872" s="119" t="s">
        <v>1138</v>
      </c>
      <c r="B872" s="119" t="s">
        <v>1144</v>
      </c>
      <c r="C872" s="120">
        <v>0</v>
      </c>
      <c r="D872" s="120">
        <v>0</v>
      </c>
      <c r="E872" s="120">
        <v>0</v>
      </c>
      <c r="F872" s="120">
        <v>0</v>
      </c>
      <c r="G872" s="120">
        <v>0</v>
      </c>
      <c r="H872" s="120">
        <v>0</v>
      </c>
      <c r="I872" s="120">
        <v>0</v>
      </c>
      <c r="J872" s="120">
        <v>0</v>
      </c>
      <c r="K872" s="120">
        <v>0</v>
      </c>
      <c r="L872" s="120">
        <v>0</v>
      </c>
      <c r="M872" s="120">
        <v>327</v>
      </c>
      <c r="N872" s="120">
        <v>496</v>
      </c>
      <c r="O872" s="120">
        <v>460</v>
      </c>
      <c r="P872" s="120">
        <v>512</v>
      </c>
      <c r="Q872" s="120">
        <v>0</v>
      </c>
      <c r="R872" s="120">
        <v>1795</v>
      </c>
      <c r="AB872" s="116">
        <f t="shared" si="209"/>
        <v>0</v>
      </c>
      <c r="AC872" s="116">
        <f t="shared" si="210"/>
        <v>0</v>
      </c>
      <c r="AD872" s="116">
        <f t="shared" si="211"/>
        <v>0</v>
      </c>
      <c r="AE872" s="116">
        <f t="shared" si="212"/>
        <v>0</v>
      </c>
      <c r="AF872" s="116">
        <f t="shared" si="213"/>
        <v>0</v>
      </c>
      <c r="AG872" s="116">
        <f t="shared" si="214"/>
        <v>0</v>
      </c>
      <c r="AH872" s="116">
        <f t="shared" si="215"/>
        <v>0</v>
      </c>
      <c r="AI872" s="116">
        <f t="shared" si="216"/>
        <v>0</v>
      </c>
      <c r="AJ872" s="116">
        <f t="shared" si="217"/>
        <v>0</v>
      </c>
      <c r="AK872" s="116">
        <f t="shared" si="218"/>
        <v>0</v>
      </c>
      <c r="AL872" s="116">
        <f t="shared" si="219"/>
        <v>327</v>
      </c>
      <c r="AM872" s="116">
        <f t="shared" si="220"/>
        <v>496</v>
      </c>
      <c r="AN872" s="116">
        <f t="shared" si="221"/>
        <v>460</v>
      </c>
      <c r="AO872" s="116">
        <f t="shared" si="222"/>
        <v>512</v>
      </c>
      <c r="AP872" s="116">
        <f t="shared" si="223"/>
        <v>0</v>
      </c>
      <c r="AQ872" s="116">
        <f t="shared" si="224"/>
        <v>1795</v>
      </c>
    </row>
    <row r="873" spans="1:43" x14ac:dyDescent="0.25">
      <c r="A873" s="119" t="s">
        <v>1138</v>
      </c>
      <c r="B873" s="119" t="s">
        <v>1145</v>
      </c>
      <c r="C873" s="120">
        <v>24</v>
      </c>
      <c r="D873" s="120">
        <v>85</v>
      </c>
      <c r="E873" s="120">
        <v>92</v>
      </c>
      <c r="F873" s="120">
        <v>109</v>
      </c>
      <c r="G873" s="120">
        <v>107</v>
      </c>
      <c r="H873" s="120">
        <v>105</v>
      </c>
      <c r="I873" s="120">
        <v>94</v>
      </c>
      <c r="J873" s="120">
        <v>0</v>
      </c>
      <c r="K873" s="120">
        <v>0</v>
      </c>
      <c r="L873" s="120">
        <v>0</v>
      </c>
      <c r="M873" s="120">
        <v>0</v>
      </c>
      <c r="N873" s="120">
        <v>0</v>
      </c>
      <c r="O873" s="120">
        <v>0</v>
      </c>
      <c r="P873" s="120">
        <v>0</v>
      </c>
      <c r="Q873" s="120">
        <v>0</v>
      </c>
      <c r="R873" s="120">
        <v>616</v>
      </c>
      <c r="AB873" s="116">
        <f t="shared" si="209"/>
        <v>24</v>
      </c>
      <c r="AC873" s="116">
        <f t="shared" si="210"/>
        <v>85</v>
      </c>
      <c r="AD873" s="116">
        <f t="shared" si="211"/>
        <v>92</v>
      </c>
      <c r="AE873" s="116">
        <f t="shared" si="212"/>
        <v>109</v>
      </c>
      <c r="AF873" s="116">
        <f t="shared" si="213"/>
        <v>107</v>
      </c>
      <c r="AG873" s="116">
        <f t="shared" si="214"/>
        <v>105</v>
      </c>
      <c r="AH873" s="116">
        <f t="shared" si="215"/>
        <v>94</v>
      </c>
      <c r="AI873" s="116">
        <f t="shared" si="216"/>
        <v>0</v>
      </c>
      <c r="AJ873" s="116">
        <f t="shared" si="217"/>
        <v>0</v>
      </c>
      <c r="AK873" s="116">
        <f t="shared" si="218"/>
        <v>0</v>
      </c>
      <c r="AL873" s="116">
        <f t="shared" si="219"/>
        <v>0</v>
      </c>
      <c r="AM873" s="116">
        <f t="shared" si="220"/>
        <v>0</v>
      </c>
      <c r="AN873" s="116">
        <f t="shared" si="221"/>
        <v>0</v>
      </c>
      <c r="AO873" s="116">
        <f t="shared" si="222"/>
        <v>0</v>
      </c>
      <c r="AP873" s="116">
        <f t="shared" si="223"/>
        <v>0</v>
      </c>
      <c r="AQ873" s="116">
        <f t="shared" si="224"/>
        <v>616</v>
      </c>
    </row>
    <row r="874" spans="1:43" x14ac:dyDescent="0.25">
      <c r="A874" s="119" t="s">
        <v>1138</v>
      </c>
      <c r="B874" s="119" t="s">
        <v>1146</v>
      </c>
      <c r="C874" s="120">
        <v>75</v>
      </c>
      <c r="D874" s="120">
        <v>104</v>
      </c>
      <c r="E874" s="120">
        <v>97</v>
      </c>
      <c r="F874" s="120">
        <v>96</v>
      </c>
      <c r="G874" s="120">
        <v>106</v>
      </c>
      <c r="H874" s="120">
        <v>110</v>
      </c>
      <c r="I874" s="120">
        <v>99</v>
      </c>
      <c r="J874" s="120">
        <v>0</v>
      </c>
      <c r="K874" s="120">
        <v>0</v>
      </c>
      <c r="L874" s="120">
        <v>0</v>
      </c>
      <c r="M874" s="120">
        <v>0</v>
      </c>
      <c r="N874" s="120">
        <v>0</v>
      </c>
      <c r="O874" s="120">
        <v>0</v>
      </c>
      <c r="P874" s="120">
        <v>0</v>
      </c>
      <c r="Q874" s="120">
        <v>0</v>
      </c>
      <c r="R874" s="120">
        <v>687</v>
      </c>
      <c r="AB874" s="116">
        <f t="shared" si="209"/>
        <v>75</v>
      </c>
      <c r="AC874" s="116">
        <f t="shared" si="210"/>
        <v>104</v>
      </c>
      <c r="AD874" s="116">
        <f t="shared" si="211"/>
        <v>97</v>
      </c>
      <c r="AE874" s="116">
        <f t="shared" si="212"/>
        <v>96</v>
      </c>
      <c r="AF874" s="116">
        <f t="shared" si="213"/>
        <v>106</v>
      </c>
      <c r="AG874" s="116">
        <f t="shared" si="214"/>
        <v>110</v>
      </c>
      <c r="AH874" s="116">
        <f t="shared" si="215"/>
        <v>99</v>
      </c>
      <c r="AI874" s="116">
        <f t="shared" si="216"/>
        <v>0</v>
      </c>
      <c r="AJ874" s="116">
        <f t="shared" si="217"/>
        <v>0</v>
      </c>
      <c r="AK874" s="116">
        <f t="shared" si="218"/>
        <v>0</v>
      </c>
      <c r="AL874" s="116">
        <f t="shared" si="219"/>
        <v>0</v>
      </c>
      <c r="AM874" s="116">
        <f t="shared" si="220"/>
        <v>0</v>
      </c>
      <c r="AN874" s="116">
        <f t="shared" si="221"/>
        <v>0</v>
      </c>
      <c r="AO874" s="116">
        <f t="shared" si="222"/>
        <v>0</v>
      </c>
      <c r="AP874" s="116">
        <f t="shared" si="223"/>
        <v>0</v>
      </c>
      <c r="AQ874" s="116">
        <f t="shared" si="224"/>
        <v>687</v>
      </c>
    </row>
    <row r="875" spans="1:43" x14ac:dyDescent="0.25">
      <c r="A875" s="119" t="s">
        <v>1138</v>
      </c>
      <c r="B875" s="119" t="s">
        <v>633</v>
      </c>
      <c r="C875" s="120">
        <v>135</v>
      </c>
      <c r="D875" s="120">
        <v>0</v>
      </c>
      <c r="E875" s="120">
        <v>0</v>
      </c>
      <c r="F875" s="120">
        <v>0</v>
      </c>
      <c r="G875" s="120">
        <v>0</v>
      </c>
      <c r="H875" s="120">
        <v>0</v>
      </c>
      <c r="I875" s="120">
        <v>0</v>
      </c>
      <c r="J875" s="120">
        <v>0</v>
      </c>
      <c r="K875" s="120">
        <v>0</v>
      </c>
      <c r="L875" s="120">
        <v>0</v>
      </c>
      <c r="M875" s="120">
        <v>0</v>
      </c>
      <c r="N875" s="120">
        <v>0</v>
      </c>
      <c r="O875" s="120">
        <v>0</v>
      </c>
      <c r="P875" s="120">
        <v>0</v>
      </c>
      <c r="Q875" s="120">
        <v>0</v>
      </c>
      <c r="R875" s="120">
        <v>135</v>
      </c>
      <c r="AB875" s="116">
        <f t="shared" si="209"/>
        <v>135</v>
      </c>
      <c r="AC875" s="116">
        <f t="shared" si="210"/>
        <v>0</v>
      </c>
      <c r="AD875" s="116">
        <f t="shared" si="211"/>
        <v>0</v>
      </c>
      <c r="AE875" s="116">
        <f t="shared" si="212"/>
        <v>0</v>
      </c>
      <c r="AF875" s="116">
        <f t="shared" si="213"/>
        <v>0</v>
      </c>
      <c r="AG875" s="116">
        <f t="shared" si="214"/>
        <v>0</v>
      </c>
      <c r="AH875" s="116">
        <f t="shared" si="215"/>
        <v>0</v>
      </c>
      <c r="AI875" s="116">
        <f t="shared" si="216"/>
        <v>0</v>
      </c>
      <c r="AJ875" s="116">
        <f t="shared" si="217"/>
        <v>0</v>
      </c>
      <c r="AK875" s="116">
        <f t="shared" si="218"/>
        <v>0</v>
      </c>
      <c r="AL875" s="116">
        <f t="shared" si="219"/>
        <v>0</v>
      </c>
      <c r="AM875" s="116">
        <f t="shared" si="220"/>
        <v>0</v>
      </c>
      <c r="AN875" s="116">
        <f t="shared" si="221"/>
        <v>0</v>
      </c>
      <c r="AO875" s="116">
        <f t="shared" si="222"/>
        <v>0</v>
      </c>
      <c r="AP875" s="116">
        <f t="shared" si="223"/>
        <v>0</v>
      </c>
      <c r="AQ875" s="116">
        <f t="shared" si="224"/>
        <v>135</v>
      </c>
    </row>
    <row r="876" spans="1:43" x14ac:dyDescent="0.25">
      <c r="A876" s="119" t="s">
        <v>1138</v>
      </c>
      <c r="B876" s="119" t="s">
        <v>1147</v>
      </c>
      <c r="C876" s="120">
        <v>7</v>
      </c>
      <c r="D876" s="120">
        <v>53</v>
      </c>
      <c r="E876" s="120">
        <v>64</v>
      </c>
      <c r="F876" s="120">
        <v>75</v>
      </c>
      <c r="G876" s="120">
        <v>78</v>
      </c>
      <c r="H876" s="120">
        <v>79</v>
      </c>
      <c r="I876" s="120">
        <v>93</v>
      </c>
      <c r="J876" s="120">
        <v>0</v>
      </c>
      <c r="K876" s="120">
        <v>0</v>
      </c>
      <c r="L876" s="120">
        <v>0</v>
      </c>
      <c r="M876" s="120">
        <v>0</v>
      </c>
      <c r="N876" s="120">
        <v>0</v>
      </c>
      <c r="O876" s="120">
        <v>0</v>
      </c>
      <c r="P876" s="120">
        <v>0</v>
      </c>
      <c r="Q876" s="120">
        <v>0</v>
      </c>
      <c r="R876" s="120">
        <v>449</v>
      </c>
      <c r="AB876" s="116">
        <f t="shared" si="209"/>
        <v>7</v>
      </c>
      <c r="AC876" s="116">
        <f t="shared" si="210"/>
        <v>53</v>
      </c>
      <c r="AD876" s="116">
        <f t="shared" si="211"/>
        <v>64</v>
      </c>
      <c r="AE876" s="116">
        <f t="shared" si="212"/>
        <v>75</v>
      </c>
      <c r="AF876" s="116">
        <f t="shared" si="213"/>
        <v>78</v>
      </c>
      <c r="AG876" s="116">
        <f t="shared" si="214"/>
        <v>79</v>
      </c>
      <c r="AH876" s="116">
        <f t="shared" si="215"/>
        <v>93</v>
      </c>
      <c r="AI876" s="116">
        <f t="shared" si="216"/>
        <v>0</v>
      </c>
      <c r="AJ876" s="116">
        <f t="shared" si="217"/>
        <v>0</v>
      </c>
      <c r="AK876" s="116">
        <f t="shared" si="218"/>
        <v>0</v>
      </c>
      <c r="AL876" s="116">
        <f t="shared" si="219"/>
        <v>0</v>
      </c>
      <c r="AM876" s="116">
        <f t="shared" si="220"/>
        <v>0</v>
      </c>
      <c r="AN876" s="116">
        <f t="shared" si="221"/>
        <v>0</v>
      </c>
      <c r="AO876" s="116">
        <f t="shared" si="222"/>
        <v>0</v>
      </c>
      <c r="AP876" s="116">
        <f t="shared" si="223"/>
        <v>0</v>
      </c>
      <c r="AQ876" s="116">
        <f t="shared" si="224"/>
        <v>449</v>
      </c>
    </row>
    <row r="877" spans="1:43" x14ac:dyDescent="0.25">
      <c r="A877" s="119" t="s">
        <v>1138</v>
      </c>
      <c r="B877" s="119" t="s">
        <v>1148</v>
      </c>
      <c r="C877" s="120">
        <v>0</v>
      </c>
      <c r="D877" s="120">
        <v>0</v>
      </c>
      <c r="E877" s="120">
        <v>0</v>
      </c>
      <c r="F877" s="120">
        <v>0</v>
      </c>
      <c r="G877" s="120">
        <v>0</v>
      </c>
      <c r="H877" s="120">
        <v>0</v>
      </c>
      <c r="I877" s="120">
        <v>0</v>
      </c>
      <c r="J877" s="120">
        <v>5</v>
      </c>
      <c r="K877" s="120">
        <v>7</v>
      </c>
      <c r="L877" s="120">
        <v>9</v>
      </c>
      <c r="M877" s="120">
        <v>16</v>
      </c>
      <c r="N877" s="120">
        <v>17</v>
      </c>
      <c r="O877" s="120">
        <v>25</v>
      </c>
      <c r="P877" s="120">
        <v>15</v>
      </c>
      <c r="Q877" s="120">
        <v>0</v>
      </c>
      <c r="R877" s="118">
        <v>94</v>
      </c>
      <c r="AB877" s="116">
        <f t="shared" si="209"/>
        <v>0</v>
      </c>
      <c r="AC877" s="116">
        <f t="shared" si="210"/>
        <v>0</v>
      </c>
      <c r="AD877" s="116">
        <f t="shared" si="211"/>
        <v>0</v>
      </c>
      <c r="AE877" s="116">
        <f t="shared" si="212"/>
        <v>0</v>
      </c>
      <c r="AF877" s="116">
        <f t="shared" si="213"/>
        <v>0</v>
      </c>
      <c r="AG877" s="116">
        <f t="shared" si="214"/>
        <v>0</v>
      </c>
      <c r="AH877" s="116">
        <f t="shared" si="215"/>
        <v>0</v>
      </c>
      <c r="AI877" s="116">
        <f t="shared" si="216"/>
        <v>5</v>
      </c>
      <c r="AJ877" s="116">
        <f t="shared" si="217"/>
        <v>7</v>
      </c>
      <c r="AK877" s="116">
        <f t="shared" si="218"/>
        <v>9</v>
      </c>
      <c r="AL877" s="116">
        <f t="shared" si="219"/>
        <v>16</v>
      </c>
      <c r="AM877" s="116">
        <f t="shared" si="220"/>
        <v>17</v>
      </c>
      <c r="AN877" s="116">
        <f t="shared" si="221"/>
        <v>25</v>
      </c>
      <c r="AO877" s="116">
        <f t="shared" si="222"/>
        <v>15</v>
      </c>
      <c r="AP877" s="116">
        <f t="shared" si="223"/>
        <v>0</v>
      </c>
      <c r="AQ877" s="116">
        <f t="shared" si="224"/>
        <v>94</v>
      </c>
    </row>
    <row r="878" spans="1:43" x14ac:dyDescent="0.25">
      <c r="A878" s="119" t="s">
        <v>1138</v>
      </c>
      <c r="B878" s="119" t="s">
        <v>1149</v>
      </c>
      <c r="C878" s="120">
        <v>0</v>
      </c>
      <c r="D878" s="120">
        <v>0</v>
      </c>
      <c r="E878" s="120">
        <v>0</v>
      </c>
      <c r="F878" s="120">
        <v>0</v>
      </c>
      <c r="G878" s="120">
        <v>0</v>
      </c>
      <c r="H878" s="120">
        <v>0</v>
      </c>
      <c r="I878" s="120">
        <v>0</v>
      </c>
      <c r="J878" s="120">
        <v>0</v>
      </c>
      <c r="K878" s="120">
        <v>0</v>
      </c>
      <c r="L878" s="120">
        <v>0</v>
      </c>
      <c r="M878" s="120">
        <v>74</v>
      </c>
      <c r="N878" s="120">
        <v>78</v>
      </c>
      <c r="O878" s="120">
        <v>83</v>
      </c>
      <c r="P878" s="120">
        <v>0</v>
      </c>
      <c r="Q878" s="120">
        <v>0</v>
      </c>
      <c r="R878" s="120">
        <v>235</v>
      </c>
      <c r="AB878" s="116">
        <f t="shared" si="209"/>
        <v>0</v>
      </c>
      <c r="AC878" s="116">
        <f t="shared" si="210"/>
        <v>0</v>
      </c>
      <c r="AD878" s="116">
        <f t="shared" si="211"/>
        <v>0</v>
      </c>
      <c r="AE878" s="116">
        <f t="shared" si="212"/>
        <v>0</v>
      </c>
      <c r="AF878" s="116">
        <f t="shared" si="213"/>
        <v>0</v>
      </c>
      <c r="AG878" s="116">
        <f t="shared" si="214"/>
        <v>0</v>
      </c>
      <c r="AH878" s="116">
        <f t="shared" si="215"/>
        <v>0</v>
      </c>
      <c r="AI878" s="116">
        <f t="shared" si="216"/>
        <v>0</v>
      </c>
      <c r="AJ878" s="116">
        <f t="shared" si="217"/>
        <v>0</v>
      </c>
      <c r="AK878" s="116">
        <f t="shared" si="218"/>
        <v>0</v>
      </c>
      <c r="AL878" s="116">
        <f t="shared" si="219"/>
        <v>74</v>
      </c>
      <c r="AM878" s="116">
        <f t="shared" si="220"/>
        <v>78</v>
      </c>
      <c r="AN878" s="116">
        <f t="shared" si="221"/>
        <v>83</v>
      </c>
      <c r="AO878" s="116">
        <f t="shared" si="222"/>
        <v>0</v>
      </c>
      <c r="AP878" s="116">
        <f t="shared" si="223"/>
        <v>0</v>
      </c>
      <c r="AQ878" s="116">
        <f t="shared" si="224"/>
        <v>235</v>
      </c>
    </row>
    <row r="879" spans="1:43" x14ac:dyDescent="0.25">
      <c r="A879" s="119" t="s">
        <v>1138</v>
      </c>
      <c r="B879" s="119" t="s">
        <v>1150</v>
      </c>
      <c r="C879" s="120">
        <v>24</v>
      </c>
      <c r="D879" s="120">
        <v>79</v>
      </c>
      <c r="E879" s="120">
        <v>90</v>
      </c>
      <c r="F879" s="120">
        <v>93</v>
      </c>
      <c r="G879" s="120">
        <v>85</v>
      </c>
      <c r="H879" s="120">
        <v>90</v>
      </c>
      <c r="I879" s="120">
        <v>80</v>
      </c>
      <c r="J879" s="120">
        <v>0</v>
      </c>
      <c r="K879" s="120">
        <v>0</v>
      </c>
      <c r="L879" s="120">
        <v>0</v>
      </c>
      <c r="M879" s="120">
        <v>0</v>
      </c>
      <c r="N879" s="120">
        <v>0</v>
      </c>
      <c r="O879" s="120">
        <v>0</v>
      </c>
      <c r="P879" s="120">
        <v>0</v>
      </c>
      <c r="Q879" s="120">
        <v>0</v>
      </c>
      <c r="R879" s="120">
        <v>541</v>
      </c>
      <c r="AB879" s="116">
        <f t="shared" si="209"/>
        <v>24</v>
      </c>
      <c r="AC879" s="116">
        <f t="shared" si="210"/>
        <v>79</v>
      </c>
      <c r="AD879" s="116">
        <f t="shared" si="211"/>
        <v>90</v>
      </c>
      <c r="AE879" s="116">
        <f t="shared" si="212"/>
        <v>93</v>
      </c>
      <c r="AF879" s="116">
        <f t="shared" si="213"/>
        <v>85</v>
      </c>
      <c r="AG879" s="116">
        <f t="shared" si="214"/>
        <v>90</v>
      </c>
      <c r="AH879" s="116">
        <f t="shared" si="215"/>
        <v>80</v>
      </c>
      <c r="AI879" s="116">
        <f t="shared" si="216"/>
        <v>0</v>
      </c>
      <c r="AJ879" s="116">
        <f t="shared" si="217"/>
        <v>0</v>
      </c>
      <c r="AK879" s="116">
        <f t="shared" si="218"/>
        <v>0</v>
      </c>
      <c r="AL879" s="116">
        <f t="shared" si="219"/>
        <v>0</v>
      </c>
      <c r="AM879" s="116">
        <f t="shared" si="220"/>
        <v>0</v>
      </c>
      <c r="AN879" s="116">
        <f t="shared" si="221"/>
        <v>0</v>
      </c>
      <c r="AO879" s="116">
        <f t="shared" si="222"/>
        <v>0</v>
      </c>
      <c r="AP879" s="116">
        <f t="shared" si="223"/>
        <v>0</v>
      </c>
      <c r="AQ879" s="116">
        <f t="shared" si="224"/>
        <v>541</v>
      </c>
    </row>
    <row r="880" spans="1:43" x14ac:dyDescent="0.25">
      <c r="A880" s="119" t="s">
        <v>1138</v>
      </c>
      <c r="B880" s="119" t="s">
        <v>1151</v>
      </c>
      <c r="C880" s="120">
        <v>0</v>
      </c>
      <c r="D880" s="120">
        <v>191</v>
      </c>
      <c r="E880" s="120">
        <v>106</v>
      </c>
      <c r="F880" s="120">
        <v>105</v>
      </c>
      <c r="G880" s="120">
        <v>109</v>
      </c>
      <c r="H880" s="120">
        <v>116</v>
      </c>
      <c r="I880" s="120">
        <v>92</v>
      </c>
      <c r="J880" s="120">
        <v>0</v>
      </c>
      <c r="K880" s="120">
        <v>0</v>
      </c>
      <c r="L880" s="120">
        <v>0</v>
      </c>
      <c r="M880" s="120">
        <v>0</v>
      </c>
      <c r="N880" s="120">
        <v>0</v>
      </c>
      <c r="O880" s="120">
        <v>0</v>
      </c>
      <c r="P880" s="120">
        <v>0</v>
      </c>
      <c r="Q880" s="120">
        <v>0</v>
      </c>
      <c r="R880" s="118">
        <v>719</v>
      </c>
      <c r="AB880" s="116">
        <f t="shared" si="209"/>
        <v>0</v>
      </c>
      <c r="AC880" s="116">
        <f t="shared" si="210"/>
        <v>191</v>
      </c>
      <c r="AD880" s="116">
        <f t="shared" si="211"/>
        <v>106</v>
      </c>
      <c r="AE880" s="116">
        <f t="shared" si="212"/>
        <v>105</v>
      </c>
      <c r="AF880" s="116">
        <f t="shared" si="213"/>
        <v>109</v>
      </c>
      <c r="AG880" s="116">
        <f t="shared" si="214"/>
        <v>116</v>
      </c>
      <c r="AH880" s="116">
        <f t="shared" si="215"/>
        <v>92</v>
      </c>
      <c r="AI880" s="116">
        <f t="shared" si="216"/>
        <v>0</v>
      </c>
      <c r="AJ880" s="116">
        <f t="shared" si="217"/>
        <v>0</v>
      </c>
      <c r="AK880" s="116">
        <f t="shared" si="218"/>
        <v>0</v>
      </c>
      <c r="AL880" s="116">
        <f t="shared" si="219"/>
        <v>0</v>
      </c>
      <c r="AM880" s="116">
        <f t="shared" si="220"/>
        <v>0</v>
      </c>
      <c r="AN880" s="116">
        <f t="shared" si="221"/>
        <v>0</v>
      </c>
      <c r="AO880" s="116">
        <f t="shared" si="222"/>
        <v>0</v>
      </c>
      <c r="AP880" s="116">
        <f t="shared" si="223"/>
        <v>0</v>
      </c>
      <c r="AQ880" s="116">
        <f t="shared" si="224"/>
        <v>719</v>
      </c>
    </row>
    <row r="881" spans="1:43" x14ac:dyDescent="0.25">
      <c r="A881" s="119" t="s">
        <v>1138</v>
      </c>
      <c r="B881" s="119" t="s">
        <v>1152</v>
      </c>
      <c r="C881" s="120">
        <v>39</v>
      </c>
      <c r="D881" s="120">
        <v>60</v>
      </c>
      <c r="E881" s="120">
        <v>45</v>
      </c>
      <c r="F881" s="120">
        <v>53</v>
      </c>
      <c r="G881" s="120">
        <v>64</v>
      </c>
      <c r="H881" s="120">
        <v>62</v>
      </c>
      <c r="I881" s="120">
        <v>50</v>
      </c>
      <c r="J881" s="120">
        <v>0</v>
      </c>
      <c r="K881" s="120">
        <v>0</v>
      </c>
      <c r="L881" s="120">
        <v>0</v>
      </c>
      <c r="M881" s="120">
        <v>0</v>
      </c>
      <c r="N881" s="120">
        <v>0</v>
      </c>
      <c r="O881" s="120">
        <v>0</v>
      </c>
      <c r="P881" s="120">
        <v>0</v>
      </c>
      <c r="Q881" s="120">
        <v>0</v>
      </c>
      <c r="R881" s="120">
        <v>373</v>
      </c>
      <c r="AB881" s="116">
        <f t="shared" si="209"/>
        <v>39</v>
      </c>
      <c r="AC881" s="116">
        <f t="shared" si="210"/>
        <v>60</v>
      </c>
      <c r="AD881" s="116">
        <f t="shared" si="211"/>
        <v>45</v>
      </c>
      <c r="AE881" s="116">
        <f t="shared" si="212"/>
        <v>53</v>
      </c>
      <c r="AF881" s="116">
        <f t="shared" si="213"/>
        <v>64</v>
      </c>
      <c r="AG881" s="116">
        <f t="shared" si="214"/>
        <v>62</v>
      </c>
      <c r="AH881" s="116">
        <f t="shared" si="215"/>
        <v>50</v>
      </c>
      <c r="AI881" s="116">
        <f t="shared" si="216"/>
        <v>0</v>
      </c>
      <c r="AJ881" s="116">
        <f t="shared" si="217"/>
        <v>0</v>
      </c>
      <c r="AK881" s="116">
        <f t="shared" si="218"/>
        <v>0</v>
      </c>
      <c r="AL881" s="116">
        <f t="shared" si="219"/>
        <v>0</v>
      </c>
      <c r="AM881" s="116">
        <f t="shared" si="220"/>
        <v>0</v>
      </c>
      <c r="AN881" s="116">
        <f t="shared" si="221"/>
        <v>0</v>
      </c>
      <c r="AO881" s="116">
        <f t="shared" si="222"/>
        <v>0</v>
      </c>
      <c r="AP881" s="116">
        <f t="shared" si="223"/>
        <v>0</v>
      </c>
      <c r="AQ881" s="116">
        <f t="shared" si="224"/>
        <v>373</v>
      </c>
    </row>
    <row r="882" spans="1:43" x14ac:dyDescent="0.25">
      <c r="A882" s="119" t="s">
        <v>1138</v>
      </c>
      <c r="B882" s="119" t="s">
        <v>1153</v>
      </c>
      <c r="C882" s="120">
        <v>0</v>
      </c>
      <c r="D882" s="120">
        <v>39</v>
      </c>
      <c r="E882" s="120">
        <v>29</v>
      </c>
      <c r="F882" s="120">
        <v>43</v>
      </c>
      <c r="G882" s="120">
        <v>34</v>
      </c>
      <c r="H882" s="120">
        <v>39</v>
      </c>
      <c r="I882" s="120">
        <v>35</v>
      </c>
      <c r="J882" s="120">
        <v>0</v>
      </c>
      <c r="K882" s="120">
        <v>0</v>
      </c>
      <c r="L882" s="120">
        <v>0</v>
      </c>
      <c r="M882" s="120">
        <v>0</v>
      </c>
      <c r="N882" s="120">
        <v>0</v>
      </c>
      <c r="O882" s="120">
        <v>0</v>
      </c>
      <c r="P882" s="120">
        <v>0</v>
      </c>
      <c r="Q882" s="120">
        <v>0</v>
      </c>
      <c r="R882" s="120">
        <v>219</v>
      </c>
      <c r="AB882" s="116">
        <f t="shared" si="209"/>
        <v>0</v>
      </c>
      <c r="AC882" s="116">
        <f t="shared" si="210"/>
        <v>39</v>
      </c>
      <c r="AD882" s="116">
        <f t="shared" si="211"/>
        <v>29</v>
      </c>
      <c r="AE882" s="116">
        <f t="shared" si="212"/>
        <v>43</v>
      </c>
      <c r="AF882" s="116">
        <f t="shared" si="213"/>
        <v>34</v>
      </c>
      <c r="AG882" s="116">
        <f t="shared" si="214"/>
        <v>39</v>
      </c>
      <c r="AH882" s="116">
        <f t="shared" si="215"/>
        <v>35</v>
      </c>
      <c r="AI882" s="116">
        <f t="shared" si="216"/>
        <v>0</v>
      </c>
      <c r="AJ882" s="116">
        <f t="shared" si="217"/>
        <v>0</v>
      </c>
      <c r="AK882" s="116">
        <f t="shared" si="218"/>
        <v>0</v>
      </c>
      <c r="AL882" s="116">
        <f t="shared" si="219"/>
        <v>0</v>
      </c>
      <c r="AM882" s="116">
        <f t="shared" si="220"/>
        <v>0</v>
      </c>
      <c r="AN882" s="116">
        <f t="shared" si="221"/>
        <v>0</v>
      </c>
      <c r="AO882" s="116">
        <f t="shared" si="222"/>
        <v>0</v>
      </c>
      <c r="AP882" s="116">
        <f t="shared" si="223"/>
        <v>0</v>
      </c>
      <c r="AQ882" s="116">
        <f t="shared" si="224"/>
        <v>219</v>
      </c>
    </row>
    <row r="883" spans="1:43" x14ac:dyDescent="0.25">
      <c r="A883" s="119" t="s">
        <v>1138</v>
      </c>
      <c r="B883" s="119" t="s">
        <v>1154</v>
      </c>
      <c r="C883" s="120">
        <v>0</v>
      </c>
      <c r="D883" s="120">
        <v>0</v>
      </c>
      <c r="E883" s="120">
        <v>0</v>
      </c>
      <c r="F883" s="120">
        <v>0</v>
      </c>
      <c r="G883" s="120">
        <v>0</v>
      </c>
      <c r="H883" s="120">
        <v>0</v>
      </c>
      <c r="I883" s="120">
        <v>0</v>
      </c>
      <c r="J883" s="120">
        <v>0</v>
      </c>
      <c r="K883" s="120">
        <v>0</v>
      </c>
      <c r="L883" s="120">
        <v>0</v>
      </c>
      <c r="M883" s="120">
        <v>428</v>
      </c>
      <c r="N883" s="120">
        <v>497</v>
      </c>
      <c r="O883" s="120">
        <v>574</v>
      </c>
      <c r="P883" s="120">
        <v>563</v>
      </c>
      <c r="Q883" s="120">
        <v>0</v>
      </c>
      <c r="R883" s="120">
        <v>2062</v>
      </c>
      <c r="AB883" s="116">
        <f t="shared" si="209"/>
        <v>0</v>
      </c>
      <c r="AC883" s="116">
        <f t="shared" si="210"/>
        <v>0</v>
      </c>
      <c r="AD883" s="116">
        <f t="shared" si="211"/>
        <v>0</v>
      </c>
      <c r="AE883" s="116">
        <f t="shared" si="212"/>
        <v>0</v>
      </c>
      <c r="AF883" s="116">
        <f t="shared" si="213"/>
        <v>0</v>
      </c>
      <c r="AG883" s="116">
        <f t="shared" si="214"/>
        <v>0</v>
      </c>
      <c r="AH883" s="116">
        <f t="shared" si="215"/>
        <v>0</v>
      </c>
      <c r="AI883" s="116">
        <f t="shared" si="216"/>
        <v>0</v>
      </c>
      <c r="AJ883" s="116">
        <f t="shared" si="217"/>
        <v>0</v>
      </c>
      <c r="AK883" s="116">
        <f t="shared" si="218"/>
        <v>0</v>
      </c>
      <c r="AL883" s="116">
        <f t="shared" si="219"/>
        <v>428</v>
      </c>
      <c r="AM883" s="116">
        <f t="shared" si="220"/>
        <v>497</v>
      </c>
      <c r="AN883" s="116">
        <f t="shared" si="221"/>
        <v>574</v>
      </c>
      <c r="AO883" s="116">
        <f t="shared" si="222"/>
        <v>563</v>
      </c>
      <c r="AP883" s="116">
        <f t="shared" si="223"/>
        <v>0</v>
      </c>
      <c r="AQ883" s="116">
        <f t="shared" si="224"/>
        <v>2062</v>
      </c>
    </row>
    <row r="884" spans="1:43" x14ac:dyDescent="0.25">
      <c r="A884" s="119" t="s">
        <v>1138</v>
      </c>
      <c r="B884" s="119" t="s">
        <v>1155</v>
      </c>
      <c r="C884" s="120">
        <v>45</v>
      </c>
      <c r="D884" s="120">
        <v>3</v>
      </c>
      <c r="E884" s="120">
        <v>1</v>
      </c>
      <c r="F884" s="120">
        <v>6</v>
      </c>
      <c r="G884" s="120">
        <v>1</v>
      </c>
      <c r="H884" s="120">
        <v>0</v>
      </c>
      <c r="I884" s="120">
        <v>1</v>
      </c>
      <c r="J884" s="120">
        <v>1</v>
      </c>
      <c r="K884" s="120">
        <v>2</v>
      </c>
      <c r="L884" s="120">
        <v>300</v>
      </c>
      <c r="M884" s="120">
        <v>321</v>
      </c>
      <c r="N884" s="120">
        <v>310</v>
      </c>
      <c r="O884" s="120">
        <v>263</v>
      </c>
      <c r="P884" s="120">
        <v>275</v>
      </c>
      <c r="Q884" s="120">
        <v>55</v>
      </c>
      <c r="R884" s="120">
        <v>1584</v>
      </c>
      <c r="AB884" s="116">
        <f t="shared" si="209"/>
        <v>45</v>
      </c>
      <c r="AC884" s="116">
        <f t="shared" si="210"/>
        <v>3</v>
      </c>
      <c r="AD884" s="116">
        <f t="shared" si="211"/>
        <v>1</v>
      </c>
      <c r="AE884" s="116">
        <f t="shared" si="212"/>
        <v>6</v>
      </c>
      <c r="AF884" s="116">
        <f t="shared" si="213"/>
        <v>1</v>
      </c>
      <c r="AG884" s="116">
        <f t="shared" si="214"/>
        <v>0</v>
      </c>
      <c r="AH884" s="116">
        <f t="shared" si="215"/>
        <v>1</v>
      </c>
      <c r="AI884" s="116">
        <f t="shared" si="216"/>
        <v>1</v>
      </c>
      <c r="AJ884" s="116">
        <f t="shared" si="217"/>
        <v>2</v>
      </c>
      <c r="AK884" s="116">
        <f t="shared" si="218"/>
        <v>300</v>
      </c>
      <c r="AL884" s="116">
        <f t="shared" si="219"/>
        <v>321</v>
      </c>
      <c r="AM884" s="116">
        <f t="shared" si="220"/>
        <v>310</v>
      </c>
      <c r="AN884" s="116">
        <f t="shared" si="221"/>
        <v>263</v>
      </c>
      <c r="AO884" s="116">
        <f t="shared" si="222"/>
        <v>275</v>
      </c>
      <c r="AP884" s="116">
        <f t="shared" si="223"/>
        <v>55</v>
      </c>
      <c r="AQ884" s="116">
        <f t="shared" si="224"/>
        <v>1584</v>
      </c>
    </row>
    <row r="885" spans="1:43" x14ac:dyDescent="0.25">
      <c r="A885" s="119" t="s">
        <v>1138</v>
      </c>
      <c r="B885" s="119" t="s">
        <v>1156</v>
      </c>
      <c r="C885" s="120">
        <v>0</v>
      </c>
      <c r="D885" s="120">
        <v>22</v>
      </c>
      <c r="E885" s="120">
        <v>28</v>
      </c>
      <c r="F885" s="120">
        <v>22</v>
      </c>
      <c r="G885" s="120">
        <v>26</v>
      </c>
      <c r="H885" s="120">
        <v>38</v>
      </c>
      <c r="I885" s="120">
        <v>17</v>
      </c>
      <c r="J885" s="120">
        <v>0</v>
      </c>
      <c r="K885" s="120">
        <v>0</v>
      </c>
      <c r="L885" s="120">
        <v>0</v>
      </c>
      <c r="M885" s="120">
        <v>0</v>
      </c>
      <c r="N885" s="120">
        <v>0</v>
      </c>
      <c r="O885" s="120">
        <v>0</v>
      </c>
      <c r="P885" s="120">
        <v>0</v>
      </c>
      <c r="Q885" s="120">
        <v>0</v>
      </c>
      <c r="R885" s="120">
        <v>153</v>
      </c>
      <c r="AB885" s="116">
        <f t="shared" si="209"/>
        <v>0</v>
      </c>
      <c r="AC885" s="116">
        <f t="shared" si="210"/>
        <v>22</v>
      </c>
      <c r="AD885" s="116">
        <f t="shared" si="211"/>
        <v>28</v>
      </c>
      <c r="AE885" s="116">
        <f t="shared" si="212"/>
        <v>22</v>
      </c>
      <c r="AF885" s="116">
        <f t="shared" si="213"/>
        <v>26</v>
      </c>
      <c r="AG885" s="116">
        <f t="shared" si="214"/>
        <v>38</v>
      </c>
      <c r="AH885" s="116">
        <f t="shared" si="215"/>
        <v>17</v>
      </c>
      <c r="AI885" s="116">
        <f t="shared" si="216"/>
        <v>0</v>
      </c>
      <c r="AJ885" s="116">
        <f t="shared" si="217"/>
        <v>0</v>
      </c>
      <c r="AK885" s="116">
        <f t="shared" si="218"/>
        <v>0</v>
      </c>
      <c r="AL885" s="116">
        <f t="shared" si="219"/>
        <v>0</v>
      </c>
      <c r="AM885" s="116">
        <f t="shared" si="220"/>
        <v>0</v>
      </c>
      <c r="AN885" s="116">
        <f t="shared" si="221"/>
        <v>0</v>
      </c>
      <c r="AO885" s="116">
        <f t="shared" si="222"/>
        <v>0</v>
      </c>
      <c r="AP885" s="116">
        <f t="shared" si="223"/>
        <v>0</v>
      </c>
      <c r="AQ885" s="116">
        <f t="shared" si="224"/>
        <v>153</v>
      </c>
    </row>
    <row r="886" spans="1:43" x14ac:dyDescent="0.25">
      <c r="A886" s="119" t="s">
        <v>1138</v>
      </c>
      <c r="B886" s="119" t="s">
        <v>1157</v>
      </c>
      <c r="C886" s="120">
        <v>0</v>
      </c>
      <c r="D886" s="120">
        <v>0</v>
      </c>
      <c r="E886" s="120">
        <v>0</v>
      </c>
      <c r="F886" s="120">
        <v>0</v>
      </c>
      <c r="G886" s="120">
        <v>0</v>
      </c>
      <c r="H886" s="120">
        <v>0</v>
      </c>
      <c r="I886" s="120">
        <v>0</v>
      </c>
      <c r="J886" s="120">
        <v>226</v>
      </c>
      <c r="K886" s="120">
        <v>216</v>
      </c>
      <c r="L886" s="120">
        <v>141</v>
      </c>
      <c r="M886" s="120">
        <v>0</v>
      </c>
      <c r="N886" s="120">
        <v>0</v>
      </c>
      <c r="O886" s="120">
        <v>0</v>
      </c>
      <c r="P886" s="120">
        <v>0</v>
      </c>
      <c r="Q886" s="120">
        <v>0</v>
      </c>
      <c r="R886" s="120">
        <v>583</v>
      </c>
      <c r="AB886" s="116">
        <f t="shared" si="209"/>
        <v>0</v>
      </c>
      <c r="AC886" s="116">
        <f t="shared" si="210"/>
        <v>0</v>
      </c>
      <c r="AD886" s="116">
        <f t="shared" si="211"/>
        <v>0</v>
      </c>
      <c r="AE886" s="116">
        <f t="shared" si="212"/>
        <v>0</v>
      </c>
      <c r="AF886" s="116">
        <f t="shared" si="213"/>
        <v>0</v>
      </c>
      <c r="AG886" s="116">
        <f t="shared" si="214"/>
        <v>0</v>
      </c>
      <c r="AH886" s="116">
        <f t="shared" si="215"/>
        <v>0</v>
      </c>
      <c r="AI886" s="116">
        <f t="shared" si="216"/>
        <v>226</v>
      </c>
      <c r="AJ886" s="116">
        <f t="shared" si="217"/>
        <v>216</v>
      </c>
      <c r="AK886" s="116">
        <f t="shared" si="218"/>
        <v>141</v>
      </c>
      <c r="AL886" s="116">
        <f t="shared" si="219"/>
        <v>0</v>
      </c>
      <c r="AM886" s="116">
        <f t="shared" si="220"/>
        <v>0</v>
      </c>
      <c r="AN886" s="116">
        <f t="shared" si="221"/>
        <v>0</v>
      </c>
      <c r="AO886" s="116">
        <f t="shared" si="222"/>
        <v>0</v>
      </c>
      <c r="AP886" s="116">
        <f t="shared" si="223"/>
        <v>0</v>
      </c>
      <c r="AQ886" s="116">
        <f t="shared" si="224"/>
        <v>583</v>
      </c>
    </row>
    <row r="887" spans="1:43" x14ac:dyDescent="0.25">
      <c r="A887" s="119" t="s">
        <v>1138</v>
      </c>
      <c r="B887" s="119" t="s">
        <v>1158</v>
      </c>
      <c r="C887" s="120">
        <v>0</v>
      </c>
      <c r="D887" s="120">
        <v>0</v>
      </c>
      <c r="E887" s="120">
        <v>79</v>
      </c>
      <c r="F887" s="120">
        <v>93</v>
      </c>
      <c r="G887" s="120">
        <v>79</v>
      </c>
      <c r="H887" s="120">
        <v>79</v>
      </c>
      <c r="I887" s="120">
        <v>80</v>
      </c>
      <c r="J887" s="120">
        <v>0</v>
      </c>
      <c r="K887" s="120">
        <v>0</v>
      </c>
      <c r="L887" s="120">
        <v>0</v>
      </c>
      <c r="M887" s="120">
        <v>0</v>
      </c>
      <c r="N887" s="120">
        <v>0</v>
      </c>
      <c r="O887" s="120">
        <v>0</v>
      </c>
      <c r="P887" s="120">
        <v>0</v>
      </c>
      <c r="Q887" s="120">
        <v>0</v>
      </c>
      <c r="R887" s="120">
        <v>410</v>
      </c>
      <c r="AB887" s="116">
        <f t="shared" si="209"/>
        <v>0</v>
      </c>
      <c r="AC887" s="116">
        <f t="shared" si="210"/>
        <v>0</v>
      </c>
      <c r="AD887" s="116">
        <f t="shared" si="211"/>
        <v>79</v>
      </c>
      <c r="AE887" s="116">
        <f t="shared" si="212"/>
        <v>93</v>
      </c>
      <c r="AF887" s="116">
        <f t="shared" si="213"/>
        <v>79</v>
      </c>
      <c r="AG887" s="116">
        <f t="shared" si="214"/>
        <v>79</v>
      </c>
      <c r="AH887" s="116">
        <f t="shared" si="215"/>
        <v>80</v>
      </c>
      <c r="AI887" s="116">
        <f t="shared" si="216"/>
        <v>0</v>
      </c>
      <c r="AJ887" s="116">
        <f t="shared" si="217"/>
        <v>0</v>
      </c>
      <c r="AK887" s="116">
        <f t="shared" si="218"/>
        <v>0</v>
      </c>
      <c r="AL887" s="116">
        <f t="shared" si="219"/>
        <v>0</v>
      </c>
      <c r="AM887" s="116">
        <f t="shared" si="220"/>
        <v>0</v>
      </c>
      <c r="AN887" s="116">
        <f t="shared" si="221"/>
        <v>0</v>
      </c>
      <c r="AO887" s="116">
        <f t="shared" si="222"/>
        <v>0</v>
      </c>
      <c r="AP887" s="116">
        <f t="shared" si="223"/>
        <v>0</v>
      </c>
      <c r="AQ887" s="116">
        <f t="shared" si="224"/>
        <v>410</v>
      </c>
    </row>
    <row r="888" spans="1:43" x14ac:dyDescent="0.25">
      <c r="A888" s="119" t="s">
        <v>1138</v>
      </c>
      <c r="B888" s="119" t="s">
        <v>1159</v>
      </c>
      <c r="C888" s="120">
        <v>5</v>
      </c>
      <c r="D888" s="120">
        <v>110</v>
      </c>
      <c r="E888" s="120">
        <v>45</v>
      </c>
      <c r="F888" s="120">
        <v>43</v>
      </c>
      <c r="G888" s="120">
        <v>34</v>
      </c>
      <c r="H888" s="120">
        <v>39</v>
      </c>
      <c r="I888" s="120">
        <v>24</v>
      </c>
      <c r="J888" s="120">
        <v>0</v>
      </c>
      <c r="K888" s="120">
        <v>0</v>
      </c>
      <c r="L888" s="120">
        <v>0</v>
      </c>
      <c r="M888" s="120">
        <v>0</v>
      </c>
      <c r="N888" s="120">
        <v>0</v>
      </c>
      <c r="O888" s="120">
        <v>0</v>
      </c>
      <c r="P888" s="120">
        <v>0</v>
      </c>
      <c r="Q888" s="120">
        <v>0</v>
      </c>
      <c r="R888" s="120">
        <v>300</v>
      </c>
      <c r="AB888" s="116">
        <f t="shared" si="209"/>
        <v>5</v>
      </c>
      <c r="AC888" s="116">
        <f t="shared" si="210"/>
        <v>110</v>
      </c>
      <c r="AD888" s="116">
        <f t="shared" si="211"/>
        <v>45</v>
      </c>
      <c r="AE888" s="116">
        <f t="shared" si="212"/>
        <v>43</v>
      </c>
      <c r="AF888" s="116">
        <f t="shared" si="213"/>
        <v>34</v>
      </c>
      <c r="AG888" s="116">
        <f t="shared" si="214"/>
        <v>39</v>
      </c>
      <c r="AH888" s="116">
        <f t="shared" si="215"/>
        <v>24</v>
      </c>
      <c r="AI888" s="116">
        <f t="shared" si="216"/>
        <v>0</v>
      </c>
      <c r="AJ888" s="116">
        <f t="shared" si="217"/>
        <v>0</v>
      </c>
      <c r="AK888" s="116">
        <f t="shared" si="218"/>
        <v>0</v>
      </c>
      <c r="AL888" s="116">
        <f t="shared" si="219"/>
        <v>0</v>
      </c>
      <c r="AM888" s="116">
        <f t="shared" si="220"/>
        <v>0</v>
      </c>
      <c r="AN888" s="116">
        <f t="shared" si="221"/>
        <v>0</v>
      </c>
      <c r="AO888" s="116">
        <f t="shared" si="222"/>
        <v>0</v>
      </c>
      <c r="AP888" s="116">
        <f t="shared" si="223"/>
        <v>0</v>
      </c>
      <c r="AQ888" s="116">
        <f t="shared" si="224"/>
        <v>300</v>
      </c>
    </row>
    <row r="889" spans="1:43" x14ac:dyDescent="0.25">
      <c r="A889" s="119" t="s">
        <v>1138</v>
      </c>
      <c r="B889" s="119" t="s">
        <v>1160</v>
      </c>
      <c r="C889" s="120">
        <v>0</v>
      </c>
      <c r="D889" s="120">
        <v>0</v>
      </c>
      <c r="E889" s="120">
        <v>0</v>
      </c>
      <c r="F889" s="120">
        <v>0</v>
      </c>
      <c r="G889" s="120">
        <v>0</v>
      </c>
      <c r="H889" s="120">
        <v>0</v>
      </c>
      <c r="I889" s="120">
        <v>0</v>
      </c>
      <c r="J889" s="120">
        <v>478</v>
      </c>
      <c r="K889" s="120">
        <v>489</v>
      </c>
      <c r="L889" s="120">
        <v>343</v>
      </c>
      <c r="M889" s="120">
        <v>0</v>
      </c>
      <c r="N889" s="120">
        <v>0</v>
      </c>
      <c r="O889" s="120">
        <v>0</v>
      </c>
      <c r="P889" s="120">
        <v>0</v>
      </c>
      <c r="Q889" s="120">
        <v>0</v>
      </c>
      <c r="R889" s="120">
        <v>1310</v>
      </c>
      <c r="AB889" s="116">
        <f t="shared" si="209"/>
        <v>0</v>
      </c>
      <c r="AC889" s="116">
        <f t="shared" si="210"/>
        <v>0</v>
      </c>
      <c r="AD889" s="116">
        <f t="shared" si="211"/>
        <v>0</v>
      </c>
      <c r="AE889" s="116">
        <f t="shared" si="212"/>
        <v>0</v>
      </c>
      <c r="AF889" s="116">
        <f t="shared" si="213"/>
        <v>0</v>
      </c>
      <c r="AG889" s="116">
        <f t="shared" si="214"/>
        <v>0</v>
      </c>
      <c r="AH889" s="116">
        <f t="shared" si="215"/>
        <v>0</v>
      </c>
      <c r="AI889" s="116">
        <f t="shared" si="216"/>
        <v>478</v>
      </c>
      <c r="AJ889" s="116">
        <f t="shared" si="217"/>
        <v>489</v>
      </c>
      <c r="AK889" s="116">
        <f t="shared" si="218"/>
        <v>343</v>
      </c>
      <c r="AL889" s="116">
        <f t="shared" si="219"/>
        <v>0</v>
      </c>
      <c r="AM889" s="116">
        <f t="shared" si="220"/>
        <v>0</v>
      </c>
      <c r="AN889" s="116">
        <f t="shared" si="221"/>
        <v>0</v>
      </c>
      <c r="AO889" s="116">
        <f t="shared" si="222"/>
        <v>0</v>
      </c>
      <c r="AP889" s="116">
        <f t="shared" si="223"/>
        <v>0</v>
      </c>
      <c r="AQ889" s="116">
        <f t="shared" si="224"/>
        <v>1310</v>
      </c>
    </row>
    <row r="890" spans="1:43" x14ac:dyDescent="0.25">
      <c r="A890" s="119" t="s">
        <v>1138</v>
      </c>
      <c r="B890" s="119" t="s">
        <v>1161</v>
      </c>
      <c r="C890" s="120">
        <v>0</v>
      </c>
      <c r="D890" s="120">
        <v>0</v>
      </c>
      <c r="E890" s="120">
        <v>72</v>
      </c>
      <c r="F890" s="120">
        <v>82</v>
      </c>
      <c r="G890" s="120">
        <v>88</v>
      </c>
      <c r="H890" s="120">
        <v>76</v>
      </c>
      <c r="I890" s="120">
        <v>79</v>
      </c>
      <c r="J890" s="120">
        <v>0</v>
      </c>
      <c r="K890" s="120">
        <v>0</v>
      </c>
      <c r="L890" s="120">
        <v>0</v>
      </c>
      <c r="M890" s="120">
        <v>0</v>
      </c>
      <c r="N890" s="120">
        <v>0</v>
      </c>
      <c r="O890" s="120">
        <v>0</v>
      </c>
      <c r="P890" s="120">
        <v>0</v>
      </c>
      <c r="Q890" s="120">
        <v>0</v>
      </c>
      <c r="R890" s="118">
        <v>397</v>
      </c>
      <c r="AB890" s="116">
        <f t="shared" si="209"/>
        <v>0</v>
      </c>
      <c r="AC890" s="116">
        <f t="shared" si="210"/>
        <v>0</v>
      </c>
      <c r="AD890" s="116">
        <f t="shared" si="211"/>
        <v>72</v>
      </c>
      <c r="AE890" s="116">
        <f t="shared" si="212"/>
        <v>82</v>
      </c>
      <c r="AF890" s="116">
        <f t="shared" si="213"/>
        <v>88</v>
      </c>
      <c r="AG890" s="116">
        <f t="shared" si="214"/>
        <v>76</v>
      </c>
      <c r="AH890" s="116">
        <f t="shared" si="215"/>
        <v>79</v>
      </c>
      <c r="AI890" s="116">
        <f t="shared" si="216"/>
        <v>0</v>
      </c>
      <c r="AJ890" s="116">
        <f t="shared" si="217"/>
        <v>0</v>
      </c>
      <c r="AK890" s="116">
        <f t="shared" si="218"/>
        <v>0</v>
      </c>
      <c r="AL890" s="116">
        <f t="shared" si="219"/>
        <v>0</v>
      </c>
      <c r="AM890" s="116">
        <f t="shared" si="220"/>
        <v>0</v>
      </c>
      <c r="AN890" s="116">
        <f t="shared" si="221"/>
        <v>0</v>
      </c>
      <c r="AO890" s="116">
        <f t="shared" si="222"/>
        <v>0</v>
      </c>
      <c r="AP890" s="116">
        <f t="shared" si="223"/>
        <v>0</v>
      </c>
      <c r="AQ890" s="116">
        <f t="shared" si="224"/>
        <v>397</v>
      </c>
    </row>
    <row r="891" spans="1:43" x14ac:dyDescent="0.25">
      <c r="A891" s="119" t="s">
        <v>1138</v>
      </c>
      <c r="B891" s="119" t="s">
        <v>1162</v>
      </c>
      <c r="C891" s="120">
        <v>0</v>
      </c>
      <c r="D891" s="120">
        <v>66</v>
      </c>
      <c r="E891" s="120">
        <v>67</v>
      </c>
      <c r="F891" s="120">
        <v>80</v>
      </c>
      <c r="G891" s="120">
        <v>78</v>
      </c>
      <c r="H891" s="120">
        <v>78</v>
      </c>
      <c r="I891" s="120">
        <v>84</v>
      </c>
      <c r="J891" s="120">
        <v>0</v>
      </c>
      <c r="K891" s="120">
        <v>0</v>
      </c>
      <c r="L891" s="120">
        <v>0</v>
      </c>
      <c r="M891" s="120">
        <v>0</v>
      </c>
      <c r="N891" s="120">
        <v>0</v>
      </c>
      <c r="O891" s="120">
        <v>0</v>
      </c>
      <c r="P891" s="120">
        <v>0</v>
      </c>
      <c r="Q891" s="120">
        <v>0</v>
      </c>
      <c r="R891" s="118">
        <v>453</v>
      </c>
      <c r="AB891" s="116">
        <f t="shared" si="209"/>
        <v>0</v>
      </c>
      <c r="AC891" s="116">
        <f t="shared" si="210"/>
        <v>66</v>
      </c>
      <c r="AD891" s="116">
        <f t="shared" si="211"/>
        <v>67</v>
      </c>
      <c r="AE891" s="116">
        <f t="shared" si="212"/>
        <v>80</v>
      </c>
      <c r="AF891" s="116">
        <f t="shared" si="213"/>
        <v>78</v>
      </c>
      <c r="AG891" s="116">
        <f t="shared" si="214"/>
        <v>78</v>
      </c>
      <c r="AH891" s="116">
        <f t="shared" si="215"/>
        <v>84</v>
      </c>
      <c r="AI891" s="116">
        <f t="shared" si="216"/>
        <v>0</v>
      </c>
      <c r="AJ891" s="116">
        <f t="shared" si="217"/>
        <v>0</v>
      </c>
      <c r="AK891" s="116">
        <f t="shared" si="218"/>
        <v>0</v>
      </c>
      <c r="AL891" s="116">
        <f t="shared" si="219"/>
        <v>0</v>
      </c>
      <c r="AM891" s="116">
        <f t="shared" si="220"/>
        <v>0</v>
      </c>
      <c r="AN891" s="116">
        <f t="shared" si="221"/>
        <v>0</v>
      </c>
      <c r="AO891" s="116">
        <f t="shared" si="222"/>
        <v>0</v>
      </c>
      <c r="AP891" s="116">
        <f t="shared" si="223"/>
        <v>0</v>
      </c>
      <c r="AQ891" s="116">
        <f t="shared" si="224"/>
        <v>453</v>
      </c>
    </row>
    <row r="892" spans="1:43" x14ac:dyDescent="0.25">
      <c r="A892" s="119" t="s">
        <v>1138</v>
      </c>
      <c r="B892" s="119" t="s">
        <v>1163</v>
      </c>
      <c r="C892" s="120">
        <v>0</v>
      </c>
      <c r="D892" s="120">
        <v>2</v>
      </c>
      <c r="E892" s="120">
        <v>2</v>
      </c>
      <c r="F892" s="120">
        <v>5</v>
      </c>
      <c r="G892" s="120">
        <v>4</v>
      </c>
      <c r="H892" s="120">
        <v>8</v>
      </c>
      <c r="I892" s="120">
        <v>9</v>
      </c>
      <c r="J892" s="120">
        <v>0</v>
      </c>
      <c r="K892" s="120">
        <v>0</v>
      </c>
      <c r="L892" s="120">
        <v>0</v>
      </c>
      <c r="M892" s="120">
        <v>0</v>
      </c>
      <c r="N892" s="120">
        <v>0</v>
      </c>
      <c r="O892" s="120">
        <v>0</v>
      </c>
      <c r="P892" s="120">
        <v>0</v>
      </c>
      <c r="Q892" s="120">
        <v>0</v>
      </c>
      <c r="R892" s="120">
        <v>30</v>
      </c>
      <c r="AB892" s="116">
        <f t="shared" si="209"/>
        <v>0</v>
      </c>
      <c r="AC892" s="116">
        <f t="shared" si="210"/>
        <v>2</v>
      </c>
      <c r="AD892" s="116">
        <f t="shared" si="211"/>
        <v>2</v>
      </c>
      <c r="AE892" s="116">
        <f t="shared" si="212"/>
        <v>5</v>
      </c>
      <c r="AF892" s="116">
        <f t="shared" si="213"/>
        <v>4</v>
      </c>
      <c r="AG892" s="116">
        <f t="shared" si="214"/>
        <v>8</v>
      </c>
      <c r="AH892" s="116">
        <f t="shared" si="215"/>
        <v>9</v>
      </c>
      <c r="AI892" s="116">
        <f t="shared" si="216"/>
        <v>0</v>
      </c>
      <c r="AJ892" s="116">
        <f t="shared" si="217"/>
        <v>0</v>
      </c>
      <c r="AK892" s="116">
        <f t="shared" si="218"/>
        <v>0</v>
      </c>
      <c r="AL892" s="116">
        <f t="shared" si="219"/>
        <v>0</v>
      </c>
      <c r="AM892" s="116">
        <f t="shared" si="220"/>
        <v>0</v>
      </c>
      <c r="AN892" s="116">
        <f t="shared" si="221"/>
        <v>0</v>
      </c>
      <c r="AO892" s="116">
        <f t="shared" si="222"/>
        <v>0</v>
      </c>
      <c r="AP892" s="116">
        <f t="shared" si="223"/>
        <v>0</v>
      </c>
      <c r="AQ892" s="116">
        <f t="shared" si="224"/>
        <v>30</v>
      </c>
    </row>
    <row r="893" spans="1:43" x14ac:dyDescent="0.25">
      <c r="A893" s="119" t="s">
        <v>1138</v>
      </c>
      <c r="B893" s="119" t="s">
        <v>1164</v>
      </c>
      <c r="C893" s="120">
        <v>0</v>
      </c>
      <c r="D893" s="120">
        <v>81</v>
      </c>
      <c r="E893" s="120">
        <v>106</v>
      </c>
      <c r="F893" s="120">
        <v>112</v>
      </c>
      <c r="G893" s="120">
        <v>99</v>
      </c>
      <c r="H893" s="120">
        <v>80</v>
      </c>
      <c r="I893" s="120">
        <v>85</v>
      </c>
      <c r="J893" s="120">
        <v>0</v>
      </c>
      <c r="K893" s="120">
        <v>0</v>
      </c>
      <c r="L893" s="120">
        <v>0</v>
      </c>
      <c r="M893" s="120">
        <v>0</v>
      </c>
      <c r="N893" s="120">
        <v>0</v>
      </c>
      <c r="O893" s="120">
        <v>0</v>
      </c>
      <c r="P893" s="120">
        <v>0</v>
      </c>
      <c r="Q893" s="120">
        <v>0</v>
      </c>
      <c r="R893" s="120">
        <v>563</v>
      </c>
      <c r="AB893" s="116">
        <f t="shared" si="209"/>
        <v>0</v>
      </c>
      <c r="AC893" s="116">
        <f t="shared" si="210"/>
        <v>81</v>
      </c>
      <c r="AD893" s="116">
        <f t="shared" si="211"/>
        <v>106</v>
      </c>
      <c r="AE893" s="116">
        <f t="shared" si="212"/>
        <v>112</v>
      </c>
      <c r="AF893" s="116">
        <f t="shared" si="213"/>
        <v>99</v>
      </c>
      <c r="AG893" s="116">
        <f t="shared" si="214"/>
        <v>80</v>
      </c>
      <c r="AH893" s="116">
        <f t="shared" si="215"/>
        <v>85</v>
      </c>
      <c r="AI893" s="116">
        <f t="shared" si="216"/>
        <v>0</v>
      </c>
      <c r="AJ893" s="116">
        <f t="shared" si="217"/>
        <v>0</v>
      </c>
      <c r="AK893" s="116">
        <f t="shared" si="218"/>
        <v>0</v>
      </c>
      <c r="AL893" s="116">
        <f t="shared" si="219"/>
        <v>0</v>
      </c>
      <c r="AM893" s="116">
        <f t="shared" si="220"/>
        <v>0</v>
      </c>
      <c r="AN893" s="116">
        <f t="shared" si="221"/>
        <v>0</v>
      </c>
      <c r="AO893" s="116">
        <f t="shared" si="222"/>
        <v>0</v>
      </c>
      <c r="AP893" s="116">
        <f t="shared" si="223"/>
        <v>0</v>
      </c>
      <c r="AQ893" s="116">
        <f t="shared" si="224"/>
        <v>563</v>
      </c>
    </row>
    <row r="894" spans="1:43" x14ac:dyDescent="0.25">
      <c r="A894" s="119" t="s">
        <v>1165</v>
      </c>
      <c r="B894" s="119" t="s">
        <v>1166</v>
      </c>
      <c r="C894" s="120">
        <v>0</v>
      </c>
      <c r="D894" s="120">
        <v>74</v>
      </c>
      <c r="E894" s="120">
        <v>88</v>
      </c>
      <c r="F894" s="120">
        <v>77</v>
      </c>
      <c r="G894" s="120">
        <v>80</v>
      </c>
      <c r="H894" s="120">
        <v>97</v>
      </c>
      <c r="I894" s="120">
        <v>0</v>
      </c>
      <c r="J894" s="120">
        <v>0</v>
      </c>
      <c r="K894" s="120">
        <v>0</v>
      </c>
      <c r="L894" s="120">
        <v>0</v>
      </c>
      <c r="M894" s="120">
        <v>0</v>
      </c>
      <c r="N894" s="120">
        <v>0</v>
      </c>
      <c r="O894" s="120">
        <v>0</v>
      </c>
      <c r="P894" s="120">
        <v>0</v>
      </c>
      <c r="Q894" s="120">
        <v>0</v>
      </c>
      <c r="R894" s="120">
        <v>416</v>
      </c>
      <c r="AB894" s="116">
        <f t="shared" si="209"/>
        <v>0</v>
      </c>
      <c r="AC894" s="116">
        <f t="shared" si="210"/>
        <v>74</v>
      </c>
      <c r="AD894" s="116">
        <f t="shared" si="211"/>
        <v>88</v>
      </c>
      <c r="AE894" s="116">
        <f t="shared" si="212"/>
        <v>77</v>
      </c>
      <c r="AF894" s="116">
        <f t="shared" si="213"/>
        <v>80</v>
      </c>
      <c r="AG894" s="116">
        <f t="shared" si="214"/>
        <v>97</v>
      </c>
      <c r="AH894" s="116">
        <f t="shared" si="215"/>
        <v>0</v>
      </c>
      <c r="AI894" s="116">
        <f t="shared" si="216"/>
        <v>0</v>
      </c>
      <c r="AJ894" s="116">
        <f t="shared" si="217"/>
        <v>0</v>
      </c>
      <c r="AK894" s="116">
        <f t="shared" si="218"/>
        <v>0</v>
      </c>
      <c r="AL894" s="116">
        <f t="shared" si="219"/>
        <v>0</v>
      </c>
      <c r="AM894" s="116">
        <f t="shared" si="220"/>
        <v>0</v>
      </c>
      <c r="AN894" s="116">
        <f t="shared" si="221"/>
        <v>0</v>
      </c>
      <c r="AO894" s="116">
        <f t="shared" si="222"/>
        <v>0</v>
      </c>
      <c r="AP894" s="116">
        <f t="shared" si="223"/>
        <v>0</v>
      </c>
      <c r="AQ894" s="116">
        <f t="shared" si="224"/>
        <v>416</v>
      </c>
    </row>
    <row r="895" spans="1:43" x14ac:dyDescent="0.25">
      <c r="A895" s="119" t="s">
        <v>1165</v>
      </c>
      <c r="B895" s="119" t="s">
        <v>1167</v>
      </c>
      <c r="C895" s="120">
        <v>0</v>
      </c>
      <c r="D895" s="120">
        <v>0</v>
      </c>
      <c r="E895" s="120">
        <v>0</v>
      </c>
      <c r="F895" s="120">
        <v>0</v>
      </c>
      <c r="G895" s="120">
        <v>0</v>
      </c>
      <c r="H895" s="120">
        <v>0</v>
      </c>
      <c r="I895" s="120">
        <v>0</v>
      </c>
      <c r="J895" s="120">
        <v>0</v>
      </c>
      <c r="K895" s="120">
        <v>0</v>
      </c>
      <c r="L895" s="120">
        <v>0</v>
      </c>
      <c r="M895" s="120">
        <v>167</v>
      </c>
      <c r="N895" s="120">
        <v>151</v>
      </c>
      <c r="O895" s="120">
        <v>129</v>
      </c>
      <c r="P895" s="120">
        <v>141</v>
      </c>
      <c r="Q895" s="120">
        <v>0</v>
      </c>
      <c r="R895" s="120">
        <v>588</v>
      </c>
      <c r="AB895" s="116">
        <f t="shared" si="209"/>
        <v>0</v>
      </c>
      <c r="AC895" s="116">
        <f t="shared" si="210"/>
        <v>0</v>
      </c>
      <c r="AD895" s="116">
        <f t="shared" si="211"/>
        <v>0</v>
      </c>
      <c r="AE895" s="116">
        <f t="shared" si="212"/>
        <v>0</v>
      </c>
      <c r="AF895" s="116">
        <f t="shared" si="213"/>
        <v>0</v>
      </c>
      <c r="AG895" s="116">
        <f t="shared" si="214"/>
        <v>0</v>
      </c>
      <c r="AH895" s="116">
        <f t="shared" si="215"/>
        <v>0</v>
      </c>
      <c r="AI895" s="116">
        <f t="shared" si="216"/>
        <v>0</v>
      </c>
      <c r="AJ895" s="116">
        <f t="shared" si="217"/>
        <v>0</v>
      </c>
      <c r="AK895" s="116">
        <f t="shared" si="218"/>
        <v>0</v>
      </c>
      <c r="AL895" s="116">
        <f t="shared" si="219"/>
        <v>167</v>
      </c>
      <c r="AM895" s="116">
        <f t="shared" si="220"/>
        <v>151</v>
      </c>
      <c r="AN895" s="116">
        <f t="shared" si="221"/>
        <v>129</v>
      </c>
      <c r="AO895" s="116">
        <f t="shared" si="222"/>
        <v>141</v>
      </c>
      <c r="AP895" s="116">
        <f t="shared" si="223"/>
        <v>0</v>
      </c>
      <c r="AQ895" s="116">
        <f t="shared" si="224"/>
        <v>588</v>
      </c>
    </row>
    <row r="896" spans="1:43" x14ac:dyDescent="0.25">
      <c r="A896" s="119" t="s">
        <v>1165</v>
      </c>
      <c r="B896" s="119" t="s">
        <v>1168</v>
      </c>
      <c r="C896" s="120">
        <v>0</v>
      </c>
      <c r="D896" s="120">
        <v>0</v>
      </c>
      <c r="E896" s="120">
        <v>0</v>
      </c>
      <c r="F896" s="120">
        <v>0</v>
      </c>
      <c r="G896" s="120">
        <v>0</v>
      </c>
      <c r="H896" s="120">
        <v>0</v>
      </c>
      <c r="I896" s="120">
        <v>175</v>
      </c>
      <c r="J896" s="120">
        <v>179</v>
      </c>
      <c r="K896" s="120">
        <v>185</v>
      </c>
      <c r="L896" s="120">
        <v>159</v>
      </c>
      <c r="M896" s="120">
        <v>0</v>
      </c>
      <c r="N896" s="120">
        <v>0</v>
      </c>
      <c r="O896" s="120">
        <v>0</v>
      </c>
      <c r="P896" s="120">
        <v>0</v>
      </c>
      <c r="Q896" s="120">
        <v>0</v>
      </c>
      <c r="R896" s="118">
        <v>698</v>
      </c>
      <c r="AB896" s="116">
        <f t="shared" si="209"/>
        <v>0</v>
      </c>
      <c r="AC896" s="116">
        <f t="shared" si="210"/>
        <v>0</v>
      </c>
      <c r="AD896" s="116">
        <f t="shared" si="211"/>
        <v>0</v>
      </c>
      <c r="AE896" s="116">
        <f t="shared" si="212"/>
        <v>0</v>
      </c>
      <c r="AF896" s="116">
        <f t="shared" si="213"/>
        <v>0</v>
      </c>
      <c r="AG896" s="116">
        <f t="shared" si="214"/>
        <v>0</v>
      </c>
      <c r="AH896" s="116">
        <f t="shared" si="215"/>
        <v>175</v>
      </c>
      <c r="AI896" s="116">
        <f t="shared" si="216"/>
        <v>179</v>
      </c>
      <c r="AJ896" s="116">
        <f t="shared" si="217"/>
        <v>185</v>
      </c>
      <c r="AK896" s="116">
        <f t="shared" si="218"/>
        <v>159</v>
      </c>
      <c r="AL896" s="116">
        <f t="shared" si="219"/>
        <v>0</v>
      </c>
      <c r="AM896" s="116">
        <f t="shared" si="220"/>
        <v>0</v>
      </c>
      <c r="AN896" s="116">
        <f t="shared" si="221"/>
        <v>0</v>
      </c>
      <c r="AO896" s="116">
        <f t="shared" si="222"/>
        <v>0</v>
      </c>
      <c r="AP896" s="116">
        <f t="shared" si="223"/>
        <v>0</v>
      </c>
      <c r="AQ896" s="116">
        <f t="shared" si="224"/>
        <v>698</v>
      </c>
    </row>
    <row r="897" spans="1:43" x14ac:dyDescent="0.25">
      <c r="A897" s="119" t="s">
        <v>1165</v>
      </c>
      <c r="B897" s="119" t="s">
        <v>1169</v>
      </c>
      <c r="C897" s="120">
        <v>36</v>
      </c>
      <c r="D897" s="120">
        <v>0</v>
      </c>
      <c r="E897" s="120">
        <v>0</v>
      </c>
      <c r="F897" s="120">
        <v>0</v>
      </c>
      <c r="G897" s="120">
        <v>0</v>
      </c>
      <c r="H897" s="120">
        <v>0</v>
      </c>
      <c r="I897" s="120">
        <v>0</v>
      </c>
      <c r="J897" s="120">
        <v>0</v>
      </c>
      <c r="K897" s="120">
        <v>0</v>
      </c>
      <c r="L897" s="120">
        <v>0</v>
      </c>
      <c r="M897" s="120">
        <v>0</v>
      </c>
      <c r="N897" s="120">
        <v>0</v>
      </c>
      <c r="O897" s="120">
        <v>0</v>
      </c>
      <c r="P897" s="120">
        <v>0</v>
      </c>
      <c r="Q897" s="120">
        <v>0</v>
      </c>
      <c r="R897" s="120">
        <v>36</v>
      </c>
      <c r="AB897" s="116">
        <f t="shared" si="209"/>
        <v>36</v>
      </c>
      <c r="AC897" s="116">
        <f t="shared" si="210"/>
        <v>0</v>
      </c>
      <c r="AD897" s="116">
        <f t="shared" si="211"/>
        <v>0</v>
      </c>
      <c r="AE897" s="116">
        <f t="shared" si="212"/>
        <v>0</v>
      </c>
      <c r="AF897" s="116">
        <f t="shared" si="213"/>
        <v>0</v>
      </c>
      <c r="AG897" s="116">
        <f t="shared" si="214"/>
        <v>0</v>
      </c>
      <c r="AH897" s="116">
        <f t="shared" si="215"/>
        <v>0</v>
      </c>
      <c r="AI897" s="116">
        <f t="shared" si="216"/>
        <v>0</v>
      </c>
      <c r="AJ897" s="116">
        <f t="shared" si="217"/>
        <v>0</v>
      </c>
      <c r="AK897" s="116">
        <f t="shared" si="218"/>
        <v>0</v>
      </c>
      <c r="AL897" s="116">
        <f t="shared" si="219"/>
        <v>0</v>
      </c>
      <c r="AM897" s="116">
        <f t="shared" si="220"/>
        <v>0</v>
      </c>
      <c r="AN897" s="116">
        <f t="shared" si="221"/>
        <v>0</v>
      </c>
      <c r="AO897" s="116">
        <f t="shared" si="222"/>
        <v>0</v>
      </c>
      <c r="AP897" s="116">
        <f t="shared" si="223"/>
        <v>0</v>
      </c>
      <c r="AQ897" s="116">
        <f t="shared" si="224"/>
        <v>36</v>
      </c>
    </row>
    <row r="898" spans="1:43" x14ac:dyDescent="0.25">
      <c r="A898" s="119" t="s">
        <v>1165</v>
      </c>
      <c r="B898" s="119" t="s">
        <v>1170</v>
      </c>
      <c r="C898" s="120">
        <v>0</v>
      </c>
      <c r="D898" s="120">
        <v>91</v>
      </c>
      <c r="E898" s="120">
        <v>71</v>
      </c>
      <c r="F898" s="120">
        <v>91</v>
      </c>
      <c r="G898" s="120">
        <v>101</v>
      </c>
      <c r="H898" s="120">
        <v>86</v>
      </c>
      <c r="I898" s="120">
        <v>0</v>
      </c>
      <c r="J898" s="120">
        <v>0</v>
      </c>
      <c r="K898" s="120">
        <v>0</v>
      </c>
      <c r="L898" s="120">
        <v>0</v>
      </c>
      <c r="M898" s="120">
        <v>0</v>
      </c>
      <c r="N898" s="120">
        <v>0</v>
      </c>
      <c r="O898" s="120">
        <v>0</v>
      </c>
      <c r="P898" s="120">
        <v>0</v>
      </c>
      <c r="Q898" s="120">
        <v>0</v>
      </c>
      <c r="R898" s="120">
        <v>440</v>
      </c>
      <c r="AB898" s="116">
        <f t="shared" si="209"/>
        <v>0</v>
      </c>
      <c r="AC898" s="116">
        <f t="shared" si="210"/>
        <v>91</v>
      </c>
      <c r="AD898" s="116">
        <f t="shared" si="211"/>
        <v>71</v>
      </c>
      <c r="AE898" s="116">
        <f t="shared" si="212"/>
        <v>91</v>
      </c>
      <c r="AF898" s="116">
        <f t="shared" si="213"/>
        <v>101</v>
      </c>
      <c r="AG898" s="116">
        <f t="shared" si="214"/>
        <v>86</v>
      </c>
      <c r="AH898" s="116">
        <f t="shared" si="215"/>
        <v>0</v>
      </c>
      <c r="AI898" s="116">
        <f t="shared" si="216"/>
        <v>0</v>
      </c>
      <c r="AJ898" s="116">
        <f t="shared" si="217"/>
        <v>0</v>
      </c>
      <c r="AK898" s="116">
        <f t="shared" si="218"/>
        <v>0</v>
      </c>
      <c r="AL898" s="116">
        <f t="shared" si="219"/>
        <v>0</v>
      </c>
      <c r="AM898" s="116">
        <f t="shared" si="220"/>
        <v>0</v>
      </c>
      <c r="AN898" s="116">
        <f t="shared" si="221"/>
        <v>0</v>
      </c>
      <c r="AO898" s="116">
        <f t="shared" si="222"/>
        <v>0</v>
      </c>
      <c r="AP898" s="116">
        <f t="shared" si="223"/>
        <v>0</v>
      </c>
      <c r="AQ898" s="116">
        <f t="shared" si="224"/>
        <v>440</v>
      </c>
    </row>
    <row r="899" spans="1:43" x14ac:dyDescent="0.25">
      <c r="A899" s="119" t="s">
        <v>1171</v>
      </c>
      <c r="B899" s="119" t="s">
        <v>1172</v>
      </c>
      <c r="C899" s="120">
        <v>0</v>
      </c>
      <c r="D899" s="120">
        <v>0</v>
      </c>
      <c r="E899" s="120">
        <v>0</v>
      </c>
      <c r="F899" s="120">
        <v>0</v>
      </c>
      <c r="G899" s="120">
        <v>0</v>
      </c>
      <c r="H899" s="120">
        <v>0</v>
      </c>
      <c r="I899" s="120">
        <v>0</v>
      </c>
      <c r="J899" s="120">
        <v>0</v>
      </c>
      <c r="K899" s="120">
        <v>0</v>
      </c>
      <c r="L899" s="120">
        <v>0</v>
      </c>
      <c r="M899" s="120">
        <v>0</v>
      </c>
      <c r="N899" s="120">
        <v>0</v>
      </c>
      <c r="O899" s="120">
        <v>50</v>
      </c>
      <c r="P899" s="120">
        <v>49</v>
      </c>
      <c r="Q899" s="120">
        <v>0</v>
      </c>
      <c r="R899" s="120">
        <v>99</v>
      </c>
      <c r="AB899" s="116">
        <f t="shared" si="209"/>
        <v>0</v>
      </c>
      <c r="AC899" s="116">
        <f t="shared" si="210"/>
        <v>0</v>
      </c>
      <c r="AD899" s="116">
        <f t="shared" si="211"/>
        <v>0</v>
      </c>
      <c r="AE899" s="116">
        <f t="shared" si="212"/>
        <v>0</v>
      </c>
      <c r="AF899" s="116">
        <f t="shared" si="213"/>
        <v>0</v>
      </c>
      <c r="AG899" s="116">
        <f t="shared" si="214"/>
        <v>0</v>
      </c>
      <c r="AH899" s="116">
        <f t="shared" si="215"/>
        <v>0</v>
      </c>
      <c r="AI899" s="116">
        <f t="shared" si="216"/>
        <v>0</v>
      </c>
      <c r="AJ899" s="116">
        <f t="shared" si="217"/>
        <v>0</v>
      </c>
      <c r="AK899" s="116">
        <f t="shared" si="218"/>
        <v>0</v>
      </c>
      <c r="AL899" s="116">
        <f t="shared" si="219"/>
        <v>0</v>
      </c>
      <c r="AM899" s="116">
        <f t="shared" si="220"/>
        <v>0</v>
      </c>
      <c r="AN899" s="116">
        <f t="shared" si="221"/>
        <v>50</v>
      </c>
      <c r="AO899" s="116">
        <f t="shared" si="222"/>
        <v>49</v>
      </c>
      <c r="AP899" s="116">
        <f t="shared" si="223"/>
        <v>0</v>
      </c>
      <c r="AQ899" s="116">
        <f t="shared" si="224"/>
        <v>99</v>
      </c>
    </row>
    <row r="900" spans="1:43" x14ac:dyDescent="0.25">
      <c r="A900" s="119" t="s">
        <v>1173</v>
      </c>
      <c r="B900" s="119" t="s">
        <v>1174</v>
      </c>
      <c r="C900" s="120">
        <v>0</v>
      </c>
      <c r="D900" s="120">
        <v>100</v>
      </c>
      <c r="E900" s="120">
        <v>104</v>
      </c>
      <c r="F900" s="120">
        <v>105</v>
      </c>
      <c r="G900" s="120">
        <v>121</v>
      </c>
      <c r="H900" s="120">
        <v>106</v>
      </c>
      <c r="I900" s="120">
        <v>92</v>
      </c>
      <c r="J900" s="120">
        <v>100</v>
      </c>
      <c r="K900" s="120">
        <v>93</v>
      </c>
      <c r="L900" s="120">
        <v>100</v>
      </c>
      <c r="M900" s="120">
        <v>0</v>
      </c>
      <c r="N900" s="120">
        <v>0</v>
      </c>
      <c r="O900" s="120">
        <v>0</v>
      </c>
      <c r="P900" s="120">
        <v>0</v>
      </c>
      <c r="Q900" s="120">
        <v>0</v>
      </c>
      <c r="R900" s="120">
        <v>921</v>
      </c>
      <c r="AB900" s="116">
        <f t="shared" ref="AB900:AB963" si="225">C900*1</f>
        <v>0</v>
      </c>
      <c r="AC900" s="116">
        <f t="shared" ref="AC900:AC963" si="226">D900*1</f>
        <v>100</v>
      </c>
      <c r="AD900" s="116">
        <f t="shared" ref="AD900:AD963" si="227">E900*1</f>
        <v>104</v>
      </c>
      <c r="AE900" s="116">
        <f t="shared" ref="AE900:AE963" si="228">F900*1</f>
        <v>105</v>
      </c>
      <c r="AF900" s="116">
        <f t="shared" ref="AF900:AF963" si="229">G900*1</f>
        <v>121</v>
      </c>
      <c r="AG900" s="116">
        <f t="shared" ref="AG900:AG963" si="230">H900*1</f>
        <v>106</v>
      </c>
      <c r="AH900" s="116">
        <f t="shared" ref="AH900:AH963" si="231">I900*1</f>
        <v>92</v>
      </c>
      <c r="AI900" s="116">
        <f t="shared" ref="AI900:AI963" si="232">J900*1</f>
        <v>100</v>
      </c>
      <c r="AJ900" s="116">
        <f t="shared" ref="AJ900:AJ963" si="233">K900*1</f>
        <v>93</v>
      </c>
      <c r="AK900" s="116">
        <f t="shared" ref="AK900:AK963" si="234">L900*1</f>
        <v>100</v>
      </c>
      <c r="AL900" s="116">
        <f t="shared" ref="AL900:AL963" si="235">M900*1</f>
        <v>0</v>
      </c>
      <c r="AM900" s="116">
        <f t="shared" ref="AM900:AM963" si="236">N900*1</f>
        <v>0</v>
      </c>
      <c r="AN900" s="116">
        <f t="shared" ref="AN900:AN963" si="237">O900*1</f>
        <v>0</v>
      </c>
      <c r="AO900" s="116">
        <f t="shared" ref="AO900:AO963" si="238">P900*1</f>
        <v>0</v>
      </c>
      <c r="AP900" s="116">
        <f t="shared" ref="AP900:AP963" si="239">Q900*1</f>
        <v>0</v>
      </c>
      <c r="AQ900" s="116">
        <f t="shared" ref="AQ900:AQ963" si="240">R900*1</f>
        <v>921</v>
      </c>
    </row>
    <row r="901" spans="1:43" x14ac:dyDescent="0.25">
      <c r="A901" s="119" t="s">
        <v>1173</v>
      </c>
      <c r="B901" s="119" t="s">
        <v>1175</v>
      </c>
      <c r="C901" s="120">
        <v>0</v>
      </c>
      <c r="D901" s="120">
        <v>109</v>
      </c>
      <c r="E901" s="120">
        <v>105</v>
      </c>
      <c r="F901" s="120">
        <v>106</v>
      </c>
      <c r="G901" s="120">
        <v>110</v>
      </c>
      <c r="H901" s="120">
        <v>100</v>
      </c>
      <c r="I901" s="120">
        <v>96</v>
      </c>
      <c r="J901" s="120">
        <v>95</v>
      </c>
      <c r="K901" s="120">
        <v>100</v>
      </c>
      <c r="L901" s="120">
        <v>99</v>
      </c>
      <c r="M901" s="120">
        <v>0</v>
      </c>
      <c r="N901" s="120">
        <v>0</v>
      </c>
      <c r="O901" s="120">
        <v>0</v>
      </c>
      <c r="P901" s="120">
        <v>0</v>
      </c>
      <c r="Q901" s="120">
        <v>0</v>
      </c>
      <c r="R901" s="120">
        <v>920</v>
      </c>
      <c r="AB901" s="116">
        <f t="shared" si="225"/>
        <v>0</v>
      </c>
      <c r="AC901" s="116">
        <f t="shared" si="226"/>
        <v>109</v>
      </c>
      <c r="AD901" s="116">
        <f t="shared" si="227"/>
        <v>105</v>
      </c>
      <c r="AE901" s="116">
        <f t="shared" si="228"/>
        <v>106</v>
      </c>
      <c r="AF901" s="116">
        <f t="shared" si="229"/>
        <v>110</v>
      </c>
      <c r="AG901" s="116">
        <f t="shared" si="230"/>
        <v>100</v>
      </c>
      <c r="AH901" s="116">
        <f t="shared" si="231"/>
        <v>96</v>
      </c>
      <c r="AI901" s="116">
        <f t="shared" si="232"/>
        <v>95</v>
      </c>
      <c r="AJ901" s="116">
        <f t="shared" si="233"/>
        <v>100</v>
      </c>
      <c r="AK901" s="116">
        <f t="shared" si="234"/>
        <v>99</v>
      </c>
      <c r="AL901" s="116">
        <f t="shared" si="235"/>
        <v>0</v>
      </c>
      <c r="AM901" s="116">
        <f t="shared" si="236"/>
        <v>0</v>
      </c>
      <c r="AN901" s="116">
        <f t="shared" si="237"/>
        <v>0</v>
      </c>
      <c r="AO901" s="116">
        <f t="shared" si="238"/>
        <v>0</v>
      </c>
      <c r="AP901" s="116">
        <f t="shared" si="239"/>
        <v>0</v>
      </c>
      <c r="AQ901" s="116">
        <f t="shared" si="240"/>
        <v>920</v>
      </c>
    </row>
    <row r="902" spans="1:43" x14ac:dyDescent="0.25">
      <c r="A902" s="119" t="s">
        <v>1173</v>
      </c>
      <c r="B902" s="119" t="s">
        <v>1176</v>
      </c>
      <c r="C902" s="120">
        <v>0</v>
      </c>
      <c r="D902" s="120">
        <v>50</v>
      </c>
      <c r="E902" s="120">
        <v>55</v>
      </c>
      <c r="F902" s="120">
        <v>55</v>
      </c>
      <c r="G902" s="120">
        <v>57</v>
      </c>
      <c r="H902" s="120">
        <v>67</v>
      </c>
      <c r="I902" s="120">
        <v>58</v>
      </c>
      <c r="J902" s="120">
        <v>64</v>
      </c>
      <c r="K902" s="120">
        <v>59</v>
      </c>
      <c r="L902" s="120">
        <v>74</v>
      </c>
      <c r="M902" s="120">
        <v>0</v>
      </c>
      <c r="N902" s="120">
        <v>0</v>
      </c>
      <c r="O902" s="120">
        <v>0</v>
      </c>
      <c r="P902" s="120">
        <v>0</v>
      </c>
      <c r="Q902" s="120">
        <v>0</v>
      </c>
      <c r="R902" s="120">
        <v>539</v>
      </c>
      <c r="AB902" s="116">
        <f t="shared" si="225"/>
        <v>0</v>
      </c>
      <c r="AC902" s="116">
        <f t="shared" si="226"/>
        <v>50</v>
      </c>
      <c r="AD902" s="116">
        <f t="shared" si="227"/>
        <v>55</v>
      </c>
      <c r="AE902" s="116">
        <f t="shared" si="228"/>
        <v>55</v>
      </c>
      <c r="AF902" s="116">
        <f t="shared" si="229"/>
        <v>57</v>
      </c>
      <c r="AG902" s="116">
        <f t="shared" si="230"/>
        <v>67</v>
      </c>
      <c r="AH902" s="116">
        <f t="shared" si="231"/>
        <v>58</v>
      </c>
      <c r="AI902" s="116">
        <f t="shared" si="232"/>
        <v>64</v>
      </c>
      <c r="AJ902" s="116">
        <f t="shared" si="233"/>
        <v>59</v>
      </c>
      <c r="AK902" s="116">
        <f t="shared" si="234"/>
        <v>74</v>
      </c>
      <c r="AL902" s="116">
        <f t="shared" si="235"/>
        <v>0</v>
      </c>
      <c r="AM902" s="116">
        <f t="shared" si="236"/>
        <v>0</v>
      </c>
      <c r="AN902" s="116">
        <f t="shared" si="237"/>
        <v>0</v>
      </c>
      <c r="AO902" s="116">
        <f t="shared" si="238"/>
        <v>0</v>
      </c>
      <c r="AP902" s="116">
        <f t="shared" si="239"/>
        <v>0</v>
      </c>
      <c r="AQ902" s="116">
        <f t="shared" si="240"/>
        <v>539</v>
      </c>
    </row>
    <row r="903" spans="1:43" x14ac:dyDescent="0.25">
      <c r="A903" s="119" t="s">
        <v>1173</v>
      </c>
      <c r="B903" s="119" t="s">
        <v>1177</v>
      </c>
      <c r="C903" s="120">
        <v>0</v>
      </c>
      <c r="D903" s="120">
        <v>85</v>
      </c>
      <c r="E903" s="120">
        <v>89</v>
      </c>
      <c r="F903" s="120">
        <v>80</v>
      </c>
      <c r="G903" s="120">
        <v>95</v>
      </c>
      <c r="H903" s="120">
        <v>98</v>
      </c>
      <c r="I903" s="120">
        <v>93</v>
      </c>
      <c r="J903" s="120">
        <v>100</v>
      </c>
      <c r="K903" s="120">
        <v>82</v>
      </c>
      <c r="L903" s="120">
        <v>91</v>
      </c>
      <c r="M903" s="120">
        <v>0</v>
      </c>
      <c r="N903" s="120">
        <v>0</v>
      </c>
      <c r="O903" s="120">
        <v>0</v>
      </c>
      <c r="P903" s="120">
        <v>0</v>
      </c>
      <c r="Q903" s="120">
        <v>0</v>
      </c>
      <c r="R903" s="120">
        <v>813</v>
      </c>
      <c r="AB903" s="116">
        <f t="shared" si="225"/>
        <v>0</v>
      </c>
      <c r="AC903" s="116">
        <f t="shared" si="226"/>
        <v>85</v>
      </c>
      <c r="AD903" s="116">
        <f t="shared" si="227"/>
        <v>89</v>
      </c>
      <c r="AE903" s="116">
        <f t="shared" si="228"/>
        <v>80</v>
      </c>
      <c r="AF903" s="116">
        <f t="shared" si="229"/>
        <v>95</v>
      </c>
      <c r="AG903" s="116">
        <f t="shared" si="230"/>
        <v>98</v>
      </c>
      <c r="AH903" s="116">
        <f t="shared" si="231"/>
        <v>93</v>
      </c>
      <c r="AI903" s="116">
        <f t="shared" si="232"/>
        <v>100</v>
      </c>
      <c r="AJ903" s="116">
        <f t="shared" si="233"/>
        <v>82</v>
      </c>
      <c r="AK903" s="116">
        <f t="shared" si="234"/>
        <v>91</v>
      </c>
      <c r="AL903" s="116">
        <f t="shared" si="235"/>
        <v>0</v>
      </c>
      <c r="AM903" s="116">
        <f t="shared" si="236"/>
        <v>0</v>
      </c>
      <c r="AN903" s="116">
        <f t="shared" si="237"/>
        <v>0</v>
      </c>
      <c r="AO903" s="116">
        <f t="shared" si="238"/>
        <v>0</v>
      </c>
      <c r="AP903" s="116">
        <f t="shared" si="239"/>
        <v>0</v>
      </c>
      <c r="AQ903" s="116">
        <f t="shared" si="240"/>
        <v>813</v>
      </c>
    </row>
    <row r="904" spans="1:43" x14ac:dyDescent="0.25">
      <c r="A904" s="119" t="s">
        <v>1173</v>
      </c>
      <c r="B904" s="119" t="s">
        <v>1178</v>
      </c>
      <c r="C904" s="120">
        <v>238</v>
      </c>
      <c r="D904" s="120">
        <v>0</v>
      </c>
      <c r="E904" s="120">
        <v>0</v>
      </c>
      <c r="F904" s="120">
        <v>0</v>
      </c>
      <c r="G904" s="120">
        <v>0</v>
      </c>
      <c r="H904" s="120">
        <v>0</v>
      </c>
      <c r="I904" s="120">
        <v>0</v>
      </c>
      <c r="J904" s="120">
        <v>0</v>
      </c>
      <c r="K904" s="120">
        <v>0</v>
      </c>
      <c r="L904" s="120">
        <v>0</v>
      </c>
      <c r="M904" s="120">
        <v>0</v>
      </c>
      <c r="N904" s="120">
        <v>0</v>
      </c>
      <c r="O904" s="120">
        <v>0</v>
      </c>
      <c r="P904" s="120">
        <v>0</v>
      </c>
      <c r="Q904" s="120">
        <v>0</v>
      </c>
      <c r="R904" s="120">
        <v>238</v>
      </c>
      <c r="AB904" s="116">
        <f t="shared" si="225"/>
        <v>238</v>
      </c>
      <c r="AC904" s="116">
        <f t="shared" si="226"/>
        <v>0</v>
      </c>
      <c r="AD904" s="116">
        <f t="shared" si="227"/>
        <v>0</v>
      </c>
      <c r="AE904" s="116">
        <f t="shared" si="228"/>
        <v>0</v>
      </c>
      <c r="AF904" s="116">
        <f t="shared" si="229"/>
        <v>0</v>
      </c>
      <c r="AG904" s="116">
        <f t="shared" si="230"/>
        <v>0</v>
      </c>
      <c r="AH904" s="116">
        <f t="shared" si="231"/>
        <v>0</v>
      </c>
      <c r="AI904" s="116">
        <f t="shared" si="232"/>
        <v>0</v>
      </c>
      <c r="AJ904" s="116">
        <f t="shared" si="233"/>
        <v>0</v>
      </c>
      <c r="AK904" s="116">
        <f t="shared" si="234"/>
        <v>0</v>
      </c>
      <c r="AL904" s="116">
        <f t="shared" si="235"/>
        <v>0</v>
      </c>
      <c r="AM904" s="116">
        <f t="shared" si="236"/>
        <v>0</v>
      </c>
      <c r="AN904" s="116">
        <f t="shared" si="237"/>
        <v>0</v>
      </c>
      <c r="AO904" s="116">
        <f t="shared" si="238"/>
        <v>0</v>
      </c>
      <c r="AP904" s="116">
        <f t="shared" si="239"/>
        <v>0</v>
      </c>
      <c r="AQ904" s="116">
        <f t="shared" si="240"/>
        <v>238</v>
      </c>
    </row>
    <row r="905" spans="1:43" x14ac:dyDescent="0.25">
      <c r="A905" s="119" t="s">
        <v>1173</v>
      </c>
      <c r="B905" s="119" t="s">
        <v>1179</v>
      </c>
      <c r="C905" s="120">
        <v>0</v>
      </c>
      <c r="D905" s="120">
        <v>0</v>
      </c>
      <c r="E905" s="120">
        <v>0</v>
      </c>
      <c r="F905" s="120">
        <v>0</v>
      </c>
      <c r="G905" s="120">
        <v>0</v>
      </c>
      <c r="H905" s="120">
        <v>0</v>
      </c>
      <c r="I905" s="120">
        <v>0</v>
      </c>
      <c r="J905" s="120">
        <v>0</v>
      </c>
      <c r="K905" s="120">
        <v>0</v>
      </c>
      <c r="L905" s="120">
        <v>0</v>
      </c>
      <c r="M905" s="120">
        <v>492</v>
      </c>
      <c r="N905" s="120">
        <v>441</v>
      </c>
      <c r="O905" s="120">
        <v>473</v>
      </c>
      <c r="P905" s="120">
        <v>472</v>
      </c>
      <c r="Q905" s="120">
        <v>12</v>
      </c>
      <c r="R905" s="120">
        <v>1890</v>
      </c>
      <c r="AB905" s="116">
        <f t="shared" si="225"/>
        <v>0</v>
      </c>
      <c r="AC905" s="116">
        <f t="shared" si="226"/>
        <v>0</v>
      </c>
      <c r="AD905" s="116">
        <f t="shared" si="227"/>
        <v>0</v>
      </c>
      <c r="AE905" s="116">
        <f t="shared" si="228"/>
        <v>0</v>
      </c>
      <c r="AF905" s="116">
        <f t="shared" si="229"/>
        <v>0</v>
      </c>
      <c r="AG905" s="116">
        <f t="shared" si="230"/>
        <v>0</v>
      </c>
      <c r="AH905" s="116">
        <f t="shared" si="231"/>
        <v>0</v>
      </c>
      <c r="AI905" s="116">
        <f t="shared" si="232"/>
        <v>0</v>
      </c>
      <c r="AJ905" s="116">
        <f t="shared" si="233"/>
        <v>0</v>
      </c>
      <c r="AK905" s="116">
        <f t="shared" si="234"/>
        <v>0</v>
      </c>
      <c r="AL905" s="116">
        <f t="shared" si="235"/>
        <v>492</v>
      </c>
      <c r="AM905" s="116">
        <f t="shared" si="236"/>
        <v>441</v>
      </c>
      <c r="AN905" s="116">
        <f t="shared" si="237"/>
        <v>473</v>
      </c>
      <c r="AO905" s="116">
        <f t="shared" si="238"/>
        <v>472</v>
      </c>
      <c r="AP905" s="116">
        <f t="shared" si="239"/>
        <v>12</v>
      </c>
      <c r="AQ905" s="116">
        <f t="shared" si="240"/>
        <v>1890</v>
      </c>
    </row>
    <row r="906" spans="1:43" x14ac:dyDescent="0.25">
      <c r="A906" s="119" t="s">
        <v>1173</v>
      </c>
      <c r="B906" s="119" t="s">
        <v>1180</v>
      </c>
      <c r="C906" s="120">
        <v>0</v>
      </c>
      <c r="D906" s="120">
        <v>111</v>
      </c>
      <c r="E906" s="120">
        <v>127</v>
      </c>
      <c r="F906" s="120">
        <v>100</v>
      </c>
      <c r="G906" s="120">
        <v>130</v>
      </c>
      <c r="H906" s="120">
        <v>103</v>
      </c>
      <c r="I906" s="120">
        <v>105</v>
      </c>
      <c r="J906" s="120">
        <v>115</v>
      </c>
      <c r="K906" s="120">
        <v>116</v>
      </c>
      <c r="L906" s="120">
        <v>126</v>
      </c>
      <c r="M906" s="120">
        <v>0</v>
      </c>
      <c r="N906" s="120">
        <v>0</v>
      </c>
      <c r="O906" s="120">
        <v>0</v>
      </c>
      <c r="P906" s="120">
        <v>0</v>
      </c>
      <c r="Q906" s="120">
        <v>0</v>
      </c>
      <c r="R906" s="120">
        <v>1033</v>
      </c>
      <c r="AB906" s="116">
        <f t="shared" si="225"/>
        <v>0</v>
      </c>
      <c r="AC906" s="116">
        <f t="shared" si="226"/>
        <v>111</v>
      </c>
      <c r="AD906" s="116">
        <f t="shared" si="227"/>
        <v>127</v>
      </c>
      <c r="AE906" s="116">
        <f t="shared" si="228"/>
        <v>100</v>
      </c>
      <c r="AF906" s="116">
        <f t="shared" si="229"/>
        <v>130</v>
      </c>
      <c r="AG906" s="116">
        <f t="shared" si="230"/>
        <v>103</v>
      </c>
      <c r="AH906" s="116">
        <f t="shared" si="231"/>
        <v>105</v>
      </c>
      <c r="AI906" s="116">
        <f t="shared" si="232"/>
        <v>115</v>
      </c>
      <c r="AJ906" s="116">
        <f t="shared" si="233"/>
        <v>116</v>
      </c>
      <c r="AK906" s="116">
        <f t="shared" si="234"/>
        <v>126</v>
      </c>
      <c r="AL906" s="116">
        <f t="shared" si="235"/>
        <v>0</v>
      </c>
      <c r="AM906" s="116">
        <f t="shared" si="236"/>
        <v>0</v>
      </c>
      <c r="AN906" s="116">
        <f t="shared" si="237"/>
        <v>0</v>
      </c>
      <c r="AO906" s="116">
        <f t="shared" si="238"/>
        <v>0</v>
      </c>
      <c r="AP906" s="116">
        <f t="shared" si="239"/>
        <v>0</v>
      </c>
      <c r="AQ906" s="116">
        <f t="shared" si="240"/>
        <v>1033</v>
      </c>
    </row>
    <row r="907" spans="1:43" x14ac:dyDescent="0.25">
      <c r="A907" s="119" t="s">
        <v>1181</v>
      </c>
      <c r="B907" s="119" t="s">
        <v>1182</v>
      </c>
      <c r="C907" s="120">
        <v>0</v>
      </c>
      <c r="D907" s="120">
        <v>26</v>
      </c>
      <c r="E907" s="120">
        <v>35</v>
      </c>
      <c r="F907" s="120">
        <v>34</v>
      </c>
      <c r="G907" s="120">
        <v>36</v>
      </c>
      <c r="H907" s="120">
        <v>38</v>
      </c>
      <c r="I907" s="120">
        <v>46</v>
      </c>
      <c r="J907" s="120">
        <v>0</v>
      </c>
      <c r="K907" s="120">
        <v>0</v>
      </c>
      <c r="L907" s="120">
        <v>0</v>
      </c>
      <c r="M907" s="120">
        <v>0</v>
      </c>
      <c r="N907" s="120">
        <v>0</v>
      </c>
      <c r="O907" s="120">
        <v>0</v>
      </c>
      <c r="P907" s="120">
        <v>0</v>
      </c>
      <c r="Q907" s="120">
        <v>0</v>
      </c>
      <c r="R907" s="120">
        <v>215</v>
      </c>
      <c r="AB907" s="116">
        <f t="shared" si="225"/>
        <v>0</v>
      </c>
      <c r="AC907" s="116">
        <f t="shared" si="226"/>
        <v>26</v>
      </c>
      <c r="AD907" s="116">
        <f t="shared" si="227"/>
        <v>35</v>
      </c>
      <c r="AE907" s="116">
        <f t="shared" si="228"/>
        <v>34</v>
      </c>
      <c r="AF907" s="116">
        <f t="shared" si="229"/>
        <v>36</v>
      </c>
      <c r="AG907" s="116">
        <f t="shared" si="230"/>
        <v>38</v>
      </c>
      <c r="AH907" s="116">
        <f t="shared" si="231"/>
        <v>46</v>
      </c>
      <c r="AI907" s="116">
        <f t="shared" si="232"/>
        <v>0</v>
      </c>
      <c r="AJ907" s="116">
        <f t="shared" si="233"/>
        <v>0</v>
      </c>
      <c r="AK907" s="116">
        <f t="shared" si="234"/>
        <v>0</v>
      </c>
      <c r="AL907" s="116">
        <f t="shared" si="235"/>
        <v>0</v>
      </c>
      <c r="AM907" s="116">
        <f t="shared" si="236"/>
        <v>0</v>
      </c>
      <c r="AN907" s="116">
        <f t="shared" si="237"/>
        <v>0</v>
      </c>
      <c r="AO907" s="116">
        <f t="shared" si="238"/>
        <v>0</v>
      </c>
      <c r="AP907" s="116">
        <f t="shared" si="239"/>
        <v>0</v>
      </c>
      <c r="AQ907" s="116">
        <f t="shared" si="240"/>
        <v>215</v>
      </c>
    </row>
    <row r="908" spans="1:43" x14ac:dyDescent="0.25">
      <c r="A908" s="119" t="s">
        <v>1181</v>
      </c>
      <c r="B908" s="119" t="s">
        <v>1183</v>
      </c>
      <c r="C908" s="120">
        <v>0</v>
      </c>
      <c r="D908" s="120">
        <v>0</v>
      </c>
      <c r="E908" s="120">
        <v>0</v>
      </c>
      <c r="F908" s="120">
        <v>0</v>
      </c>
      <c r="G908" s="120">
        <v>0</v>
      </c>
      <c r="H908" s="120">
        <v>0</v>
      </c>
      <c r="I908" s="120">
        <v>0</v>
      </c>
      <c r="J908" s="120">
        <v>0</v>
      </c>
      <c r="K908" s="120">
        <v>0</v>
      </c>
      <c r="L908" s="120">
        <v>0</v>
      </c>
      <c r="M908" s="120">
        <v>86</v>
      </c>
      <c r="N908" s="120">
        <v>105</v>
      </c>
      <c r="O908" s="120">
        <v>89</v>
      </c>
      <c r="P908" s="120">
        <v>112</v>
      </c>
      <c r="Q908" s="120">
        <v>0</v>
      </c>
      <c r="R908" s="120">
        <v>392</v>
      </c>
      <c r="AB908" s="116">
        <f t="shared" si="225"/>
        <v>0</v>
      </c>
      <c r="AC908" s="116">
        <f t="shared" si="226"/>
        <v>0</v>
      </c>
      <c r="AD908" s="116">
        <f t="shared" si="227"/>
        <v>0</v>
      </c>
      <c r="AE908" s="116">
        <f t="shared" si="228"/>
        <v>0</v>
      </c>
      <c r="AF908" s="116">
        <f t="shared" si="229"/>
        <v>0</v>
      </c>
      <c r="AG908" s="116">
        <f t="shared" si="230"/>
        <v>0</v>
      </c>
      <c r="AH908" s="116">
        <f t="shared" si="231"/>
        <v>0</v>
      </c>
      <c r="AI908" s="116">
        <f t="shared" si="232"/>
        <v>0</v>
      </c>
      <c r="AJ908" s="116">
        <f t="shared" si="233"/>
        <v>0</v>
      </c>
      <c r="AK908" s="116">
        <f t="shared" si="234"/>
        <v>0</v>
      </c>
      <c r="AL908" s="116">
        <f t="shared" si="235"/>
        <v>86</v>
      </c>
      <c r="AM908" s="116">
        <f t="shared" si="236"/>
        <v>105</v>
      </c>
      <c r="AN908" s="116">
        <f t="shared" si="237"/>
        <v>89</v>
      </c>
      <c r="AO908" s="116">
        <f t="shared" si="238"/>
        <v>112</v>
      </c>
      <c r="AP908" s="116">
        <f t="shared" si="239"/>
        <v>0</v>
      </c>
      <c r="AQ908" s="116">
        <f t="shared" si="240"/>
        <v>392</v>
      </c>
    </row>
    <row r="909" spans="1:43" x14ac:dyDescent="0.25">
      <c r="A909" s="119" t="s">
        <v>1181</v>
      </c>
      <c r="B909" s="119" t="s">
        <v>1184</v>
      </c>
      <c r="C909" s="120">
        <v>0</v>
      </c>
      <c r="D909" s="120">
        <v>0</v>
      </c>
      <c r="E909" s="120">
        <v>0</v>
      </c>
      <c r="F909" s="120">
        <v>0</v>
      </c>
      <c r="G909" s="120">
        <v>0</v>
      </c>
      <c r="H909" s="120">
        <v>0</v>
      </c>
      <c r="I909" s="120">
        <v>0</v>
      </c>
      <c r="J909" s="120">
        <v>85</v>
      </c>
      <c r="K909" s="120">
        <v>97</v>
      </c>
      <c r="L909" s="120">
        <v>97</v>
      </c>
      <c r="M909" s="120">
        <v>0</v>
      </c>
      <c r="N909" s="120">
        <v>0</v>
      </c>
      <c r="O909" s="120">
        <v>0</v>
      </c>
      <c r="P909" s="120">
        <v>0</v>
      </c>
      <c r="Q909" s="120">
        <v>0</v>
      </c>
      <c r="R909" s="120">
        <v>279</v>
      </c>
      <c r="AB909" s="116">
        <f t="shared" si="225"/>
        <v>0</v>
      </c>
      <c r="AC909" s="116">
        <f t="shared" si="226"/>
        <v>0</v>
      </c>
      <c r="AD909" s="116">
        <f t="shared" si="227"/>
        <v>0</v>
      </c>
      <c r="AE909" s="116">
        <f t="shared" si="228"/>
        <v>0</v>
      </c>
      <c r="AF909" s="116">
        <f t="shared" si="229"/>
        <v>0</v>
      </c>
      <c r="AG909" s="116">
        <f t="shared" si="230"/>
        <v>0</v>
      </c>
      <c r="AH909" s="116">
        <f t="shared" si="231"/>
        <v>0</v>
      </c>
      <c r="AI909" s="116">
        <f t="shared" si="232"/>
        <v>85</v>
      </c>
      <c r="AJ909" s="116">
        <f t="shared" si="233"/>
        <v>97</v>
      </c>
      <c r="AK909" s="116">
        <f t="shared" si="234"/>
        <v>97</v>
      </c>
      <c r="AL909" s="116">
        <f t="shared" si="235"/>
        <v>0</v>
      </c>
      <c r="AM909" s="116">
        <f t="shared" si="236"/>
        <v>0</v>
      </c>
      <c r="AN909" s="116">
        <f t="shared" si="237"/>
        <v>0</v>
      </c>
      <c r="AO909" s="116">
        <f t="shared" si="238"/>
        <v>0</v>
      </c>
      <c r="AP909" s="116">
        <f t="shared" si="239"/>
        <v>0</v>
      </c>
      <c r="AQ909" s="116">
        <f t="shared" si="240"/>
        <v>279</v>
      </c>
    </row>
    <row r="910" spans="1:43" x14ac:dyDescent="0.25">
      <c r="A910" s="119" t="s">
        <v>1181</v>
      </c>
      <c r="B910" s="119" t="s">
        <v>1185</v>
      </c>
      <c r="C910" s="120">
        <v>39</v>
      </c>
      <c r="D910" s="120">
        <v>41</v>
      </c>
      <c r="E910" s="120">
        <v>43</v>
      </c>
      <c r="F910" s="120">
        <v>48</v>
      </c>
      <c r="G910" s="120">
        <v>38</v>
      </c>
      <c r="H910" s="120">
        <v>49</v>
      </c>
      <c r="I910" s="120">
        <v>46</v>
      </c>
      <c r="J910" s="120">
        <v>0</v>
      </c>
      <c r="K910" s="120">
        <v>0</v>
      </c>
      <c r="L910" s="120">
        <v>0</v>
      </c>
      <c r="M910" s="120">
        <v>0</v>
      </c>
      <c r="N910" s="120">
        <v>0</v>
      </c>
      <c r="O910" s="120">
        <v>0</v>
      </c>
      <c r="P910" s="120">
        <v>0</v>
      </c>
      <c r="Q910" s="120">
        <v>0</v>
      </c>
      <c r="R910" s="120">
        <v>304</v>
      </c>
      <c r="AB910" s="116">
        <f t="shared" si="225"/>
        <v>39</v>
      </c>
      <c r="AC910" s="116">
        <f t="shared" si="226"/>
        <v>41</v>
      </c>
      <c r="AD910" s="116">
        <f t="shared" si="227"/>
        <v>43</v>
      </c>
      <c r="AE910" s="116">
        <f t="shared" si="228"/>
        <v>48</v>
      </c>
      <c r="AF910" s="116">
        <f t="shared" si="229"/>
        <v>38</v>
      </c>
      <c r="AG910" s="116">
        <f t="shared" si="230"/>
        <v>49</v>
      </c>
      <c r="AH910" s="116">
        <f t="shared" si="231"/>
        <v>46</v>
      </c>
      <c r="AI910" s="116">
        <f t="shared" si="232"/>
        <v>0</v>
      </c>
      <c r="AJ910" s="116">
        <f t="shared" si="233"/>
        <v>0</v>
      </c>
      <c r="AK910" s="116">
        <f t="shared" si="234"/>
        <v>0</v>
      </c>
      <c r="AL910" s="116">
        <f t="shared" si="235"/>
        <v>0</v>
      </c>
      <c r="AM910" s="116">
        <f t="shared" si="236"/>
        <v>0</v>
      </c>
      <c r="AN910" s="116">
        <f t="shared" si="237"/>
        <v>0</v>
      </c>
      <c r="AO910" s="116">
        <f t="shared" si="238"/>
        <v>0</v>
      </c>
      <c r="AP910" s="116">
        <f t="shared" si="239"/>
        <v>0</v>
      </c>
      <c r="AQ910" s="116">
        <f t="shared" si="240"/>
        <v>304</v>
      </c>
    </row>
    <row r="911" spans="1:43" x14ac:dyDescent="0.25">
      <c r="A911" s="119" t="s">
        <v>1186</v>
      </c>
      <c r="B911" s="119" t="s">
        <v>1187</v>
      </c>
      <c r="C911" s="120">
        <v>0</v>
      </c>
      <c r="D911" s="120">
        <v>195</v>
      </c>
      <c r="E911" s="120">
        <v>225</v>
      </c>
      <c r="F911" s="120">
        <v>244</v>
      </c>
      <c r="G911" s="120">
        <v>0</v>
      </c>
      <c r="H911" s="120">
        <v>0</v>
      </c>
      <c r="I911" s="120">
        <v>0</v>
      </c>
      <c r="J911" s="120">
        <v>0</v>
      </c>
      <c r="K911" s="120">
        <v>0</v>
      </c>
      <c r="L911" s="120">
        <v>0</v>
      </c>
      <c r="M911" s="120">
        <v>0</v>
      </c>
      <c r="N911" s="120">
        <v>0</v>
      </c>
      <c r="O911" s="120">
        <v>0</v>
      </c>
      <c r="P911" s="120">
        <v>0</v>
      </c>
      <c r="Q911" s="120">
        <v>0</v>
      </c>
      <c r="R911" s="120">
        <v>664</v>
      </c>
      <c r="AB911" s="116">
        <f t="shared" si="225"/>
        <v>0</v>
      </c>
      <c r="AC911" s="116">
        <f t="shared" si="226"/>
        <v>195</v>
      </c>
      <c r="AD911" s="116">
        <f t="shared" si="227"/>
        <v>225</v>
      </c>
      <c r="AE911" s="116">
        <f t="shared" si="228"/>
        <v>244</v>
      </c>
      <c r="AF911" s="116">
        <f t="shared" si="229"/>
        <v>0</v>
      </c>
      <c r="AG911" s="116">
        <f t="shared" si="230"/>
        <v>0</v>
      </c>
      <c r="AH911" s="116">
        <f t="shared" si="231"/>
        <v>0</v>
      </c>
      <c r="AI911" s="116">
        <f t="shared" si="232"/>
        <v>0</v>
      </c>
      <c r="AJ911" s="116">
        <f t="shared" si="233"/>
        <v>0</v>
      </c>
      <c r="AK911" s="116">
        <f t="shared" si="234"/>
        <v>0</v>
      </c>
      <c r="AL911" s="116">
        <f t="shared" si="235"/>
        <v>0</v>
      </c>
      <c r="AM911" s="116">
        <f t="shared" si="236"/>
        <v>0</v>
      </c>
      <c r="AN911" s="116">
        <f t="shared" si="237"/>
        <v>0</v>
      </c>
      <c r="AO911" s="116">
        <f t="shared" si="238"/>
        <v>0</v>
      </c>
      <c r="AP911" s="116">
        <f t="shared" si="239"/>
        <v>0</v>
      </c>
      <c r="AQ911" s="116">
        <f t="shared" si="240"/>
        <v>664</v>
      </c>
    </row>
    <row r="912" spans="1:43" x14ac:dyDescent="0.25">
      <c r="A912" s="119" t="s">
        <v>1186</v>
      </c>
      <c r="B912" s="119" t="s">
        <v>1188</v>
      </c>
      <c r="C912" s="120">
        <v>0</v>
      </c>
      <c r="D912" s="120">
        <v>0</v>
      </c>
      <c r="E912" s="120">
        <v>0</v>
      </c>
      <c r="F912" s="120">
        <v>0</v>
      </c>
      <c r="G912" s="120">
        <v>0</v>
      </c>
      <c r="H912" s="120">
        <v>0</v>
      </c>
      <c r="I912" s="120">
        <v>0</v>
      </c>
      <c r="J912" s="120">
        <v>236</v>
      </c>
      <c r="K912" s="120">
        <v>256</v>
      </c>
      <c r="L912" s="120">
        <v>258</v>
      </c>
      <c r="M912" s="120">
        <v>0</v>
      </c>
      <c r="N912" s="120">
        <v>0</v>
      </c>
      <c r="O912" s="120">
        <v>0</v>
      </c>
      <c r="P912" s="120">
        <v>0</v>
      </c>
      <c r="Q912" s="120">
        <v>0</v>
      </c>
      <c r="R912" s="120">
        <v>750</v>
      </c>
      <c r="AB912" s="116">
        <f t="shared" si="225"/>
        <v>0</v>
      </c>
      <c r="AC912" s="116">
        <f t="shared" si="226"/>
        <v>0</v>
      </c>
      <c r="AD912" s="116">
        <f t="shared" si="227"/>
        <v>0</v>
      </c>
      <c r="AE912" s="116">
        <f t="shared" si="228"/>
        <v>0</v>
      </c>
      <c r="AF912" s="116">
        <f t="shared" si="229"/>
        <v>0</v>
      </c>
      <c r="AG912" s="116">
        <f t="shared" si="230"/>
        <v>0</v>
      </c>
      <c r="AH912" s="116">
        <f t="shared" si="231"/>
        <v>0</v>
      </c>
      <c r="AI912" s="116">
        <f t="shared" si="232"/>
        <v>236</v>
      </c>
      <c r="AJ912" s="116">
        <f t="shared" si="233"/>
        <v>256</v>
      </c>
      <c r="AK912" s="116">
        <f t="shared" si="234"/>
        <v>258</v>
      </c>
      <c r="AL912" s="116">
        <f t="shared" si="235"/>
        <v>0</v>
      </c>
      <c r="AM912" s="116">
        <f t="shared" si="236"/>
        <v>0</v>
      </c>
      <c r="AN912" s="116">
        <f t="shared" si="237"/>
        <v>0</v>
      </c>
      <c r="AO912" s="116">
        <f t="shared" si="238"/>
        <v>0</v>
      </c>
      <c r="AP912" s="116">
        <f t="shared" si="239"/>
        <v>0</v>
      </c>
      <c r="AQ912" s="116">
        <f t="shared" si="240"/>
        <v>750</v>
      </c>
    </row>
    <row r="913" spans="1:43" x14ac:dyDescent="0.25">
      <c r="A913" s="119" t="s">
        <v>1186</v>
      </c>
      <c r="B913" s="119" t="s">
        <v>1189</v>
      </c>
      <c r="C913" s="120">
        <v>0</v>
      </c>
      <c r="D913" s="120">
        <v>0</v>
      </c>
      <c r="E913" s="120">
        <v>0</v>
      </c>
      <c r="F913" s="120">
        <v>0</v>
      </c>
      <c r="G913" s="120">
        <v>250</v>
      </c>
      <c r="H913" s="120">
        <v>270</v>
      </c>
      <c r="I913" s="120">
        <v>240</v>
      </c>
      <c r="J913" s="120">
        <v>0</v>
      </c>
      <c r="K913" s="120">
        <v>0</v>
      </c>
      <c r="L913" s="120">
        <v>0</v>
      </c>
      <c r="M913" s="120">
        <v>0</v>
      </c>
      <c r="N913" s="120">
        <v>0</v>
      </c>
      <c r="O913" s="120">
        <v>0</v>
      </c>
      <c r="P913" s="120">
        <v>0</v>
      </c>
      <c r="Q913" s="120">
        <v>0</v>
      </c>
      <c r="R913" s="118">
        <v>760</v>
      </c>
      <c r="AB913" s="116">
        <f t="shared" si="225"/>
        <v>0</v>
      </c>
      <c r="AC913" s="116">
        <f t="shared" si="226"/>
        <v>0</v>
      </c>
      <c r="AD913" s="116">
        <f t="shared" si="227"/>
        <v>0</v>
      </c>
      <c r="AE913" s="116">
        <f t="shared" si="228"/>
        <v>0</v>
      </c>
      <c r="AF913" s="116">
        <f t="shared" si="229"/>
        <v>250</v>
      </c>
      <c r="AG913" s="116">
        <f t="shared" si="230"/>
        <v>270</v>
      </c>
      <c r="AH913" s="116">
        <f t="shared" si="231"/>
        <v>240</v>
      </c>
      <c r="AI913" s="116">
        <f t="shared" si="232"/>
        <v>0</v>
      </c>
      <c r="AJ913" s="116">
        <f t="shared" si="233"/>
        <v>0</v>
      </c>
      <c r="AK913" s="116">
        <f t="shared" si="234"/>
        <v>0</v>
      </c>
      <c r="AL913" s="116">
        <f t="shared" si="235"/>
        <v>0</v>
      </c>
      <c r="AM913" s="116">
        <f t="shared" si="236"/>
        <v>0</v>
      </c>
      <c r="AN913" s="116">
        <f t="shared" si="237"/>
        <v>0</v>
      </c>
      <c r="AO913" s="116">
        <f t="shared" si="238"/>
        <v>0</v>
      </c>
      <c r="AP913" s="116">
        <f t="shared" si="239"/>
        <v>0</v>
      </c>
      <c r="AQ913" s="116">
        <f t="shared" si="240"/>
        <v>760</v>
      </c>
    </row>
    <row r="914" spans="1:43" x14ac:dyDescent="0.25">
      <c r="A914" s="119" t="s">
        <v>1186</v>
      </c>
      <c r="B914" s="119" t="s">
        <v>1190</v>
      </c>
      <c r="C914" s="120">
        <v>0</v>
      </c>
      <c r="D914" s="120">
        <v>0</v>
      </c>
      <c r="E914" s="120">
        <v>0</v>
      </c>
      <c r="F914" s="120">
        <v>0</v>
      </c>
      <c r="G914" s="120">
        <v>0</v>
      </c>
      <c r="H914" s="120">
        <v>0</v>
      </c>
      <c r="I914" s="120">
        <v>0</v>
      </c>
      <c r="J914" s="120">
        <v>0</v>
      </c>
      <c r="K914" s="120">
        <v>0</v>
      </c>
      <c r="L914" s="120">
        <v>0</v>
      </c>
      <c r="M914" s="120">
        <v>247</v>
      </c>
      <c r="N914" s="120">
        <v>243</v>
      </c>
      <c r="O914" s="120">
        <v>256</v>
      </c>
      <c r="P914" s="120">
        <v>241</v>
      </c>
      <c r="Q914" s="120">
        <v>15</v>
      </c>
      <c r="R914" s="120">
        <v>1002</v>
      </c>
      <c r="AB914" s="116">
        <f t="shared" si="225"/>
        <v>0</v>
      </c>
      <c r="AC914" s="116">
        <f t="shared" si="226"/>
        <v>0</v>
      </c>
      <c r="AD914" s="116">
        <f t="shared" si="227"/>
        <v>0</v>
      </c>
      <c r="AE914" s="116">
        <f t="shared" si="228"/>
        <v>0</v>
      </c>
      <c r="AF914" s="116">
        <f t="shared" si="229"/>
        <v>0</v>
      </c>
      <c r="AG914" s="116">
        <f t="shared" si="230"/>
        <v>0</v>
      </c>
      <c r="AH914" s="116">
        <f t="shared" si="231"/>
        <v>0</v>
      </c>
      <c r="AI914" s="116">
        <f t="shared" si="232"/>
        <v>0</v>
      </c>
      <c r="AJ914" s="116">
        <f t="shared" si="233"/>
        <v>0</v>
      </c>
      <c r="AK914" s="116">
        <f t="shared" si="234"/>
        <v>0</v>
      </c>
      <c r="AL914" s="116">
        <f t="shared" si="235"/>
        <v>247</v>
      </c>
      <c r="AM914" s="116">
        <f t="shared" si="236"/>
        <v>243</v>
      </c>
      <c r="AN914" s="116">
        <f t="shared" si="237"/>
        <v>256</v>
      </c>
      <c r="AO914" s="116">
        <f t="shared" si="238"/>
        <v>241</v>
      </c>
      <c r="AP914" s="116">
        <f t="shared" si="239"/>
        <v>15</v>
      </c>
      <c r="AQ914" s="116">
        <f t="shared" si="240"/>
        <v>1002</v>
      </c>
    </row>
    <row r="915" spans="1:43" x14ac:dyDescent="0.25">
      <c r="A915" s="119" t="s">
        <v>1186</v>
      </c>
      <c r="B915" s="119" t="s">
        <v>1191</v>
      </c>
      <c r="C915" s="120">
        <v>107</v>
      </c>
      <c r="D915" s="120">
        <v>0</v>
      </c>
      <c r="E915" s="120">
        <v>0</v>
      </c>
      <c r="F915" s="120">
        <v>0</v>
      </c>
      <c r="G915" s="120">
        <v>0</v>
      </c>
      <c r="H915" s="120">
        <v>0</v>
      </c>
      <c r="I915" s="120">
        <v>0</v>
      </c>
      <c r="J915" s="120">
        <v>0</v>
      </c>
      <c r="K915" s="120">
        <v>0</v>
      </c>
      <c r="L915" s="120">
        <v>0</v>
      </c>
      <c r="M915" s="120">
        <v>0</v>
      </c>
      <c r="N915" s="120">
        <v>0</v>
      </c>
      <c r="O915" s="120">
        <v>0</v>
      </c>
      <c r="P915" s="120">
        <v>0</v>
      </c>
      <c r="Q915" s="120">
        <v>0</v>
      </c>
      <c r="R915" s="120">
        <v>107</v>
      </c>
      <c r="AB915" s="116">
        <f t="shared" si="225"/>
        <v>107</v>
      </c>
      <c r="AC915" s="116">
        <f t="shared" si="226"/>
        <v>0</v>
      </c>
      <c r="AD915" s="116">
        <f t="shared" si="227"/>
        <v>0</v>
      </c>
      <c r="AE915" s="116">
        <f t="shared" si="228"/>
        <v>0</v>
      </c>
      <c r="AF915" s="116">
        <f t="shared" si="229"/>
        <v>0</v>
      </c>
      <c r="AG915" s="116">
        <f t="shared" si="230"/>
        <v>0</v>
      </c>
      <c r="AH915" s="116">
        <f t="shared" si="231"/>
        <v>0</v>
      </c>
      <c r="AI915" s="116">
        <f t="shared" si="232"/>
        <v>0</v>
      </c>
      <c r="AJ915" s="116">
        <f t="shared" si="233"/>
        <v>0</v>
      </c>
      <c r="AK915" s="116">
        <f t="shared" si="234"/>
        <v>0</v>
      </c>
      <c r="AL915" s="116">
        <f t="shared" si="235"/>
        <v>0</v>
      </c>
      <c r="AM915" s="116">
        <f t="shared" si="236"/>
        <v>0</v>
      </c>
      <c r="AN915" s="116">
        <f t="shared" si="237"/>
        <v>0</v>
      </c>
      <c r="AO915" s="116">
        <f t="shared" si="238"/>
        <v>0</v>
      </c>
      <c r="AP915" s="116">
        <f t="shared" si="239"/>
        <v>0</v>
      </c>
      <c r="AQ915" s="116">
        <f t="shared" si="240"/>
        <v>107</v>
      </c>
    </row>
    <row r="916" spans="1:43" x14ac:dyDescent="0.25">
      <c r="A916" s="119" t="s">
        <v>1192</v>
      </c>
      <c r="B916" s="119" t="s">
        <v>1193</v>
      </c>
      <c r="C916" s="120">
        <v>0</v>
      </c>
      <c r="D916" s="120">
        <v>0</v>
      </c>
      <c r="E916" s="120">
        <v>0</v>
      </c>
      <c r="F916" s="120">
        <v>0</v>
      </c>
      <c r="G916" s="120">
        <v>0</v>
      </c>
      <c r="H916" s="120">
        <v>0</v>
      </c>
      <c r="I916" s="120">
        <v>0</v>
      </c>
      <c r="J916" s="120">
        <v>0</v>
      </c>
      <c r="K916" s="120">
        <v>0</v>
      </c>
      <c r="L916" s="120">
        <v>0</v>
      </c>
      <c r="M916" s="120">
        <v>67</v>
      </c>
      <c r="N916" s="120">
        <v>74</v>
      </c>
      <c r="O916" s="120">
        <v>76</v>
      </c>
      <c r="P916" s="120">
        <v>84</v>
      </c>
      <c r="Q916" s="120">
        <v>0</v>
      </c>
      <c r="R916" s="120">
        <v>301</v>
      </c>
      <c r="AB916" s="116">
        <f t="shared" si="225"/>
        <v>0</v>
      </c>
      <c r="AC916" s="116">
        <f t="shared" si="226"/>
        <v>0</v>
      </c>
      <c r="AD916" s="116">
        <f t="shared" si="227"/>
        <v>0</v>
      </c>
      <c r="AE916" s="116">
        <f t="shared" si="228"/>
        <v>0</v>
      </c>
      <c r="AF916" s="116">
        <f t="shared" si="229"/>
        <v>0</v>
      </c>
      <c r="AG916" s="116">
        <f t="shared" si="230"/>
        <v>0</v>
      </c>
      <c r="AH916" s="116">
        <f t="shared" si="231"/>
        <v>0</v>
      </c>
      <c r="AI916" s="116">
        <f t="shared" si="232"/>
        <v>0</v>
      </c>
      <c r="AJ916" s="116">
        <f t="shared" si="233"/>
        <v>0</v>
      </c>
      <c r="AK916" s="116">
        <f t="shared" si="234"/>
        <v>0</v>
      </c>
      <c r="AL916" s="116">
        <f t="shared" si="235"/>
        <v>67</v>
      </c>
      <c r="AM916" s="116">
        <f t="shared" si="236"/>
        <v>74</v>
      </c>
      <c r="AN916" s="116">
        <f t="shared" si="237"/>
        <v>76</v>
      </c>
      <c r="AO916" s="116">
        <f t="shared" si="238"/>
        <v>84</v>
      </c>
      <c r="AP916" s="116">
        <f t="shared" si="239"/>
        <v>0</v>
      </c>
      <c r="AQ916" s="116">
        <f t="shared" si="240"/>
        <v>301</v>
      </c>
    </row>
    <row r="917" spans="1:43" x14ac:dyDescent="0.25">
      <c r="A917" s="119" t="s">
        <v>1194</v>
      </c>
      <c r="B917" s="119" t="s">
        <v>1195</v>
      </c>
      <c r="C917" s="120">
        <v>34</v>
      </c>
      <c r="D917" s="120">
        <v>66</v>
      </c>
      <c r="E917" s="120">
        <v>63</v>
      </c>
      <c r="F917" s="120">
        <v>84</v>
      </c>
      <c r="G917" s="120">
        <v>71</v>
      </c>
      <c r="H917" s="120">
        <v>0</v>
      </c>
      <c r="I917" s="120">
        <v>0</v>
      </c>
      <c r="J917" s="120">
        <v>0</v>
      </c>
      <c r="K917" s="120">
        <v>0</v>
      </c>
      <c r="L917" s="120">
        <v>0</v>
      </c>
      <c r="M917" s="120">
        <v>0</v>
      </c>
      <c r="N917" s="120">
        <v>0</v>
      </c>
      <c r="O917" s="120">
        <v>0</v>
      </c>
      <c r="P917" s="120">
        <v>0</v>
      </c>
      <c r="Q917" s="120">
        <v>0</v>
      </c>
      <c r="R917" s="120">
        <v>318</v>
      </c>
      <c r="AB917" s="116">
        <f t="shared" si="225"/>
        <v>34</v>
      </c>
      <c r="AC917" s="116">
        <f t="shared" si="226"/>
        <v>66</v>
      </c>
      <c r="AD917" s="116">
        <f t="shared" si="227"/>
        <v>63</v>
      </c>
      <c r="AE917" s="116">
        <f t="shared" si="228"/>
        <v>84</v>
      </c>
      <c r="AF917" s="116">
        <f t="shared" si="229"/>
        <v>71</v>
      </c>
      <c r="AG917" s="116">
        <f t="shared" si="230"/>
        <v>0</v>
      </c>
      <c r="AH917" s="116">
        <f t="shared" si="231"/>
        <v>0</v>
      </c>
      <c r="AI917" s="116">
        <f t="shared" si="232"/>
        <v>0</v>
      </c>
      <c r="AJ917" s="116">
        <f t="shared" si="233"/>
        <v>0</v>
      </c>
      <c r="AK917" s="116">
        <f t="shared" si="234"/>
        <v>0</v>
      </c>
      <c r="AL917" s="116">
        <f t="shared" si="235"/>
        <v>0</v>
      </c>
      <c r="AM917" s="116">
        <f t="shared" si="236"/>
        <v>0</v>
      </c>
      <c r="AN917" s="116">
        <f t="shared" si="237"/>
        <v>0</v>
      </c>
      <c r="AO917" s="116">
        <f t="shared" si="238"/>
        <v>0</v>
      </c>
      <c r="AP917" s="116">
        <f t="shared" si="239"/>
        <v>0</v>
      </c>
      <c r="AQ917" s="116">
        <f t="shared" si="240"/>
        <v>318</v>
      </c>
    </row>
    <row r="918" spans="1:43" x14ac:dyDescent="0.25">
      <c r="A918" s="119" t="s">
        <v>1194</v>
      </c>
      <c r="B918" s="119" t="s">
        <v>1196</v>
      </c>
      <c r="C918" s="120">
        <v>29</v>
      </c>
      <c r="D918" s="120">
        <v>99</v>
      </c>
      <c r="E918" s="120">
        <v>111</v>
      </c>
      <c r="F918" s="120">
        <v>104</v>
      </c>
      <c r="G918" s="120">
        <v>102</v>
      </c>
      <c r="H918" s="120">
        <v>0</v>
      </c>
      <c r="I918" s="120">
        <v>0</v>
      </c>
      <c r="J918" s="120">
        <v>0</v>
      </c>
      <c r="K918" s="120">
        <v>0</v>
      </c>
      <c r="L918" s="120">
        <v>0</v>
      </c>
      <c r="M918" s="120">
        <v>0</v>
      </c>
      <c r="N918" s="120">
        <v>0</v>
      </c>
      <c r="O918" s="120">
        <v>0</v>
      </c>
      <c r="P918" s="120">
        <v>0</v>
      </c>
      <c r="Q918" s="120">
        <v>0</v>
      </c>
      <c r="R918" s="120">
        <v>445</v>
      </c>
      <c r="AB918" s="116">
        <f t="shared" si="225"/>
        <v>29</v>
      </c>
      <c r="AC918" s="116">
        <f t="shared" si="226"/>
        <v>99</v>
      </c>
      <c r="AD918" s="116">
        <f t="shared" si="227"/>
        <v>111</v>
      </c>
      <c r="AE918" s="116">
        <f t="shared" si="228"/>
        <v>104</v>
      </c>
      <c r="AF918" s="116">
        <f t="shared" si="229"/>
        <v>102</v>
      </c>
      <c r="AG918" s="116">
        <f t="shared" si="230"/>
        <v>0</v>
      </c>
      <c r="AH918" s="116">
        <f t="shared" si="231"/>
        <v>0</v>
      </c>
      <c r="AI918" s="116">
        <f t="shared" si="232"/>
        <v>0</v>
      </c>
      <c r="AJ918" s="116">
        <f t="shared" si="233"/>
        <v>0</v>
      </c>
      <c r="AK918" s="116">
        <f t="shared" si="234"/>
        <v>0</v>
      </c>
      <c r="AL918" s="116">
        <f t="shared" si="235"/>
        <v>0</v>
      </c>
      <c r="AM918" s="116">
        <f t="shared" si="236"/>
        <v>0</v>
      </c>
      <c r="AN918" s="116">
        <f t="shared" si="237"/>
        <v>0</v>
      </c>
      <c r="AO918" s="116">
        <f t="shared" si="238"/>
        <v>0</v>
      </c>
      <c r="AP918" s="116">
        <f t="shared" si="239"/>
        <v>0</v>
      </c>
      <c r="AQ918" s="116">
        <f t="shared" si="240"/>
        <v>445</v>
      </c>
    </row>
    <row r="919" spans="1:43" x14ac:dyDescent="0.25">
      <c r="A919" s="119" t="s">
        <v>1194</v>
      </c>
      <c r="B919" s="119" t="s">
        <v>1197</v>
      </c>
      <c r="C919" s="120">
        <v>0</v>
      </c>
      <c r="D919" s="120">
        <v>0</v>
      </c>
      <c r="E919" s="120">
        <v>0</v>
      </c>
      <c r="F919" s="120">
        <v>0</v>
      </c>
      <c r="G919" s="120">
        <v>0</v>
      </c>
      <c r="H919" s="120">
        <v>0</v>
      </c>
      <c r="I919" s="120">
        <v>0</v>
      </c>
      <c r="J919" s="120">
        <v>0</v>
      </c>
      <c r="K919" s="120">
        <v>0</v>
      </c>
      <c r="L919" s="120">
        <v>0</v>
      </c>
      <c r="M919" s="120">
        <v>207</v>
      </c>
      <c r="N919" s="120">
        <v>218</v>
      </c>
      <c r="O919" s="120">
        <v>195</v>
      </c>
      <c r="P919" s="120">
        <v>241</v>
      </c>
      <c r="Q919" s="120">
        <v>0</v>
      </c>
      <c r="R919" s="120">
        <v>861</v>
      </c>
      <c r="AB919" s="116">
        <f t="shared" si="225"/>
        <v>0</v>
      </c>
      <c r="AC919" s="116">
        <f t="shared" si="226"/>
        <v>0</v>
      </c>
      <c r="AD919" s="116">
        <f t="shared" si="227"/>
        <v>0</v>
      </c>
      <c r="AE919" s="116">
        <f t="shared" si="228"/>
        <v>0</v>
      </c>
      <c r="AF919" s="116">
        <f t="shared" si="229"/>
        <v>0</v>
      </c>
      <c r="AG919" s="116">
        <f t="shared" si="230"/>
        <v>0</v>
      </c>
      <c r="AH919" s="116">
        <f t="shared" si="231"/>
        <v>0</v>
      </c>
      <c r="AI919" s="116">
        <f t="shared" si="232"/>
        <v>0</v>
      </c>
      <c r="AJ919" s="116">
        <f t="shared" si="233"/>
        <v>0</v>
      </c>
      <c r="AK919" s="116">
        <f t="shared" si="234"/>
        <v>0</v>
      </c>
      <c r="AL919" s="116">
        <f t="shared" si="235"/>
        <v>207</v>
      </c>
      <c r="AM919" s="116">
        <f t="shared" si="236"/>
        <v>218</v>
      </c>
      <c r="AN919" s="116">
        <f t="shared" si="237"/>
        <v>195</v>
      </c>
      <c r="AO919" s="116">
        <f t="shared" si="238"/>
        <v>241</v>
      </c>
      <c r="AP919" s="116">
        <f t="shared" si="239"/>
        <v>0</v>
      </c>
      <c r="AQ919" s="116">
        <f t="shared" si="240"/>
        <v>861</v>
      </c>
    </row>
    <row r="920" spans="1:43" x14ac:dyDescent="0.25">
      <c r="A920" s="119" t="s">
        <v>1194</v>
      </c>
      <c r="B920" s="119" t="s">
        <v>1198</v>
      </c>
      <c r="C920" s="120">
        <v>0</v>
      </c>
      <c r="D920" s="120">
        <v>0</v>
      </c>
      <c r="E920" s="120">
        <v>0</v>
      </c>
      <c r="F920" s="120">
        <v>0</v>
      </c>
      <c r="G920" s="120">
        <v>0</v>
      </c>
      <c r="H920" s="120">
        <v>0</v>
      </c>
      <c r="I920" s="120">
        <v>0</v>
      </c>
      <c r="J920" s="120">
        <v>0</v>
      </c>
      <c r="K920" s="120">
        <v>180</v>
      </c>
      <c r="L920" s="120">
        <v>231</v>
      </c>
      <c r="M920" s="120">
        <v>0</v>
      </c>
      <c r="N920" s="120">
        <v>0</v>
      </c>
      <c r="O920" s="120">
        <v>0</v>
      </c>
      <c r="P920" s="120">
        <v>0</v>
      </c>
      <c r="Q920" s="120">
        <v>0</v>
      </c>
      <c r="R920" s="120">
        <v>411</v>
      </c>
      <c r="AB920" s="116">
        <f t="shared" si="225"/>
        <v>0</v>
      </c>
      <c r="AC920" s="116">
        <f t="shared" si="226"/>
        <v>0</v>
      </c>
      <c r="AD920" s="116">
        <f t="shared" si="227"/>
        <v>0</v>
      </c>
      <c r="AE920" s="116">
        <f t="shared" si="228"/>
        <v>0</v>
      </c>
      <c r="AF920" s="116">
        <f t="shared" si="229"/>
        <v>0</v>
      </c>
      <c r="AG920" s="116">
        <f t="shared" si="230"/>
        <v>0</v>
      </c>
      <c r="AH920" s="116">
        <f t="shared" si="231"/>
        <v>0</v>
      </c>
      <c r="AI920" s="116">
        <f t="shared" si="232"/>
        <v>0</v>
      </c>
      <c r="AJ920" s="116">
        <f t="shared" si="233"/>
        <v>180</v>
      </c>
      <c r="AK920" s="116">
        <f t="shared" si="234"/>
        <v>231</v>
      </c>
      <c r="AL920" s="116">
        <f t="shared" si="235"/>
        <v>0</v>
      </c>
      <c r="AM920" s="116">
        <f t="shared" si="236"/>
        <v>0</v>
      </c>
      <c r="AN920" s="116">
        <f t="shared" si="237"/>
        <v>0</v>
      </c>
      <c r="AO920" s="116">
        <f t="shared" si="238"/>
        <v>0</v>
      </c>
      <c r="AP920" s="116">
        <f t="shared" si="239"/>
        <v>0</v>
      </c>
      <c r="AQ920" s="116">
        <f t="shared" si="240"/>
        <v>411</v>
      </c>
    </row>
    <row r="921" spans="1:43" x14ac:dyDescent="0.25">
      <c r="A921" s="119" t="s">
        <v>1194</v>
      </c>
      <c r="B921" s="119" t="s">
        <v>1199</v>
      </c>
      <c r="C921" s="120">
        <v>0</v>
      </c>
      <c r="D921" s="120">
        <v>0</v>
      </c>
      <c r="E921" s="120">
        <v>0</v>
      </c>
      <c r="F921" s="120">
        <v>0</v>
      </c>
      <c r="G921" s="120">
        <v>0</v>
      </c>
      <c r="H921" s="120">
        <v>175</v>
      </c>
      <c r="I921" s="120">
        <v>184</v>
      </c>
      <c r="J921" s="120">
        <v>170</v>
      </c>
      <c r="K921" s="120">
        <v>0</v>
      </c>
      <c r="L921" s="120">
        <v>0</v>
      </c>
      <c r="M921" s="120">
        <v>0</v>
      </c>
      <c r="N921" s="120">
        <v>0</v>
      </c>
      <c r="O921" s="120">
        <v>0</v>
      </c>
      <c r="P921" s="120">
        <v>0</v>
      </c>
      <c r="Q921" s="120">
        <v>0</v>
      </c>
      <c r="R921" s="120">
        <v>529</v>
      </c>
      <c r="AB921" s="116">
        <f t="shared" si="225"/>
        <v>0</v>
      </c>
      <c r="AC921" s="116">
        <f t="shared" si="226"/>
        <v>0</v>
      </c>
      <c r="AD921" s="116">
        <f t="shared" si="227"/>
        <v>0</v>
      </c>
      <c r="AE921" s="116">
        <f t="shared" si="228"/>
        <v>0</v>
      </c>
      <c r="AF921" s="116">
        <f t="shared" si="229"/>
        <v>0</v>
      </c>
      <c r="AG921" s="116">
        <f t="shared" si="230"/>
        <v>175</v>
      </c>
      <c r="AH921" s="116">
        <f t="shared" si="231"/>
        <v>184</v>
      </c>
      <c r="AI921" s="116">
        <f t="shared" si="232"/>
        <v>170</v>
      </c>
      <c r="AJ921" s="116">
        <f t="shared" si="233"/>
        <v>0</v>
      </c>
      <c r="AK921" s="116">
        <f t="shared" si="234"/>
        <v>0</v>
      </c>
      <c r="AL921" s="116">
        <f t="shared" si="235"/>
        <v>0</v>
      </c>
      <c r="AM921" s="116">
        <f t="shared" si="236"/>
        <v>0</v>
      </c>
      <c r="AN921" s="116">
        <f t="shared" si="237"/>
        <v>0</v>
      </c>
      <c r="AO921" s="116">
        <f t="shared" si="238"/>
        <v>0</v>
      </c>
      <c r="AP921" s="116">
        <f t="shared" si="239"/>
        <v>0</v>
      </c>
      <c r="AQ921" s="116">
        <f t="shared" si="240"/>
        <v>529</v>
      </c>
    </row>
    <row r="922" spans="1:43" x14ac:dyDescent="0.25">
      <c r="A922" s="119" t="s">
        <v>1200</v>
      </c>
      <c r="B922" s="119" t="s">
        <v>1201</v>
      </c>
      <c r="C922" s="120">
        <v>0</v>
      </c>
      <c r="D922" s="120">
        <v>0</v>
      </c>
      <c r="E922" s="120">
        <v>0</v>
      </c>
      <c r="F922" s="120">
        <v>0</v>
      </c>
      <c r="G922" s="120">
        <v>0</v>
      </c>
      <c r="H922" s="120">
        <v>33</v>
      </c>
      <c r="I922" s="120">
        <v>49</v>
      </c>
      <c r="J922" s="120">
        <v>45</v>
      </c>
      <c r="K922" s="120">
        <v>41</v>
      </c>
      <c r="L922" s="120">
        <v>24</v>
      </c>
      <c r="M922" s="120">
        <v>0</v>
      </c>
      <c r="N922" s="120">
        <v>0</v>
      </c>
      <c r="O922" s="120">
        <v>0</v>
      </c>
      <c r="P922" s="120">
        <v>0</v>
      </c>
      <c r="Q922" s="120">
        <v>0</v>
      </c>
      <c r="R922" s="118">
        <v>192</v>
      </c>
      <c r="AB922" s="116">
        <f t="shared" si="225"/>
        <v>0</v>
      </c>
      <c r="AC922" s="116">
        <f t="shared" si="226"/>
        <v>0</v>
      </c>
      <c r="AD922" s="116">
        <f t="shared" si="227"/>
        <v>0</v>
      </c>
      <c r="AE922" s="116">
        <f t="shared" si="228"/>
        <v>0</v>
      </c>
      <c r="AF922" s="116">
        <f t="shared" si="229"/>
        <v>0</v>
      </c>
      <c r="AG922" s="116">
        <f t="shared" si="230"/>
        <v>33</v>
      </c>
      <c r="AH922" s="116">
        <f t="shared" si="231"/>
        <v>49</v>
      </c>
      <c r="AI922" s="116">
        <f t="shared" si="232"/>
        <v>45</v>
      </c>
      <c r="AJ922" s="116">
        <f t="shared" si="233"/>
        <v>41</v>
      </c>
      <c r="AK922" s="116">
        <f t="shared" si="234"/>
        <v>24</v>
      </c>
      <c r="AL922" s="116">
        <f t="shared" si="235"/>
        <v>0</v>
      </c>
      <c r="AM922" s="116">
        <f t="shared" si="236"/>
        <v>0</v>
      </c>
      <c r="AN922" s="116">
        <f t="shared" si="237"/>
        <v>0</v>
      </c>
      <c r="AO922" s="116">
        <f t="shared" si="238"/>
        <v>0</v>
      </c>
      <c r="AP922" s="116">
        <f t="shared" si="239"/>
        <v>0</v>
      </c>
      <c r="AQ922" s="116">
        <f t="shared" si="240"/>
        <v>192</v>
      </c>
    </row>
    <row r="923" spans="1:43" x14ac:dyDescent="0.25">
      <c r="A923" s="119" t="s">
        <v>1202</v>
      </c>
      <c r="B923" s="119" t="s">
        <v>1203</v>
      </c>
      <c r="C923" s="120">
        <v>16</v>
      </c>
      <c r="D923" s="120">
        <v>48</v>
      </c>
      <c r="E923" s="120">
        <v>36</v>
      </c>
      <c r="F923" s="120">
        <v>44</v>
      </c>
      <c r="G923" s="120">
        <v>51</v>
      </c>
      <c r="H923" s="120">
        <v>54</v>
      </c>
      <c r="I923" s="120">
        <v>55</v>
      </c>
      <c r="J923" s="120">
        <v>65</v>
      </c>
      <c r="K923" s="120">
        <v>0</v>
      </c>
      <c r="L923" s="120">
        <v>0</v>
      </c>
      <c r="M923" s="120">
        <v>0</v>
      </c>
      <c r="N923" s="120">
        <v>0</v>
      </c>
      <c r="O923" s="120">
        <v>0</v>
      </c>
      <c r="P923" s="120">
        <v>0</v>
      </c>
      <c r="Q923" s="120">
        <v>0</v>
      </c>
      <c r="R923" s="120">
        <v>369</v>
      </c>
      <c r="AB923" s="116">
        <f t="shared" si="225"/>
        <v>16</v>
      </c>
      <c r="AC923" s="116">
        <f t="shared" si="226"/>
        <v>48</v>
      </c>
      <c r="AD923" s="116">
        <f t="shared" si="227"/>
        <v>36</v>
      </c>
      <c r="AE923" s="116">
        <f t="shared" si="228"/>
        <v>44</v>
      </c>
      <c r="AF923" s="116">
        <f t="shared" si="229"/>
        <v>51</v>
      </c>
      <c r="AG923" s="116">
        <f t="shared" si="230"/>
        <v>54</v>
      </c>
      <c r="AH923" s="116">
        <f t="shared" si="231"/>
        <v>55</v>
      </c>
      <c r="AI923" s="116">
        <f t="shared" si="232"/>
        <v>65</v>
      </c>
      <c r="AJ923" s="116">
        <f t="shared" si="233"/>
        <v>0</v>
      </c>
      <c r="AK923" s="116">
        <f t="shared" si="234"/>
        <v>0</v>
      </c>
      <c r="AL923" s="116">
        <f t="shared" si="235"/>
        <v>0</v>
      </c>
      <c r="AM923" s="116">
        <f t="shared" si="236"/>
        <v>0</v>
      </c>
      <c r="AN923" s="116">
        <f t="shared" si="237"/>
        <v>0</v>
      </c>
      <c r="AO923" s="116">
        <f t="shared" si="238"/>
        <v>0</v>
      </c>
      <c r="AP923" s="116">
        <f t="shared" si="239"/>
        <v>0</v>
      </c>
      <c r="AQ923" s="116">
        <f t="shared" si="240"/>
        <v>369</v>
      </c>
    </row>
    <row r="924" spans="1:43" x14ac:dyDescent="0.25">
      <c r="A924" s="119" t="s">
        <v>1204</v>
      </c>
      <c r="B924" s="119" t="s">
        <v>1205</v>
      </c>
      <c r="C924" s="120">
        <v>0</v>
      </c>
      <c r="D924" s="120">
        <v>0</v>
      </c>
      <c r="E924" s="120">
        <v>0</v>
      </c>
      <c r="F924" s="120">
        <v>0</v>
      </c>
      <c r="G924" s="120">
        <v>0</v>
      </c>
      <c r="H924" s="120">
        <v>0</v>
      </c>
      <c r="I924" s="120">
        <v>0</v>
      </c>
      <c r="J924" s="120">
        <v>369</v>
      </c>
      <c r="K924" s="120">
        <v>292</v>
      </c>
      <c r="L924" s="120">
        <v>304</v>
      </c>
      <c r="M924" s="120">
        <v>0</v>
      </c>
      <c r="N924" s="120">
        <v>0</v>
      </c>
      <c r="O924" s="120">
        <v>0</v>
      </c>
      <c r="P924" s="120">
        <v>0</v>
      </c>
      <c r="Q924" s="120">
        <v>0</v>
      </c>
      <c r="R924" s="120">
        <v>965</v>
      </c>
      <c r="AB924" s="116">
        <f t="shared" si="225"/>
        <v>0</v>
      </c>
      <c r="AC924" s="116">
        <f t="shared" si="226"/>
        <v>0</v>
      </c>
      <c r="AD924" s="116">
        <f t="shared" si="227"/>
        <v>0</v>
      </c>
      <c r="AE924" s="116">
        <f t="shared" si="228"/>
        <v>0</v>
      </c>
      <c r="AF924" s="116">
        <f t="shared" si="229"/>
        <v>0</v>
      </c>
      <c r="AG924" s="116">
        <f t="shared" si="230"/>
        <v>0</v>
      </c>
      <c r="AH924" s="116">
        <f t="shared" si="231"/>
        <v>0</v>
      </c>
      <c r="AI924" s="116">
        <f t="shared" si="232"/>
        <v>369</v>
      </c>
      <c r="AJ924" s="116">
        <f t="shared" si="233"/>
        <v>292</v>
      </c>
      <c r="AK924" s="116">
        <f t="shared" si="234"/>
        <v>304</v>
      </c>
      <c r="AL924" s="116">
        <f t="shared" si="235"/>
        <v>0</v>
      </c>
      <c r="AM924" s="116">
        <f t="shared" si="236"/>
        <v>0</v>
      </c>
      <c r="AN924" s="116">
        <f t="shared" si="237"/>
        <v>0</v>
      </c>
      <c r="AO924" s="116">
        <f t="shared" si="238"/>
        <v>0</v>
      </c>
      <c r="AP924" s="116">
        <f t="shared" si="239"/>
        <v>0</v>
      </c>
      <c r="AQ924" s="116">
        <f t="shared" si="240"/>
        <v>965</v>
      </c>
    </row>
    <row r="925" spans="1:43" x14ac:dyDescent="0.25">
      <c r="A925" s="119" t="s">
        <v>1204</v>
      </c>
      <c r="B925" s="119" t="s">
        <v>1206</v>
      </c>
      <c r="C925" s="120">
        <v>0</v>
      </c>
      <c r="D925" s="120">
        <v>99</v>
      </c>
      <c r="E925" s="120">
        <v>113</v>
      </c>
      <c r="F925" s="120">
        <v>106</v>
      </c>
      <c r="G925" s="120">
        <v>116</v>
      </c>
      <c r="H925" s="120">
        <v>92</v>
      </c>
      <c r="I925" s="120">
        <v>105</v>
      </c>
      <c r="J925" s="120">
        <v>0</v>
      </c>
      <c r="K925" s="120">
        <v>0</v>
      </c>
      <c r="L925" s="120">
        <v>0</v>
      </c>
      <c r="M925" s="120">
        <v>0</v>
      </c>
      <c r="N925" s="120">
        <v>0</v>
      </c>
      <c r="O925" s="120">
        <v>0</v>
      </c>
      <c r="P925" s="120">
        <v>0</v>
      </c>
      <c r="Q925" s="120">
        <v>0</v>
      </c>
      <c r="R925" s="120">
        <v>631</v>
      </c>
      <c r="AB925" s="116">
        <f t="shared" si="225"/>
        <v>0</v>
      </c>
      <c r="AC925" s="116">
        <f t="shared" si="226"/>
        <v>99</v>
      </c>
      <c r="AD925" s="116">
        <f t="shared" si="227"/>
        <v>113</v>
      </c>
      <c r="AE925" s="116">
        <f t="shared" si="228"/>
        <v>106</v>
      </c>
      <c r="AF925" s="116">
        <f t="shared" si="229"/>
        <v>116</v>
      </c>
      <c r="AG925" s="116">
        <f t="shared" si="230"/>
        <v>92</v>
      </c>
      <c r="AH925" s="116">
        <f t="shared" si="231"/>
        <v>105</v>
      </c>
      <c r="AI925" s="116">
        <f t="shared" si="232"/>
        <v>0</v>
      </c>
      <c r="AJ925" s="116">
        <f t="shared" si="233"/>
        <v>0</v>
      </c>
      <c r="AK925" s="116">
        <f t="shared" si="234"/>
        <v>0</v>
      </c>
      <c r="AL925" s="116">
        <f t="shared" si="235"/>
        <v>0</v>
      </c>
      <c r="AM925" s="116">
        <f t="shared" si="236"/>
        <v>0</v>
      </c>
      <c r="AN925" s="116">
        <f t="shared" si="237"/>
        <v>0</v>
      </c>
      <c r="AO925" s="116">
        <f t="shared" si="238"/>
        <v>0</v>
      </c>
      <c r="AP925" s="116">
        <f t="shared" si="239"/>
        <v>0</v>
      </c>
      <c r="AQ925" s="116">
        <f t="shared" si="240"/>
        <v>631</v>
      </c>
    </row>
    <row r="926" spans="1:43" x14ac:dyDescent="0.25">
      <c r="A926" s="119" t="s">
        <v>1204</v>
      </c>
      <c r="B926" s="119" t="s">
        <v>633</v>
      </c>
      <c r="C926" s="120">
        <v>195</v>
      </c>
      <c r="D926" s="120">
        <v>0</v>
      </c>
      <c r="E926" s="120">
        <v>0</v>
      </c>
      <c r="F926" s="120">
        <v>0</v>
      </c>
      <c r="G926" s="120">
        <v>0</v>
      </c>
      <c r="H926" s="120">
        <v>0</v>
      </c>
      <c r="I926" s="120">
        <v>0</v>
      </c>
      <c r="J926" s="120">
        <v>0</v>
      </c>
      <c r="K926" s="120">
        <v>0</v>
      </c>
      <c r="L926" s="120">
        <v>0</v>
      </c>
      <c r="M926" s="120">
        <v>0</v>
      </c>
      <c r="N926" s="120">
        <v>0</v>
      </c>
      <c r="O926" s="120">
        <v>0</v>
      </c>
      <c r="P926" s="120">
        <v>0</v>
      </c>
      <c r="Q926" s="120">
        <v>0</v>
      </c>
      <c r="R926" s="120">
        <v>195</v>
      </c>
      <c r="AB926" s="116">
        <f t="shared" si="225"/>
        <v>195</v>
      </c>
      <c r="AC926" s="116">
        <f t="shared" si="226"/>
        <v>0</v>
      </c>
      <c r="AD926" s="116">
        <f t="shared" si="227"/>
        <v>0</v>
      </c>
      <c r="AE926" s="116">
        <f t="shared" si="228"/>
        <v>0</v>
      </c>
      <c r="AF926" s="116">
        <f t="shared" si="229"/>
        <v>0</v>
      </c>
      <c r="AG926" s="116">
        <f t="shared" si="230"/>
        <v>0</v>
      </c>
      <c r="AH926" s="116">
        <f t="shared" si="231"/>
        <v>0</v>
      </c>
      <c r="AI926" s="116">
        <f t="shared" si="232"/>
        <v>0</v>
      </c>
      <c r="AJ926" s="116">
        <f t="shared" si="233"/>
        <v>0</v>
      </c>
      <c r="AK926" s="116">
        <f t="shared" si="234"/>
        <v>0</v>
      </c>
      <c r="AL926" s="116">
        <f t="shared" si="235"/>
        <v>0</v>
      </c>
      <c r="AM926" s="116">
        <f t="shared" si="236"/>
        <v>0</v>
      </c>
      <c r="AN926" s="116">
        <f t="shared" si="237"/>
        <v>0</v>
      </c>
      <c r="AO926" s="116">
        <f t="shared" si="238"/>
        <v>0</v>
      </c>
      <c r="AP926" s="116">
        <f t="shared" si="239"/>
        <v>0</v>
      </c>
      <c r="AQ926" s="116">
        <f t="shared" si="240"/>
        <v>195</v>
      </c>
    </row>
    <row r="927" spans="1:43" x14ac:dyDescent="0.25">
      <c r="A927" s="119" t="s">
        <v>1204</v>
      </c>
      <c r="B927" s="119" t="s">
        <v>1207</v>
      </c>
      <c r="C927" s="120">
        <v>0</v>
      </c>
      <c r="D927" s="120">
        <v>103</v>
      </c>
      <c r="E927" s="120">
        <v>93</v>
      </c>
      <c r="F927" s="120">
        <v>100</v>
      </c>
      <c r="G927" s="120">
        <v>96</v>
      </c>
      <c r="H927" s="120">
        <v>88</v>
      </c>
      <c r="I927" s="120">
        <v>95</v>
      </c>
      <c r="J927" s="120">
        <v>0</v>
      </c>
      <c r="K927" s="120">
        <v>0</v>
      </c>
      <c r="L927" s="120">
        <v>0</v>
      </c>
      <c r="M927" s="120">
        <v>0</v>
      </c>
      <c r="N927" s="120">
        <v>0</v>
      </c>
      <c r="O927" s="120">
        <v>0</v>
      </c>
      <c r="P927" s="120">
        <v>0</v>
      </c>
      <c r="Q927" s="120">
        <v>0</v>
      </c>
      <c r="R927" s="120">
        <v>575</v>
      </c>
      <c r="AB927" s="116">
        <f t="shared" si="225"/>
        <v>0</v>
      </c>
      <c r="AC927" s="116">
        <f t="shared" si="226"/>
        <v>103</v>
      </c>
      <c r="AD927" s="116">
        <f t="shared" si="227"/>
        <v>93</v>
      </c>
      <c r="AE927" s="116">
        <f t="shared" si="228"/>
        <v>100</v>
      </c>
      <c r="AF927" s="116">
        <f t="shared" si="229"/>
        <v>96</v>
      </c>
      <c r="AG927" s="116">
        <f t="shared" si="230"/>
        <v>88</v>
      </c>
      <c r="AH927" s="116">
        <f t="shared" si="231"/>
        <v>95</v>
      </c>
      <c r="AI927" s="116">
        <f t="shared" si="232"/>
        <v>0</v>
      </c>
      <c r="AJ927" s="116">
        <f t="shared" si="233"/>
        <v>0</v>
      </c>
      <c r="AK927" s="116">
        <f t="shared" si="234"/>
        <v>0</v>
      </c>
      <c r="AL927" s="116">
        <f t="shared" si="235"/>
        <v>0</v>
      </c>
      <c r="AM927" s="116">
        <f t="shared" si="236"/>
        <v>0</v>
      </c>
      <c r="AN927" s="116">
        <f t="shared" si="237"/>
        <v>0</v>
      </c>
      <c r="AO927" s="116">
        <f t="shared" si="238"/>
        <v>0</v>
      </c>
      <c r="AP927" s="116">
        <f t="shared" si="239"/>
        <v>0</v>
      </c>
      <c r="AQ927" s="116">
        <f t="shared" si="240"/>
        <v>575</v>
      </c>
    </row>
    <row r="928" spans="1:43" x14ac:dyDescent="0.25">
      <c r="A928" s="119" t="s">
        <v>1204</v>
      </c>
      <c r="B928" s="119" t="s">
        <v>1208</v>
      </c>
      <c r="C928" s="120">
        <v>0</v>
      </c>
      <c r="D928" s="120">
        <v>116</v>
      </c>
      <c r="E928" s="120">
        <v>126</v>
      </c>
      <c r="F928" s="120">
        <v>130</v>
      </c>
      <c r="G928" s="120">
        <v>143</v>
      </c>
      <c r="H928" s="120">
        <v>152</v>
      </c>
      <c r="I928" s="120">
        <v>114</v>
      </c>
      <c r="J928" s="120">
        <v>0</v>
      </c>
      <c r="K928" s="120">
        <v>0</v>
      </c>
      <c r="L928" s="120">
        <v>0</v>
      </c>
      <c r="M928" s="120">
        <v>0</v>
      </c>
      <c r="N928" s="120">
        <v>0</v>
      </c>
      <c r="O928" s="120">
        <v>0</v>
      </c>
      <c r="P928" s="120">
        <v>0</v>
      </c>
      <c r="Q928" s="120">
        <v>0</v>
      </c>
      <c r="R928" s="120">
        <v>781</v>
      </c>
      <c r="AB928" s="116">
        <f t="shared" si="225"/>
        <v>0</v>
      </c>
      <c r="AC928" s="116">
        <f t="shared" si="226"/>
        <v>116</v>
      </c>
      <c r="AD928" s="116">
        <f t="shared" si="227"/>
        <v>126</v>
      </c>
      <c r="AE928" s="116">
        <f t="shared" si="228"/>
        <v>130</v>
      </c>
      <c r="AF928" s="116">
        <f t="shared" si="229"/>
        <v>143</v>
      </c>
      <c r="AG928" s="116">
        <f t="shared" si="230"/>
        <v>152</v>
      </c>
      <c r="AH928" s="116">
        <f t="shared" si="231"/>
        <v>114</v>
      </c>
      <c r="AI928" s="116">
        <f t="shared" si="232"/>
        <v>0</v>
      </c>
      <c r="AJ928" s="116">
        <f t="shared" si="233"/>
        <v>0</v>
      </c>
      <c r="AK928" s="116">
        <f t="shared" si="234"/>
        <v>0</v>
      </c>
      <c r="AL928" s="116">
        <f t="shared" si="235"/>
        <v>0</v>
      </c>
      <c r="AM928" s="116">
        <f t="shared" si="236"/>
        <v>0</v>
      </c>
      <c r="AN928" s="116">
        <f t="shared" si="237"/>
        <v>0</v>
      </c>
      <c r="AO928" s="116">
        <f t="shared" si="238"/>
        <v>0</v>
      </c>
      <c r="AP928" s="116">
        <f t="shared" si="239"/>
        <v>0</v>
      </c>
      <c r="AQ928" s="116">
        <f t="shared" si="240"/>
        <v>781</v>
      </c>
    </row>
    <row r="929" spans="1:43" x14ac:dyDescent="0.25">
      <c r="A929" s="119" t="s">
        <v>1204</v>
      </c>
      <c r="B929" s="119" t="s">
        <v>1209</v>
      </c>
      <c r="C929" s="120">
        <v>0</v>
      </c>
      <c r="D929" s="120">
        <v>0</v>
      </c>
      <c r="E929" s="120">
        <v>0</v>
      </c>
      <c r="F929" s="120">
        <v>0</v>
      </c>
      <c r="G929" s="120">
        <v>0</v>
      </c>
      <c r="H929" s="120">
        <v>0</v>
      </c>
      <c r="I929" s="120">
        <v>0</v>
      </c>
      <c r="J929" s="120">
        <v>0</v>
      </c>
      <c r="K929" s="120">
        <v>0</v>
      </c>
      <c r="L929" s="120">
        <v>0</v>
      </c>
      <c r="M929" s="120">
        <v>199</v>
      </c>
      <c r="N929" s="120">
        <v>226</v>
      </c>
      <c r="O929" s="120">
        <v>257</v>
      </c>
      <c r="P929" s="120">
        <v>290</v>
      </c>
      <c r="Q929" s="120">
        <v>13</v>
      </c>
      <c r="R929" s="120">
        <v>985</v>
      </c>
      <c r="AB929" s="116">
        <f t="shared" si="225"/>
        <v>0</v>
      </c>
      <c r="AC929" s="116">
        <f t="shared" si="226"/>
        <v>0</v>
      </c>
      <c r="AD929" s="116">
        <f t="shared" si="227"/>
        <v>0</v>
      </c>
      <c r="AE929" s="116">
        <f t="shared" si="228"/>
        <v>0</v>
      </c>
      <c r="AF929" s="116">
        <f t="shared" si="229"/>
        <v>0</v>
      </c>
      <c r="AG929" s="116">
        <f t="shared" si="230"/>
        <v>0</v>
      </c>
      <c r="AH929" s="116">
        <f t="shared" si="231"/>
        <v>0</v>
      </c>
      <c r="AI929" s="116">
        <f t="shared" si="232"/>
        <v>0</v>
      </c>
      <c r="AJ929" s="116">
        <f t="shared" si="233"/>
        <v>0</v>
      </c>
      <c r="AK929" s="116">
        <f t="shared" si="234"/>
        <v>0</v>
      </c>
      <c r="AL929" s="116">
        <f t="shared" si="235"/>
        <v>199</v>
      </c>
      <c r="AM929" s="116">
        <f t="shared" si="236"/>
        <v>226</v>
      </c>
      <c r="AN929" s="116">
        <f t="shared" si="237"/>
        <v>257</v>
      </c>
      <c r="AO929" s="116">
        <f t="shared" si="238"/>
        <v>290</v>
      </c>
      <c r="AP929" s="116">
        <f t="shared" si="239"/>
        <v>13</v>
      </c>
      <c r="AQ929" s="116">
        <f t="shared" si="240"/>
        <v>985</v>
      </c>
    </row>
    <row r="930" spans="1:43" x14ac:dyDescent="0.25">
      <c r="A930" s="119" t="s">
        <v>1204</v>
      </c>
      <c r="B930" s="119" t="s">
        <v>1210</v>
      </c>
      <c r="C930" s="120">
        <v>0</v>
      </c>
      <c r="D930" s="120">
        <v>110</v>
      </c>
      <c r="E930" s="120">
        <v>103</v>
      </c>
      <c r="F930" s="120">
        <v>84</v>
      </c>
      <c r="G930" s="120">
        <v>93</v>
      </c>
      <c r="H930" s="120">
        <v>108</v>
      </c>
      <c r="I930" s="120">
        <v>98</v>
      </c>
      <c r="J930" s="120">
        <v>0</v>
      </c>
      <c r="K930" s="120">
        <v>0</v>
      </c>
      <c r="L930" s="120">
        <v>0</v>
      </c>
      <c r="M930" s="120">
        <v>0</v>
      </c>
      <c r="N930" s="120">
        <v>0</v>
      </c>
      <c r="O930" s="120">
        <v>0</v>
      </c>
      <c r="P930" s="120">
        <v>0</v>
      </c>
      <c r="Q930" s="120">
        <v>0</v>
      </c>
      <c r="R930" s="120">
        <v>596</v>
      </c>
      <c r="AB930" s="116">
        <f t="shared" si="225"/>
        <v>0</v>
      </c>
      <c r="AC930" s="116">
        <f t="shared" si="226"/>
        <v>110</v>
      </c>
      <c r="AD930" s="116">
        <f t="shared" si="227"/>
        <v>103</v>
      </c>
      <c r="AE930" s="116">
        <f t="shared" si="228"/>
        <v>84</v>
      </c>
      <c r="AF930" s="116">
        <f t="shared" si="229"/>
        <v>93</v>
      </c>
      <c r="AG930" s="116">
        <f t="shared" si="230"/>
        <v>108</v>
      </c>
      <c r="AH930" s="116">
        <f t="shared" si="231"/>
        <v>98</v>
      </c>
      <c r="AI930" s="116">
        <f t="shared" si="232"/>
        <v>0</v>
      </c>
      <c r="AJ930" s="116">
        <f t="shared" si="233"/>
        <v>0</v>
      </c>
      <c r="AK930" s="116">
        <f t="shared" si="234"/>
        <v>0</v>
      </c>
      <c r="AL930" s="116">
        <f t="shared" si="235"/>
        <v>0</v>
      </c>
      <c r="AM930" s="116">
        <f t="shared" si="236"/>
        <v>0</v>
      </c>
      <c r="AN930" s="116">
        <f t="shared" si="237"/>
        <v>0</v>
      </c>
      <c r="AO930" s="116">
        <f t="shared" si="238"/>
        <v>0</v>
      </c>
      <c r="AP930" s="116">
        <f t="shared" si="239"/>
        <v>0</v>
      </c>
      <c r="AQ930" s="116">
        <f t="shared" si="240"/>
        <v>596</v>
      </c>
    </row>
    <row r="931" spans="1:43" x14ac:dyDescent="0.25">
      <c r="A931" s="119" t="s">
        <v>1211</v>
      </c>
      <c r="B931" s="119" t="s">
        <v>1212</v>
      </c>
      <c r="C931" s="120">
        <v>35</v>
      </c>
      <c r="D931" s="120">
        <v>54</v>
      </c>
      <c r="E931" s="120">
        <v>47</v>
      </c>
      <c r="F931" s="120">
        <v>45</v>
      </c>
      <c r="G931" s="120">
        <v>44</v>
      </c>
      <c r="H931" s="120">
        <v>42</v>
      </c>
      <c r="I931" s="120">
        <v>46</v>
      </c>
      <c r="J931" s="120">
        <v>0</v>
      </c>
      <c r="K931" s="120">
        <v>0</v>
      </c>
      <c r="L931" s="120">
        <v>0</v>
      </c>
      <c r="M931" s="120">
        <v>0</v>
      </c>
      <c r="N931" s="120">
        <v>0</v>
      </c>
      <c r="O931" s="120">
        <v>0</v>
      </c>
      <c r="P931" s="120">
        <v>0</v>
      </c>
      <c r="Q931" s="120">
        <v>0</v>
      </c>
      <c r="R931" s="120">
        <v>313</v>
      </c>
      <c r="AB931" s="116">
        <f t="shared" si="225"/>
        <v>35</v>
      </c>
      <c r="AC931" s="116">
        <f t="shared" si="226"/>
        <v>54</v>
      </c>
      <c r="AD931" s="116">
        <f t="shared" si="227"/>
        <v>47</v>
      </c>
      <c r="AE931" s="116">
        <f t="shared" si="228"/>
        <v>45</v>
      </c>
      <c r="AF931" s="116">
        <f t="shared" si="229"/>
        <v>44</v>
      </c>
      <c r="AG931" s="116">
        <f t="shared" si="230"/>
        <v>42</v>
      </c>
      <c r="AH931" s="116">
        <f t="shared" si="231"/>
        <v>46</v>
      </c>
      <c r="AI931" s="116">
        <f t="shared" si="232"/>
        <v>0</v>
      </c>
      <c r="AJ931" s="116">
        <f t="shared" si="233"/>
        <v>0</v>
      </c>
      <c r="AK931" s="116">
        <f t="shared" si="234"/>
        <v>0</v>
      </c>
      <c r="AL931" s="116">
        <f t="shared" si="235"/>
        <v>0</v>
      </c>
      <c r="AM931" s="116">
        <f t="shared" si="236"/>
        <v>0</v>
      </c>
      <c r="AN931" s="116">
        <f t="shared" si="237"/>
        <v>0</v>
      </c>
      <c r="AO931" s="116">
        <f t="shared" si="238"/>
        <v>0</v>
      </c>
      <c r="AP931" s="116">
        <f t="shared" si="239"/>
        <v>0</v>
      </c>
      <c r="AQ931" s="116">
        <f t="shared" si="240"/>
        <v>313</v>
      </c>
    </row>
    <row r="932" spans="1:43" x14ac:dyDescent="0.25">
      <c r="A932" s="119" t="s">
        <v>1211</v>
      </c>
      <c r="B932" s="119" t="s">
        <v>1213</v>
      </c>
      <c r="C932" s="120">
        <v>0</v>
      </c>
      <c r="D932" s="120">
        <v>54</v>
      </c>
      <c r="E932" s="120">
        <v>56</v>
      </c>
      <c r="F932" s="120">
        <v>36</v>
      </c>
      <c r="G932" s="120">
        <v>35</v>
      </c>
      <c r="H932" s="120">
        <v>35</v>
      </c>
      <c r="I932" s="120">
        <v>33</v>
      </c>
      <c r="J932" s="120">
        <v>0</v>
      </c>
      <c r="K932" s="120">
        <v>0</v>
      </c>
      <c r="L932" s="120">
        <v>0</v>
      </c>
      <c r="M932" s="120">
        <v>0</v>
      </c>
      <c r="N932" s="120">
        <v>0</v>
      </c>
      <c r="O932" s="120">
        <v>0</v>
      </c>
      <c r="P932" s="120">
        <v>0</v>
      </c>
      <c r="Q932" s="120">
        <v>0</v>
      </c>
      <c r="R932" s="120">
        <v>249</v>
      </c>
      <c r="AB932" s="116">
        <f t="shared" si="225"/>
        <v>0</v>
      </c>
      <c r="AC932" s="116">
        <f t="shared" si="226"/>
        <v>54</v>
      </c>
      <c r="AD932" s="116">
        <f t="shared" si="227"/>
        <v>56</v>
      </c>
      <c r="AE932" s="116">
        <f t="shared" si="228"/>
        <v>36</v>
      </c>
      <c r="AF932" s="116">
        <f t="shared" si="229"/>
        <v>35</v>
      </c>
      <c r="AG932" s="116">
        <f t="shared" si="230"/>
        <v>35</v>
      </c>
      <c r="AH932" s="116">
        <f t="shared" si="231"/>
        <v>33</v>
      </c>
      <c r="AI932" s="116">
        <f t="shared" si="232"/>
        <v>0</v>
      </c>
      <c r="AJ932" s="116">
        <f t="shared" si="233"/>
        <v>0</v>
      </c>
      <c r="AK932" s="116">
        <f t="shared" si="234"/>
        <v>0</v>
      </c>
      <c r="AL932" s="116">
        <f t="shared" si="235"/>
        <v>0</v>
      </c>
      <c r="AM932" s="116">
        <f t="shared" si="236"/>
        <v>0</v>
      </c>
      <c r="AN932" s="116">
        <f t="shared" si="237"/>
        <v>0</v>
      </c>
      <c r="AO932" s="116">
        <f t="shared" si="238"/>
        <v>0</v>
      </c>
      <c r="AP932" s="116">
        <f t="shared" si="239"/>
        <v>0</v>
      </c>
      <c r="AQ932" s="116">
        <f t="shared" si="240"/>
        <v>249</v>
      </c>
    </row>
    <row r="933" spans="1:43" x14ac:dyDescent="0.25">
      <c r="A933" s="119" t="s">
        <v>1211</v>
      </c>
      <c r="B933" s="119" t="s">
        <v>1214</v>
      </c>
      <c r="C933" s="120">
        <v>0</v>
      </c>
      <c r="D933" s="120">
        <v>0</v>
      </c>
      <c r="E933" s="120">
        <v>0</v>
      </c>
      <c r="F933" s="120">
        <v>0</v>
      </c>
      <c r="G933" s="120">
        <v>0</v>
      </c>
      <c r="H933" s="120">
        <v>0</v>
      </c>
      <c r="I933" s="120">
        <v>0</v>
      </c>
      <c r="J933" s="120">
        <v>234</v>
      </c>
      <c r="K933" s="120">
        <v>261</v>
      </c>
      <c r="L933" s="120">
        <v>304</v>
      </c>
      <c r="M933" s="120">
        <v>0</v>
      </c>
      <c r="N933" s="120">
        <v>0</v>
      </c>
      <c r="O933" s="120">
        <v>0</v>
      </c>
      <c r="P933" s="120">
        <v>0</v>
      </c>
      <c r="Q933" s="120">
        <v>0</v>
      </c>
      <c r="R933" s="120">
        <v>799</v>
      </c>
      <c r="AB933" s="116">
        <f t="shared" si="225"/>
        <v>0</v>
      </c>
      <c r="AC933" s="116">
        <f t="shared" si="226"/>
        <v>0</v>
      </c>
      <c r="AD933" s="116">
        <f t="shared" si="227"/>
        <v>0</v>
      </c>
      <c r="AE933" s="116">
        <f t="shared" si="228"/>
        <v>0</v>
      </c>
      <c r="AF933" s="116">
        <f t="shared" si="229"/>
        <v>0</v>
      </c>
      <c r="AG933" s="116">
        <f t="shared" si="230"/>
        <v>0</v>
      </c>
      <c r="AH933" s="116">
        <f t="shared" si="231"/>
        <v>0</v>
      </c>
      <c r="AI933" s="116">
        <f t="shared" si="232"/>
        <v>234</v>
      </c>
      <c r="AJ933" s="116">
        <f t="shared" si="233"/>
        <v>261</v>
      </c>
      <c r="AK933" s="116">
        <f t="shared" si="234"/>
        <v>304</v>
      </c>
      <c r="AL933" s="116">
        <f t="shared" si="235"/>
        <v>0</v>
      </c>
      <c r="AM933" s="116">
        <f t="shared" si="236"/>
        <v>0</v>
      </c>
      <c r="AN933" s="116">
        <f t="shared" si="237"/>
        <v>0</v>
      </c>
      <c r="AO933" s="116">
        <f t="shared" si="238"/>
        <v>0</v>
      </c>
      <c r="AP933" s="116">
        <f t="shared" si="239"/>
        <v>0</v>
      </c>
      <c r="AQ933" s="116">
        <f t="shared" si="240"/>
        <v>799</v>
      </c>
    </row>
    <row r="934" spans="1:43" x14ac:dyDescent="0.25">
      <c r="A934" s="119" t="s">
        <v>1211</v>
      </c>
      <c r="B934" s="119" t="s">
        <v>1215</v>
      </c>
      <c r="C934" s="120">
        <v>0</v>
      </c>
      <c r="D934" s="120">
        <v>63</v>
      </c>
      <c r="E934" s="120">
        <v>57</v>
      </c>
      <c r="F934" s="120">
        <v>57</v>
      </c>
      <c r="G934" s="120">
        <v>53</v>
      </c>
      <c r="H934" s="120">
        <v>64</v>
      </c>
      <c r="I934" s="120">
        <v>63</v>
      </c>
      <c r="J934" s="120">
        <v>0</v>
      </c>
      <c r="K934" s="120">
        <v>0</v>
      </c>
      <c r="L934" s="120">
        <v>0</v>
      </c>
      <c r="M934" s="120">
        <v>0</v>
      </c>
      <c r="N934" s="120">
        <v>0</v>
      </c>
      <c r="O934" s="120">
        <v>0</v>
      </c>
      <c r="P934" s="120">
        <v>0</v>
      </c>
      <c r="Q934" s="120">
        <v>0</v>
      </c>
      <c r="R934" s="120">
        <v>357</v>
      </c>
      <c r="AB934" s="116">
        <f t="shared" si="225"/>
        <v>0</v>
      </c>
      <c r="AC934" s="116">
        <f t="shared" si="226"/>
        <v>63</v>
      </c>
      <c r="AD934" s="116">
        <f t="shared" si="227"/>
        <v>57</v>
      </c>
      <c r="AE934" s="116">
        <f t="shared" si="228"/>
        <v>57</v>
      </c>
      <c r="AF934" s="116">
        <f t="shared" si="229"/>
        <v>53</v>
      </c>
      <c r="AG934" s="116">
        <f t="shared" si="230"/>
        <v>64</v>
      </c>
      <c r="AH934" s="116">
        <f t="shared" si="231"/>
        <v>63</v>
      </c>
      <c r="AI934" s="116">
        <f t="shared" si="232"/>
        <v>0</v>
      </c>
      <c r="AJ934" s="116">
        <f t="shared" si="233"/>
        <v>0</v>
      </c>
      <c r="AK934" s="116">
        <f t="shared" si="234"/>
        <v>0</v>
      </c>
      <c r="AL934" s="116">
        <f t="shared" si="235"/>
        <v>0</v>
      </c>
      <c r="AM934" s="116">
        <f t="shared" si="236"/>
        <v>0</v>
      </c>
      <c r="AN934" s="116">
        <f t="shared" si="237"/>
        <v>0</v>
      </c>
      <c r="AO934" s="116">
        <f t="shared" si="238"/>
        <v>0</v>
      </c>
      <c r="AP934" s="116">
        <f t="shared" si="239"/>
        <v>0</v>
      </c>
      <c r="AQ934" s="116">
        <f t="shared" si="240"/>
        <v>357</v>
      </c>
    </row>
    <row r="935" spans="1:43" x14ac:dyDescent="0.25">
      <c r="A935" s="119" t="s">
        <v>1211</v>
      </c>
      <c r="B935" s="119" t="s">
        <v>1216</v>
      </c>
      <c r="C935" s="120">
        <v>83</v>
      </c>
      <c r="D935" s="120">
        <v>0</v>
      </c>
      <c r="E935" s="120">
        <v>0</v>
      </c>
      <c r="F935" s="120">
        <v>0</v>
      </c>
      <c r="G935" s="120">
        <v>0</v>
      </c>
      <c r="H935" s="120">
        <v>0</v>
      </c>
      <c r="I935" s="120">
        <v>0</v>
      </c>
      <c r="J935" s="120">
        <v>0</v>
      </c>
      <c r="K935" s="120">
        <v>0</v>
      </c>
      <c r="L935" s="120">
        <v>0</v>
      </c>
      <c r="M935" s="120">
        <v>0</v>
      </c>
      <c r="N935" s="120">
        <v>0</v>
      </c>
      <c r="O935" s="120">
        <v>0</v>
      </c>
      <c r="P935" s="120">
        <v>0</v>
      </c>
      <c r="Q935" s="120">
        <v>0</v>
      </c>
      <c r="R935" s="120">
        <v>83</v>
      </c>
      <c r="AB935" s="116">
        <f t="shared" si="225"/>
        <v>83</v>
      </c>
      <c r="AC935" s="116">
        <f t="shared" si="226"/>
        <v>0</v>
      </c>
      <c r="AD935" s="116">
        <f t="shared" si="227"/>
        <v>0</v>
      </c>
      <c r="AE935" s="116">
        <f t="shared" si="228"/>
        <v>0</v>
      </c>
      <c r="AF935" s="116">
        <f t="shared" si="229"/>
        <v>0</v>
      </c>
      <c r="AG935" s="116">
        <f t="shared" si="230"/>
        <v>0</v>
      </c>
      <c r="AH935" s="116">
        <f t="shared" si="231"/>
        <v>0</v>
      </c>
      <c r="AI935" s="116">
        <f t="shared" si="232"/>
        <v>0</v>
      </c>
      <c r="AJ935" s="116">
        <f t="shared" si="233"/>
        <v>0</v>
      </c>
      <c r="AK935" s="116">
        <f t="shared" si="234"/>
        <v>0</v>
      </c>
      <c r="AL935" s="116">
        <f t="shared" si="235"/>
        <v>0</v>
      </c>
      <c r="AM935" s="116">
        <f t="shared" si="236"/>
        <v>0</v>
      </c>
      <c r="AN935" s="116">
        <f t="shared" si="237"/>
        <v>0</v>
      </c>
      <c r="AO935" s="116">
        <f t="shared" si="238"/>
        <v>0</v>
      </c>
      <c r="AP935" s="116">
        <f t="shared" si="239"/>
        <v>0</v>
      </c>
      <c r="AQ935" s="116">
        <f t="shared" si="240"/>
        <v>83</v>
      </c>
    </row>
    <row r="936" spans="1:43" x14ac:dyDescent="0.25">
      <c r="A936" s="119" t="s">
        <v>1211</v>
      </c>
      <c r="B936" s="119" t="s">
        <v>1217</v>
      </c>
      <c r="C936" s="120">
        <v>0</v>
      </c>
      <c r="D936" s="120">
        <v>0</v>
      </c>
      <c r="E936" s="120">
        <v>0</v>
      </c>
      <c r="F936" s="120">
        <v>0</v>
      </c>
      <c r="G936" s="120">
        <v>0</v>
      </c>
      <c r="H936" s="120">
        <v>0</v>
      </c>
      <c r="I936" s="120">
        <v>0</v>
      </c>
      <c r="J936" s="120">
        <v>0</v>
      </c>
      <c r="K936" s="120">
        <v>0</v>
      </c>
      <c r="L936" s="120">
        <v>0</v>
      </c>
      <c r="M936" s="120">
        <v>244</v>
      </c>
      <c r="N936" s="120">
        <v>268</v>
      </c>
      <c r="O936" s="120">
        <v>287</v>
      </c>
      <c r="P936" s="120">
        <v>318</v>
      </c>
      <c r="Q936" s="120">
        <v>2</v>
      </c>
      <c r="R936" s="120">
        <v>1119</v>
      </c>
      <c r="AB936" s="116">
        <f t="shared" si="225"/>
        <v>0</v>
      </c>
      <c r="AC936" s="116">
        <f t="shared" si="226"/>
        <v>0</v>
      </c>
      <c r="AD936" s="116">
        <f t="shared" si="227"/>
        <v>0</v>
      </c>
      <c r="AE936" s="116">
        <f t="shared" si="228"/>
        <v>0</v>
      </c>
      <c r="AF936" s="116">
        <f t="shared" si="229"/>
        <v>0</v>
      </c>
      <c r="AG936" s="116">
        <f t="shared" si="230"/>
        <v>0</v>
      </c>
      <c r="AH936" s="116">
        <f t="shared" si="231"/>
        <v>0</v>
      </c>
      <c r="AI936" s="116">
        <f t="shared" si="232"/>
        <v>0</v>
      </c>
      <c r="AJ936" s="116">
        <f t="shared" si="233"/>
        <v>0</v>
      </c>
      <c r="AK936" s="116">
        <f t="shared" si="234"/>
        <v>0</v>
      </c>
      <c r="AL936" s="116">
        <f t="shared" si="235"/>
        <v>244</v>
      </c>
      <c r="AM936" s="116">
        <f t="shared" si="236"/>
        <v>268</v>
      </c>
      <c r="AN936" s="116">
        <f t="shared" si="237"/>
        <v>287</v>
      </c>
      <c r="AO936" s="116">
        <f t="shared" si="238"/>
        <v>318</v>
      </c>
      <c r="AP936" s="116">
        <f t="shared" si="239"/>
        <v>2</v>
      </c>
      <c r="AQ936" s="116">
        <f t="shared" si="240"/>
        <v>1119</v>
      </c>
    </row>
    <row r="937" spans="1:43" x14ac:dyDescent="0.25">
      <c r="A937" s="119" t="s">
        <v>1211</v>
      </c>
      <c r="B937" s="119" t="s">
        <v>1218</v>
      </c>
      <c r="C937" s="120">
        <v>0</v>
      </c>
      <c r="D937" s="120">
        <v>59</v>
      </c>
      <c r="E937" s="120">
        <v>64</v>
      </c>
      <c r="F937" s="120">
        <v>75</v>
      </c>
      <c r="G937" s="120">
        <v>91</v>
      </c>
      <c r="H937" s="120">
        <v>69</v>
      </c>
      <c r="I937" s="120">
        <v>87</v>
      </c>
      <c r="J937" s="120">
        <v>0</v>
      </c>
      <c r="K937" s="120">
        <v>0</v>
      </c>
      <c r="L937" s="120">
        <v>0</v>
      </c>
      <c r="M937" s="120">
        <v>0</v>
      </c>
      <c r="N937" s="120">
        <v>0</v>
      </c>
      <c r="O937" s="120">
        <v>0</v>
      </c>
      <c r="P937" s="120">
        <v>0</v>
      </c>
      <c r="Q937" s="120">
        <v>0</v>
      </c>
      <c r="R937" s="118">
        <v>445</v>
      </c>
      <c r="AB937" s="116">
        <f t="shared" si="225"/>
        <v>0</v>
      </c>
      <c r="AC937" s="116">
        <f t="shared" si="226"/>
        <v>59</v>
      </c>
      <c r="AD937" s="116">
        <f t="shared" si="227"/>
        <v>64</v>
      </c>
      <c r="AE937" s="116">
        <f t="shared" si="228"/>
        <v>75</v>
      </c>
      <c r="AF937" s="116">
        <f t="shared" si="229"/>
        <v>91</v>
      </c>
      <c r="AG937" s="116">
        <f t="shared" si="230"/>
        <v>69</v>
      </c>
      <c r="AH937" s="116">
        <f t="shared" si="231"/>
        <v>87</v>
      </c>
      <c r="AI937" s="116">
        <f t="shared" si="232"/>
        <v>0</v>
      </c>
      <c r="AJ937" s="116">
        <f t="shared" si="233"/>
        <v>0</v>
      </c>
      <c r="AK937" s="116">
        <f t="shared" si="234"/>
        <v>0</v>
      </c>
      <c r="AL937" s="116">
        <f t="shared" si="235"/>
        <v>0</v>
      </c>
      <c r="AM937" s="116">
        <f t="shared" si="236"/>
        <v>0</v>
      </c>
      <c r="AN937" s="116">
        <f t="shared" si="237"/>
        <v>0</v>
      </c>
      <c r="AO937" s="116">
        <f t="shared" si="238"/>
        <v>0</v>
      </c>
      <c r="AP937" s="116">
        <f t="shared" si="239"/>
        <v>0</v>
      </c>
      <c r="AQ937" s="116">
        <f t="shared" si="240"/>
        <v>445</v>
      </c>
    </row>
    <row r="938" spans="1:43" x14ac:dyDescent="0.25">
      <c r="A938" s="119" t="s">
        <v>1211</v>
      </c>
      <c r="B938" s="119" t="s">
        <v>1219</v>
      </c>
      <c r="C938" s="120">
        <v>0</v>
      </c>
      <c r="D938" s="120">
        <v>45</v>
      </c>
      <c r="E938" s="120">
        <v>40</v>
      </c>
      <c r="F938" s="120">
        <v>59</v>
      </c>
      <c r="G938" s="120">
        <v>35</v>
      </c>
      <c r="H938" s="120">
        <v>46</v>
      </c>
      <c r="I938" s="120">
        <v>47</v>
      </c>
      <c r="J938" s="120">
        <v>0</v>
      </c>
      <c r="K938" s="120">
        <v>0</v>
      </c>
      <c r="L938" s="120">
        <v>0</v>
      </c>
      <c r="M938" s="120">
        <v>0</v>
      </c>
      <c r="N938" s="120">
        <v>0</v>
      </c>
      <c r="O938" s="120">
        <v>0</v>
      </c>
      <c r="P938" s="120">
        <v>0</v>
      </c>
      <c r="Q938" s="120">
        <v>0</v>
      </c>
      <c r="R938" s="120">
        <v>272</v>
      </c>
      <c r="AB938" s="116">
        <f t="shared" si="225"/>
        <v>0</v>
      </c>
      <c r="AC938" s="116">
        <f t="shared" si="226"/>
        <v>45</v>
      </c>
      <c r="AD938" s="116">
        <f t="shared" si="227"/>
        <v>40</v>
      </c>
      <c r="AE938" s="116">
        <f t="shared" si="228"/>
        <v>59</v>
      </c>
      <c r="AF938" s="116">
        <f t="shared" si="229"/>
        <v>35</v>
      </c>
      <c r="AG938" s="116">
        <f t="shared" si="230"/>
        <v>46</v>
      </c>
      <c r="AH938" s="116">
        <f t="shared" si="231"/>
        <v>47</v>
      </c>
      <c r="AI938" s="116">
        <f t="shared" si="232"/>
        <v>0</v>
      </c>
      <c r="AJ938" s="116">
        <f t="shared" si="233"/>
        <v>0</v>
      </c>
      <c r="AK938" s="116">
        <f t="shared" si="234"/>
        <v>0</v>
      </c>
      <c r="AL938" s="116">
        <f t="shared" si="235"/>
        <v>0</v>
      </c>
      <c r="AM938" s="116">
        <f t="shared" si="236"/>
        <v>0</v>
      </c>
      <c r="AN938" s="116">
        <f t="shared" si="237"/>
        <v>0</v>
      </c>
      <c r="AO938" s="116">
        <f t="shared" si="238"/>
        <v>0</v>
      </c>
      <c r="AP938" s="116">
        <f t="shared" si="239"/>
        <v>0</v>
      </c>
      <c r="AQ938" s="116">
        <f t="shared" si="240"/>
        <v>272</v>
      </c>
    </row>
    <row r="939" spans="1:43" x14ac:dyDescent="0.25">
      <c r="A939" s="119" t="s">
        <v>1220</v>
      </c>
      <c r="B939" s="119" t="s">
        <v>1221</v>
      </c>
      <c r="C939" s="120">
        <v>0</v>
      </c>
      <c r="D939" s="120">
        <v>0</v>
      </c>
      <c r="E939" s="120">
        <v>0</v>
      </c>
      <c r="F939" s="120">
        <v>0</v>
      </c>
      <c r="G939" s="120">
        <v>0</v>
      </c>
      <c r="H939" s="120">
        <v>0</v>
      </c>
      <c r="I939" s="120">
        <v>0</v>
      </c>
      <c r="J939" s="120">
        <v>0</v>
      </c>
      <c r="K939" s="120">
        <v>0</v>
      </c>
      <c r="L939" s="120">
        <v>0</v>
      </c>
      <c r="M939" s="120">
        <v>181</v>
      </c>
      <c r="N939" s="120">
        <v>184</v>
      </c>
      <c r="O939" s="120">
        <v>178</v>
      </c>
      <c r="P939" s="120">
        <v>196</v>
      </c>
      <c r="Q939" s="120">
        <v>5</v>
      </c>
      <c r="R939" s="120">
        <v>744</v>
      </c>
      <c r="AB939" s="116">
        <f t="shared" si="225"/>
        <v>0</v>
      </c>
      <c r="AC939" s="116">
        <f t="shared" si="226"/>
        <v>0</v>
      </c>
      <c r="AD939" s="116">
        <f t="shared" si="227"/>
        <v>0</v>
      </c>
      <c r="AE939" s="116">
        <f t="shared" si="228"/>
        <v>0</v>
      </c>
      <c r="AF939" s="116">
        <f t="shared" si="229"/>
        <v>0</v>
      </c>
      <c r="AG939" s="116">
        <f t="shared" si="230"/>
        <v>0</v>
      </c>
      <c r="AH939" s="116">
        <f t="shared" si="231"/>
        <v>0</v>
      </c>
      <c r="AI939" s="116">
        <f t="shared" si="232"/>
        <v>0</v>
      </c>
      <c r="AJ939" s="116">
        <f t="shared" si="233"/>
        <v>0</v>
      </c>
      <c r="AK939" s="116">
        <f t="shared" si="234"/>
        <v>0</v>
      </c>
      <c r="AL939" s="116">
        <f t="shared" si="235"/>
        <v>181</v>
      </c>
      <c r="AM939" s="116">
        <f t="shared" si="236"/>
        <v>184</v>
      </c>
      <c r="AN939" s="116">
        <f t="shared" si="237"/>
        <v>178</v>
      </c>
      <c r="AO939" s="116">
        <f t="shared" si="238"/>
        <v>196</v>
      </c>
      <c r="AP939" s="116">
        <f t="shared" si="239"/>
        <v>5</v>
      </c>
      <c r="AQ939" s="116">
        <f t="shared" si="240"/>
        <v>744</v>
      </c>
    </row>
    <row r="940" spans="1:43" x14ac:dyDescent="0.25">
      <c r="A940" s="119" t="s">
        <v>1222</v>
      </c>
      <c r="B940" s="119" t="s">
        <v>1223</v>
      </c>
      <c r="C940" s="120">
        <v>0</v>
      </c>
      <c r="D940" s="120">
        <v>14</v>
      </c>
      <c r="E940" s="120">
        <v>15</v>
      </c>
      <c r="F940" s="120">
        <v>11</v>
      </c>
      <c r="G940" s="120">
        <v>13</v>
      </c>
      <c r="H940" s="120">
        <v>15</v>
      </c>
      <c r="I940" s="120">
        <v>14</v>
      </c>
      <c r="J940" s="120">
        <v>26</v>
      </c>
      <c r="K940" s="120">
        <v>19</v>
      </c>
      <c r="L940" s="120">
        <v>12</v>
      </c>
      <c r="M940" s="120">
        <v>11</v>
      </c>
      <c r="N940" s="120">
        <v>9</v>
      </c>
      <c r="O940" s="120">
        <v>15</v>
      </c>
      <c r="P940" s="120">
        <v>2</v>
      </c>
      <c r="Q940" s="120">
        <v>0</v>
      </c>
      <c r="R940" s="120">
        <v>176</v>
      </c>
      <c r="AB940" s="116">
        <f t="shared" si="225"/>
        <v>0</v>
      </c>
      <c r="AC940" s="116">
        <f t="shared" si="226"/>
        <v>14</v>
      </c>
      <c r="AD940" s="116">
        <f t="shared" si="227"/>
        <v>15</v>
      </c>
      <c r="AE940" s="116">
        <f t="shared" si="228"/>
        <v>11</v>
      </c>
      <c r="AF940" s="116">
        <f t="shared" si="229"/>
        <v>13</v>
      </c>
      <c r="AG940" s="116">
        <f t="shared" si="230"/>
        <v>15</v>
      </c>
      <c r="AH940" s="116">
        <f t="shared" si="231"/>
        <v>14</v>
      </c>
      <c r="AI940" s="116">
        <f t="shared" si="232"/>
        <v>26</v>
      </c>
      <c r="AJ940" s="116">
        <f t="shared" si="233"/>
        <v>19</v>
      </c>
      <c r="AK940" s="116">
        <f t="shared" si="234"/>
        <v>12</v>
      </c>
      <c r="AL940" s="116">
        <f t="shared" si="235"/>
        <v>11</v>
      </c>
      <c r="AM940" s="116">
        <f t="shared" si="236"/>
        <v>9</v>
      </c>
      <c r="AN940" s="116">
        <f t="shared" si="237"/>
        <v>15</v>
      </c>
      <c r="AO940" s="116">
        <f t="shared" si="238"/>
        <v>2</v>
      </c>
      <c r="AP940" s="116">
        <f t="shared" si="239"/>
        <v>0</v>
      </c>
      <c r="AQ940" s="116">
        <f t="shared" si="240"/>
        <v>176</v>
      </c>
    </row>
    <row r="941" spans="1:43" x14ac:dyDescent="0.25">
      <c r="A941" s="119" t="s">
        <v>1224</v>
      </c>
      <c r="B941" s="119" t="s">
        <v>1225</v>
      </c>
      <c r="C941" s="120">
        <v>0</v>
      </c>
      <c r="D941" s="120">
        <v>60</v>
      </c>
      <c r="E941" s="120">
        <v>62</v>
      </c>
      <c r="F941" s="120">
        <v>59</v>
      </c>
      <c r="G941" s="120">
        <v>57</v>
      </c>
      <c r="H941" s="120">
        <v>59</v>
      </c>
      <c r="I941" s="120">
        <v>57</v>
      </c>
      <c r="J941" s="120">
        <v>0</v>
      </c>
      <c r="K941" s="120">
        <v>0</v>
      </c>
      <c r="L941" s="120">
        <v>0</v>
      </c>
      <c r="M941" s="120">
        <v>0</v>
      </c>
      <c r="N941" s="120">
        <v>0</v>
      </c>
      <c r="O941" s="120">
        <v>0</v>
      </c>
      <c r="P941" s="120">
        <v>0</v>
      </c>
      <c r="Q941" s="120">
        <v>0</v>
      </c>
      <c r="R941" s="120">
        <v>354</v>
      </c>
      <c r="AB941" s="116">
        <f t="shared" si="225"/>
        <v>0</v>
      </c>
      <c r="AC941" s="116">
        <f t="shared" si="226"/>
        <v>60</v>
      </c>
      <c r="AD941" s="116">
        <f t="shared" si="227"/>
        <v>62</v>
      </c>
      <c r="AE941" s="116">
        <f t="shared" si="228"/>
        <v>59</v>
      </c>
      <c r="AF941" s="116">
        <f t="shared" si="229"/>
        <v>57</v>
      </c>
      <c r="AG941" s="116">
        <f t="shared" si="230"/>
        <v>59</v>
      </c>
      <c r="AH941" s="116">
        <f t="shared" si="231"/>
        <v>57</v>
      </c>
      <c r="AI941" s="116">
        <f t="shared" si="232"/>
        <v>0</v>
      </c>
      <c r="AJ941" s="116">
        <f t="shared" si="233"/>
        <v>0</v>
      </c>
      <c r="AK941" s="116">
        <f t="shared" si="234"/>
        <v>0</v>
      </c>
      <c r="AL941" s="116">
        <f t="shared" si="235"/>
        <v>0</v>
      </c>
      <c r="AM941" s="116">
        <f t="shared" si="236"/>
        <v>0</v>
      </c>
      <c r="AN941" s="116">
        <f t="shared" si="237"/>
        <v>0</v>
      </c>
      <c r="AO941" s="116">
        <f t="shared" si="238"/>
        <v>0</v>
      </c>
      <c r="AP941" s="116">
        <f t="shared" si="239"/>
        <v>0</v>
      </c>
      <c r="AQ941" s="116">
        <f t="shared" si="240"/>
        <v>354</v>
      </c>
    </row>
    <row r="942" spans="1:43" x14ac:dyDescent="0.25">
      <c r="A942" s="119" t="s">
        <v>1226</v>
      </c>
      <c r="B942" s="119" t="s">
        <v>1227</v>
      </c>
      <c r="C942" s="120">
        <v>0</v>
      </c>
      <c r="D942" s="120">
        <v>0</v>
      </c>
      <c r="E942" s="120">
        <v>0</v>
      </c>
      <c r="F942" s="120">
        <v>0</v>
      </c>
      <c r="G942" s="120">
        <v>0</v>
      </c>
      <c r="H942" s="120">
        <v>0</v>
      </c>
      <c r="I942" s="120">
        <v>0</v>
      </c>
      <c r="J942" s="120">
        <v>0</v>
      </c>
      <c r="K942" s="120">
        <v>0</v>
      </c>
      <c r="L942" s="120">
        <v>0</v>
      </c>
      <c r="M942" s="120">
        <v>217</v>
      </c>
      <c r="N942" s="120">
        <v>235</v>
      </c>
      <c r="O942" s="120">
        <v>256</v>
      </c>
      <c r="P942" s="120">
        <v>215</v>
      </c>
      <c r="Q942" s="120">
        <v>1</v>
      </c>
      <c r="R942" s="120">
        <v>924</v>
      </c>
      <c r="AB942" s="116">
        <f t="shared" si="225"/>
        <v>0</v>
      </c>
      <c r="AC942" s="116">
        <f t="shared" si="226"/>
        <v>0</v>
      </c>
      <c r="AD942" s="116">
        <f t="shared" si="227"/>
        <v>0</v>
      </c>
      <c r="AE942" s="116">
        <f t="shared" si="228"/>
        <v>0</v>
      </c>
      <c r="AF942" s="116">
        <f t="shared" si="229"/>
        <v>0</v>
      </c>
      <c r="AG942" s="116">
        <f t="shared" si="230"/>
        <v>0</v>
      </c>
      <c r="AH942" s="116">
        <f t="shared" si="231"/>
        <v>0</v>
      </c>
      <c r="AI942" s="116">
        <f t="shared" si="232"/>
        <v>0</v>
      </c>
      <c r="AJ942" s="116">
        <f t="shared" si="233"/>
        <v>0</v>
      </c>
      <c r="AK942" s="116">
        <f t="shared" si="234"/>
        <v>0</v>
      </c>
      <c r="AL942" s="116">
        <f t="shared" si="235"/>
        <v>217</v>
      </c>
      <c r="AM942" s="116">
        <f t="shared" si="236"/>
        <v>235</v>
      </c>
      <c r="AN942" s="116">
        <f t="shared" si="237"/>
        <v>256</v>
      </c>
      <c r="AO942" s="116">
        <f t="shared" si="238"/>
        <v>215</v>
      </c>
      <c r="AP942" s="116">
        <f t="shared" si="239"/>
        <v>1</v>
      </c>
      <c r="AQ942" s="116">
        <f t="shared" si="240"/>
        <v>924</v>
      </c>
    </row>
    <row r="943" spans="1:43" x14ac:dyDescent="0.25">
      <c r="A943" s="119" t="s">
        <v>1226</v>
      </c>
      <c r="B943" s="119" t="s">
        <v>1228</v>
      </c>
      <c r="C943" s="120">
        <v>0</v>
      </c>
      <c r="D943" s="120">
        <v>0</v>
      </c>
      <c r="E943" s="120">
        <v>0</v>
      </c>
      <c r="F943" s="120">
        <v>0</v>
      </c>
      <c r="G943" s="120">
        <v>0</v>
      </c>
      <c r="H943" s="120">
        <v>0</v>
      </c>
      <c r="I943" s="120">
        <v>0</v>
      </c>
      <c r="J943" s="120">
        <v>0</v>
      </c>
      <c r="K943" s="120">
        <v>265</v>
      </c>
      <c r="L943" s="120">
        <v>288</v>
      </c>
      <c r="M943" s="120">
        <v>0</v>
      </c>
      <c r="N943" s="120">
        <v>0</v>
      </c>
      <c r="O943" s="120">
        <v>0</v>
      </c>
      <c r="P943" s="120">
        <v>0</v>
      </c>
      <c r="Q943" s="120">
        <v>0</v>
      </c>
      <c r="R943" s="118">
        <v>553</v>
      </c>
      <c r="AB943" s="116">
        <f t="shared" si="225"/>
        <v>0</v>
      </c>
      <c r="AC943" s="116">
        <f t="shared" si="226"/>
        <v>0</v>
      </c>
      <c r="AD943" s="116">
        <f t="shared" si="227"/>
        <v>0</v>
      </c>
      <c r="AE943" s="116">
        <f t="shared" si="228"/>
        <v>0</v>
      </c>
      <c r="AF943" s="116">
        <f t="shared" si="229"/>
        <v>0</v>
      </c>
      <c r="AG943" s="116">
        <f t="shared" si="230"/>
        <v>0</v>
      </c>
      <c r="AH943" s="116">
        <f t="shared" si="231"/>
        <v>0</v>
      </c>
      <c r="AI943" s="116">
        <f t="shared" si="232"/>
        <v>0</v>
      </c>
      <c r="AJ943" s="116">
        <f t="shared" si="233"/>
        <v>265</v>
      </c>
      <c r="AK943" s="116">
        <f t="shared" si="234"/>
        <v>288</v>
      </c>
      <c r="AL943" s="116">
        <f t="shared" si="235"/>
        <v>0</v>
      </c>
      <c r="AM943" s="116">
        <f t="shared" si="236"/>
        <v>0</v>
      </c>
      <c r="AN943" s="116">
        <f t="shared" si="237"/>
        <v>0</v>
      </c>
      <c r="AO943" s="116">
        <f t="shared" si="238"/>
        <v>0</v>
      </c>
      <c r="AP943" s="116">
        <f t="shared" si="239"/>
        <v>0</v>
      </c>
      <c r="AQ943" s="116">
        <f t="shared" si="240"/>
        <v>553</v>
      </c>
    </row>
    <row r="944" spans="1:43" x14ac:dyDescent="0.25">
      <c r="A944" s="119" t="s">
        <v>1229</v>
      </c>
      <c r="B944" s="119" t="s">
        <v>1230</v>
      </c>
      <c r="C944" s="120">
        <v>86</v>
      </c>
      <c r="D944" s="120">
        <v>93</v>
      </c>
      <c r="E944" s="120">
        <v>98</v>
      </c>
      <c r="F944" s="120">
        <v>110</v>
      </c>
      <c r="G944" s="120">
        <v>0</v>
      </c>
      <c r="H944" s="120">
        <v>0</v>
      </c>
      <c r="I944" s="120">
        <v>0</v>
      </c>
      <c r="J944" s="120">
        <v>0</v>
      </c>
      <c r="K944" s="120">
        <v>0</v>
      </c>
      <c r="L944" s="120">
        <v>0</v>
      </c>
      <c r="M944" s="120">
        <v>0</v>
      </c>
      <c r="N944" s="120">
        <v>0</v>
      </c>
      <c r="O944" s="120">
        <v>0</v>
      </c>
      <c r="P944" s="120">
        <v>0</v>
      </c>
      <c r="Q944" s="120">
        <v>0</v>
      </c>
      <c r="R944" s="120">
        <v>387</v>
      </c>
      <c r="AB944" s="116">
        <f t="shared" si="225"/>
        <v>86</v>
      </c>
      <c r="AC944" s="116">
        <f t="shared" si="226"/>
        <v>93</v>
      </c>
      <c r="AD944" s="116">
        <f t="shared" si="227"/>
        <v>98</v>
      </c>
      <c r="AE944" s="116">
        <f t="shared" si="228"/>
        <v>110</v>
      </c>
      <c r="AF944" s="116">
        <f t="shared" si="229"/>
        <v>0</v>
      </c>
      <c r="AG944" s="116">
        <f t="shared" si="230"/>
        <v>0</v>
      </c>
      <c r="AH944" s="116">
        <f t="shared" si="231"/>
        <v>0</v>
      </c>
      <c r="AI944" s="116">
        <f t="shared" si="232"/>
        <v>0</v>
      </c>
      <c r="AJ944" s="116">
        <f t="shared" si="233"/>
        <v>0</v>
      </c>
      <c r="AK944" s="116">
        <f t="shared" si="234"/>
        <v>0</v>
      </c>
      <c r="AL944" s="116">
        <f t="shared" si="235"/>
        <v>0</v>
      </c>
      <c r="AM944" s="116">
        <f t="shared" si="236"/>
        <v>0</v>
      </c>
      <c r="AN944" s="116">
        <f t="shared" si="237"/>
        <v>0</v>
      </c>
      <c r="AO944" s="116">
        <f t="shared" si="238"/>
        <v>0</v>
      </c>
      <c r="AP944" s="116">
        <f t="shared" si="239"/>
        <v>0</v>
      </c>
      <c r="AQ944" s="116">
        <f t="shared" si="240"/>
        <v>387</v>
      </c>
    </row>
    <row r="945" spans="1:43" x14ac:dyDescent="0.25">
      <c r="A945" s="119" t="s">
        <v>1229</v>
      </c>
      <c r="B945" s="119" t="s">
        <v>1231</v>
      </c>
      <c r="C945" s="120">
        <v>0</v>
      </c>
      <c r="D945" s="120">
        <v>0</v>
      </c>
      <c r="E945" s="120">
        <v>0</v>
      </c>
      <c r="F945" s="120">
        <v>0</v>
      </c>
      <c r="G945" s="120">
        <v>0</v>
      </c>
      <c r="H945" s="120">
        <v>0</v>
      </c>
      <c r="I945" s="120">
        <v>0</v>
      </c>
      <c r="J945" s="120">
        <v>0</v>
      </c>
      <c r="K945" s="120">
        <v>108</v>
      </c>
      <c r="L945" s="120">
        <v>105</v>
      </c>
      <c r="M945" s="120">
        <v>90</v>
      </c>
      <c r="N945" s="120">
        <v>96</v>
      </c>
      <c r="O945" s="120">
        <v>94</v>
      </c>
      <c r="P945" s="120">
        <v>107</v>
      </c>
      <c r="Q945" s="120">
        <v>0</v>
      </c>
      <c r="R945" s="120">
        <v>600</v>
      </c>
      <c r="AB945" s="116">
        <f t="shared" si="225"/>
        <v>0</v>
      </c>
      <c r="AC945" s="116">
        <f t="shared" si="226"/>
        <v>0</v>
      </c>
      <c r="AD945" s="116">
        <f t="shared" si="227"/>
        <v>0</v>
      </c>
      <c r="AE945" s="116">
        <f t="shared" si="228"/>
        <v>0</v>
      </c>
      <c r="AF945" s="116">
        <f t="shared" si="229"/>
        <v>0</v>
      </c>
      <c r="AG945" s="116">
        <f t="shared" si="230"/>
        <v>0</v>
      </c>
      <c r="AH945" s="116">
        <f t="shared" si="231"/>
        <v>0</v>
      </c>
      <c r="AI945" s="116">
        <f t="shared" si="232"/>
        <v>0</v>
      </c>
      <c r="AJ945" s="116">
        <f t="shared" si="233"/>
        <v>108</v>
      </c>
      <c r="AK945" s="116">
        <f t="shared" si="234"/>
        <v>105</v>
      </c>
      <c r="AL945" s="116">
        <f t="shared" si="235"/>
        <v>90</v>
      </c>
      <c r="AM945" s="116">
        <f t="shared" si="236"/>
        <v>96</v>
      </c>
      <c r="AN945" s="116">
        <f t="shared" si="237"/>
        <v>94</v>
      </c>
      <c r="AO945" s="116">
        <f t="shared" si="238"/>
        <v>107</v>
      </c>
      <c r="AP945" s="116">
        <f t="shared" si="239"/>
        <v>0</v>
      </c>
      <c r="AQ945" s="116">
        <f t="shared" si="240"/>
        <v>600</v>
      </c>
    </row>
    <row r="946" spans="1:43" x14ac:dyDescent="0.25">
      <c r="A946" s="119" t="s">
        <v>1229</v>
      </c>
      <c r="B946" s="119" t="s">
        <v>1232</v>
      </c>
      <c r="C946" s="120">
        <v>0</v>
      </c>
      <c r="D946" s="120">
        <v>0</v>
      </c>
      <c r="E946" s="120">
        <v>0</v>
      </c>
      <c r="F946" s="120">
        <v>0</v>
      </c>
      <c r="G946" s="120">
        <v>102</v>
      </c>
      <c r="H946" s="120">
        <v>109</v>
      </c>
      <c r="I946" s="120">
        <v>102</v>
      </c>
      <c r="J946" s="120">
        <v>86</v>
      </c>
      <c r="K946" s="120">
        <v>0</v>
      </c>
      <c r="L946" s="120">
        <v>0</v>
      </c>
      <c r="M946" s="120">
        <v>0</v>
      </c>
      <c r="N946" s="120">
        <v>0</v>
      </c>
      <c r="O946" s="120">
        <v>0</v>
      </c>
      <c r="P946" s="120">
        <v>0</v>
      </c>
      <c r="Q946" s="120">
        <v>0</v>
      </c>
      <c r="R946" s="120">
        <v>399</v>
      </c>
      <c r="AB946" s="116">
        <f t="shared" si="225"/>
        <v>0</v>
      </c>
      <c r="AC946" s="116">
        <f t="shared" si="226"/>
        <v>0</v>
      </c>
      <c r="AD946" s="116">
        <f t="shared" si="227"/>
        <v>0</v>
      </c>
      <c r="AE946" s="116">
        <f t="shared" si="228"/>
        <v>0</v>
      </c>
      <c r="AF946" s="116">
        <f t="shared" si="229"/>
        <v>102</v>
      </c>
      <c r="AG946" s="116">
        <f t="shared" si="230"/>
        <v>109</v>
      </c>
      <c r="AH946" s="116">
        <f t="shared" si="231"/>
        <v>102</v>
      </c>
      <c r="AI946" s="116">
        <f t="shared" si="232"/>
        <v>86</v>
      </c>
      <c r="AJ946" s="116">
        <f t="shared" si="233"/>
        <v>0</v>
      </c>
      <c r="AK946" s="116">
        <f t="shared" si="234"/>
        <v>0</v>
      </c>
      <c r="AL946" s="116">
        <f t="shared" si="235"/>
        <v>0</v>
      </c>
      <c r="AM946" s="116">
        <f t="shared" si="236"/>
        <v>0</v>
      </c>
      <c r="AN946" s="116">
        <f t="shared" si="237"/>
        <v>0</v>
      </c>
      <c r="AO946" s="116">
        <f t="shared" si="238"/>
        <v>0</v>
      </c>
      <c r="AP946" s="116">
        <f t="shared" si="239"/>
        <v>0</v>
      </c>
      <c r="AQ946" s="116">
        <f t="shared" si="240"/>
        <v>399</v>
      </c>
    </row>
    <row r="947" spans="1:43" x14ac:dyDescent="0.25">
      <c r="A947" s="119" t="s">
        <v>1233</v>
      </c>
      <c r="B947" s="119" t="s">
        <v>1234</v>
      </c>
      <c r="C947" s="120">
        <v>86</v>
      </c>
      <c r="D947" s="120">
        <v>79</v>
      </c>
      <c r="E947" s="120">
        <v>94</v>
      </c>
      <c r="F947" s="120">
        <v>98</v>
      </c>
      <c r="G947" s="120">
        <v>96</v>
      </c>
      <c r="H947" s="120">
        <v>100</v>
      </c>
      <c r="I947" s="120">
        <v>91</v>
      </c>
      <c r="J947" s="120">
        <v>93</v>
      </c>
      <c r="K947" s="120">
        <v>89</v>
      </c>
      <c r="L947" s="120">
        <v>82</v>
      </c>
      <c r="M947" s="120">
        <v>86</v>
      </c>
      <c r="N947" s="120">
        <v>79</v>
      </c>
      <c r="O947" s="120">
        <v>59</v>
      </c>
      <c r="P947" s="120">
        <v>55</v>
      </c>
      <c r="Q947" s="120">
        <v>2</v>
      </c>
      <c r="R947" s="120">
        <v>1189</v>
      </c>
      <c r="AB947" s="116">
        <f t="shared" si="225"/>
        <v>86</v>
      </c>
      <c r="AC947" s="116">
        <f t="shared" si="226"/>
        <v>79</v>
      </c>
      <c r="AD947" s="116">
        <f t="shared" si="227"/>
        <v>94</v>
      </c>
      <c r="AE947" s="116">
        <f t="shared" si="228"/>
        <v>98</v>
      </c>
      <c r="AF947" s="116">
        <f t="shared" si="229"/>
        <v>96</v>
      </c>
      <c r="AG947" s="116">
        <f t="shared" si="230"/>
        <v>100</v>
      </c>
      <c r="AH947" s="116">
        <f t="shared" si="231"/>
        <v>91</v>
      </c>
      <c r="AI947" s="116">
        <f t="shared" si="232"/>
        <v>93</v>
      </c>
      <c r="AJ947" s="116">
        <f t="shared" si="233"/>
        <v>89</v>
      </c>
      <c r="AK947" s="116">
        <f t="shared" si="234"/>
        <v>82</v>
      </c>
      <c r="AL947" s="116">
        <f t="shared" si="235"/>
        <v>86</v>
      </c>
      <c r="AM947" s="116">
        <f t="shared" si="236"/>
        <v>79</v>
      </c>
      <c r="AN947" s="116">
        <f t="shared" si="237"/>
        <v>59</v>
      </c>
      <c r="AO947" s="116">
        <f t="shared" si="238"/>
        <v>55</v>
      </c>
      <c r="AP947" s="116">
        <f t="shared" si="239"/>
        <v>2</v>
      </c>
      <c r="AQ947" s="116">
        <f t="shared" si="240"/>
        <v>1189</v>
      </c>
    </row>
    <row r="948" spans="1:43" x14ac:dyDescent="0.25">
      <c r="A948" s="119" t="s">
        <v>1235</v>
      </c>
      <c r="B948" s="119" t="s">
        <v>1090</v>
      </c>
      <c r="C948" s="120">
        <v>16</v>
      </c>
      <c r="D948" s="120">
        <v>59</v>
      </c>
      <c r="E948" s="120">
        <v>44</v>
      </c>
      <c r="F948" s="120">
        <v>53</v>
      </c>
      <c r="G948" s="120">
        <v>55</v>
      </c>
      <c r="H948" s="120">
        <v>0</v>
      </c>
      <c r="I948" s="120">
        <v>0</v>
      </c>
      <c r="J948" s="120">
        <v>0</v>
      </c>
      <c r="K948" s="120">
        <v>0</v>
      </c>
      <c r="L948" s="120">
        <v>0</v>
      </c>
      <c r="M948" s="120">
        <v>0</v>
      </c>
      <c r="N948" s="120">
        <v>0</v>
      </c>
      <c r="O948" s="120">
        <v>0</v>
      </c>
      <c r="P948" s="120">
        <v>0</v>
      </c>
      <c r="Q948" s="120">
        <v>0</v>
      </c>
      <c r="R948" s="120">
        <v>227</v>
      </c>
      <c r="AB948" s="116">
        <f t="shared" si="225"/>
        <v>16</v>
      </c>
      <c r="AC948" s="116">
        <f t="shared" si="226"/>
        <v>59</v>
      </c>
      <c r="AD948" s="116">
        <f t="shared" si="227"/>
        <v>44</v>
      </c>
      <c r="AE948" s="116">
        <f t="shared" si="228"/>
        <v>53</v>
      </c>
      <c r="AF948" s="116">
        <f t="shared" si="229"/>
        <v>55</v>
      </c>
      <c r="AG948" s="116">
        <f t="shared" si="230"/>
        <v>0</v>
      </c>
      <c r="AH948" s="116">
        <f t="shared" si="231"/>
        <v>0</v>
      </c>
      <c r="AI948" s="116">
        <f t="shared" si="232"/>
        <v>0</v>
      </c>
      <c r="AJ948" s="116">
        <f t="shared" si="233"/>
        <v>0</v>
      </c>
      <c r="AK948" s="116">
        <f t="shared" si="234"/>
        <v>0</v>
      </c>
      <c r="AL948" s="116">
        <f t="shared" si="235"/>
        <v>0</v>
      </c>
      <c r="AM948" s="116">
        <f t="shared" si="236"/>
        <v>0</v>
      </c>
      <c r="AN948" s="116">
        <f t="shared" si="237"/>
        <v>0</v>
      </c>
      <c r="AO948" s="116">
        <f t="shared" si="238"/>
        <v>0</v>
      </c>
      <c r="AP948" s="116">
        <f t="shared" si="239"/>
        <v>0</v>
      </c>
      <c r="AQ948" s="116">
        <f t="shared" si="240"/>
        <v>227</v>
      </c>
    </row>
    <row r="949" spans="1:43" x14ac:dyDescent="0.25">
      <c r="A949" s="119" t="s">
        <v>1235</v>
      </c>
      <c r="B949" s="119" t="s">
        <v>1236</v>
      </c>
      <c r="C949" s="120">
        <v>0</v>
      </c>
      <c r="D949" s="120">
        <v>0</v>
      </c>
      <c r="E949" s="120">
        <v>0</v>
      </c>
      <c r="F949" s="120">
        <v>0</v>
      </c>
      <c r="G949" s="120">
        <v>0</v>
      </c>
      <c r="H949" s="120">
        <v>48</v>
      </c>
      <c r="I949" s="120">
        <v>46</v>
      </c>
      <c r="J949" s="120">
        <v>60</v>
      </c>
      <c r="K949" s="120">
        <v>0</v>
      </c>
      <c r="L949" s="120">
        <v>0</v>
      </c>
      <c r="M949" s="120">
        <v>0</v>
      </c>
      <c r="N949" s="120">
        <v>0</v>
      </c>
      <c r="O949" s="120">
        <v>0</v>
      </c>
      <c r="P949" s="120">
        <v>0</v>
      </c>
      <c r="Q949" s="120">
        <v>0</v>
      </c>
      <c r="R949" s="120">
        <v>154</v>
      </c>
      <c r="AB949" s="116">
        <f t="shared" si="225"/>
        <v>0</v>
      </c>
      <c r="AC949" s="116">
        <f t="shared" si="226"/>
        <v>0</v>
      </c>
      <c r="AD949" s="116">
        <f t="shared" si="227"/>
        <v>0</v>
      </c>
      <c r="AE949" s="116">
        <f t="shared" si="228"/>
        <v>0</v>
      </c>
      <c r="AF949" s="116">
        <f t="shared" si="229"/>
        <v>0</v>
      </c>
      <c r="AG949" s="116">
        <f t="shared" si="230"/>
        <v>48</v>
      </c>
      <c r="AH949" s="116">
        <f t="shared" si="231"/>
        <v>46</v>
      </c>
      <c r="AI949" s="116">
        <f t="shared" si="232"/>
        <v>60</v>
      </c>
      <c r="AJ949" s="116">
        <f t="shared" si="233"/>
        <v>0</v>
      </c>
      <c r="AK949" s="116">
        <f t="shared" si="234"/>
        <v>0</v>
      </c>
      <c r="AL949" s="116">
        <f t="shared" si="235"/>
        <v>0</v>
      </c>
      <c r="AM949" s="116">
        <f t="shared" si="236"/>
        <v>0</v>
      </c>
      <c r="AN949" s="116">
        <f t="shared" si="237"/>
        <v>0</v>
      </c>
      <c r="AO949" s="116">
        <f t="shared" si="238"/>
        <v>0</v>
      </c>
      <c r="AP949" s="116">
        <f t="shared" si="239"/>
        <v>0</v>
      </c>
      <c r="AQ949" s="116">
        <f t="shared" si="240"/>
        <v>154</v>
      </c>
    </row>
    <row r="950" spans="1:43" x14ac:dyDescent="0.25">
      <c r="A950" s="119" t="s">
        <v>1237</v>
      </c>
      <c r="B950" s="119" t="s">
        <v>1238</v>
      </c>
      <c r="C950" s="120">
        <v>0</v>
      </c>
      <c r="D950" s="120">
        <v>0</v>
      </c>
      <c r="E950" s="120">
        <v>0</v>
      </c>
      <c r="F950" s="120">
        <v>0</v>
      </c>
      <c r="G950" s="120">
        <v>0</v>
      </c>
      <c r="H950" s="120">
        <v>88</v>
      </c>
      <c r="I950" s="120">
        <v>92</v>
      </c>
      <c r="J950" s="120">
        <v>83</v>
      </c>
      <c r="K950" s="120">
        <v>97</v>
      </c>
      <c r="L950" s="120">
        <v>91</v>
      </c>
      <c r="M950" s="120">
        <v>0</v>
      </c>
      <c r="N950" s="120">
        <v>0</v>
      </c>
      <c r="O950" s="120">
        <v>0</v>
      </c>
      <c r="P950" s="120">
        <v>0</v>
      </c>
      <c r="Q950" s="120">
        <v>0</v>
      </c>
      <c r="R950" s="120">
        <v>451</v>
      </c>
      <c r="AB950" s="116">
        <f t="shared" si="225"/>
        <v>0</v>
      </c>
      <c r="AC950" s="116">
        <f t="shared" si="226"/>
        <v>0</v>
      </c>
      <c r="AD950" s="116">
        <f t="shared" si="227"/>
        <v>0</v>
      </c>
      <c r="AE950" s="116">
        <f t="shared" si="228"/>
        <v>0</v>
      </c>
      <c r="AF950" s="116">
        <f t="shared" si="229"/>
        <v>0</v>
      </c>
      <c r="AG950" s="116">
        <f t="shared" si="230"/>
        <v>88</v>
      </c>
      <c r="AH950" s="116">
        <f t="shared" si="231"/>
        <v>92</v>
      </c>
      <c r="AI950" s="116">
        <f t="shared" si="232"/>
        <v>83</v>
      </c>
      <c r="AJ950" s="116">
        <f t="shared" si="233"/>
        <v>97</v>
      </c>
      <c r="AK950" s="116">
        <f t="shared" si="234"/>
        <v>91</v>
      </c>
      <c r="AL950" s="116">
        <f t="shared" si="235"/>
        <v>0</v>
      </c>
      <c r="AM950" s="116">
        <f t="shared" si="236"/>
        <v>0</v>
      </c>
      <c r="AN950" s="116">
        <f t="shared" si="237"/>
        <v>0</v>
      </c>
      <c r="AO950" s="116">
        <f t="shared" si="238"/>
        <v>0</v>
      </c>
      <c r="AP950" s="116">
        <f t="shared" si="239"/>
        <v>0</v>
      </c>
      <c r="AQ950" s="116">
        <f t="shared" si="240"/>
        <v>451</v>
      </c>
    </row>
    <row r="951" spans="1:43" x14ac:dyDescent="0.25">
      <c r="A951" s="119" t="s">
        <v>1237</v>
      </c>
      <c r="B951" s="119" t="s">
        <v>1239</v>
      </c>
      <c r="C951" s="120">
        <v>58</v>
      </c>
      <c r="D951" s="120">
        <v>101</v>
      </c>
      <c r="E951" s="120">
        <v>110</v>
      </c>
      <c r="F951" s="120">
        <v>90</v>
      </c>
      <c r="G951" s="120">
        <v>97</v>
      </c>
      <c r="H951" s="120">
        <v>0</v>
      </c>
      <c r="I951" s="120">
        <v>0</v>
      </c>
      <c r="J951" s="120">
        <v>0</v>
      </c>
      <c r="K951" s="120">
        <v>0</v>
      </c>
      <c r="L951" s="120">
        <v>0</v>
      </c>
      <c r="M951" s="120">
        <v>0</v>
      </c>
      <c r="N951" s="120">
        <v>0</v>
      </c>
      <c r="O951" s="120">
        <v>0</v>
      </c>
      <c r="P951" s="120">
        <v>0</v>
      </c>
      <c r="Q951" s="120">
        <v>0</v>
      </c>
      <c r="R951" s="120">
        <v>456</v>
      </c>
      <c r="AB951" s="116">
        <f t="shared" si="225"/>
        <v>58</v>
      </c>
      <c r="AC951" s="116">
        <f t="shared" si="226"/>
        <v>101</v>
      </c>
      <c r="AD951" s="116">
        <f t="shared" si="227"/>
        <v>110</v>
      </c>
      <c r="AE951" s="116">
        <f t="shared" si="228"/>
        <v>90</v>
      </c>
      <c r="AF951" s="116">
        <f t="shared" si="229"/>
        <v>97</v>
      </c>
      <c r="AG951" s="116">
        <f t="shared" si="230"/>
        <v>0</v>
      </c>
      <c r="AH951" s="116">
        <f t="shared" si="231"/>
        <v>0</v>
      </c>
      <c r="AI951" s="116">
        <f t="shared" si="232"/>
        <v>0</v>
      </c>
      <c r="AJ951" s="116">
        <f t="shared" si="233"/>
        <v>0</v>
      </c>
      <c r="AK951" s="116">
        <f t="shared" si="234"/>
        <v>0</v>
      </c>
      <c r="AL951" s="116">
        <f t="shared" si="235"/>
        <v>0</v>
      </c>
      <c r="AM951" s="116">
        <f t="shared" si="236"/>
        <v>0</v>
      </c>
      <c r="AN951" s="116">
        <f t="shared" si="237"/>
        <v>0</v>
      </c>
      <c r="AO951" s="116">
        <f t="shared" si="238"/>
        <v>0</v>
      </c>
      <c r="AP951" s="116">
        <f t="shared" si="239"/>
        <v>0</v>
      </c>
      <c r="AQ951" s="116">
        <f t="shared" si="240"/>
        <v>456</v>
      </c>
    </row>
    <row r="952" spans="1:43" x14ac:dyDescent="0.25">
      <c r="A952" s="119" t="s">
        <v>1237</v>
      </c>
      <c r="B952" s="119" t="s">
        <v>1240</v>
      </c>
      <c r="C952" s="120">
        <v>0</v>
      </c>
      <c r="D952" s="120">
        <v>0</v>
      </c>
      <c r="E952" s="120">
        <v>0</v>
      </c>
      <c r="F952" s="120">
        <v>0</v>
      </c>
      <c r="G952" s="120">
        <v>0</v>
      </c>
      <c r="H952" s="120">
        <v>0</v>
      </c>
      <c r="I952" s="120">
        <v>0</v>
      </c>
      <c r="J952" s="120">
        <v>0</v>
      </c>
      <c r="K952" s="120">
        <v>0</v>
      </c>
      <c r="L952" s="120">
        <v>0</v>
      </c>
      <c r="M952" s="120">
        <v>78</v>
      </c>
      <c r="N952" s="120">
        <v>69</v>
      </c>
      <c r="O952" s="120">
        <v>81</v>
      </c>
      <c r="P952" s="120">
        <v>81</v>
      </c>
      <c r="Q952" s="120">
        <v>1</v>
      </c>
      <c r="R952" s="120">
        <v>310</v>
      </c>
      <c r="AB952" s="116">
        <f t="shared" si="225"/>
        <v>0</v>
      </c>
      <c r="AC952" s="116">
        <f t="shared" si="226"/>
        <v>0</v>
      </c>
      <c r="AD952" s="116">
        <f t="shared" si="227"/>
        <v>0</v>
      </c>
      <c r="AE952" s="116">
        <f t="shared" si="228"/>
        <v>0</v>
      </c>
      <c r="AF952" s="116">
        <f t="shared" si="229"/>
        <v>0</v>
      </c>
      <c r="AG952" s="116">
        <f t="shared" si="230"/>
        <v>0</v>
      </c>
      <c r="AH952" s="116">
        <f t="shared" si="231"/>
        <v>0</v>
      </c>
      <c r="AI952" s="116">
        <f t="shared" si="232"/>
        <v>0</v>
      </c>
      <c r="AJ952" s="116">
        <f t="shared" si="233"/>
        <v>0</v>
      </c>
      <c r="AK952" s="116">
        <f t="shared" si="234"/>
        <v>0</v>
      </c>
      <c r="AL952" s="116">
        <f t="shared" si="235"/>
        <v>78</v>
      </c>
      <c r="AM952" s="116">
        <f t="shared" si="236"/>
        <v>69</v>
      </c>
      <c r="AN952" s="116">
        <f t="shared" si="237"/>
        <v>81</v>
      </c>
      <c r="AO952" s="116">
        <f t="shared" si="238"/>
        <v>81</v>
      </c>
      <c r="AP952" s="116">
        <f t="shared" si="239"/>
        <v>1</v>
      </c>
      <c r="AQ952" s="116">
        <f t="shared" si="240"/>
        <v>310</v>
      </c>
    </row>
    <row r="953" spans="1:43" x14ac:dyDescent="0.25">
      <c r="A953" s="119" t="s">
        <v>1241</v>
      </c>
      <c r="B953" s="119" t="s">
        <v>1242</v>
      </c>
      <c r="C953" s="120">
        <v>0</v>
      </c>
      <c r="D953" s="120">
        <v>0</v>
      </c>
      <c r="E953" s="120">
        <v>0</v>
      </c>
      <c r="F953" s="120">
        <v>0</v>
      </c>
      <c r="G953" s="120">
        <v>0</v>
      </c>
      <c r="H953" s="120">
        <v>181</v>
      </c>
      <c r="I953" s="120">
        <v>203</v>
      </c>
      <c r="J953" s="120">
        <v>0</v>
      </c>
      <c r="K953" s="120">
        <v>0</v>
      </c>
      <c r="L953" s="120">
        <v>0</v>
      </c>
      <c r="M953" s="120">
        <v>0</v>
      </c>
      <c r="N953" s="120">
        <v>0</v>
      </c>
      <c r="O953" s="120">
        <v>0</v>
      </c>
      <c r="P953" s="120">
        <v>0</v>
      </c>
      <c r="Q953" s="120">
        <v>0</v>
      </c>
      <c r="R953" s="120">
        <v>384</v>
      </c>
      <c r="AB953" s="116">
        <f t="shared" si="225"/>
        <v>0</v>
      </c>
      <c r="AC953" s="116">
        <f t="shared" si="226"/>
        <v>0</v>
      </c>
      <c r="AD953" s="116">
        <f t="shared" si="227"/>
        <v>0</v>
      </c>
      <c r="AE953" s="116">
        <f t="shared" si="228"/>
        <v>0</v>
      </c>
      <c r="AF953" s="116">
        <f t="shared" si="229"/>
        <v>0</v>
      </c>
      <c r="AG953" s="116">
        <f t="shared" si="230"/>
        <v>181</v>
      </c>
      <c r="AH953" s="116">
        <f t="shared" si="231"/>
        <v>203</v>
      </c>
      <c r="AI953" s="116">
        <f t="shared" si="232"/>
        <v>0</v>
      </c>
      <c r="AJ953" s="116">
        <f t="shared" si="233"/>
        <v>0</v>
      </c>
      <c r="AK953" s="116">
        <f t="shared" si="234"/>
        <v>0</v>
      </c>
      <c r="AL953" s="116">
        <f t="shared" si="235"/>
        <v>0</v>
      </c>
      <c r="AM953" s="116">
        <f t="shared" si="236"/>
        <v>0</v>
      </c>
      <c r="AN953" s="116">
        <f t="shared" si="237"/>
        <v>0</v>
      </c>
      <c r="AO953" s="116">
        <f t="shared" si="238"/>
        <v>0</v>
      </c>
      <c r="AP953" s="116">
        <f t="shared" si="239"/>
        <v>0</v>
      </c>
      <c r="AQ953" s="116">
        <f t="shared" si="240"/>
        <v>384</v>
      </c>
    </row>
    <row r="954" spans="1:43" x14ac:dyDescent="0.25">
      <c r="A954" s="119" t="s">
        <v>1241</v>
      </c>
      <c r="B954" s="119" t="s">
        <v>1243</v>
      </c>
      <c r="C954" s="120">
        <v>0</v>
      </c>
      <c r="D954" s="120">
        <v>0</v>
      </c>
      <c r="E954" s="120">
        <v>0</v>
      </c>
      <c r="F954" s="120">
        <v>0</v>
      </c>
      <c r="G954" s="120">
        <v>0</v>
      </c>
      <c r="H954" s="120">
        <v>0</v>
      </c>
      <c r="I954" s="120">
        <v>0</v>
      </c>
      <c r="J954" s="120">
        <v>0</v>
      </c>
      <c r="K954" s="120">
        <v>0</v>
      </c>
      <c r="L954" s="120">
        <v>0</v>
      </c>
      <c r="M954" s="120">
        <v>193</v>
      </c>
      <c r="N954" s="120">
        <v>159</v>
      </c>
      <c r="O954" s="120">
        <v>174</v>
      </c>
      <c r="P954" s="120">
        <v>175</v>
      </c>
      <c r="Q954" s="120">
        <v>3</v>
      </c>
      <c r="R954" s="120">
        <v>704</v>
      </c>
      <c r="AB954" s="116">
        <f t="shared" si="225"/>
        <v>0</v>
      </c>
      <c r="AC954" s="116">
        <f t="shared" si="226"/>
        <v>0</v>
      </c>
      <c r="AD954" s="116">
        <f t="shared" si="227"/>
        <v>0</v>
      </c>
      <c r="AE954" s="116">
        <f t="shared" si="228"/>
        <v>0</v>
      </c>
      <c r="AF954" s="116">
        <f t="shared" si="229"/>
        <v>0</v>
      </c>
      <c r="AG954" s="116">
        <f t="shared" si="230"/>
        <v>0</v>
      </c>
      <c r="AH954" s="116">
        <f t="shared" si="231"/>
        <v>0</v>
      </c>
      <c r="AI954" s="116">
        <f t="shared" si="232"/>
        <v>0</v>
      </c>
      <c r="AJ954" s="116">
        <f t="shared" si="233"/>
        <v>0</v>
      </c>
      <c r="AK954" s="116">
        <f t="shared" si="234"/>
        <v>0</v>
      </c>
      <c r="AL954" s="116">
        <f t="shared" si="235"/>
        <v>193</v>
      </c>
      <c r="AM954" s="116">
        <f t="shared" si="236"/>
        <v>159</v>
      </c>
      <c r="AN954" s="116">
        <f t="shared" si="237"/>
        <v>174</v>
      </c>
      <c r="AO954" s="116">
        <f t="shared" si="238"/>
        <v>175</v>
      </c>
      <c r="AP954" s="116">
        <f t="shared" si="239"/>
        <v>3</v>
      </c>
      <c r="AQ954" s="116">
        <f t="shared" si="240"/>
        <v>704</v>
      </c>
    </row>
    <row r="955" spans="1:43" x14ac:dyDescent="0.25">
      <c r="A955" s="119" t="s">
        <v>1241</v>
      </c>
      <c r="B955" s="119" t="s">
        <v>1244</v>
      </c>
      <c r="C955" s="120">
        <v>35</v>
      </c>
      <c r="D955" s="120">
        <v>179</v>
      </c>
      <c r="E955" s="120">
        <v>198</v>
      </c>
      <c r="F955" s="120">
        <v>0</v>
      </c>
      <c r="G955" s="120">
        <v>0</v>
      </c>
      <c r="H955" s="120">
        <v>0</v>
      </c>
      <c r="I955" s="120">
        <v>0</v>
      </c>
      <c r="J955" s="120">
        <v>0</v>
      </c>
      <c r="K955" s="120">
        <v>0</v>
      </c>
      <c r="L955" s="120">
        <v>0</v>
      </c>
      <c r="M955" s="120">
        <v>0</v>
      </c>
      <c r="N955" s="120">
        <v>0</v>
      </c>
      <c r="O955" s="120">
        <v>0</v>
      </c>
      <c r="P955" s="120">
        <v>0</v>
      </c>
      <c r="Q955" s="120">
        <v>0</v>
      </c>
      <c r="R955" s="118">
        <v>412</v>
      </c>
      <c r="AB955" s="116">
        <f t="shared" si="225"/>
        <v>35</v>
      </c>
      <c r="AC955" s="116">
        <f t="shared" si="226"/>
        <v>179</v>
      </c>
      <c r="AD955" s="116">
        <f t="shared" si="227"/>
        <v>198</v>
      </c>
      <c r="AE955" s="116">
        <f t="shared" si="228"/>
        <v>0</v>
      </c>
      <c r="AF955" s="116">
        <f t="shared" si="229"/>
        <v>0</v>
      </c>
      <c r="AG955" s="116">
        <f t="shared" si="230"/>
        <v>0</v>
      </c>
      <c r="AH955" s="116">
        <f t="shared" si="231"/>
        <v>0</v>
      </c>
      <c r="AI955" s="116">
        <f t="shared" si="232"/>
        <v>0</v>
      </c>
      <c r="AJ955" s="116">
        <f t="shared" si="233"/>
        <v>0</v>
      </c>
      <c r="AK955" s="116">
        <f t="shared" si="234"/>
        <v>0</v>
      </c>
      <c r="AL955" s="116">
        <f t="shared" si="235"/>
        <v>0</v>
      </c>
      <c r="AM955" s="116">
        <f t="shared" si="236"/>
        <v>0</v>
      </c>
      <c r="AN955" s="116">
        <f t="shared" si="237"/>
        <v>0</v>
      </c>
      <c r="AO955" s="116">
        <f t="shared" si="238"/>
        <v>0</v>
      </c>
      <c r="AP955" s="116">
        <f t="shared" si="239"/>
        <v>0</v>
      </c>
      <c r="AQ955" s="116">
        <f t="shared" si="240"/>
        <v>412</v>
      </c>
    </row>
    <row r="956" spans="1:43" x14ac:dyDescent="0.25">
      <c r="A956" s="119" t="s">
        <v>1241</v>
      </c>
      <c r="B956" s="119" t="s">
        <v>1245</v>
      </c>
      <c r="C956" s="120">
        <v>12</v>
      </c>
      <c r="D956" s="120">
        <v>0</v>
      </c>
      <c r="E956" s="120">
        <v>0</v>
      </c>
      <c r="F956" s="120">
        <v>184</v>
      </c>
      <c r="G956" s="120">
        <v>208</v>
      </c>
      <c r="H956" s="120">
        <v>0</v>
      </c>
      <c r="I956" s="120">
        <v>0</v>
      </c>
      <c r="J956" s="120">
        <v>0</v>
      </c>
      <c r="K956" s="120">
        <v>0</v>
      </c>
      <c r="L956" s="120">
        <v>0</v>
      </c>
      <c r="M956" s="120">
        <v>0</v>
      </c>
      <c r="N956" s="120">
        <v>0</v>
      </c>
      <c r="O956" s="120">
        <v>0</v>
      </c>
      <c r="P956" s="120">
        <v>0</v>
      </c>
      <c r="Q956" s="120">
        <v>0</v>
      </c>
      <c r="R956" s="120">
        <v>404</v>
      </c>
      <c r="AB956" s="116">
        <f t="shared" si="225"/>
        <v>12</v>
      </c>
      <c r="AC956" s="116">
        <f t="shared" si="226"/>
        <v>0</v>
      </c>
      <c r="AD956" s="116">
        <f t="shared" si="227"/>
        <v>0</v>
      </c>
      <c r="AE956" s="116">
        <f t="shared" si="228"/>
        <v>184</v>
      </c>
      <c r="AF956" s="116">
        <f t="shared" si="229"/>
        <v>208</v>
      </c>
      <c r="AG956" s="116">
        <f t="shared" si="230"/>
        <v>0</v>
      </c>
      <c r="AH956" s="116">
        <f t="shared" si="231"/>
        <v>0</v>
      </c>
      <c r="AI956" s="116">
        <f t="shared" si="232"/>
        <v>0</v>
      </c>
      <c r="AJ956" s="116">
        <f t="shared" si="233"/>
        <v>0</v>
      </c>
      <c r="AK956" s="116">
        <f t="shared" si="234"/>
        <v>0</v>
      </c>
      <c r="AL956" s="116">
        <f t="shared" si="235"/>
        <v>0</v>
      </c>
      <c r="AM956" s="116">
        <f t="shared" si="236"/>
        <v>0</v>
      </c>
      <c r="AN956" s="116">
        <f t="shared" si="237"/>
        <v>0</v>
      </c>
      <c r="AO956" s="116">
        <f t="shared" si="238"/>
        <v>0</v>
      </c>
      <c r="AP956" s="116">
        <f t="shared" si="239"/>
        <v>0</v>
      </c>
      <c r="AQ956" s="116">
        <f t="shared" si="240"/>
        <v>404</v>
      </c>
    </row>
    <row r="957" spans="1:43" x14ac:dyDescent="0.25">
      <c r="A957" s="119" t="s">
        <v>1241</v>
      </c>
      <c r="B957" s="119" t="s">
        <v>1246</v>
      </c>
      <c r="C957" s="120">
        <v>0</v>
      </c>
      <c r="D957" s="120">
        <v>0</v>
      </c>
      <c r="E957" s="120">
        <v>0</v>
      </c>
      <c r="F957" s="120">
        <v>0</v>
      </c>
      <c r="G957" s="120">
        <v>0</v>
      </c>
      <c r="H957" s="120">
        <v>0</v>
      </c>
      <c r="I957" s="120">
        <v>0</v>
      </c>
      <c r="J957" s="120">
        <v>192</v>
      </c>
      <c r="K957" s="120">
        <v>190</v>
      </c>
      <c r="L957" s="120">
        <v>192</v>
      </c>
      <c r="M957" s="120">
        <v>0</v>
      </c>
      <c r="N957" s="120">
        <v>0</v>
      </c>
      <c r="O957" s="120">
        <v>0</v>
      </c>
      <c r="P957" s="120">
        <v>0</v>
      </c>
      <c r="Q957" s="120">
        <v>0</v>
      </c>
      <c r="R957" s="120">
        <v>574</v>
      </c>
      <c r="AB957" s="116">
        <f t="shared" si="225"/>
        <v>0</v>
      </c>
      <c r="AC957" s="116">
        <f t="shared" si="226"/>
        <v>0</v>
      </c>
      <c r="AD957" s="116">
        <f t="shared" si="227"/>
        <v>0</v>
      </c>
      <c r="AE957" s="116">
        <f t="shared" si="228"/>
        <v>0</v>
      </c>
      <c r="AF957" s="116">
        <f t="shared" si="229"/>
        <v>0</v>
      </c>
      <c r="AG957" s="116">
        <f t="shared" si="230"/>
        <v>0</v>
      </c>
      <c r="AH957" s="116">
        <f t="shared" si="231"/>
        <v>0</v>
      </c>
      <c r="AI957" s="116">
        <f t="shared" si="232"/>
        <v>192</v>
      </c>
      <c r="AJ957" s="116">
        <f t="shared" si="233"/>
        <v>190</v>
      </c>
      <c r="AK957" s="116">
        <f t="shared" si="234"/>
        <v>192</v>
      </c>
      <c r="AL957" s="116">
        <f t="shared" si="235"/>
        <v>0</v>
      </c>
      <c r="AM957" s="116">
        <f t="shared" si="236"/>
        <v>0</v>
      </c>
      <c r="AN957" s="116">
        <f t="shared" si="237"/>
        <v>0</v>
      </c>
      <c r="AO957" s="116">
        <f t="shared" si="238"/>
        <v>0</v>
      </c>
      <c r="AP957" s="116">
        <f t="shared" si="239"/>
        <v>0</v>
      </c>
      <c r="AQ957" s="116">
        <f t="shared" si="240"/>
        <v>574</v>
      </c>
    </row>
    <row r="958" spans="1:43" x14ac:dyDescent="0.25">
      <c r="A958" s="119" t="s">
        <v>1247</v>
      </c>
      <c r="B958" s="119" t="s">
        <v>1248</v>
      </c>
      <c r="C958" s="120">
        <v>38</v>
      </c>
      <c r="D958" s="120">
        <v>87</v>
      </c>
      <c r="E958" s="120">
        <v>91</v>
      </c>
      <c r="F958" s="120">
        <v>73</v>
      </c>
      <c r="G958" s="120">
        <v>92</v>
      </c>
      <c r="H958" s="120">
        <v>83</v>
      </c>
      <c r="I958" s="120">
        <v>92</v>
      </c>
      <c r="J958" s="120">
        <v>0</v>
      </c>
      <c r="K958" s="120">
        <v>0</v>
      </c>
      <c r="L958" s="120">
        <v>0</v>
      </c>
      <c r="M958" s="120">
        <v>0</v>
      </c>
      <c r="N958" s="120">
        <v>0</v>
      </c>
      <c r="O958" s="120">
        <v>0</v>
      </c>
      <c r="P958" s="120">
        <v>0</v>
      </c>
      <c r="Q958" s="120">
        <v>0</v>
      </c>
      <c r="R958" s="120">
        <v>556</v>
      </c>
      <c r="AB958" s="116">
        <f t="shared" si="225"/>
        <v>38</v>
      </c>
      <c r="AC958" s="116">
        <f t="shared" si="226"/>
        <v>87</v>
      </c>
      <c r="AD958" s="116">
        <f t="shared" si="227"/>
        <v>91</v>
      </c>
      <c r="AE958" s="116">
        <f t="shared" si="228"/>
        <v>73</v>
      </c>
      <c r="AF958" s="116">
        <f t="shared" si="229"/>
        <v>92</v>
      </c>
      <c r="AG958" s="116">
        <f t="shared" si="230"/>
        <v>83</v>
      </c>
      <c r="AH958" s="116">
        <f t="shared" si="231"/>
        <v>92</v>
      </c>
      <c r="AI958" s="116">
        <f t="shared" si="232"/>
        <v>0</v>
      </c>
      <c r="AJ958" s="116">
        <f t="shared" si="233"/>
        <v>0</v>
      </c>
      <c r="AK958" s="116">
        <f t="shared" si="234"/>
        <v>0</v>
      </c>
      <c r="AL958" s="116">
        <f t="shared" si="235"/>
        <v>0</v>
      </c>
      <c r="AM958" s="116">
        <f t="shared" si="236"/>
        <v>0</v>
      </c>
      <c r="AN958" s="116">
        <f t="shared" si="237"/>
        <v>0</v>
      </c>
      <c r="AO958" s="116">
        <f t="shared" si="238"/>
        <v>0</v>
      </c>
      <c r="AP958" s="116">
        <f t="shared" si="239"/>
        <v>0</v>
      </c>
      <c r="AQ958" s="116">
        <f t="shared" si="240"/>
        <v>556</v>
      </c>
    </row>
    <row r="959" spans="1:43" x14ac:dyDescent="0.25">
      <c r="A959" s="119" t="s">
        <v>1247</v>
      </c>
      <c r="B959" s="119" t="s">
        <v>1249</v>
      </c>
      <c r="C959" s="120">
        <v>0</v>
      </c>
      <c r="D959" s="120">
        <v>0</v>
      </c>
      <c r="E959" s="120">
        <v>0</v>
      </c>
      <c r="F959" s="120">
        <v>0</v>
      </c>
      <c r="G959" s="120">
        <v>0</v>
      </c>
      <c r="H959" s="120">
        <v>0</v>
      </c>
      <c r="I959" s="120">
        <v>0</v>
      </c>
      <c r="J959" s="120">
        <v>0</v>
      </c>
      <c r="K959" s="120">
        <v>0</v>
      </c>
      <c r="L959" s="120">
        <v>0</v>
      </c>
      <c r="M959" s="120">
        <v>0</v>
      </c>
      <c r="N959" s="120">
        <v>4</v>
      </c>
      <c r="O959" s="120">
        <v>2</v>
      </c>
      <c r="P959" s="120">
        <v>5</v>
      </c>
      <c r="Q959" s="120">
        <v>0</v>
      </c>
      <c r="R959" s="120">
        <v>11</v>
      </c>
      <c r="AB959" s="116">
        <f t="shared" si="225"/>
        <v>0</v>
      </c>
      <c r="AC959" s="116">
        <f t="shared" si="226"/>
        <v>0</v>
      </c>
      <c r="AD959" s="116">
        <f t="shared" si="227"/>
        <v>0</v>
      </c>
      <c r="AE959" s="116">
        <f t="shared" si="228"/>
        <v>0</v>
      </c>
      <c r="AF959" s="116">
        <f t="shared" si="229"/>
        <v>0</v>
      </c>
      <c r="AG959" s="116">
        <f t="shared" si="230"/>
        <v>0</v>
      </c>
      <c r="AH959" s="116">
        <f t="shared" si="231"/>
        <v>0</v>
      </c>
      <c r="AI959" s="116">
        <f t="shared" si="232"/>
        <v>0</v>
      </c>
      <c r="AJ959" s="116">
        <f t="shared" si="233"/>
        <v>0</v>
      </c>
      <c r="AK959" s="116">
        <f t="shared" si="234"/>
        <v>0</v>
      </c>
      <c r="AL959" s="116">
        <f t="shared" si="235"/>
        <v>0</v>
      </c>
      <c r="AM959" s="116">
        <f t="shared" si="236"/>
        <v>4</v>
      </c>
      <c r="AN959" s="116">
        <f t="shared" si="237"/>
        <v>2</v>
      </c>
      <c r="AO959" s="116">
        <f t="shared" si="238"/>
        <v>5</v>
      </c>
      <c r="AP959" s="116">
        <f t="shared" si="239"/>
        <v>0</v>
      </c>
      <c r="AQ959" s="116">
        <f t="shared" si="240"/>
        <v>11</v>
      </c>
    </row>
    <row r="960" spans="1:43" x14ac:dyDescent="0.25">
      <c r="A960" s="119" t="s">
        <v>1247</v>
      </c>
      <c r="B960" s="119" t="s">
        <v>1250</v>
      </c>
      <c r="C960" s="120">
        <v>0</v>
      </c>
      <c r="D960" s="120">
        <v>65</v>
      </c>
      <c r="E960" s="120">
        <v>101</v>
      </c>
      <c r="F960" s="120">
        <v>68</v>
      </c>
      <c r="G960" s="120">
        <v>98</v>
      </c>
      <c r="H960" s="120">
        <v>102</v>
      </c>
      <c r="I960" s="120">
        <v>71</v>
      </c>
      <c r="J960" s="120">
        <v>0</v>
      </c>
      <c r="K960" s="120">
        <v>0</v>
      </c>
      <c r="L960" s="120">
        <v>0</v>
      </c>
      <c r="M960" s="120">
        <v>0</v>
      </c>
      <c r="N960" s="120">
        <v>0</v>
      </c>
      <c r="O960" s="120">
        <v>0</v>
      </c>
      <c r="P960" s="120">
        <v>0</v>
      </c>
      <c r="Q960" s="120">
        <v>0</v>
      </c>
      <c r="R960" s="120">
        <v>505</v>
      </c>
      <c r="AB960" s="116">
        <f t="shared" si="225"/>
        <v>0</v>
      </c>
      <c r="AC960" s="116">
        <f t="shared" si="226"/>
        <v>65</v>
      </c>
      <c r="AD960" s="116">
        <f t="shared" si="227"/>
        <v>101</v>
      </c>
      <c r="AE960" s="116">
        <f t="shared" si="228"/>
        <v>68</v>
      </c>
      <c r="AF960" s="116">
        <f t="shared" si="229"/>
        <v>98</v>
      </c>
      <c r="AG960" s="116">
        <f t="shared" si="230"/>
        <v>102</v>
      </c>
      <c r="AH960" s="116">
        <f t="shared" si="231"/>
        <v>71</v>
      </c>
      <c r="AI960" s="116">
        <f t="shared" si="232"/>
        <v>0</v>
      </c>
      <c r="AJ960" s="116">
        <f t="shared" si="233"/>
        <v>0</v>
      </c>
      <c r="AK960" s="116">
        <f t="shared" si="234"/>
        <v>0</v>
      </c>
      <c r="AL960" s="116">
        <f t="shared" si="235"/>
        <v>0</v>
      </c>
      <c r="AM960" s="116">
        <f t="shared" si="236"/>
        <v>0</v>
      </c>
      <c r="AN960" s="116">
        <f t="shared" si="237"/>
        <v>0</v>
      </c>
      <c r="AO960" s="116">
        <f t="shared" si="238"/>
        <v>0</v>
      </c>
      <c r="AP960" s="116">
        <f t="shared" si="239"/>
        <v>0</v>
      </c>
      <c r="AQ960" s="116">
        <f t="shared" si="240"/>
        <v>505</v>
      </c>
    </row>
    <row r="961" spans="1:43" x14ac:dyDescent="0.25">
      <c r="A961" s="119" t="s">
        <v>1247</v>
      </c>
      <c r="B961" s="119" t="s">
        <v>1251</v>
      </c>
      <c r="C961" s="120">
        <v>0</v>
      </c>
      <c r="D961" s="120">
        <v>0</v>
      </c>
      <c r="E961" s="120">
        <v>0</v>
      </c>
      <c r="F961" s="120">
        <v>0</v>
      </c>
      <c r="G961" s="120">
        <v>0</v>
      </c>
      <c r="H961" s="120">
        <v>0</v>
      </c>
      <c r="I961" s="120">
        <v>0</v>
      </c>
      <c r="J961" s="120">
        <v>153</v>
      </c>
      <c r="K961" s="120">
        <v>154</v>
      </c>
      <c r="L961" s="120">
        <v>157</v>
      </c>
      <c r="M961" s="120">
        <v>0</v>
      </c>
      <c r="N961" s="120">
        <v>0</v>
      </c>
      <c r="O961" s="120">
        <v>0</v>
      </c>
      <c r="P961" s="120">
        <v>0</v>
      </c>
      <c r="Q961" s="120">
        <v>0</v>
      </c>
      <c r="R961" s="120">
        <v>464</v>
      </c>
      <c r="AB961" s="116">
        <f t="shared" si="225"/>
        <v>0</v>
      </c>
      <c r="AC961" s="116">
        <f t="shared" si="226"/>
        <v>0</v>
      </c>
      <c r="AD961" s="116">
        <f t="shared" si="227"/>
        <v>0</v>
      </c>
      <c r="AE961" s="116">
        <f t="shared" si="228"/>
        <v>0</v>
      </c>
      <c r="AF961" s="116">
        <f t="shared" si="229"/>
        <v>0</v>
      </c>
      <c r="AG961" s="116">
        <f t="shared" si="230"/>
        <v>0</v>
      </c>
      <c r="AH961" s="116">
        <f t="shared" si="231"/>
        <v>0</v>
      </c>
      <c r="AI961" s="116">
        <f t="shared" si="232"/>
        <v>153</v>
      </c>
      <c r="AJ961" s="116">
        <f t="shared" si="233"/>
        <v>154</v>
      </c>
      <c r="AK961" s="116">
        <f t="shared" si="234"/>
        <v>157</v>
      </c>
      <c r="AL961" s="116">
        <f t="shared" si="235"/>
        <v>0</v>
      </c>
      <c r="AM961" s="116">
        <f t="shared" si="236"/>
        <v>0</v>
      </c>
      <c r="AN961" s="116">
        <f t="shared" si="237"/>
        <v>0</v>
      </c>
      <c r="AO961" s="116">
        <f t="shared" si="238"/>
        <v>0</v>
      </c>
      <c r="AP961" s="116">
        <f t="shared" si="239"/>
        <v>0</v>
      </c>
      <c r="AQ961" s="116">
        <f t="shared" si="240"/>
        <v>464</v>
      </c>
    </row>
    <row r="962" spans="1:43" x14ac:dyDescent="0.25">
      <c r="A962" s="119" t="s">
        <v>1247</v>
      </c>
      <c r="B962" s="119" t="s">
        <v>1252</v>
      </c>
      <c r="C962" s="120">
        <v>0</v>
      </c>
      <c r="D962" s="120">
        <v>0</v>
      </c>
      <c r="E962" s="120">
        <v>0</v>
      </c>
      <c r="F962" s="120">
        <v>0</v>
      </c>
      <c r="G962" s="120">
        <v>0</v>
      </c>
      <c r="H962" s="120">
        <v>0</v>
      </c>
      <c r="I962" s="120">
        <v>0</v>
      </c>
      <c r="J962" s="120">
        <v>142</v>
      </c>
      <c r="K962" s="120">
        <v>137</v>
      </c>
      <c r="L962" s="120">
        <v>156</v>
      </c>
      <c r="M962" s="120">
        <v>0</v>
      </c>
      <c r="N962" s="120">
        <v>0</v>
      </c>
      <c r="O962" s="120">
        <v>0</v>
      </c>
      <c r="P962" s="120">
        <v>0</v>
      </c>
      <c r="Q962" s="120">
        <v>0</v>
      </c>
      <c r="R962" s="120">
        <v>435</v>
      </c>
      <c r="AB962" s="116">
        <f t="shared" si="225"/>
        <v>0</v>
      </c>
      <c r="AC962" s="116">
        <f t="shared" si="226"/>
        <v>0</v>
      </c>
      <c r="AD962" s="116">
        <f t="shared" si="227"/>
        <v>0</v>
      </c>
      <c r="AE962" s="116">
        <f t="shared" si="228"/>
        <v>0</v>
      </c>
      <c r="AF962" s="116">
        <f t="shared" si="229"/>
        <v>0</v>
      </c>
      <c r="AG962" s="116">
        <f t="shared" si="230"/>
        <v>0</v>
      </c>
      <c r="AH962" s="116">
        <f t="shared" si="231"/>
        <v>0</v>
      </c>
      <c r="AI962" s="116">
        <f t="shared" si="232"/>
        <v>142</v>
      </c>
      <c r="AJ962" s="116">
        <f t="shared" si="233"/>
        <v>137</v>
      </c>
      <c r="AK962" s="116">
        <f t="shared" si="234"/>
        <v>156</v>
      </c>
      <c r="AL962" s="116">
        <f t="shared" si="235"/>
        <v>0</v>
      </c>
      <c r="AM962" s="116">
        <f t="shared" si="236"/>
        <v>0</v>
      </c>
      <c r="AN962" s="116">
        <f t="shared" si="237"/>
        <v>0</v>
      </c>
      <c r="AO962" s="116">
        <f t="shared" si="238"/>
        <v>0</v>
      </c>
      <c r="AP962" s="116">
        <f t="shared" si="239"/>
        <v>0</v>
      </c>
      <c r="AQ962" s="116">
        <f t="shared" si="240"/>
        <v>435</v>
      </c>
    </row>
    <row r="963" spans="1:43" x14ac:dyDescent="0.25">
      <c r="A963" s="119" t="s">
        <v>1247</v>
      </c>
      <c r="B963" s="119" t="s">
        <v>1253</v>
      </c>
      <c r="C963" s="120">
        <v>7</v>
      </c>
      <c r="D963" s="120">
        <v>0</v>
      </c>
      <c r="E963" s="120">
        <v>0</v>
      </c>
      <c r="F963" s="120">
        <v>0</v>
      </c>
      <c r="G963" s="120">
        <v>0</v>
      </c>
      <c r="H963" s="120">
        <v>0</v>
      </c>
      <c r="I963" s="120">
        <v>0</v>
      </c>
      <c r="J963" s="120">
        <v>0</v>
      </c>
      <c r="K963" s="120">
        <v>0</v>
      </c>
      <c r="L963" s="120">
        <v>0</v>
      </c>
      <c r="M963" s="120">
        <v>302</v>
      </c>
      <c r="N963" s="120">
        <v>311</v>
      </c>
      <c r="O963" s="120">
        <v>291</v>
      </c>
      <c r="P963" s="120">
        <v>274</v>
      </c>
      <c r="Q963" s="120">
        <v>10</v>
      </c>
      <c r="R963" s="120">
        <v>1195</v>
      </c>
      <c r="AB963" s="116">
        <f t="shared" si="225"/>
        <v>7</v>
      </c>
      <c r="AC963" s="116">
        <f t="shared" si="226"/>
        <v>0</v>
      </c>
      <c r="AD963" s="116">
        <f t="shared" si="227"/>
        <v>0</v>
      </c>
      <c r="AE963" s="116">
        <f t="shared" si="228"/>
        <v>0</v>
      </c>
      <c r="AF963" s="116">
        <f t="shared" si="229"/>
        <v>0</v>
      </c>
      <c r="AG963" s="116">
        <f t="shared" si="230"/>
        <v>0</v>
      </c>
      <c r="AH963" s="116">
        <f t="shared" si="231"/>
        <v>0</v>
      </c>
      <c r="AI963" s="116">
        <f t="shared" si="232"/>
        <v>0</v>
      </c>
      <c r="AJ963" s="116">
        <f t="shared" si="233"/>
        <v>0</v>
      </c>
      <c r="AK963" s="116">
        <f t="shared" si="234"/>
        <v>0</v>
      </c>
      <c r="AL963" s="116">
        <f t="shared" si="235"/>
        <v>302</v>
      </c>
      <c r="AM963" s="116">
        <f t="shared" si="236"/>
        <v>311</v>
      </c>
      <c r="AN963" s="116">
        <f t="shared" si="237"/>
        <v>291</v>
      </c>
      <c r="AO963" s="116">
        <f t="shared" si="238"/>
        <v>274</v>
      </c>
      <c r="AP963" s="116">
        <f t="shared" si="239"/>
        <v>10</v>
      </c>
      <c r="AQ963" s="116">
        <f t="shared" si="240"/>
        <v>1195</v>
      </c>
    </row>
    <row r="964" spans="1:43" x14ac:dyDescent="0.25">
      <c r="A964" s="119" t="s">
        <v>1247</v>
      </c>
      <c r="B964" s="119" t="s">
        <v>1254</v>
      </c>
      <c r="C964" s="120">
        <v>27</v>
      </c>
      <c r="D964" s="120">
        <v>98</v>
      </c>
      <c r="E964" s="120">
        <v>99</v>
      </c>
      <c r="F964" s="120">
        <v>89</v>
      </c>
      <c r="G964" s="120">
        <v>103</v>
      </c>
      <c r="H964" s="120">
        <v>88</v>
      </c>
      <c r="I964" s="120">
        <v>82</v>
      </c>
      <c r="J964" s="120">
        <v>0</v>
      </c>
      <c r="K964" s="120">
        <v>0</v>
      </c>
      <c r="L964" s="120">
        <v>0</v>
      </c>
      <c r="M964" s="120">
        <v>0</v>
      </c>
      <c r="N964" s="120">
        <v>0</v>
      </c>
      <c r="O964" s="120">
        <v>0</v>
      </c>
      <c r="P964" s="120">
        <v>0</v>
      </c>
      <c r="Q964" s="120">
        <v>0</v>
      </c>
      <c r="R964" s="120">
        <v>586</v>
      </c>
      <c r="AB964" s="116">
        <f t="shared" ref="AB964:AB1027" si="241">C964*1</f>
        <v>27</v>
      </c>
      <c r="AC964" s="116">
        <f t="shared" ref="AC964:AC1027" si="242">D964*1</f>
        <v>98</v>
      </c>
      <c r="AD964" s="116">
        <f t="shared" ref="AD964:AD1027" si="243">E964*1</f>
        <v>99</v>
      </c>
      <c r="AE964" s="116">
        <f t="shared" ref="AE964:AE1027" si="244">F964*1</f>
        <v>89</v>
      </c>
      <c r="AF964" s="116">
        <f t="shared" ref="AF964:AF1027" si="245">G964*1</f>
        <v>103</v>
      </c>
      <c r="AG964" s="116">
        <f t="shared" ref="AG964:AG1027" si="246">H964*1</f>
        <v>88</v>
      </c>
      <c r="AH964" s="116">
        <f t="shared" ref="AH964:AH1027" si="247">I964*1</f>
        <v>82</v>
      </c>
      <c r="AI964" s="116">
        <f t="shared" ref="AI964:AI1027" si="248">J964*1</f>
        <v>0</v>
      </c>
      <c r="AJ964" s="116">
        <f t="shared" ref="AJ964:AJ1027" si="249">K964*1</f>
        <v>0</v>
      </c>
      <c r="AK964" s="116">
        <f t="shared" ref="AK964:AK1027" si="250">L964*1</f>
        <v>0</v>
      </c>
      <c r="AL964" s="116">
        <f t="shared" ref="AL964:AL1027" si="251">M964*1</f>
        <v>0</v>
      </c>
      <c r="AM964" s="116">
        <f t="shared" ref="AM964:AM1027" si="252">N964*1</f>
        <v>0</v>
      </c>
      <c r="AN964" s="116">
        <f t="shared" ref="AN964:AN1027" si="253">O964*1</f>
        <v>0</v>
      </c>
      <c r="AO964" s="116">
        <f t="shared" ref="AO964:AO1027" si="254">P964*1</f>
        <v>0</v>
      </c>
      <c r="AP964" s="116">
        <f t="shared" ref="AP964:AP1027" si="255">Q964*1</f>
        <v>0</v>
      </c>
      <c r="AQ964" s="116">
        <f t="shared" ref="AQ964:AQ1027" si="256">R964*1</f>
        <v>586</v>
      </c>
    </row>
    <row r="965" spans="1:43" x14ac:dyDescent="0.25">
      <c r="A965" s="119" t="s">
        <v>1247</v>
      </c>
      <c r="B965" s="119" t="s">
        <v>1255</v>
      </c>
      <c r="C965" s="120">
        <v>37</v>
      </c>
      <c r="D965" s="120">
        <v>51</v>
      </c>
      <c r="E965" s="120">
        <v>71</v>
      </c>
      <c r="F965" s="120">
        <v>62</v>
      </c>
      <c r="G965" s="120">
        <v>72</v>
      </c>
      <c r="H965" s="120">
        <v>56</v>
      </c>
      <c r="I965" s="120">
        <v>69</v>
      </c>
      <c r="J965" s="120">
        <v>0</v>
      </c>
      <c r="K965" s="120">
        <v>0</v>
      </c>
      <c r="L965" s="120">
        <v>0</v>
      </c>
      <c r="M965" s="120">
        <v>0</v>
      </c>
      <c r="N965" s="120">
        <v>0</v>
      </c>
      <c r="O965" s="120">
        <v>0</v>
      </c>
      <c r="P965" s="120">
        <v>0</v>
      </c>
      <c r="Q965" s="120">
        <v>0</v>
      </c>
      <c r="R965" s="120">
        <v>418</v>
      </c>
      <c r="AB965" s="116">
        <f t="shared" si="241"/>
        <v>37</v>
      </c>
      <c r="AC965" s="116">
        <f t="shared" si="242"/>
        <v>51</v>
      </c>
      <c r="AD965" s="116">
        <f t="shared" si="243"/>
        <v>71</v>
      </c>
      <c r="AE965" s="116">
        <f t="shared" si="244"/>
        <v>62</v>
      </c>
      <c r="AF965" s="116">
        <f t="shared" si="245"/>
        <v>72</v>
      </c>
      <c r="AG965" s="116">
        <f t="shared" si="246"/>
        <v>56</v>
      </c>
      <c r="AH965" s="116">
        <f t="shared" si="247"/>
        <v>69</v>
      </c>
      <c r="AI965" s="116">
        <f t="shared" si="248"/>
        <v>0</v>
      </c>
      <c r="AJ965" s="116">
        <f t="shared" si="249"/>
        <v>0</v>
      </c>
      <c r="AK965" s="116">
        <f t="shared" si="250"/>
        <v>0</v>
      </c>
      <c r="AL965" s="116">
        <f t="shared" si="251"/>
        <v>0</v>
      </c>
      <c r="AM965" s="116">
        <f t="shared" si="252"/>
        <v>0</v>
      </c>
      <c r="AN965" s="116">
        <f t="shared" si="253"/>
        <v>0</v>
      </c>
      <c r="AO965" s="116">
        <f t="shared" si="254"/>
        <v>0</v>
      </c>
      <c r="AP965" s="116">
        <f t="shared" si="255"/>
        <v>0</v>
      </c>
      <c r="AQ965" s="116">
        <f t="shared" si="256"/>
        <v>418</v>
      </c>
    </row>
    <row r="966" spans="1:43" x14ac:dyDescent="0.25">
      <c r="A966" s="119" t="s">
        <v>1256</v>
      </c>
      <c r="B966" s="119" t="s">
        <v>1257</v>
      </c>
      <c r="C966" s="120">
        <v>0</v>
      </c>
      <c r="D966" s="120">
        <v>0</v>
      </c>
      <c r="E966" s="120">
        <v>0</v>
      </c>
      <c r="F966" s="120">
        <v>169</v>
      </c>
      <c r="G966" s="120">
        <v>167</v>
      </c>
      <c r="H966" s="120">
        <v>170</v>
      </c>
      <c r="I966" s="120">
        <v>0</v>
      </c>
      <c r="J966" s="120">
        <v>0</v>
      </c>
      <c r="K966" s="120">
        <v>0</v>
      </c>
      <c r="L966" s="120">
        <v>0</v>
      </c>
      <c r="M966" s="120">
        <v>0</v>
      </c>
      <c r="N966" s="120">
        <v>0</v>
      </c>
      <c r="O966" s="120">
        <v>0</v>
      </c>
      <c r="P966" s="120">
        <v>0</v>
      </c>
      <c r="Q966" s="120">
        <v>0</v>
      </c>
      <c r="R966" s="120">
        <v>506</v>
      </c>
      <c r="AB966" s="116">
        <f t="shared" si="241"/>
        <v>0</v>
      </c>
      <c r="AC966" s="116">
        <f t="shared" si="242"/>
        <v>0</v>
      </c>
      <c r="AD966" s="116">
        <f t="shared" si="243"/>
        <v>0</v>
      </c>
      <c r="AE966" s="116">
        <f t="shared" si="244"/>
        <v>169</v>
      </c>
      <c r="AF966" s="116">
        <f t="shared" si="245"/>
        <v>167</v>
      </c>
      <c r="AG966" s="116">
        <f t="shared" si="246"/>
        <v>170</v>
      </c>
      <c r="AH966" s="116">
        <f t="shared" si="247"/>
        <v>0</v>
      </c>
      <c r="AI966" s="116">
        <f t="shared" si="248"/>
        <v>0</v>
      </c>
      <c r="AJ966" s="116">
        <f t="shared" si="249"/>
        <v>0</v>
      </c>
      <c r="AK966" s="116">
        <f t="shared" si="250"/>
        <v>0</v>
      </c>
      <c r="AL966" s="116">
        <f t="shared" si="251"/>
        <v>0</v>
      </c>
      <c r="AM966" s="116">
        <f t="shared" si="252"/>
        <v>0</v>
      </c>
      <c r="AN966" s="116">
        <f t="shared" si="253"/>
        <v>0</v>
      </c>
      <c r="AO966" s="116">
        <f t="shared" si="254"/>
        <v>0</v>
      </c>
      <c r="AP966" s="116">
        <f t="shared" si="255"/>
        <v>0</v>
      </c>
      <c r="AQ966" s="116">
        <f t="shared" si="256"/>
        <v>506</v>
      </c>
    </row>
    <row r="967" spans="1:43" x14ac:dyDescent="0.25">
      <c r="A967" s="119" t="s">
        <v>1256</v>
      </c>
      <c r="B967" s="119" t="s">
        <v>1258</v>
      </c>
      <c r="C967" s="120">
        <v>39</v>
      </c>
      <c r="D967" s="120">
        <v>143</v>
      </c>
      <c r="E967" s="120">
        <v>171</v>
      </c>
      <c r="F967" s="120">
        <v>0</v>
      </c>
      <c r="G967" s="120">
        <v>0</v>
      </c>
      <c r="H967" s="120">
        <v>0</v>
      </c>
      <c r="I967" s="120">
        <v>0</v>
      </c>
      <c r="J967" s="120">
        <v>0</v>
      </c>
      <c r="K967" s="120">
        <v>0</v>
      </c>
      <c r="L967" s="120">
        <v>0</v>
      </c>
      <c r="M967" s="120">
        <v>0</v>
      </c>
      <c r="N967" s="120">
        <v>0</v>
      </c>
      <c r="O967" s="120">
        <v>0</v>
      </c>
      <c r="P967" s="120">
        <v>0</v>
      </c>
      <c r="Q967" s="120">
        <v>0</v>
      </c>
      <c r="R967" s="120">
        <v>353</v>
      </c>
      <c r="AB967" s="116">
        <f t="shared" si="241"/>
        <v>39</v>
      </c>
      <c r="AC967" s="116">
        <f t="shared" si="242"/>
        <v>143</v>
      </c>
      <c r="AD967" s="116">
        <f t="shared" si="243"/>
        <v>171</v>
      </c>
      <c r="AE967" s="116">
        <f t="shared" si="244"/>
        <v>0</v>
      </c>
      <c r="AF967" s="116">
        <f t="shared" si="245"/>
        <v>0</v>
      </c>
      <c r="AG967" s="116">
        <f t="shared" si="246"/>
        <v>0</v>
      </c>
      <c r="AH967" s="116">
        <f t="shared" si="247"/>
        <v>0</v>
      </c>
      <c r="AI967" s="116">
        <f t="shared" si="248"/>
        <v>0</v>
      </c>
      <c r="AJ967" s="116">
        <f t="shared" si="249"/>
        <v>0</v>
      </c>
      <c r="AK967" s="116">
        <f t="shared" si="250"/>
        <v>0</v>
      </c>
      <c r="AL967" s="116">
        <f t="shared" si="251"/>
        <v>0</v>
      </c>
      <c r="AM967" s="116">
        <f t="shared" si="252"/>
        <v>0</v>
      </c>
      <c r="AN967" s="116">
        <f t="shared" si="253"/>
        <v>0</v>
      </c>
      <c r="AO967" s="116">
        <f t="shared" si="254"/>
        <v>0</v>
      </c>
      <c r="AP967" s="116">
        <f t="shared" si="255"/>
        <v>0</v>
      </c>
      <c r="AQ967" s="116">
        <f t="shared" si="256"/>
        <v>353</v>
      </c>
    </row>
    <row r="968" spans="1:43" x14ac:dyDescent="0.25">
      <c r="A968" s="119" t="s">
        <v>1256</v>
      </c>
      <c r="B968" s="119" t="s">
        <v>1259</v>
      </c>
      <c r="C968" s="120">
        <v>0</v>
      </c>
      <c r="D968" s="120">
        <v>0</v>
      </c>
      <c r="E968" s="120">
        <v>0</v>
      </c>
      <c r="F968" s="120">
        <v>0</v>
      </c>
      <c r="G968" s="120">
        <v>0</v>
      </c>
      <c r="H968" s="120">
        <v>0</v>
      </c>
      <c r="I968" s="120">
        <v>0</v>
      </c>
      <c r="J968" s="120">
        <v>0</v>
      </c>
      <c r="K968" s="120">
        <v>0</v>
      </c>
      <c r="L968" s="120">
        <v>0</v>
      </c>
      <c r="M968" s="120">
        <v>160</v>
      </c>
      <c r="N968" s="120">
        <v>142</v>
      </c>
      <c r="O968" s="120">
        <v>154</v>
      </c>
      <c r="P968" s="120">
        <v>166</v>
      </c>
      <c r="Q968" s="120">
        <v>0</v>
      </c>
      <c r="R968" s="120">
        <v>622</v>
      </c>
      <c r="AB968" s="116">
        <f t="shared" si="241"/>
        <v>0</v>
      </c>
      <c r="AC968" s="116">
        <f t="shared" si="242"/>
        <v>0</v>
      </c>
      <c r="AD968" s="116">
        <f t="shared" si="243"/>
        <v>0</v>
      </c>
      <c r="AE968" s="116">
        <f t="shared" si="244"/>
        <v>0</v>
      </c>
      <c r="AF968" s="116">
        <f t="shared" si="245"/>
        <v>0</v>
      </c>
      <c r="AG968" s="116">
        <f t="shared" si="246"/>
        <v>0</v>
      </c>
      <c r="AH968" s="116">
        <f t="shared" si="247"/>
        <v>0</v>
      </c>
      <c r="AI968" s="116">
        <f t="shared" si="248"/>
        <v>0</v>
      </c>
      <c r="AJ968" s="116">
        <f t="shared" si="249"/>
        <v>0</v>
      </c>
      <c r="AK968" s="116">
        <f t="shared" si="250"/>
        <v>0</v>
      </c>
      <c r="AL968" s="116">
        <f t="shared" si="251"/>
        <v>160</v>
      </c>
      <c r="AM968" s="116">
        <f t="shared" si="252"/>
        <v>142</v>
      </c>
      <c r="AN968" s="116">
        <f t="shared" si="253"/>
        <v>154</v>
      </c>
      <c r="AO968" s="116">
        <f t="shared" si="254"/>
        <v>166</v>
      </c>
      <c r="AP968" s="116">
        <f t="shared" si="255"/>
        <v>0</v>
      </c>
      <c r="AQ968" s="116">
        <f t="shared" si="256"/>
        <v>622</v>
      </c>
    </row>
    <row r="969" spans="1:43" x14ac:dyDescent="0.25">
      <c r="A969" s="119" t="s">
        <v>1256</v>
      </c>
      <c r="B969" s="119" t="s">
        <v>1260</v>
      </c>
      <c r="C969" s="120">
        <v>0</v>
      </c>
      <c r="D969" s="120">
        <v>0</v>
      </c>
      <c r="E969" s="120">
        <v>0</v>
      </c>
      <c r="F969" s="120">
        <v>0</v>
      </c>
      <c r="G969" s="120">
        <v>0</v>
      </c>
      <c r="H969" s="120">
        <v>0</v>
      </c>
      <c r="I969" s="120">
        <v>180</v>
      </c>
      <c r="J969" s="120">
        <v>165</v>
      </c>
      <c r="K969" s="120">
        <v>173</v>
      </c>
      <c r="L969" s="120">
        <v>159</v>
      </c>
      <c r="M969" s="120">
        <v>0</v>
      </c>
      <c r="N969" s="120">
        <v>0</v>
      </c>
      <c r="O969" s="120">
        <v>0</v>
      </c>
      <c r="P969" s="120">
        <v>0</v>
      </c>
      <c r="Q969" s="120">
        <v>0</v>
      </c>
      <c r="R969" s="120">
        <v>677</v>
      </c>
      <c r="AB969" s="116">
        <f t="shared" si="241"/>
        <v>0</v>
      </c>
      <c r="AC969" s="116">
        <f t="shared" si="242"/>
        <v>0</v>
      </c>
      <c r="AD969" s="116">
        <f t="shared" si="243"/>
        <v>0</v>
      </c>
      <c r="AE969" s="116">
        <f t="shared" si="244"/>
        <v>0</v>
      </c>
      <c r="AF969" s="116">
        <f t="shared" si="245"/>
        <v>0</v>
      </c>
      <c r="AG969" s="116">
        <f t="shared" si="246"/>
        <v>0</v>
      </c>
      <c r="AH969" s="116">
        <f t="shared" si="247"/>
        <v>180</v>
      </c>
      <c r="AI969" s="116">
        <f t="shared" si="248"/>
        <v>165</v>
      </c>
      <c r="AJ969" s="116">
        <f t="shared" si="249"/>
        <v>173</v>
      </c>
      <c r="AK969" s="116">
        <f t="shared" si="250"/>
        <v>159</v>
      </c>
      <c r="AL969" s="116">
        <f t="shared" si="251"/>
        <v>0</v>
      </c>
      <c r="AM969" s="116">
        <f t="shared" si="252"/>
        <v>0</v>
      </c>
      <c r="AN969" s="116">
        <f t="shared" si="253"/>
        <v>0</v>
      </c>
      <c r="AO969" s="116">
        <f t="shared" si="254"/>
        <v>0</v>
      </c>
      <c r="AP969" s="116">
        <f t="shared" si="255"/>
        <v>0</v>
      </c>
      <c r="AQ969" s="116">
        <f t="shared" si="256"/>
        <v>677</v>
      </c>
    </row>
    <row r="970" spans="1:43" x14ac:dyDescent="0.25">
      <c r="A970" s="119" t="s">
        <v>1261</v>
      </c>
      <c r="B970" s="119" t="s">
        <v>633</v>
      </c>
      <c r="C970" s="120">
        <v>225</v>
      </c>
      <c r="D970" s="120">
        <v>21</v>
      </c>
      <c r="E970" s="120">
        <v>0</v>
      </c>
      <c r="F970" s="120">
        <v>0</v>
      </c>
      <c r="G970" s="120">
        <v>0</v>
      </c>
      <c r="H970" s="120">
        <v>0</v>
      </c>
      <c r="I970" s="120">
        <v>0</v>
      </c>
      <c r="J970" s="120">
        <v>0</v>
      </c>
      <c r="K970" s="120">
        <v>0</v>
      </c>
      <c r="L970" s="120">
        <v>0</v>
      </c>
      <c r="M970" s="120">
        <v>0</v>
      </c>
      <c r="N970" s="120">
        <v>0</v>
      </c>
      <c r="O970" s="120">
        <v>0</v>
      </c>
      <c r="P970" s="120">
        <v>0</v>
      </c>
      <c r="Q970" s="120">
        <v>0</v>
      </c>
      <c r="R970" s="120">
        <v>246</v>
      </c>
      <c r="AB970" s="116">
        <f t="shared" si="241"/>
        <v>225</v>
      </c>
      <c r="AC970" s="116">
        <f t="shared" si="242"/>
        <v>21</v>
      </c>
      <c r="AD970" s="116">
        <f t="shared" si="243"/>
        <v>0</v>
      </c>
      <c r="AE970" s="116">
        <f t="shared" si="244"/>
        <v>0</v>
      </c>
      <c r="AF970" s="116">
        <f t="shared" si="245"/>
        <v>0</v>
      </c>
      <c r="AG970" s="116">
        <f t="shared" si="246"/>
        <v>0</v>
      </c>
      <c r="AH970" s="116">
        <f t="shared" si="247"/>
        <v>0</v>
      </c>
      <c r="AI970" s="116">
        <f t="shared" si="248"/>
        <v>0</v>
      </c>
      <c r="AJ970" s="116">
        <f t="shared" si="249"/>
        <v>0</v>
      </c>
      <c r="AK970" s="116">
        <f t="shared" si="250"/>
        <v>0</v>
      </c>
      <c r="AL970" s="116">
        <f t="shared" si="251"/>
        <v>0</v>
      </c>
      <c r="AM970" s="116">
        <f t="shared" si="252"/>
        <v>0</v>
      </c>
      <c r="AN970" s="116">
        <f t="shared" si="253"/>
        <v>0</v>
      </c>
      <c r="AO970" s="116">
        <f t="shared" si="254"/>
        <v>0</v>
      </c>
      <c r="AP970" s="116">
        <f t="shared" si="255"/>
        <v>0</v>
      </c>
      <c r="AQ970" s="116">
        <f t="shared" si="256"/>
        <v>246</v>
      </c>
    </row>
    <row r="971" spans="1:43" x14ac:dyDescent="0.25">
      <c r="A971" s="119" t="s">
        <v>1261</v>
      </c>
      <c r="B971" s="119" t="s">
        <v>1262</v>
      </c>
      <c r="C971" s="120">
        <v>0</v>
      </c>
      <c r="D971" s="120">
        <v>33</v>
      </c>
      <c r="E971" s="120">
        <v>56</v>
      </c>
      <c r="F971" s="120">
        <v>35</v>
      </c>
      <c r="G971" s="120">
        <v>45</v>
      </c>
      <c r="H971" s="120">
        <v>45</v>
      </c>
      <c r="I971" s="120">
        <v>46</v>
      </c>
      <c r="J971" s="120">
        <v>0</v>
      </c>
      <c r="K971" s="120">
        <v>0</v>
      </c>
      <c r="L971" s="120">
        <v>0</v>
      </c>
      <c r="M971" s="120">
        <v>0</v>
      </c>
      <c r="N971" s="120">
        <v>0</v>
      </c>
      <c r="O971" s="120">
        <v>0</v>
      </c>
      <c r="P971" s="120">
        <v>0</v>
      </c>
      <c r="Q971" s="120">
        <v>0</v>
      </c>
      <c r="R971" s="118">
        <v>260</v>
      </c>
      <c r="AB971" s="116">
        <f t="shared" si="241"/>
        <v>0</v>
      </c>
      <c r="AC971" s="116">
        <f t="shared" si="242"/>
        <v>33</v>
      </c>
      <c r="AD971" s="116">
        <f t="shared" si="243"/>
        <v>56</v>
      </c>
      <c r="AE971" s="116">
        <f t="shared" si="244"/>
        <v>35</v>
      </c>
      <c r="AF971" s="116">
        <f t="shared" si="245"/>
        <v>45</v>
      </c>
      <c r="AG971" s="116">
        <f t="shared" si="246"/>
        <v>45</v>
      </c>
      <c r="AH971" s="116">
        <f t="shared" si="247"/>
        <v>46</v>
      </c>
      <c r="AI971" s="116">
        <f t="shared" si="248"/>
        <v>0</v>
      </c>
      <c r="AJ971" s="116">
        <f t="shared" si="249"/>
        <v>0</v>
      </c>
      <c r="AK971" s="116">
        <f t="shared" si="250"/>
        <v>0</v>
      </c>
      <c r="AL971" s="116">
        <f t="shared" si="251"/>
        <v>0</v>
      </c>
      <c r="AM971" s="116">
        <f t="shared" si="252"/>
        <v>0</v>
      </c>
      <c r="AN971" s="116">
        <f t="shared" si="253"/>
        <v>0</v>
      </c>
      <c r="AO971" s="116">
        <f t="shared" si="254"/>
        <v>0</v>
      </c>
      <c r="AP971" s="116">
        <f t="shared" si="255"/>
        <v>0</v>
      </c>
      <c r="AQ971" s="116">
        <f t="shared" si="256"/>
        <v>260</v>
      </c>
    </row>
    <row r="972" spans="1:43" x14ac:dyDescent="0.25">
      <c r="A972" s="119" t="s">
        <v>1261</v>
      </c>
      <c r="B972" s="119" t="s">
        <v>802</v>
      </c>
      <c r="C972" s="120">
        <v>0</v>
      </c>
      <c r="D972" s="120">
        <v>33</v>
      </c>
      <c r="E972" s="120">
        <v>46</v>
      </c>
      <c r="F972" s="120">
        <v>44</v>
      </c>
      <c r="G972" s="120">
        <v>45</v>
      </c>
      <c r="H972" s="120">
        <v>44</v>
      </c>
      <c r="I972" s="120">
        <v>42</v>
      </c>
      <c r="J972" s="120">
        <v>0</v>
      </c>
      <c r="K972" s="120">
        <v>0</v>
      </c>
      <c r="L972" s="120">
        <v>0</v>
      </c>
      <c r="M972" s="120">
        <v>0</v>
      </c>
      <c r="N972" s="120">
        <v>0</v>
      </c>
      <c r="O972" s="120">
        <v>0</v>
      </c>
      <c r="P972" s="120">
        <v>0</v>
      </c>
      <c r="Q972" s="120">
        <v>0</v>
      </c>
      <c r="R972" s="120">
        <v>254</v>
      </c>
      <c r="AB972" s="116">
        <f t="shared" si="241"/>
        <v>0</v>
      </c>
      <c r="AC972" s="116">
        <f t="shared" si="242"/>
        <v>33</v>
      </c>
      <c r="AD972" s="116">
        <f t="shared" si="243"/>
        <v>46</v>
      </c>
      <c r="AE972" s="116">
        <f t="shared" si="244"/>
        <v>44</v>
      </c>
      <c r="AF972" s="116">
        <f t="shared" si="245"/>
        <v>45</v>
      </c>
      <c r="AG972" s="116">
        <f t="shared" si="246"/>
        <v>44</v>
      </c>
      <c r="AH972" s="116">
        <f t="shared" si="247"/>
        <v>42</v>
      </c>
      <c r="AI972" s="116">
        <f t="shared" si="248"/>
        <v>0</v>
      </c>
      <c r="AJ972" s="116">
        <f t="shared" si="249"/>
        <v>0</v>
      </c>
      <c r="AK972" s="116">
        <f t="shared" si="250"/>
        <v>0</v>
      </c>
      <c r="AL972" s="116">
        <f t="shared" si="251"/>
        <v>0</v>
      </c>
      <c r="AM972" s="116">
        <f t="shared" si="252"/>
        <v>0</v>
      </c>
      <c r="AN972" s="116">
        <f t="shared" si="253"/>
        <v>0</v>
      </c>
      <c r="AO972" s="116">
        <f t="shared" si="254"/>
        <v>0</v>
      </c>
      <c r="AP972" s="116">
        <f t="shared" si="255"/>
        <v>0</v>
      </c>
      <c r="AQ972" s="116">
        <f t="shared" si="256"/>
        <v>254</v>
      </c>
    </row>
    <row r="973" spans="1:43" x14ac:dyDescent="0.25">
      <c r="A973" s="119" t="s">
        <v>1261</v>
      </c>
      <c r="B973" s="119" t="s">
        <v>1079</v>
      </c>
      <c r="C973" s="120">
        <v>0</v>
      </c>
      <c r="D973" s="120">
        <v>59</v>
      </c>
      <c r="E973" s="120">
        <v>67</v>
      </c>
      <c r="F973" s="120">
        <v>64</v>
      </c>
      <c r="G973" s="120">
        <v>74</v>
      </c>
      <c r="H973" s="120">
        <v>77</v>
      </c>
      <c r="I973" s="120">
        <v>63</v>
      </c>
      <c r="J973" s="120">
        <v>0</v>
      </c>
      <c r="K973" s="120">
        <v>0</v>
      </c>
      <c r="L973" s="120">
        <v>0</v>
      </c>
      <c r="M973" s="120">
        <v>0</v>
      </c>
      <c r="N973" s="120">
        <v>0</v>
      </c>
      <c r="O973" s="120">
        <v>0</v>
      </c>
      <c r="P973" s="120">
        <v>0</v>
      </c>
      <c r="Q973" s="120">
        <v>0</v>
      </c>
      <c r="R973" s="120">
        <v>404</v>
      </c>
      <c r="AB973" s="116">
        <f t="shared" si="241"/>
        <v>0</v>
      </c>
      <c r="AC973" s="116">
        <f t="shared" si="242"/>
        <v>59</v>
      </c>
      <c r="AD973" s="116">
        <f t="shared" si="243"/>
        <v>67</v>
      </c>
      <c r="AE973" s="116">
        <f t="shared" si="244"/>
        <v>64</v>
      </c>
      <c r="AF973" s="116">
        <f t="shared" si="245"/>
        <v>74</v>
      </c>
      <c r="AG973" s="116">
        <f t="shared" si="246"/>
        <v>77</v>
      </c>
      <c r="AH973" s="116">
        <f t="shared" si="247"/>
        <v>63</v>
      </c>
      <c r="AI973" s="116">
        <f t="shared" si="248"/>
        <v>0</v>
      </c>
      <c r="AJ973" s="116">
        <f t="shared" si="249"/>
        <v>0</v>
      </c>
      <c r="AK973" s="116">
        <f t="shared" si="250"/>
        <v>0</v>
      </c>
      <c r="AL973" s="116">
        <f t="shared" si="251"/>
        <v>0</v>
      </c>
      <c r="AM973" s="116">
        <f t="shared" si="252"/>
        <v>0</v>
      </c>
      <c r="AN973" s="116">
        <f t="shared" si="253"/>
        <v>0</v>
      </c>
      <c r="AO973" s="116">
        <f t="shared" si="254"/>
        <v>0</v>
      </c>
      <c r="AP973" s="116">
        <f t="shared" si="255"/>
        <v>0</v>
      </c>
      <c r="AQ973" s="116">
        <f t="shared" si="256"/>
        <v>404</v>
      </c>
    </row>
    <row r="974" spans="1:43" x14ac:dyDescent="0.25">
      <c r="A974" s="119" t="s">
        <v>1261</v>
      </c>
      <c r="B974" s="119" t="s">
        <v>1263</v>
      </c>
      <c r="C974" s="120">
        <v>0</v>
      </c>
      <c r="D974" s="120">
        <v>0</v>
      </c>
      <c r="E974" s="120">
        <v>0</v>
      </c>
      <c r="F974" s="120">
        <v>0</v>
      </c>
      <c r="G974" s="120">
        <v>0</v>
      </c>
      <c r="H974" s="120">
        <v>0</v>
      </c>
      <c r="I974" s="120">
        <v>0</v>
      </c>
      <c r="J974" s="120">
        <v>0</v>
      </c>
      <c r="K974" s="120">
        <v>0</v>
      </c>
      <c r="L974" s="120">
        <v>0</v>
      </c>
      <c r="M974" s="120">
        <v>236</v>
      </c>
      <c r="N974" s="120">
        <v>252</v>
      </c>
      <c r="O974" s="120">
        <v>236</v>
      </c>
      <c r="P974" s="120">
        <v>243</v>
      </c>
      <c r="Q974" s="120">
        <v>0</v>
      </c>
      <c r="R974" s="120">
        <v>967</v>
      </c>
      <c r="AB974" s="116">
        <f t="shared" si="241"/>
        <v>0</v>
      </c>
      <c r="AC974" s="116">
        <f t="shared" si="242"/>
        <v>0</v>
      </c>
      <c r="AD974" s="116">
        <f t="shared" si="243"/>
        <v>0</v>
      </c>
      <c r="AE974" s="116">
        <f t="shared" si="244"/>
        <v>0</v>
      </c>
      <c r="AF974" s="116">
        <f t="shared" si="245"/>
        <v>0</v>
      </c>
      <c r="AG974" s="116">
        <f t="shared" si="246"/>
        <v>0</v>
      </c>
      <c r="AH974" s="116">
        <f t="shared" si="247"/>
        <v>0</v>
      </c>
      <c r="AI974" s="116">
        <f t="shared" si="248"/>
        <v>0</v>
      </c>
      <c r="AJ974" s="116">
        <f t="shared" si="249"/>
        <v>0</v>
      </c>
      <c r="AK974" s="116">
        <f t="shared" si="250"/>
        <v>0</v>
      </c>
      <c r="AL974" s="116">
        <f t="shared" si="251"/>
        <v>236</v>
      </c>
      <c r="AM974" s="116">
        <f t="shared" si="252"/>
        <v>252</v>
      </c>
      <c r="AN974" s="116">
        <f t="shared" si="253"/>
        <v>236</v>
      </c>
      <c r="AO974" s="116">
        <f t="shared" si="254"/>
        <v>243</v>
      </c>
      <c r="AP974" s="116">
        <f t="shared" si="255"/>
        <v>0</v>
      </c>
      <c r="AQ974" s="116">
        <f t="shared" si="256"/>
        <v>967</v>
      </c>
    </row>
    <row r="975" spans="1:43" x14ac:dyDescent="0.25">
      <c r="A975" s="119" t="s">
        <v>1261</v>
      </c>
      <c r="B975" s="119" t="s">
        <v>1264</v>
      </c>
      <c r="C975" s="120">
        <v>0</v>
      </c>
      <c r="D975" s="120">
        <v>0</v>
      </c>
      <c r="E975" s="120">
        <v>0</v>
      </c>
      <c r="F975" s="120">
        <v>0</v>
      </c>
      <c r="G975" s="120">
        <v>0</v>
      </c>
      <c r="H975" s="120">
        <v>0</v>
      </c>
      <c r="I975" s="120">
        <v>0</v>
      </c>
      <c r="J975" s="120">
        <v>280</v>
      </c>
      <c r="K975" s="120">
        <v>310</v>
      </c>
      <c r="L975" s="120">
        <v>296</v>
      </c>
      <c r="M975" s="120">
        <v>0</v>
      </c>
      <c r="N975" s="120">
        <v>0</v>
      </c>
      <c r="O975" s="120">
        <v>0</v>
      </c>
      <c r="P975" s="120">
        <v>0</v>
      </c>
      <c r="Q975" s="120">
        <v>0</v>
      </c>
      <c r="R975" s="120">
        <v>886</v>
      </c>
      <c r="AB975" s="116">
        <f t="shared" si="241"/>
        <v>0</v>
      </c>
      <c r="AC975" s="116">
        <f t="shared" si="242"/>
        <v>0</v>
      </c>
      <c r="AD975" s="116">
        <f t="shared" si="243"/>
        <v>0</v>
      </c>
      <c r="AE975" s="116">
        <f t="shared" si="244"/>
        <v>0</v>
      </c>
      <c r="AF975" s="116">
        <f t="shared" si="245"/>
        <v>0</v>
      </c>
      <c r="AG975" s="116">
        <f t="shared" si="246"/>
        <v>0</v>
      </c>
      <c r="AH975" s="116">
        <f t="shared" si="247"/>
        <v>0</v>
      </c>
      <c r="AI975" s="116">
        <f t="shared" si="248"/>
        <v>280</v>
      </c>
      <c r="AJ975" s="116">
        <f t="shared" si="249"/>
        <v>310</v>
      </c>
      <c r="AK975" s="116">
        <f t="shared" si="250"/>
        <v>296</v>
      </c>
      <c r="AL975" s="116">
        <f t="shared" si="251"/>
        <v>0</v>
      </c>
      <c r="AM975" s="116">
        <f t="shared" si="252"/>
        <v>0</v>
      </c>
      <c r="AN975" s="116">
        <f t="shared" si="253"/>
        <v>0</v>
      </c>
      <c r="AO975" s="116">
        <f t="shared" si="254"/>
        <v>0</v>
      </c>
      <c r="AP975" s="116">
        <f t="shared" si="255"/>
        <v>0</v>
      </c>
      <c r="AQ975" s="116">
        <f t="shared" si="256"/>
        <v>886</v>
      </c>
    </row>
    <row r="976" spans="1:43" x14ac:dyDescent="0.25">
      <c r="A976" s="119" t="s">
        <v>1261</v>
      </c>
      <c r="B976" s="119" t="s">
        <v>1265</v>
      </c>
      <c r="C976" s="120">
        <v>0</v>
      </c>
      <c r="D976" s="120">
        <v>53</v>
      </c>
      <c r="E976" s="120">
        <v>68</v>
      </c>
      <c r="F976" s="120">
        <v>68</v>
      </c>
      <c r="G976" s="120">
        <v>66</v>
      </c>
      <c r="H976" s="120">
        <v>82</v>
      </c>
      <c r="I976" s="120">
        <v>69</v>
      </c>
      <c r="J976" s="120">
        <v>0</v>
      </c>
      <c r="K976" s="120">
        <v>0</v>
      </c>
      <c r="L976" s="120">
        <v>0</v>
      </c>
      <c r="M976" s="120">
        <v>0</v>
      </c>
      <c r="N976" s="120">
        <v>0</v>
      </c>
      <c r="O976" s="120">
        <v>0</v>
      </c>
      <c r="P976" s="120">
        <v>0</v>
      </c>
      <c r="Q976" s="120">
        <v>0</v>
      </c>
      <c r="R976" s="120">
        <v>406</v>
      </c>
      <c r="AB976" s="116">
        <f t="shared" si="241"/>
        <v>0</v>
      </c>
      <c r="AC976" s="116">
        <f t="shared" si="242"/>
        <v>53</v>
      </c>
      <c r="AD976" s="116">
        <f t="shared" si="243"/>
        <v>68</v>
      </c>
      <c r="AE976" s="116">
        <f t="shared" si="244"/>
        <v>68</v>
      </c>
      <c r="AF976" s="116">
        <f t="shared" si="245"/>
        <v>66</v>
      </c>
      <c r="AG976" s="116">
        <f t="shared" si="246"/>
        <v>82</v>
      </c>
      <c r="AH976" s="116">
        <f t="shared" si="247"/>
        <v>69</v>
      </c>
      <c r="AI976" s="116">
        <f t="shared" si="248"/>
        <v>0</v>
      </c>
      <c r="AJ976" s="116">
        <f t="shared" si="249"/>
        <v>0</v>
      </c>
      <c r="AK976" s="116">
        <f t="shared" si="250"/>
        <v>0</v>
      </c>
      <c r="AL976" s="116">
        <f t="shared" si="251"/>
        <v>0</v>
      </c>
      <c r="AM976" s="116">
        <f t="shared" si="252"/>
        <v>0</v>
      </c>
      <c r="AN976" s="116">
        <f t="shared" si="253"/>
        <v>0</v>
      </c>
      <c r="AO976" s="116">
        <f t="shared" si="254"/>
        <v>0</v>
      </c>
      <c r="AP976" s="116">
        <f t="shared" si="255"/>
        <v>0</v>
      </c>
      <c r="AQ976" s="116">
        <f t="shared" si="256"/>
        <v>406</v>
      </c>
    </row>
    <row r="977" spans="1:43" x14ac:dyDescent="0.25">
      <c r="A977" s="119" t="s">
        <v>1261</v>
      </c>
      <c r="B977" s="119" t="s">
        <v>998</v>
      </c>
      <c r="C977" s="120">
        <v>0</v>
      </c>
      <c r="D977" s="120">
        <v>58</v>
      </c>
      <c r="E977" s="120">
        <v>73</v>
      </c>
      <c r="F977" s="120">
        <v>58</v>
      </c>
      <c r="G977" s="120">
        <v>69</v>
      </c>
      <c r="H977" s="120">
        <v>63</v>
      </c>
      <c r="I977" s="120">
        <v>71</v>
      </c>
      <c r="J977" s="120">
        <v>0</v>
      </c>
      <c r="K977" s="120">
        <v>0</v>
      </c>
      <c r="L977" s="120">
        <v>0</v>
      </c>
      <c r="M977" s="120">
        <v>0</v>
      </c>
      <c r="N977" s="120">
        <v>0</v>
      </c>
      <c r="O977" s="120">
        <v>0</v>
      </c>
      <c r="P977" s="120">
        <v>0</v>
      </c>
      <c r="Q977" s="120">
        <v>0</v>
      </c>
      <c r="R977" s="120">
        <v>392</v>
      </c>
      <c r="AB977" s="116">
        <f t="shared" si="241"/>
        <v>0</v>
      </c>
      <c r="AC977" s="116">
        <f t="shared" si="242"/>
        <v>58</v>
      </c>
      <c r="AD977" s="116">
        <f t="shared" si="243"/>
        <v>73</v>
      </c>
      <c r="AE977" s="116">
        <f t="shared" si="244"/>
        <v>58</v>
      </c>
      <c r="AF977" s="116">
        <f t="shared" si="245"/>
        <v>69</v>
      </c>
      <c r="AG977" s="116">
        <f t="shared" si="246"/>
        <v>63</v>
      </c>
      <c r="AH977" s="116">
        <f t="shared" si="247"/>
        <v>71</v>
      </c>
      <c r="AI977" s="116">
        <f t="shared" si="248"/>
        <v>0</v>
      </c>
      <c r="AJ977" s="116">
        <f t="shared" si="249"/>
        <v>0</v>
      </c>
      <c r="AK977" s="116">
        <f t="shared" si="250"/>
        <v>0</v>
      </c>
      <c r="AL977" s="116">
        <f t="shared" si="251"/>
        <v>0</v>
      </c>
      <c r="AM977" s="116">
        <f t="shared" si="252"/>
        <v>0</v>
      </c>
      <c r="AN977" s="116">
        <f t="shared" si="253"/>
        <v>0</v>
      </c>
      <c r="AO977" s="116">
        <f t="shared" si="254"/>
        <v>0</v>
      </c>
      <c r="AP977" s="116">
        <f t="shared" si="255"/>
        <v>0</v>
      </c>
      <c r="AQ977" s="116">
        <f t="shared" si="256"/>
        <v>392</v>
      </c>
    </row>
    <row r="978" spans="1:43" x14ac:dyDescent="0.25">
      <c r="A978" s="119" t="s">
        <v>1266</v>
      </c>
      <c r="B978" s="119" t="s">
        <v>1267</v>
      </c>
      <c r="C978" s="120">
        <v>26</v>
      </c>
      <c r="D978" s="120">
        <v>67</v>
      </c>
      <c r="E978" s="120">
        <v>90</v>
      </c>
      <c r="F978" s="120">
        <v>61</v>
      </c>
      <c r="G978" s="120">
        <v>84</v>
      </c>
      <c r="H978" s="120">
        <v>70</v>
      </c>
      <c r="I978" s="120">
        <v>0</v>
      </c>
      <c r="J978" s="120">
        <v>0</v>
      </c>
      <c r="K978" s="120">
        <v>0</v>
      </c>
      <c r="L978" s="120">
        <v>0</v>
      </c>
      <c r="M978" s="120">
        <v>0</v>
      </c>
      <c r="N978" s="120">
        <v>0</v>
      </c>
      <c r="O978" s="120">
        <v>0</v>
      </c>
      <c r="P978" s="120">
        <v>0</v>
      </c>
      <c r="Q978" s="120">
        <v>0</v>
      </c>
      <c r="R978" s="120">
        <v>398</v>
      </c>
      <c r="AB978" s="116">
        <f t="shared" si="241"/>
        <v>26</v>
      </c>
      <c r="AC978" s="116">
        <f t="shared" si="242"/>
        <v>67</v>
      </c>
      <c r="AD978" s="116">
        <f t="shared" si="243"/>
        <v>90</v>
      </c>
      <c r="AE978" s="116">
        <f t="shared" si="244"/>
        <v>61</v>
      </c>
      <c r="AF978" s="116">
        <f t="shared" si="245"/>
        <v>84</v>
      </c>
      <c r="AG978" s="116">
        <f t="shared" si="246"/>
        <v>70</v>
      </c>
      <c r="AH978" s="116">
        <f t="shared" si="247"/>
        <v>0</v>
      </c>
      <c r="AI978" s="116">
        <f t="shared" si="248"/>
        <v>0</v>
      </c>
      <c r="AJ978" s="116">
        <f t="shared" si="249"/>
        <v>0</v>
      </c>
      <c r="AK978" s="116">
        <f t="shared" si="250"/>
        <v>0</v>
      </c>
      <c r="AL978" s="116">
        <f t="shared" si="251"/>
        <v>0</v>
      </c>
      <c r="AM978" s="116">
        <f t="shared" si="252"/>
        <v>0</v>
      </c>
      <c r="AN978" s="116">
        <f t="shared" si="253"/>
        <v>0</v>
      </c>
      <c r="AO978" s="116">
        <f t="shared" si="254"/>
        <v>0</v>
      </c>
      <c r="AP978" s="116">
        <f t="shared" si="255"/>
        <v>0</v>
      </c>
      <c r="AQ978" s="116">
        <f t="shared" si="256"/>
        <v>398</v>
      </c>
    </row>
    <row r="979" spans="1:43" x14ac:dyDescent="0.25">
      <c r="A979" s="119" t="s">
        <v>1266</v>
      </c>
      <c r="B979" s="119" t="s">
        <v>1244</v>
      </c>
      <c r="C979" s="120">
        <v>26</v>
      </c>
      <c r="D979" s="120">
        <v>96</v>
      </c>
      <c r="E979" s="120">
        <v>81</v>
      </c>
      <c r="F979" s="120">
        <v>105</v>
      </c>
      <c r="G979" s="120">
        <v>94</v>
      </c>
      <c r="H979" s="120">
        <v>91</v>
      </c>
      <c r="I979" s="120">
        <v>0</v>
      </c>
      <c r="J979" s="120">
        <v>0</v>
      </c>
      <c r="K979" s="120">
        <v>0</v>
      </c>
      <c r="L979" s="120">
        <v>0</v>
      </c>
      <c r="M979" s="120">
        <v>0</v>
      </c>
      <c r="N979" s="120">
        <v>0</v>
      </c>
      <c r="O979" s="120">
        <v>0</v>
      </c>
      <c r="P979" s="120">
        <v>0</v>
      </c>
      <c r="Q979" s="120">
        <v>0</v>
      </c>
      <c r="R979" s="120">
        <v>493</v>
      </c>
      <c r="AB979" s="116">
        <f t="shared" si="241"/>
        <v>26</v>
      </c>
      <c r="AC979" s="116">
        <f t="shared" si="242"/>
        <v>96</v>
      </c>
      <c r="AD979" s="116">
        <f t="shared" si="243"/>
        <v>81</v>
      </c>
      <c r="AE979" s="116">
        <f t="shared" si="244"/>
        <v>105</v>
      </c>
      <c r="AF979" s="116">
        <f t="shared" si="245"/>
        <v>94</v>
      </c>
      <c r="AG979" s="116">
        <f t="shared" si="246"/>
        <v>91</v>
      </c>
      <c r="AH979" s="116">
        <f t="shared" si="247"/>
        <v>0</v>
      </c>
      <c r="AI979" s="116">
        <f t="shared" si="248"/>
        <v>0</v>
      </c>
      <c r="AJ979" s="116">
        <f t="shared" si="249"/>
        <v>0</v>
      </c>
      <c r="AK979" s="116">
        <f t="shared" si="250"/>
        <v>0</v>
      </c>
      <c r="AL979" s="116">
        <f t="shared" si="251"/>
        <v>0</v>
      </c>
      <c r="AM979" s="116">
        <f t="shared" si="252"/>
        <v>0</v>
      </c>
      <c r="AN979" s="116">
        <f t="shared" si="253"/>
        <v>0</v>
      </c>
      <c r="AO979" s="116">
        <f t="shared" si="254"/>
        <v>0</v>
      </c>
      <c r="AP979" s="116">
        <f t="shared" si="255"/>
        <v>0</v>
      </c>
      <c r="AQ979" s="116">
        <f t="shared" si="256"/>
        <v>493</v>
      </c>
    </row>
    <row r="980" spans="1:43" x14ac:dyDescent="0.25">
      <c r="A980" s="119" t="s">
        <v>1266</v>
      </c>
      <c r="B980" s="119" t="s">
        <v>1268</v>
      </c>
      <c r="C980" s="120">
        <v>0</v>
      </c>
      <c r="D980" s="120">
        <v>0</v>
      </c>
      <c r="E980" s="120">
        <v>0</v>
      </c>
      <c r="F980" s="120">
        <v>0</v>
      </c>
      <c r="G980" s="120">
        <v>0</v>
      </c>
      <c r="H980" s="120">
        <v>0</v>
      </c>
      <c r="I980" s="120">
        <v>170</v>
      </c>
      <c r="J980" s="120">
        <v>171</v>
      </c>
      <c r="K980" s="120">
        <v>173</v>
      </c>
      <c r="L980" s="120">
        <v>133</v>
      </c>
      <c r="M980" s="120">
        <v>0</v>
      </c>
      <c r="N980" s="120">
        <v>0</v>
      </c>
      <c r="O980" s="120">
        <v>0</v>
      </c>
      <c r="P980" s="120">
        <v>0</v>
      </c>
      <c r="Q980" s="120">
        <v>0</v>
      </c>
      <c r="R980" s="120">
        <v>647</v>
      </c>
      <c r="AB980" s="116">
        <f t="shared" si="241"/>
        <v>0</v>
      </c>
      <c r="AC980" s="116">
        <f t="shared" si="242"/>
        <v>0</v>
      </c>
      <c r="AD980" s="116">
        <f t="shared" si="243"/>
        <v>0</v>
      </c>
      <c r="AE980" s="116">
        <f t="shared" si="244"/>
        <v>0</v>
      </c>
      <c r="AF980" s="116">
        <f t="shared" si="245"/>
        <v>0</v>
      </c>
      <c r="AG980" s="116">
        <f t="shared" si="246"/>
        <v>0</v>
      </c>
      <c r="AH980" s="116">
        <f t="shared" si="247"/>
        <v>170</v>
      </c>
      <c r="AI980" s="116">
        <f t="shared" si="248"/>
        <v>171</v>
      </c>
      <c r="AJ980" s="116">
        <f t="shared" si="249"/>
        <v>173</v>
      </c>
      <c r="AK980" s="116">
        <f t="shared" si="250"/>
        <v>133</v>
      </c>
      <c r="AL980" s="116">
        <f t="shared" si="251"/>
        <v>0</v>
      </c>
      <c r="AM980" s="116">
        <f t="shared" si="252"/>
        <v>0</v>
      </c>
      <c r="AN980" s="116">
        <f t="shared" si="253"/>
        <v>0</v>
      </c>
      <c r="AO980" s="116">
        <f t="shared" si="254"/>
        <v>0</v>
      </c>
      <c r="AP980" s="116">
        <f t="shared" si="255"/>
        <v>0</v>
      </c>
      <c r="AQ980" s="116">
        <f t="shared" si="256"/>
        <v>647</v>
      </c>
    </row>
    <row r="981" spans="1:43" x14ac:dyDescent="0.25">
      <c r="A981" s="119" t="s">
        <v>1266</v>
      </c>
      <c r="B981" s="119" t="s">
        <v>1269</v>
      </c>
      <c r="C981" s="120">
        <v>0</v>
      </c>
      <c r="D981" s="120">
        <v>0</v>
      </c>
      <c r="E981" s="120">
        <v>0</v>
      </c>
      <c r="F981" s="120">
        <v>0</v>
      </c>
      <c r="G981" s="120">
        <v>0</v>
      </c>
      <c r="H981" s="120">
        <v>0</v>
      </c>
      <c r="I981" s="120">
        <v>0</v>
      </c>
      <c r="J981" s="120">
        <v>0</v>
      </c>
      <c r="K981" s="120">
        <v>0</v>
      </c>
      <c r="L981" s="120">
        <v>0</v>
      </c>
      <c r="M981" s="120">
        <v>133</v>
      </c>
      <c r="N981" s="120">
        <v>122</v>
      </c>
      <c r="O981" s="120">
        <v>123</v>
      </c>
      <c r="P981" s="120">
        <v>150</v>
      </c>
      <c r="Q981" s="120">
        <v>6</v>
      </c>
      <c r="R981" s="120">
        <v>534</v>
      </c>
      <c r="AB981" s="116">
        <f t="shared" si="241"/>
        <v>0</v>
      </c>
      <c r="AC981" s="116">
        <f t="shared" si="242"/>
        <v>0</v>
      </c>
      <c r="AD981" s="116">
        <f t="shared" si="243"/>
        <v>0</v>
      </c>
      <c r="AE981" s="116">
        <f t="shared" si="244"/>
        <v>0</v>
      </c>
      <c r="AF981" s="116">
        <f t="shared" si="245"/>
        <v>0</v>
      </c>
      <c r="AG981" s="116">
        <f t="shared" si="246"/>
        <v>0</v>
      </c>
      <c r="AH981" s="116">
        <f t="shared" si="247"/>
        <v>0</v>
      </c>
      <c r="AI981" s="116">
        <f t="shared" si="248"/>
        <v>0</v>
      </c>
      <c r="AJ981" s="116">
        <f t="shared" si="249"/>
        <v>0</v>
      </c>
      <c r="AK981" s="116">
        <f t="shared" si="250"/>
        <v>0</v>
      </c>
      <c r="AL981" s="116">
        <f t="shared" si="251"/>
        <v>133</v>
      </c>
      <c r="AM981" s="116">
        <f t="shared" si="252"/>
        <v>122</v>
      </c>
      <c r="AN981" s="116">
        <f t="shared" si="253"/>
        <v>123</v>
      </c>
      <c r="AO981" s="116">
        <f t="shared" si="254"/>
        <v>150</v>
      </c>
      <c r="AP981" s="116">
        <f t="shared" si="255"/>
        <v>6</v>
      </c>
      <c r="AQ981" s="116">
        <f t="shared" si="256"/>
        <v>534</v>
      </c>
    </row>
    <row r="982" spans="1:43" x14ac:dyDescent="0.25">
      <c r="A982" s="119" t="s">
        <v>1270</v>
      </c>
      <c r="B982" s="119" t="s">
        <v>1271</v>
      </c>
      <c r="C982" s="120">
        <v>0</v>
      </c>
      <c r="D982" s="120">
        <v>88</v>
      </c>
      <c r="E982" s="120">
        <v>114</v>
      </c>
      <c r="F982" s="120">
        <v>107</v>
      </c>
      <c r="G982" s="120">
        <v>111</v>
      </c>
      <c r="H982" s="120">
        <v>111</v>
      </c>
      <c r="I982" s="120">
        <v>110</v>
      </c>
      <c r="J982" s="120">
        <v>128</v>
      </c>
      <c r="K982" s="120">
        <v>128</v>
      </c>
      <c r="L982" s="120">
        <v>149</v>
      </c>
      <c r="M982" s="120">
        <v>0</v>
      </c>
      <c r="N982" s="120">
        <v>0</v>
      </c>
      <c r="O982" s="120">
        <v>0</v>
      </c>
      <c r="P982" s="120">
        <v>0</v>
      </c>
      <c r="Q982" s="120">
        <v>0</v>
      </c>
      <c r="R982" s="120">
        <v>1046</v>
      </c>
      <c r="AB982" s="116">
        <f t="shared" si="241"/>
        <v>0</v>
      </c>
      <c r="AC982" s="116">
        <f t="shared" si="242"/>
        <v>88</v>
      </c>
      <c r="AD982" s="116">
        <f t="shared" si="243"/>
        <v>114</v>
      </c>
      <c r="AE982" s="116">
        <f t="shared" si="244"/>
        <v>107</v>
      </c>
      <c r="AF982" s="116">
        <f t="shared" si="245"/>
        <v>111</v>
      </c>
      <c r="AG982" s="116">
        <f t="shared" si="246"/>
        <v>111</v>
      </c>
      <c r="AH982" s="116">
        <f t="shared" si="247"/>
        <v>110</v>
      </c>
      <c r="AI982" s="116">
        <f t="shared" si="248"/>
        <v>128</v>
      </c>
      <c r="AJ982" s="116">
        <f t="shared" si="249"/>
        <v>128</v>
      </c>
      <c r="AK982" s="116">
        <f t="shared" si="250"/>
        <v>149</v>
      </c>
      <c r="AL982" s="116">
        <f t="shared" si="251"/>
        <v>0</v>
      </c>
      <c r="AM982" s="116">
        <f t="shared" si="252"/>
        <v>0</v>
      </c>
      <c r="AN982" s="116">
        <f t="shared" si="253"/>
        <v>0</v>
      </c>
      <c r="AO982" s="116">
        <f t="shared" si="254"/>
        <v>0</v>
      </c>
      <c r="AP982" s="116">
        <f t="shared" si="255"/>
        <v>0</v>
      </c>
      <c r="AQ982" s="116">
        <f t="shared" si="256"/>
        <v>1046</v>
      </c>
    </row>
    <row r="983" spans="1:43" x14ac:dyDescent="0.25">
      <c r="A983" s="119" t="s">
        <v>1270</v>
      </c>
      <c r="B983" s="119" t="s">
        <v>1272</v>
      </c>
      <c r="C983" s="120">
        <v>0</v>
      </c>
      <c r="D983" s="120">
        <v>124</v>
      </c>
      <c r="E983" s="120">
        <v>101</v>
      </c>
      <c r="F983" s="120">
        <v>127</v>
      </c>
      <c r="G983" s="120">
        <v>130</v>
      </c>
      <c r="H983" s="120">
        <v>136</v>
      </c>
      <c r="I983" s="120">
        <v>134</v>
      </c>
      <c r="J983" s="120">
        <v>150</v>
      </c>
      <c r="K983" s="120">
        <v>147</v>
      </c>
      <c r="L983" s="120">
        <v>123</v>
      </c>
      <c r="M983" s="120">
        <v>0</v>
      </c>
      <c r="N983" s="120">
        <v>0</v>
      </c>
      <c r="O983" s="120">
        <v>0</v>
      </c>
      <c r="P983" s="120">
        <v>0</v>
      </c>
      <c r="Q983" s="120">
        <v>0</v>
      </c>
      <c r="R983" s="120">
        <v>1172</v>
      </c>
      <c r="AB983" s="116">
        <f t="shared" si="241"/>
        <v>0</v>
      </c>
      <c r="AC983" s="116">
        <f t="shared" si="242"/>
        <v>124</v>
      </c>
      <c r="AD983" s="116">
        <f t="shared" si="243"/>
        <v>101</v>
      </c>
      <c r="AE983" s="116">
        <f t="shared" si="244"/>
        <v>127</v>
      </c>
      <c r="AF983" s="116">
        <f t="shared" si="245"/>
        <v>130</v>
      </c>
      <c r="AG983" s="116">
        <f t="shared" si="246"/>
        <v>136</v>
      </c>
      <c r="AH983" s="116">
        <f t="shared" si="247"/>
        <v>134</v>
      </c>
      <c r="AI983" s="116">
        <f t="shared" si="248"/>
        <v>150</v>
      </c>
      <c r="AJ983" s="116">
        <f t="shared" si="249"/>
        <v>147</v>
      </c>
      <c r="AK983" s="116">
        <f t="shared" si="250"/>
        <v>123</v>
      </c>
      <c r="AL983" s="116">
        <f t="shared" si="251"/>
        <v>0</v>
      </c>
      <c r="AM983" s="116">
        <f t="shared" si="252"/>
        <v>0</v>
      </c>
      <c r="AN983" s="116">
        <f t="shared" si="253"/>
        <v>0</v>
      </c>
      <c r="AO983" s="116">
        <f t="shared" si="254"/>
        <v>0</v>
      </c>
      <c r="AP983" s="116">
        <f t="shared" si="255"/>
        <v>0</v>
      </c>
      <c r="AQ983" s="116">
        <f t="shared" si="256"/>
        <v>1172</v>
      </c>
    </row>
    <row r="984" spans="1:43" x14ac:dyDescent="0.25">
      <c r="A984" s="119" t="s">
        <v>1270</v>
      </c>
      <c r="B984" s="119" t="s">
        <v>633</v>
      </c>
      <c r="C984" s="120">
        <v>145</v>
      </c>
      <c r="D984" s="120">
        <v>18</v>
      </c>
      <c r="E984" s="120">
        <v>0</v>
      </c>
      <c r="F984" s="120">
        <v>0</v>
      </c>
      <c r="G984" s="120">
        <v>0</v>
      </c>
      <c r="H984" s="120">
        <v>0</v>
      </c>
      <c r="I984" s="120">
        <v>0</v>
      </c>
      <c r="J984" s="120">
        <v>0</v>
      </c>
      <c r="K984" s="120">
        <v>0</v>
      </c>
      <c r="L984" s="120">
        <v>0</v>
      </c>
      <c r="M984" s="120">
        <v>0</v>
      </c>
      <c r="N984" s="120">
        <v>0</v>
      </c>
      <c r="O984" s="120">
        <v>0</v>
      </c>
      <c r="P984" s="120">
        <v>0</v>
      </c>
      <c r="Q984" s="120">
        <v>0</v>
      </c>
      <c r="R984" s="120">
        <v>163</v>
      </c>
      <c r="AB984" s="116">
        <f t="shared" si="241"/>
        <v>145</v>
      </c>
      <c r="AC984" s="116">
        <f t="shared" si="242"/>
        <v>18</v>
      </c>
      <c r="AD984" s="116">
        <f t="shared" si="243"/>
        <v>0</v>
      </c>
      <c r="AE984" s="116">
        <f t="shared" si="244"/>
        <v>0</v>
      </c>
      <c r="AF984" s="116">
        <f t="shared" si="245"/>
        <v>0</v>
      </c>
      <c r="AG984" s="116">
        <f t="shared" si="246"/>
        <v>0</v>
      </c>
      <c r="AH984" s="116">
        <f t="shared" si="247"/>
        <v>0</v>
      </c>
      <c r="AI984" s="116">
        <f t="shared" si="248"/>
        <v>0</v>
      </c>
      <c r="AJ984" s="116">
        <f t="shared" si="249"/>
        <v>0</v>
      </c>
      <c r="AK984" s="116">
        <f t="shared" si="250"/>
        <v>0</v>
      </c>
      <c r="AL984" s="116">
        <f t="shared" si="251"/>
        <v>0</v>
      </c>
      <c r="AM984" s="116">
        <f t="shared" si="252"/>
        <v>0</v>
      </c>
      <c r="AN984" s="116">
        <f t="shared" si="253"/>
        <v>0</v>
      </c>
      <c r="AO984" s="116">
        <f t="shared" si="254"/>
        <v>0</v>
      </c>
      <c r="AP984" s="116">
        <f t="shared" si="255"/>
        <v>0</v>
      </c>
      <c r="AQ984" s="116">
        <f t="shared" si="256"/>
        <v>163</v>
      </c>
    </row>
    <row r="985" spans="1:43" x14ac:dyDescent="0.25">
      <c r="A985" s="119" t="s">
        <v>1270</v>
      </c>
      <c r="B985" s="119" t="s">
        <v>1273</v>
      </c>
      <c r="C985" s="120">
        <v>0</v>
      </c>
      <c r="D985" s="120">
        <v>98</v>
      </c>
      <c r="E985" s="120">
        <v>129</v>
      </c>
      <c r="F985" s="120">
        <v>99</v>
      </c>
      <c r="G985" s="120">
        <v>101</v>
      </c>
      <c r="H985" s="120">
        <v>109</v>
      </c>
      <c r="I985" s="120">
        <v>110</v>
      </c>
      <c r="J985" s="120">
        <v>109</v>
      </c>
      <c r="K985" s="120">
        <v>103</v>
      </c>
      <c r="L985" s="120">
        <v>138</v>
      </c>
      <c r="M985" s="120">
        <v>0</v>
      </c>
      <c r="N985" s="120">
        <v>0</v>
      </c>
      <c r="O985" s="120">
        <v>0</v>
      </c>
      <c r="P985" s="120">
        <v>0</v>
      </c>
      <c r="Q985" s="120">
        <v>0</v>
      </c>
      <c r="R985" s="120">
        <v>996</v>
      </c>
      <c r="AB985" s="116">
        <f t="shared" si="241"/>
        <v>0</v>
      </c>
      <c r="AC985" s="116">
        <f t="shared" si="242"/>
        <v>98</v>
      </c>
      <c r="AD985" s="116">
        <f t="shared" si="243"/>
        <v>129</v>
      </c>
      <c r="AE985" s="116">
        <f t="shared" si="244"/>
        <v>99</v>
      </c>
      <c r="AF985" s="116">
        <f t="shared" si="245"/>
        <v>101</v>
      </c>
      <c r="AG985" s="116">
        <f t="shared" si="246"/>
        <v>109</v>
      </c>
      <c r="AH985" s="116">
        <f t="shared" si="247"/>
        <v>110</v>
      </c>
      <c r="AI985" s="116">
        <f t="shared" si="248"/>
        <v>109</v>
      </c>
      <c r="AJ985" s="116">
        <f t="shared" si="249"/>
        <v>103</v>
      </c>
      <c r="AK985" s="116">
        <f t="shared" si="250"/>
        <v>138</v>
      </c>
      <c r="AL985" s="116">
        <f t="shared" si="251"/>
        <v>0</v>
      </c>
      <c r="AM985" s="116">
        <f t="shared" si="252"/>
        <v>0</v>
      </c>
      <c r="AN985" s="116">
        <f t="shared" si="253"/>
        <v>0</v>
      </c>
      <c r="AO985" s="116">
        <f t="shared" si="254"/>
        <v>0</v>
      </c>
      <c r="AP985" s="116">
        <f t="shared" si="255"/>
        <v>0</v>
      </c>
      <c r="AQ985" s="116">
        <f t="shared" si="256"/>
        <v>996</v>
      </c>
    </row>
    <row r="986" spans="1:43" x14ac:dyDescent="0.25">
      <c r="A986" s="119" t="s">
        <v>1270</v>
      </c>
      <c r="B986" s="119" t="s">
        <v>1274</v>
      </c>
      <c r="C986" s="120">
        <v>0</v>
      </c>
      <c r="D986" s="120">
        <v>0</v>
      </c>
      <c r="E986" s="120">
        <v>0</v>
      </c>
      <c r="F986" s="120">
        <v>0</v>
      </c>
      <c r="G986" s="120">
        <v>0</v>
      </c>
      <c r="H986" s="120">
        <v>0</v>
      </c>
      <c r="I986" s="120">
        <v>0</v>
      </c>
      <c r="J986" s="120">
        <v>0</v>
      </c>
      <c r="K986" s="120">
        <v>0</v>
      </c>
      <c r="L986" s="120">
        <v>0</v>
      </c>
      <c r="M986" s="120">
        <v>427</v>
      </c>
      <c r="N986" s="120">
        <v>461</v>
      </c>
      <c r="O986" s="120">
        <v>459</v>
      </c>
      <c r="P986" s="120">
        <v>493</v>
      </c>
      <c r="Q986" s="120">
        <v>1</v>
      </c>
      <c r="R986" s="120">
        <v>1841</v>
      </c>
      <c r="AB986" s="116">
        <f t="shared" si="241"/>
        <v>0</v>
      </c>
      <c r="AC986" s="116">
        <f t="shared" si="242"/>
        <v>0</v>
      </c>
      <c r="AD986" s="116">
        <f t="shared" si="243"/>
        <v>0</v>
      </c>
      <c r="AE986" s="116">
        <f t="shared" si="244"/>
        <v>0</v>
      </c>
      <c r="AF986" s="116">
        <f t="shared" si="245"/>
        <v>0</v>
      </c>
      <c r="AG986" s="116">
        <f t="shared" si="246"/>
        <v>0</v>
      </c>
      <c r="AH986" s="116">
        <f t="shared" si="247"/>
        <v>0</v>
      </c>
      <c r="AI986" s="116">
        <f t="shared" si="248"/>
        <v>0</v>
      </c>
      <c r="AJ986" s="116">
        <f t="shared" si="249"/>
        <v>0</v>
      </c>
      <c r="AK986" s="116">
        <f t="shared" si="250"/>
        <v>0</v>
      </c>
      <c r="AL986" s="116">
        <f t="shared" si="251"/>
        <v>427</v>
      </c>
      <c r="AM986" s="116">
        <f t="shared" si="252"/>
        <v>461</v>
      </c>
      <c r="AN986" s="116">
        <f t="shared" si="253"/>
        <v>459</v>
      </c>
      <c r="AO986" s="116">
        <f t="shared" si="254"/>
        <v>493</v>
      </c>
      <c r="AP986" s="116">
        <f t="shared" si="255"/>
        <v>1</v>
      </c>
      <c r="AQ986" s="116">
        <f t="shared" si="256"/>
        <v>1841</v>
      </c>
    </row>
    <row r="987" spans="1:43" x14ac:dyDescent="0.25">
      <c r="A987" s="119" t="s">
        <v>1270</v>
      </c>
      <c r="B987" s="119" t="s">
        <v>1275</v>
      </c>
      <c r="C987" s="120">
        <v>0</v>
      </c>
      <c r="D987" s="120">
        <v>113</v>
      </c>
      <c r="E987" s="120">
        <v>122</v>
      </c>
      <c r="F987" s="120">
        <v>138</v>
      </c>
      <c r="G987" s="120">
        <v>126</v>
      </c>
      <c r="H987" s="120">
        <v>147</v>
      </c>
      <c r="I987" s="120">
        <v>152</v>
      </c>
      <c r="J987" s="120">
        <v>149</v>
      </c>
      <c r="K987" s="120">
        <v>155</v>
      </c>
      <c r="L987" s="120">
        <v>144</v>
      </c>
      <c r="M987" s="120">
        <v>0</v>
      </c>
      <c r="N987" s="120">
        <v>0</v>
      </c>
      <c r="O987" s="120">
        <v>0</v>
      </c>
      <c r="P987" s="120">
        <v>0</v>
      </c>
      <c r="Q987" s="120">
        <v>0</v>
      </c>
      <c r="R987" s="120">
        <v>1246</v>
      </c>
      <c r="AB987" s="116">
        <f t="shared" si="241"/>
        <v>0</v>
      </c>
      <c r="AC987" s="116">
        <f t="shared" si="242"/>
        <v>113</v>
      </c>
      <c r="AD987" s="116">
        <f t="shared" si="243"/>
        <v>122</v>
      </c>
      <c r="AE987" s="116">
        <f t="shared" si="244"/>
        <v>138</v>
      </c>
      <c r="AF987" s="116">
        <f t="shared" si="245"/>
        <v>126</v>
      </c>
      <c r="AG987" s="116">
        <f t="shared" si="246"/>
        <v>147</v>
      </c>
      <c r="AH987" s="116">
        <f t="shared" si="247"/>
        <v>152</v>
      </c>
      <c r="AI987" s="116">
        <f t="shared" si="248"/>
        <v>149</v>
      </c>
      <c r="AJ987" s="116">
        <f t="shared" si="249"/>
        <v>155</v>
      </c>
      <c r="AK987" s="116">
        <f t="shared" si="250"/>
        <v>144</v>
      </c>
      <c r="AL987" s="116">
        <f t="shared" si="251"/>
        <v>0</v>
      </c>
      <c r="AM987" s="116">
        <f t="shared" si="252"/>
        <v>0</v>
      </c>
      <c r="AN987" s="116">
        <f t="shared" si="253"/>
        <v>0</v>
      </c>
      <c r="AO987" s="116">
        <f t="shared" si="254"/>
        <v>0</v>
      </c>
      <c r="AP987" s="116">
        <f t="shared" si="255"/>
        <v>0</v>
      </c>
      <c r="AQ987" s="116">
        <f t="shared" si="256"/>
        <v>1246</v>
      </c>
    </row>
    <row r="988" spans="1:43" x14ac:dyDescent="0.25">
      <c r="A988" s="119" t="s">
        <v>1276</v>
      </c>
      <c r="B988" s="119" t="s">
        <v>1277</v>
      </c>
      <c r="C988" s="120">
        <v>0</v>
      </c>
      <c r="D988" s="120">
        <v>0</v>
      </c>
      <c r="E988" s="120">
        <v>91</v>
      </c>
      <c r="F988" s="120">
        <v>125</v>
      </c>
      <c r="G988" s="120">
        <v>110</v>
      </c>
      <c r="H988" s="120">
        <v>119</v>
      </c>
      <c r="I988" s="120">
        <v>100</v>
      </c>
      <c r="J988" s="120">
        <v>0</v>
      </c>
      <c r="K988" s="120">
        <v>0</v>
      </c>
      <c r="L988" s="120">
        <v>0</v>
      </c>
      <c r="M988" s="120">
        <v>0</v>
      </c>
      <c r="N988" s="120">
        <v>0</v>
      </c>
      <c r="O988" s="120">
        <v>0</v>
      </c>
      <c r="P988" s="120">
        <v>0</v>
      </c>
      <c r="Q988" s="120">
        <v>0</v>
      </c>
      <c r="R988" s="120">
        <v>545</v>
      </c>
      <c r="AB988" s="116">
        <f t="shared" si="241"/>
        <v>0</v>
      </c>
      <c r="AC988" s="116">
        <f t="shared" si="242"/>
        <v>0</v>
      </c>
      <c r="AD988" s="116">
        <f t="shared" si="243"/>
        <v>91</v>
      </c>
      <c r="AE988" s="116">
        <f t="shared" si="244"/>
        <v>125</v>
      </c>
      <c r="AF988" s="116">
        <f t="shared" si="245"/>
        <v>110</v>
      </c>
      <c r="AG988" s="116">
        <f t="shared" si="246"/>
        <v>119</v>
      </c>
      <c r="AH988" s="116">
        <f t="shared" si="247"/>
        <v>100</v>
      </c>
      <c r="AI988" s="116">
        <f t="shared" si="248"/>
        <v>0</v>
      </c>
      <c r="AJ988" s="116">
        <f t="shared" si="249"/>
        <v>0</v>
      </c>
      <c r="AK988" s="116">
        <f t="shared" si="250"/>
        <v>0</v>
      </c>
      <c r="AL988" s="116">
        <f t="shared" si="251"/>
        <v>0</v>
      </c>
      <c r="AM988" s="116">
        <f t="shared" si="252"/>
        <v>0</v>
      </c>
      <c r="AN988" s="116">
        <f t="shared" si="253"/>
        <v>0</v>
      </c>
      <c r="AO988" s="116">
        <f t="shared" si="254"/>
        <v>0</v>
      </c>
      <c r="AP988" s="116">
        <f t="shared" si="255"/>
        <v>0</v>
      </c>
      <c r="AQ988" s="116">
        <f t="shared" si="256"/>
        <v>545</v>
      </c>
    </row>
    <row r="989" spans="1:43" x14ac:dyDescent="0.25">
      <c r="A989" s="119" t="s">
        <v>1276</v>
      </c>
      <c r="B989" s="119" t="s">
        <v>1278</v>
      </c>
      <c r="C989" s="120">
        <v>0</v>
      </c>
      <c r="D989" s="120">
        <v>0</v>
      </c>
      <c r="E989" s="120">
        <v>0</v>
      </c>
      <c r="F989" s="120">
        <v>0</v>
      </c>
      <c r="G989" s="120">
        <v>0</v>
      </c>
      <c r="H989" s="120">
        <v>0</v>
      </c>
      <c r="I989" s="120">
        <v>0</v>
      </c>
      <c r="J989" s="120">
        <v>233</v>
      </c>
      <c r="K989" s="120">
        <v>231</v>
      </c>
      <c r="L989" s="120">
        <v>224</v>
      </c>
      <c r="M989" s="120">
        <v>0</v>
      </c>
      <c r="N989" s="120">
        <v>0</v>
      </c>
      <c r="O989" s="120">
        <v>0</v>
      </c>
      <c r="P989" s="120">
        <v>0</v>
      </c>
      <c r="Q989" s="120">
        <v>0</v>
      </c>
      <c r="R989" s="120">
        <v>688</v>
      </c>
      <c r="AB989" s="116">
        <f t="shared" si="241"/>
        <v>0</v>
      </c>
      <c r="AC989" s="116">
        <f t="shared" si="242"/>
        <v>0</v>
      </c>
      <c r="AD989" s="116">
        <f t="shared" si="243"/>
        <v>0</v>
      </c>
      <c r="AE989" s="116">
        <f t="shared" si="244"/>
        <v>0</v>
      </c>
      <c r="AF989" s="116">
        <f t="shared" si="245"/>
        <v>0</v>
      </c>
      <c r="AG989" s="116">
        <f t="shared" si="246"/>
        <v>0</v>
      </c>
      <c r="AH989" s="116">
        <f t="shared" si="247"/>
        <v>0</v>
      </c>
      <c r="AI989" s="116">
        <f t="shared" si="248"/>
        <v>233</v>
      </c>
      <c r="AJ989" s="116">
        <f t="shared" si="249"/>
        <v>231</v>
      </c>
      <c r="AK989" s="116">
        <f t="shared" si="250"/>
        <v>224</v>
      </c>
      <c r="AL989" s="116">
        <f t="shared" si="251"/>
        <v>0</v>
      </c>
      <c r="AM989" s="116">
        <f t="shared" si="252"/>
        <v>0</v>
      </c>
      <c r="AN989" s="116">
        <f t="shared" si="253"/>
        <v>0</v>
      </c>
      <c r="AO989" s="116">
        <f t="shared" si="254"/>
        <v>0</v>
      </c>
      <c r="AP989" s="116">
        <f t="shared" si="255"/>
        <v>0</v>
      </c>
      <c r="AQ989" s="116">
        <f t="shared" si="256"/>
        <v>688</v>
      </c>
    </row>
    <row r="990" spans="1:43" x14ac:dyDescent="0.25">
      <c r="A990" s="119" t="s">
        <v>1276</v>
      </c>
      <c r="B990" s="119" t="s">
        <v>1279</v>
      </c>
      <c r="C990" s="120">
        <v>0</v>
      </c>
      <c r="D990" s="120">
        <v>0</v>
      </c>
      <c r="E990" s="120">
        <v>112</v>
      </c>
      <c r="F990" s="120">
        <v>117</v>
      </c>
      <c r="G990" s="120">
        <v>120</v>
      </c>
      <c r="H990" s="120">
        <v>129</v>
      </c>
      <c r="I990" s="120">
        <v>112</v>
      </c>
      <c r="J990" s="120">
        <v>0</v>
      </c>
      <c r="K990" s="120">
        <v>0</v>
      </c>
      <c r="L990" s="120">
        <v>0</v>
      </c>
      <c r="M990" s="120">
        <v>0</v>
      </c>
      <c r="N990" s="120">
        <v>0</v>
      </c>
      <c r="O990" s="120">
        <v>0</v>
      </c>
      <c r="P990" s="120">
        <v>0</v>
      </c>
      <c r="Q990" s="120">
        <v>0</v>
      </c>
      <c r="R990" s="118">
        <v>590</v>
      </c>
      <c r="AB990" s="116">
        <f t="shared" si="241"/>
        <v>0</v>
      </c>
      <c r="AC990" s="116">
        <f t="shared" si="242"/>
        <v>0</v>
      </c>
      <c r="AD990" s="116">
        <f t="shared" si="243"/>
        <v>112</v>
      </c>
      <c r="AE990" s="116">
        <f t="shared" si="244"/>
        <v>117</v>
      </c>
      <c r="AF990" s="116">
        <f t="shared" si="245"/>
        <v>120</v>
      </c>
      <c r="AG990" s="116">
        <f t="shared" si="246"/>
        <v>129</v>
      </c>
      <c r="AH990" s="116">
        <f t="shared" si="247"/>
        <v>112</v>
      </c>
      <c r="AI990" s="116">
        <f t="shared" si="248"/>
        <v>0</v>
      </c>
      <c r="AJ990" s="116">
        <f t="shared" si="249"/>
        <v>0</v>
      </c>
      <c r="AK990" s="116">
        <f t="shared" si="250"/>
        <v>0</v>
      </c>
      <c r="AL990" s="116">
        <f t="shared" si="251"/>
        <v>0</v>
      </c>
      <c r="AM990" s="116">
        <f t="shared" si="252"/>
        <v>0</v>
      </c>
      <c r="AN990" s="116">
        <f t="shared" si="253"/>
        <v>0</v>
      </c>
      <c r="AO990" s="116">
        <f t="shared" si="254"/>
        <v>0</v>
      </c>
      <c r="AP990" s="116">
        <f t="shared" si="255"/>
        <v>0</v>
      </c>
      <c r="AQ990" s="116">
        <f t="shared" si="256"/>
        <v>590</v>
      </c>
    </row>
    <row r="991" spans="1:43" x14ac:dyDescent="0.25">
      <c r="A991" s="119" t="s">
        <v>1276</v>
      </c>
      <c r="B991" s="119" t="s">
        <v>1280</v>
      </c>
      <c r="C991" s="120">
        <v>62</v>
      </c>
      <c r="D991" s="120">
        <v>211</v>
      </c>
      <c r="E991" s="120">
        <v>0</v>
      </c>
      <c r="F991" s="120">
        <v>0</v>
      </c>
      <c r="G991" s="120">
        <v>0</v>
      </c>
      <c r="H991" s="120">
        <v>0</v>
      </c>
      <c r="I991" s="120">
        <v>0</v>
      </c>
      <c r="J991" s="120">
        <v>0</v>
      </c>
      <c r="K991" s="120">
        <v>0</v>
      </c>
      <c r="L991" s="120">
        <v>0</v>
      </c>
      <c r="M991" s="120">
        <v>0</v>
      </c>
      <c r="N991" s="120">
        <v>0</v>
      </c>
      <c r="O991" s="120">
        <v>0</v>
      </c>
      <c r="P991" s="120">
        <v>0</v>
      </c>
      <c r="Q991" s="120">
        <v>0</v>
      </c>
      <c r="R991" s="118">
        <v>273</v>
      </c>
      <c r="AB991" s="116">
        <f t="shared" si="241"/>
        <v>62</v>
      </c>
      <c r="AC991" s="116">
        <f t="shared" si="242"/>
        <v>211</v>
      </c>
      <c r="AD991" s="116">
        <f t="shared" si="243"/>
        <v>0</v>
      </c>
      <c r="AE991" s="116">
        <f t="shared" si="244"/>
        <v>0</v>
      </c>
      <c r="AF991" s="116">
        <f t="shared" si="245"/>
        <v>0</v>
      </c>
      <c r="AG991" s="116">
        <f t="shared" si="246"/>
        <v>0</v>
      </c>
      <c r="AH991" s="116">
        <f t="shared" si="247"/>
        <v>0</v>
      </c>
      <c r="AI991" s="116">
        <f t="shared" si="248"/>
        <v>0</v>
      </c>
      <c r="AJ991" s="116">
        <f t="shared" si="249"/>
        <v>0</v>
      </c>
      <c r="AK991" s="116">
        <f t="shared" si="250"/>
        <v>0</v>
      </c>
      <c r="AL991" s="116">
        <f t="shared" si="251"/>
        <v>0</v>
      </c>
      <c r="AM991" s="116">
        <f t="shared" si="252"/>
        <v>0</v>
      </c>
      <c r="AN991" s="116">
        <f t="shared" si="253"/>
        <v>0</v>
      </c>
      <c r="AO991" s="116">
        <f t="shared" si="254"/>
        <v>0</v>
      </c>
      <c r="AP991" s="116">
        <f t="shared" si="255"/>
        <v>0</v>
      </c>
      <c r="AQ991" s="116">
        <f t="shared" si="256"/>
        <v>273</v>
      </c>
    </row>
    <row r="992" spans="1:43" x14ac:dyDescent="0.25">
      <c r="A992" s="119" t="s">
        <v>1276</v>
      </c>
      <c r="B992" s="119" t="s">
        <v>1281</v>
      </c>
      <c r="C992" s="120">
        <v>0</v>
      </c>
      <c r="D992" s="120">
        <v>0</v>
      </c>
      <c r="E992" s="120">
        <v>0</v>
      </c>
      <c r="F992" s="120">
        <v>0</v>
      </c>
      <c r="G992" s="120">
        <v>0</v>
      </c>
      <c r="H992" s="120">
        <v>0</v>
      </c>
      <c r="I992" s="120">
        <v>0</v>
      </c>
      <c r="J992" s="120">
        <v>0</v>
      </c>
      <c r="K992" s="120">
        <v>0</v>
      </c>
      <c r="L992" s="120">
        <v>0</v>
      </c>
      <c r="M992" s="120">
        <v>200</v>
      </c>
      <c r="N992" s="120">
        <v>184</v>
      </c>
      <c r="O992" s="120">
        <v>193</v>
      </c>
      <c r="P992" s="120">
        <v>190</v>
      </c>
      <c r="Q992" s="120">
        <v>7</v>
      </c>
      <c r="R992" s="120">
        <v>774</v>
      </c>
      <c r="AB992" s="116">
        <f t="shared" si="241"/>
        <v>0</v>
      </c>
      <c r="AC992" s="116">
        <f t="shared" si="242"/>
        <v>0</v>
      </c>
      <c r="AD992" s="116">
        <f t="shared" si="243"/>
        <v>0</v>
      </c>
      <c r="AE992" s="116">
        <f t="shared" si="244"/>
        <v>0</v>
      </c>
      <c r="AF992" s="116">
        <f t="shared" si="245"/>
        <v>0</v>
      </c>
      <c r="AG992" s="116">
        <f t="shared" si="246"/>
        <v>0</v>
      </c>
      <c r="AH992" s="116">
        <f t="shared" si="247"/>
        <v>0</v>
      </c>
      <c r="AI992" s="116">
        <f t="shared" si="248"/>
        <v>0</v>
      </c>
      <c r="AJ992" s="116">
        <f t="shared" si="249"/>
        <v>0</v>
      </c>
      <c r="AK992" s="116">
        <f t="shared" si="250"/>
        <v>0</v>
      </c>
      <c r="AL992" s="116">
        <f t="shared" si="251"/>
        <v>200</v>
      </c>
      <c r="AM992" s="116">
        <f t="shared" si="252"/>
        <v>184</v>
      </c>
      <c r="AN992" s="116">
        <f t="shared" si="253"/>
        <v>193</v>
      </c>
      <c r="AO992" s="116">
        <f t="shared" si="254"/>
        <v>190</v>
      </c>
      <c r="AP992" s="116">
        <f t="shared" si="255"/>
        <v>7</v>
      </c>
      <c r="AQ992" s="116">
        <f t="shared" si="256"/>
        <v>774</v>
      </c>
    </row>
    <row r="993" spans="1:43" x14ac:dyDescent="0.25">
      <c r="A993" s="119" t="s">
        <v>1282</v>
      </c>
      <c r="B993" s="119" t="s">
        <v>1283</v>
      </c>
      <c r="C993" s="120">
        <v>0</v>
      </c>
      <c r="D993" s="120">
        <v>76</v>
      </c>
      <c r="E993" s="120">
        <v>87</v>
      </c>
      <c r="F993" s="120">
        <v>106</v>
      </c>
      <c r="G993" s="120">
        <v>0</v>
      </c>
      <c r="H993" s="120">
        <v>0</v>
      </c>
      <c r="I993" s="120">
        <v>0</v>
      </c>
      <c r="J993" s="120">
        <v>0</v>
      </c>
      <c r="K993" s="120">
        <v>0</v>
      </c>
      <c r="L993" s="120">
        <v>0</v>
      </c>
      <c r="M993" s="120">
        <v>0</v>
      </c>
      <c r="N993" s="120">
        <v>0</v>
      </c>
      <c r="O993" s="120">
        <v>0</v>
      </c>
      <c r="P993" s="120">
        <v>0</v>
      </c>
      <c r="Q993" s="120">
        <v>0</v>
      </c>
      <c r="R993" s="118">
        <v>269</v>
      </c>
      <c r="AB993" s="116">
        <f t="shared" si="241"/>
        <v>0</v>
      </c>
      <c r="AC993" s="116">
        <f t="shared" si="242"/>
        <v>76</v>
      </c>
      <c r="AD993" s="116">
        <f t="shared" si="243"/>
        <v>87</v>
      </c>
      <c r="AE993" s="116">
        <f t="shared" si="244"/>
        <v>106</v>
      </c>
      <c r="AF993" s="116">
        <f t="shared" si="245"/>
        <v>0</v>
      </c>
      <c r="AG993" s="116">
        <f t="shared" si="246"/>
        <v>0</v>
      </c>
      <c r="AH993" s="116">
        <f t="shared" si="247"/>
        <v>0</v>
      </c>
      <c r="AI993" s="116">
        <f t="shared" si="248"/>
        <v>0</v>
      </c>
      <c r="AJ993" s="116">
        <f t="shared" si="249"/>
        <v>0</v>
      </c>
      <c r="AK993" s="116">
        <f t="shared" si="250"/>
        <v>0</v>
      </c>
      <c r="AL993" s="116">
        <f t="shared" si="251"/>
        <v>0</v>
      </c>
      <c r="AM993" s="116">
        <f t="shared" si="252"/>
        <v>0</v>
      </c>
      <c r="AN993" s="116">
        <f t="shared" si="253"/>
        <v>0</v>
      </c>
      <c r="AO993" s="116">
        <f t="shared" si="254"/>
        <v>0</v>
      </c>
      <c r="AP993" s="116">
        <f t="shared" si="255"/>
        <v>0</v>
      </c>
      <c r="AQ993" s="116">
        <f t="shared" si="256"/>
        <v>269</v>
      </c>
    </row>
    <row r="994" spans="1:43" x14ac:dyDescent="0.25">
      <c r="A994" s="119" t="s">
        <v>1282</v>
      </c>
      <c r="B994" s="119" t="s">
        <v>1284</v>
      </c>
      <c r="C994" s="120">
        <v>64</v>
      </c>
      <c r="D994" s="120">
        <v>0</v>
      </c>
      <c r="E994" s="120">
        <v>0</v>
      </c>
      <c r="F994" s="120">
        <v>0</v>
      </c>
      <c r="G994" s="120">
        <v>98</v>
      </c>
      <c r="H994" s="120">
        <v>100</v>
      </c>
      <c r="I994" s="120">
        <v>93</v>
      </c>
      <c r="J994" s="120">
        <v>106</v>
      </c>
      <c r="K994" s="120">
        <v>0</v>
      </c>
      <c r="L994" s="120">
        <v>0</v>
      </c>
      <c r="M994" s="120">
        <v>0</v>
      </c>
      <c r="N994" s="120">
        <v>0</v>
      </c>
      <c r="O994" s="120">
        <v>0</v>
      </c>
      <c r="P994" s="120">
        <v>0</v>
      </c>
      <c r="Q994" s="120">
        <v>0</v>
      </c>
      <c r="R994" s="118">
        <v>461</v>
      </c>
      <c r="AB994" s="116">
        <f t="shared" si="241"/>
        <v>64</v>
      </c>
      <c r="AC994" s="116">
        <f t="shared" si="242"/>
        <v>0</v>
      </c>
      <c r="AD994" s="116">
        <f t="shared" si="243"/>
        <v>0</v>
      </c>
      <c r="AE994" s="116">
        <f t="shared" si="244"/>
        <v>0</v>
      </c>
      <c r="AF994" s="116">
        <f t="shared" si="245"/>
        <v>98</v>
      </c>
      <c r="AG994" s="116">
        <f t="shared" si="246"/>
        <v>100</v>
      </c>
      <c r="AH994" s="116">
        <f t="shared" si="247"/>
        <v>93</v>
      </c>
      <c r="AI994" s="116">
        <f t="shared" si="248"/>
        <v>106</v>
      </c>
      <c r="AJ994" s="116">
        <f t="shared" si="249"/>
        <v>0</v>
      </c>
      <c r="AK994" s="116">
        <f t="shared" si="250"/>
        <v>0</v>
      </c>
      <c r="AL994" s="116">
        <f t="shared" si="251"/>
        <v>0</v>
      </c>
      <c r="AM994" s="116">
        <f t="shared" si="252"/>
        <v>0</v>
      </c>
      <c r="AN994" s="116">
        <f t="shared" si="253"/>
        <v>0</v>
      </c>
      <c r="AO994" s="116">
        <f t="shared" si="254"/>
        <v>0</v>
      </c>
      <c r="AP994" s="116">
        <f t="shared" si="255"/>
        <v>0</v>
      </c>
      <c r="AQ994" s="116">
        <f t="shared" si="256"/>
        <v>461</v>
      </c>
    </row>
    <row r="995" spans="1:43" x14ac:dyDescent="0.25">
      <c r="A995" s="119" t="s">
        <v>1285</v>
      </c>
      <c r="B995" s="119" t="s">
        <v>1286</v>
      </c>
      <c r="C995" s="120">
        <v>0</v>
      </c>
      <c r="D995" s="120">
        <v>196</v>
      </c>
      <c r="E995" s="120">
        <v>185</v>
      </c>
      <c r="F995" s="120">
        <v>197</v>
      </c>
      <c r="G995" s="120">
        <v>0</v>
      </c>
      <c r="H995" s="120">
        <v>0</v>
      </c>
      <c r="I995" s="120">
        <v>0</v>
      </c>
      <c r="J995" s="120">
        <v>0</v>
      </c>
      <c r="K995" s="120">
        <v>0</v>
      </c>
      <c r="L995" s="120">
        <v>0</v>
      </c>
      <c r="M995" s="120">
        <v>0</v>
      </c>
      <c r="N995" s="120">
        <v>0</v>
      </c>
      <c r="O995" s="120">
        <v>0</v>
      </c>
      <c r="P995" s="120">
        <v>0</v>
      </c>
      <c r="Q995" s="120">
        <v>0</v>
      </c>
      <c r="R995" s="118">
        <v>578</v>
      </c>
      <c r="AB995" s="116">
        <f t="shared" si="241"/>
        <v>0</v>
      </c>
      <c r="AC995" s="116">
        <f t="shared" si="242"/>
        <v>196</v>
      </c>
      <c r="AD995" s="116">
        <f t="shared" si="243"/>
        <v>185</v>
      </c>
      <c r="AE995" s="116">
        <f t="shared" si="244"/>
        <v>197</v>
      </c>
      <c r="AF995" s="116">
        <f t="shared" si="245"/>
        <v>0</v>
      </c>
      <c r="AG995" s="116">
        <f t="shared" si="246"/>
        <v>0</v>
      </c>
      <c r="AH995" s="116">
        <f t="shared" si="247"/>
        <v>0</v>
      </c>
      <c r="AI995" s="116">
        <f t="shared" si="248"/>
        <v>0</v>
      </c>
      <c r="AJ995" s="116">
        <f t="shared" si="249"/>
        <v>0</v>
      </c>
      <c r="AK995" s="116">
        <f t="shared" si="250"/>
        <v>0</v>
      </c>
      <c r="AL995" s="116">
        <f t="shared" si="251"/>
        <v>0</v>
      </c>
      <c r="AM995" s="116">
        <f t="shared" si="252"/>
        <v>0</v>
      </c>
      <c r="AN995" s="116">
        <f t="shared" si="253"/>
        <v>0</v>
      </c>
      <c r="AO995" s="116">
        <f t="shared" si="254"/>
        <v>0</v>
      </c>
      <c r="AP995" s="116">
        <f t="shared" si="255"/>
        <v>0</v>
      </c>
      <c r="AQ995" s="116">
        <f t="shared" si="256"/>
        <v>578</v>
      </c>
    </row>
    <row r="996" spans="1:43" x14ac:dyDescent="0.25">
      <c r="A996" s="119" t="s">
        <v>1285</v>
      </c>
      <c r="B996" s="119" t="s">
        <v>501</v>
      </c>
      <c r="C996" s="120">
        <v>0</v>
      </c>
      <c r="D996" s="120">
        <v>137</v>
      </c>
      <c r="E996" s="120">
        <v>150</v>
      </c>
      <c r="F996" s="120">
        <v>148</v>
      </c>
      <c r="G996" s="120">
        <v>0</v>
      </c>
      <c r="H996" s="120">
        <v>0</v>
      </c>
      <c r="I996" s="120">
        <v>0</v>
      </c>
      <c r="J996" s="120">
        <v>0</v>
      </c>
      <c r="K996" s="120">
        <v>0</v>
      </c>
      <c r="L996" s="120">
        <v>0</v>
      </c>
      <c r="M996" s="120">
        <v>0</v>
      </c>
      <c r="N996" s="120">
        <v>0</v>
      </c>
      <c r="O996" s="120">
        <v>0</v>
      </c>
      <c r="P996" s="120">
        <v>0</v>
      </c>
      <c r="Q996" s="120">
        <v>0</v>
      </c>
      <c r="R996" s="120">
        <v>435</v>
      </c>
      <c r="AB996" s="116">
        <f t="shared" si="241"/>
        <v>0</v>
      </c>
      <c r="AC996" s="116">
        <f t="shared" si="242"/>
        <v>137</v>
      </c>
      <c r="AD996" s="116">
        <f t="shared" si="243"/>
        <v>150</v>
      </c>
      <c r="AE996" s="116">
        <f t="shared" si="244"/>
        <v>148</v>
      </c>
      <c r="AF996" s="116">
        <f t="shared" si="245"/>
        <v>0</v>
      </c>
      <c r="AG996" s="116">
        <f t="shared" si="246"/>
        <v>0</v>
      </c>
      <c r="AH996" s="116">
        <f t="shared" si="247"/>
        <v>0</v>
      </c>
      <c r="AI996" s="116">
        <f t="shared" si="248"/>
        <v>0</v>
      </c>
      <c r="AJ996" s="116">
        <f t="shared" si="249"/>
        <v>0</v>
      </c>
      <c r="AK996" s="116">
        <f t="shared" si="250"/>
        <v>0</v>
      </c>
      <c r="AL996" s="116">
        <f t="shared" si="251"/>
        <v>0</v>
      </c>
      <c r="AM996" s="116">
        <f t="shared" si="252"/>
        <v>0</v>
      </c>
      <c r="AN996" s="116">
        <f t="shared" si="253"/>
        <v>0</v>
      </c>
      <c r="AO996" s="116">
        <f t="shared" si="254"/>
        <v>0</v>
      </c>
      <c r="AP996" s="116">
        <f t="shared" si="255"/>
        <v>0</v>
      </c>
      <c r="AQ996" s="116">
        <f t="shared" si="256"/>
        <v>435</v>
      </c>
    </row>
    <row r="997" spans="1:43" x14ac:dyDescent="0.25">
      <c r="A997" s="119" t="s">
        <v>1285</v>
      </c>
      <c r="B997" s="119" t="s">
        <v>1287</v>
      </c>
      <c r="C997" s="120">
        <v>0</v>
      </c>
      <c r="D997" s="120">
        <v>0</v>
      </c>
      <c r="E997" s="120">
        <v>0</v>
      </c>
      <c r="F997" s="120">
        <v>0</v>
      </c>
      <c r="G997" s="120">
        <v>0</v>
      </c>
      <c r="H997" s="120">
        <v>0</v>
      </c>
      <c r="I997" s="120">
        <v>0</v>
      </c>
      <c r="J997" s="120">
        <v>0</v>
      </c>
      <c r="K997" s="120">
        <v>0</v>
      </c>
      <c r="L997" s="120">
        <v>0</v>
      </c>
      <c r="M997" s="120">
        <v>343</v>
      </c>
      <c r="N997" s="120">
        <v>338</v>
      </c>
      <c r="O997" s="120">
        <v>323</v>
      </c>
      <c r="P997" s="120">
        <v>312</v>
      </c>
      <c r="Q997" s="120">
        <v>0</v>
      </c>
      <c r="R997" s="120">
        <v>1316</v>
      </c>
      <c r="AB997" s="116">
        <f t="shared" si="241"/>
        <v>0</v>
      </c>
      <c r="AC997" s="116">
        <f t="shared" si="242"/>
        <v>0</v>
      </c>
      <c r="AD997" s="116">
        <f t="shared" si="243"/>
        <v>0</v>
      </c>
      <c r="AE997" s="116">
        <f t="shared" si="244"/>
        <v>0</v>
      </c>
      <c r="AF997" s="116">
        <f t="shared" si="245"/>
        <v>0</v>
      </c>
      <c r="AG997" s="116">
        <f t="shared" si="246"/>
        <v>0</v>
      </c>
      <c r="AH997" s="116">
        <f t="shared" si="247"/>
        <v>0</v>
      </c>
      <c r="AI997" s="116">
        <f t="shared" si="248"/>
        <v>0</v>
      </c>
      <c r="AJ997" s="116">
        <f t="shared" si="249"/>
        <v>0</v>
      </c>
      <c r="AK997" s="116">
        <f t="shared" si="250"/>
        <v>0</v>
      </c>
      <c r="AL997" s="116">
        <f t="shared" si="251"/>
        <v>343</v>
      </c>
      <c r="AM997" s="116">
        <f t="shared" si="252"/>
        <v>338</v>
      </c>
      <c r="AN997" s="116">
        <f t="shared" si="253"/>
        <v>323</v>
      </c>
      <c r="AO997" s="116">
        <f t="shared" si="254"/>
        <v>312</v>
      </c>
      <c r="AP997" s="116">
        <f t="shared" si="255"/>
        <v>0</v>
      </c>
      <c r="AQ997" s="116">
        <f t="shared" si="256"/>
        <v>1316</v>
      </c>
    </row>
    <row r="998" spans="1:43" x14ac:dyDescent="0.25">
      <c r="A998" s="119" t="s">
        <v>1285</v>
      </c>
      <c r="B998" s="119" t="s">
        <v>1288</v>
      </c>
      <c r="C998" s="120">
        <v>158</v>
      </c>
      <c r="D998" s="120">
        <v>0</v>
      </c>
      <c r="E998" s="120">
        <v>0</v>
      </c>
      <c r="F998" s="120">
        <v>0</v>
      </c>
      <c r="G998" s="120">
        <v>0</v>
      </c>
      <c r="H998" s="120">
        <v>0</v>
      </c>
      <c r="I998" s="120">
        <v>0</v>
      </c>
      <c r="J998" s="120">
        <v>0</v>
      </c>
      <c r="K998" s="120">
        <v>0</v>
      </c>
      <c r="L998" s="120">
        <v>0</v>
      </c>
      <c r="M998" s="120">
        <v>0</v>
      </c>
      <c r="N998" s="120">
        <v>0</v>
      </c>
      <c r="O998" s="120">
        <v>0</v>
      </c>
      <c r="P998" s="120">
        <v>0</v>
      </c>
      <c r="Q998" s="120">
        <v>0</v>
      </c>
      <c r="R998" s="120">
        <v>158</v>
      </c>
      <c r="AB998" s="116">
        <f t="shared" si="241"/>
        <v>158</v>
      </c>
      <c r="AC998" s="116">
        <f t="shared" si="242"/>
        <v>0</v>
      </c>
      <c r="AD998" s="116">
        <f t="shared" si="243"/>
        <v>0</v>
      </c>
      <c r="AE998" s="116">
        <f t="shared" si="244"/>
        <v>0</v>
      </c>
      <c r="AF998" s="116">
        <f t="shared" si="245"/>
        <v>0</v>
      </c>
      <c r="AG998" s="116">
        <f t="shared" si="246"/>
        <v>0</v>
      </c>
      <c r="AH998" s="116">
        <f t="shared" si="247"/>
        <v>0</v>
      </c>
      <c r="AI998" s="116">
        <f t="shared" si="248"/>
        <v>0</v>
      </c>
      <c r="AJ998" s="116">
        <f t="shared" si="249"/>
        <v>0</v>
      </c>
      <c r="AK998" s="116">
        <f t="shared" si="250"/>
        <v>0</v>
      </c>
      <c r="AL998" s="116">
        <f t="shared" si="251"/>
        <v>0</v>
      </c>
      <c r="AM998" s="116">
        <f t="shared" si="252"/>
        <v>0</v>
      </c>
      <c r="AN998" s="116">
        <f t="shared" si="253"/>
        <v>0</v>
      </c>
      <c r="AO998" s="116">
        <f t="shared" si="254"/>
        <v>0</v>
      </c>
      <c r="AP998" s="116">
        <f t="shared" si="255"/>
        <v>0</v>
      </c>
      <c r="AQ998" s="116">
        <f t="shared" si="256"/>
        <v>158</v>
      </c>
    </row>
    <row r="999" spans="1:43" x14ac:dyDescent="0.25">
      <c r="A999" s="119" t="s">
        <v>1285</v>
      </c>
      <c r="B999" s="119" t="s">
        <v>1289</v>
      </c>
      <c r="C999" s="120">
        <v>0</v>
      </c>
      <c r="D999" s="120">
        <v>0</v>
      </c>
      <c r="E999" s="120">
        <v>0</v>
      </c>
      <c r="F999" s="120">
        <v>0</v>
      </c>
      <c r="G999" s="120">
        <v>0</v>
      </c>
      <c r="H999" s="120">
        <v>0</v>
      </c>
      <c r="I999" s="120">
        <v>0</v>
      </c>
      <c r="J999" s="120">
        <v>325</v>
      </c>
      <c r="K999" s="120">
        <v>313</v>
      </c>
      <c r="L999" s="120">
        <v>351</v>
      </c>
      <c r="M999" s="120">
        <v>0</v>
      </c>
      <c r="N999" s="120">
        <v>0</v>
      </c>
      <c r="O999" s="120">
        <v>0</v>
      </c>
      <c r="P999" s="120">
        <v>0</v>
      </c>
      <c r="Q999" s="120">
        <v>0</v>
      </c>
      <c r="R999" s="120">
        <v>989</v>
      </c>
      <c r="AB999" s="116">
        <f t="shared" si="241"/>
        <v>0</v>
      </c>
      <c r="AC999" s="116">
        <f t="shared" si="242"/>
        <v>0</v>
      </c>
      <c r="AD999" s="116">
        <f t="shared" si="243"/>
        <v>0</v>
      </c>
      <c r="AE999" s="116">
        <f t="shared" si="244"/>
        <v>0</v>
      </c>
      <c r="AF999" s="116">
        <f t="shared" si="245"/>
        <v>0</v>
      </c>
      <c r="AG999" s="116">
        <f t="shared" si="246"/>
        <v>0</v>
      </c>
      <c r="AH999" s="116">
        <f t="shared" si="247"/>
        <v>0</v>
      </c>
      <c r="AI999" s="116">
        <f t="shared" si="248"/>
        <v>325</v>
      </c>
      <c r="AJ999" s="116">
        <f t="shared" si="249"/>
        <v>313</v>
      </c>
      <c r="AK999" s="116">
        <f t="shared" si="250"/>
        <v>351</v>
      </c>
      <c r="AL999" s="116">
        <f t="shared" si="251"/>
        <v>0</v>
      </c>
      <c r="AM999" s="116">
        <f t="shared" si="252"/>
        <v>0</v>
      </c>
      <c r="AN999" s="116">
        <f t="shared" si="253"/>
        <v>0</v>
      </c>
      <c r="AO999" s="116">
        <f t="shared" si="254"/>
        <v>0</v>
      </c>
      <c r="AP999" s="116">
        <f t="shared" si="255"/>
        <v>0</v>
      </c>
      <c r="AQ999" s="116">
        <f t="shared" si="256"/>
        <v>989</v>
      </c>
    </row>
    <row r="1000" spans="1:43" x14ac:dyDescent="0.25">
      <c r="A1000" s="119" t="s">
        <v>1285</v>
      </c>
      <c r="B1000" s="119" t="s">
        <v>1290</v>
      </c>
      <c r="C1000" s="120">
        <v>0</v>
      </c>
      <c r="D1000" s="120">
        <v>0</v>
      </c>
      <c r="E1000" s="120">
        <v>0</v>
      </c>
      <c r="F1000" s="120">
        <v>0</v>
      </c>
      <c r="G1000" s="120">
        <v>356</v>
      </c>
      <c r="H1000" s="120">
        <v>342</v>
      </c>
      <c r="I1000" s="120">
        <v>338</v>
      </c>
      <c r="J1000" s="120">
        <v>0</v>
      </c>
      <c r="K1000" s="120">
        <v>0</v>
      </c>
      <c r="L1000" s="120">
        <v>0</v>
      </c>
      <c r="M1000" s="120">
        <v>0</v>
      </c>
      <c r="N1000" s="120">
        <v>0</v>
      </c>
      <c r="O1000" s="120">
        <v>0</v>
      </c>
      <c r="P1000" s="120">
        <v>0</v>
      </c>
      <c r="Q1000" s="120">
        <v>0</v>
      </c>
      <c r="R1000" s="120">
        <v>1036</v>
      </c>
      <c r="AB1000" s="116">
        <f t="shared" si="241"/>
        <v>0</v>
      </c>
      <c r="AC1000" s="116">
        <f t="shared" si="242"/>
        <v>0</v>
      </c>
      <c r="AD1000" s="116">
        <f t="shared" si="243"/>
        <v>0</v>
      </c>
      <c r="AE1000" s="116">
        <f t="shared" si="244"/>
        <v>0</v>
      </c>
      <c r="AF1000" s="116">
        <f t="shared" si="245"/>
        <v>356</v>
      </c>
      <c r="AG1000" s="116">
        <f t="shared" si="246"/>
        <v>342</v>
      </c>
      <c r="AH1000" s="116">
        <f t="shared" si="247"/>
        <v>338</v>
      </c>
      <c r="AI1000" s="116">
        <f t="shared" si="248"/>
        <v>0</v>
      </c>
      <c r="AJ1000" s="116">
        <f t="shared" si="249"/>
        <v>0</v>
      </c>
      <c r="AK1000" s="116">
        <f t="shared" si="250"/>
        <v>0</v>
      </c>
      <c r="AL1000" s="116">
        <f t="shared" si="251"/>
        <v>0</v>
      </c>
      <c r="AM1000" s="116">
        <f t="shared" si="252"/>
        <v>0</v>
      </c>
      <c r="AN1000" s="116">
        <f t="shared" si="253"/>
        <v>0</v>
      </c>
      <c r="AO1000" s="116">
        <f t="shared" si="254"/>
        <v>0</v>
      </c>
      <c r="AP1000" s="116">
        <f t="shared" si="255"/>
        <v>0</v>
      </c>
      <c r="AQ1000" s="116">
        <f t="shared" si="256"/>
        <v>1036</v>
      </c>
    </row>
    <row r="1001" spans="1:43" x14ac:dyDescent="0.25">
      <c r="A1001" s="119" t="s">
        <v>1291</v>
      </c>
      <c r="B1001" s="119" t="s">
        <v>1292</v>
      </c>
      <c r="C1001" s="120">
        <v>100</v>
      </c>
      <c r="D1001" s="120">
        <v>112</v>
      </c>
      <c r="E1001" s="120">
        <v>110</v>
      </c>
      <c r="F1001" s="120">
        <v>133</v>
      </c>
      <c r="G1001" s="120">
        <v>0</v>
      </c>
      <c r="H1001" s="120">
        <v>0</v>
      </c>
      <c r="I1001" s="120">
        <v>0</v>
      </c>
      <c r="J1001" s="120">
        <v>0</v>
      </c>
      <c r="K1001" s="120">
        <v>0</v>
      </c>
      <c r="L1001" s="120">
        <v>0</v>
      </c>
      <c r="M1001" s="120">
        <v>0</v>
      </c>
      <c r="N1001" s="120">
        <v>0</v>
      </c>
      <c r="O1001" s="120">
        <v>0</v>
      </c>
      <c r="P1001" s="120">
        <v>0</v>
      </c>
      <c r="Q1001" s="120">
        <v>0</v>
      </c>
      <c r="R1001" s="120">
        <v>455</v>
      </c>
      <c r="AB1001" s="116">
        <f t="shared" si="241"/>
        <v>100</v>
      </c>
      <c r="AC1001" s="116">
        <f t="shared" si="242"/>
        <v>112</v>
      </c>
      <c r="AD1001" s="116">
        <f t="shared" si="243"/>
        <v>110</v>
      </c>
      <c r="AE1001" s="116">
        <f t="shared" si="244"/>
        <v>133</v>
      </c>
      <c r="AF1001" s="116">
        <f t="shared" si="245"/>
        <v>0</v>
      </c>
      <c r="AG1001" s="116">
        <f t="shared" si="246"/>
        <v>0</v>
      </c>
      <c r="AH1001" s="116">
        <f t="shared" si="247"/>
        <v>0</v>
      </c>
      <c r="AI1001" s="116">
        <f t="shared" si="248"/>
        <v>0</v>
      </c>
      <c r="AJ1001" s="116">
        <f t="shared" si="249"/>
        <v>0</v>
      </c>
      <c r="AK1001" s="116">
        <f t="shared" si="250"/>
        <v>0</v>
      </c>
      <c r="AL1001" s="116">
        <f t="shared" si="251"/>
        <v>0</v>
      </c>
      <c r="AM1001" s="116">
        <f t="shared" si="252"/>
        <v>0</v>
      </c>
      <c r="AN1001" s="116">
        <f t="shared" si="253"/>
        <v>0</v>
      </c>
      <c r="AO1001" s="116">
        <f t="shared" si="254"/>
        <v>0</v>
      </c>
      <c r="AP1001" s="116">
        <f t="shared" si="255"/>
        <v>0</v>
      </c>
      <c r="AQ1001" s="116">
        <f t="shared" si="256"/>
        <v>455</v>
      </c>
    </row>
    <row r="1002" spans="1:43" x14ac:dyDescent="0.25">
      <c r="A1002" s="119" t="s">
        <v>1291</v>
      </c>
      <c r="B1002" s="119" t="s">
        <v>1293</v>
      </c>
      <c r="C1002" s="120">
        <v>0</v>
      </c>
      <c r="D1002" s="120">
        <v>0</v>
      </c>
      <c r="E1002" s="120">
        <v>0</v>
      </c>
      <c r="F1002" s="120">
        <v>0</v>
      </c>
      <c r="G1002" s="120">
        <v>0</v>
      </c>
      <c r="H1002" s="120">
        <v>0</v>
      </c>
      <c r="I1002" s="120">
        <v>0</v>
      </c>
      <c r="J1002" s="120">
        <v>0</v>
      </c>
      <c r="K1002" s="120">
        <v>132</v>
      </c>
      <c r="L1002" s="120">
        <v>105</v>
      </c>
      <c r="M1002" s="120">
        <v>119</v>
      </c>
      <c r="N1002" s="120">
        <v>132</v>
      </c>
      <c r="O1002" s="120">
        <v>111</v>
      </c>
      <c r="P1002" s="120">
        <v>118</v>
      </c>
      <c r="Q1002" s="120">
        <v>5</v>
      </c>
      <c r="R1002" s="120">
        <v>722</v>
      </c>
      <c r="AB1002" s="116">
        <f t="shared" si="241"/>
        <v>0</v>
      </c>
      <c r="AC1002" s="116">
        <f t="shared" si="242"/>
        <v>0</v>
      </c>
      <c r="AD1002" s="116">
        <f t="shared" si="243"/>
        <v>0</v>
      </c>
      <c r="AE1002" s="116">
        <f t="shared" si="244"/>
        <v>0</v>
      </c>
      <c r="AF1002" s="116">
        <f t="shared" si="245"/>
        <v>0</v>
      </c>
      <c r="AG1002" s="116">
        <f t="shared" si="246"/>
        <v>0</v>
      </c>
      <c r="AH1002" s="116">
        <f t="shared" si="247"/>
        <v>0</v>
      </c>
      <c r="AI1002" s="116">
        <f t="shared" si="248"/>
        <v>0</v>
      </c>
      <c r="AJ1002" s="116">
        <f t="shared" si="249"/>
        <v>132</v>
      </c>
      <c r="AK1002" s="116">
        <f t="shared" si="250"/>
        <v>105</v>
      </c>
      <c r="AL1002" s="116">
        <f t="shared" si="251"/>
        <v>119</v>
      </c>
      <c r="AM1002" s="116">
        <f t="shared" si="252"/>
        <v>132</v>
      </c>
      <c r="AN1002" s="116">
        <f t="shared" si="253"/>
        <v>111</v>
      </c>
      <c r="AO1002" s="116">
        <f t="shared" si="254"/>
        <v>118</v>
      </c>
      <c r="AP1002" s="116">
        <f t="shared" si="255"/>
        <v>5</v>
      </c>
      <c r="AQ1002" s="116">
        <f t="shared" si="256"/>
        <v>722</v>
      </c>
    </row>
    <row r="1003" spans="1:43" x14ac:dyDescent="0.25">
      <c r="A1003" s="119" t="s">
        <v>1291</v>
      </c>
      <c r="B1003" s="119" t="s">
        <v>1294</v>
      </c>
      <c r="C1003" s="120">
        <v>0</v>
      </c>
      <c r="D1003" s="120">
        <v>0</v>
      </c>
      <c r="E1003" s="120">
        <v>0</v>
      </c>
      <c r="F1003" s="120">
        <v>0</v>
      </c>
      <c r="G1003" s="120">
        <v>122</v>
      </c>
      <c r="H1003" s="120">
        <v>104</v>
      </c>
      <c r="I1003" s="120">
        <v>124</v>
      </c>
      <c r="J1003" s="120">
        <v>104</v>
      </c>
      <c r="K1003" s="120">
        <v>0</v>
      </c>
      <c r="L1003" s="120">
        <v>0</v>
      </c>
      <c r="M1003" s="120">
        <v>0</v>
      </c>
      <c r="N1003" s="120">
        <v>0</v>
      </c>
      <c r="O1003" s="120">
        <v>0</v>
      </c>
      <c r="P1003" s="120">
        <v>0</v>
      </c>
      <c r="Q1003" s="120">
        <v>0</v>
      </c>
      <c r="R1003" s="120">
        <v>454</v>
      </c>
      <c r="AB1003" s="116">
        <f t="shared" si="241"/>
        <v>0</v>
      </c>
      <c r="AC1003" s="116">
        <f t="shared" si="242"/>
        <v>0</v>
      </c>
      <c r="AD1003" s="116">
        <f t="shared" si="243"/>
        <v>0</v>
      </c>
      <c r="AE1003" s="116">
        <f t="shared" si="244"/>
        <v>0</v>
      </c>
      <c r="AF1003" s="116">
        <f t="shared" si="245"/>
        <v>122</v>
      </c>
      <c r="AG1003" s="116">
        <f t="shared" si="246"/>
        <v>104</v>
      </c>
      <c r="AH1003" s="116">
        <f t="shared" si="247"/>
        <v>124</v>
      </c>
      <c r="AI1003" s="116">
        <f t="shared" si="248"/>
        <v>104</v>
      </c>
      <c r="AJ1003" s="116">
        <f t="shared" si="249"/>
        <v>0</v>
      </c>
      <c r="AK1003" s="116">
        <f t="shared" si="250"/>
        <v>0</v>
      </c>
      <c r="AL1003" s="116">
        <f t="shared" si="251"/>
        <v>0</v>
      </c>
      <c r="AM1003" s="116">
        <f t="shared" si="252"/>
        <v>0</v>
      </c>
      <c r="AN1003" s="116">
        <f t="shared" si="253"/>
        <v>0</v>
      </c>
      <c r="AO1003" s="116">
        <f t="shared" si="254"/>
        <v>0</v>
      </c>
      <c r="AP1003" s="116">
        <f t="shared" si="255"/>
        <v>0</v>
      </c>
      <c r="AQ1003" s="116">
        <f t="shared" si="256"/>
        <v>454</v>
      </c>
    </row>
    <row r="1004" spans="1:43" x14ac:dyDescent="0.25">
      <c r="A1004" s="119" t="s">
        <v>1295</v>
      </c>
      <c r="B1004" s="119" t="s">
        <v>1296</v>
      </c>
      <c r="C1004" s="120">
        <v>50</v>
      </c>
      <c r="D1004" s="120">
        <v>78</v>
      </c>
      <c r="E1004" s="120">
        <v>94</v>
      </c>
      <c r="F1004" s="120">
        <v>97</v>
      </c>
      <c r="G1004" s="120">
        <v>99</v>
      </c>
      <c r="H1004" s="120">
        <v>83</v>
      </c>
      <c r="I1004" s="120">
        <v>102</v>
      </c>
      <c r="J1004" s="120">
        <v>0</v>
      </c>
      <c r="K1004" s="120">
        <v>0</v>
      </c>
      <c r="L1004" s="120">
        <v>0</v>
      </c>
      <c r="M1004" s="120">
        <v>0</v>
      </c>
      <c r="N1004" s="120">
        <v>0</v>
      </c>
      <c r="O1004" s="120">
        <v>0</v>
      </c>
      <c r="P1004" s="120">
        <v>0</v>
      </c>
      <c r="Q1004" s="120">
        <v>0</v>
      </c>
      <c r="R1004" s="120">
        <v>603</v>
      </c>
      <c r="AB1004" s="116">
        <f t="shared" si="241"/>
        <v>50</v>
      </c>
      <c r="AC1004" s="116">
        <f t="shared" si="242"/>
        <v>78</v>
      </c>
      <c r="AD1004" s="116">
        <f t="shared" si="243"/>
        <v>94</v>
      </c>
      <c r="AE1004" s="116">
        <f t="shared" si="244"/>
        <v>97</v>
      </c>
      <c r="AF1004" s="116">
        <f t="shared" si="245"/>
        <v>99</v>
      </c>
      <c r="AG1004" s="116">
        <f t="shared" si="246"/>
        <v>83</v>
      </c>
      <c r="AH1004" s="116">
        <f t="shared" si="247"/>
        <v>102</v>
      </c>
      <c r="AI1004" s="116">
        <f t="shared" si="248"/>
        <v>0</v>
      </c>
      <c r="AJ1004" s="116">
        <f t="shared" si="249"/>
        <v>0</v>
      </c>
      <c r="AK1004" s="116">
        <f t="shared" si="250"/>
        <v>0</v>
      </c>
      <c r="AL1004" s="116">
        <f t="shared" si="251"/>
        <v>0</v>
      </c>
      <c r="AM1004" s="116">
        <f t="shared" si="252"/>
        <v>0</v>
      </c>
      <c r="AN1004" s="116">
        <f t="shared" si="253"/>
        <v>0</v>
      </c>
      <c r="AO1004" s="116">
        <f t="shared" si="254"/>
        <v>0</v>
      </c>
      <c r="AP1004" s="116">
        <f t="shared" si="255"/>
        <v>0</v>
      </c>
      <c r="AQ1004" s="116">
        <f t="shared" si="256"/>
        <v>603</v>
      </c>
    </row>
    <row r="1005" spans="1:43" x14ac:dyDescent="0.25">
      <c r="A1005" s="119" t="s">
        <v>1295</v>
      </c>
      <c r="B1005" s="119" t="s">
        <v>1297</v>
      </c>
      <c r="C1005" s="120">
        <v>0</v>
      </c>
      <c r="D1005" s="120">
        <v>0</v>
      </c>
      <c r="E1005" s="120">
        <v>0</v>
      </c>
      <c r="F1005" s="120">
        <v>0</v>
      </c>
      <c r="G1005" s="120">
        <v>0</v>
      </c>
      <c r="H1005" s="120">
        <v>0</v>
      </c>
      <c r="I1005" s="120">
        <v>0</v>
      </c>
      <c r="J1005" s="120">
        <v>0</v>
      </c>
      <c r="K1005" s="120">
        <v>0</v>
      </c>
      <c r="L1005" s="120">
        <v>0</v>
      </c>
      <c r="M1005" s="120">
        <v>64</v>
      </c>
      <c r="N1005" s="120">
        <v>79</v>
      </c>
      <c r="O1005" s="120">
        <v>64</v>
      </c>
      <c r="P1005" s="120">
        <v>79</v>
      </c>
      <c r="Q1005" s="120">
        <v>0</v>
      </c>
      <c r="R1005" s="118">
        <v>286</v>
      </c>
      <c r="AB1005" s="116">
        <f t="shared" si="241"/>
        <v>0</v>
      </c>
      <c r="AC1005" s="116">
        <f t="shared" si="242"/>
        <v>0</v>
      </c>
      <c r="AD1005" s="116">
        <f t="shared" si="243"/>
        <v>0</v>
      </c>
      <c r="AE1005" s="116">
        <f t="shared" si="244"/>
        <v>0</v>
      </c>
      <c r="AF1005" s="116">
        <f t="shared" si="245"/>
        <v>0</v>
      </c>
      <c r="AG1005" s="116">
        <f t="shared" si="246"/>
        <v>0</v>
      </c>
      <c r="AH1005" s="116">
        <f t="shared" si="247"/>
        <v>0</v>
      </c>
      <c r="AI1005" s="116">
        <f t="shared" si="248"/>
        <v>0</v>
      </c>
      <c r="AJ1005" s="116">
        <f t="shared" si="249"/>
        <v>0</v>
      </c>
      <c r="AK1005" s="116">
        <f t="shared" si="250"/>
        <v>0</v>
      </c>
      <c r="AL1005" s="116">
        <f t="shared" si="251"/>
        <v>64</v>
      </c>
      <c r="AM1005" s="116">
        <f t="shared" si="252"/>
        <v>79</v>
      </c>
      <c r="AN1005" s="116">
        <f t="shared" si="253"/>
        <v>64</v>
      </c>
      <c r="AO1005" s="116">
        <f t="shared" si="254"/>
        <v>79</v>
      </c>
      <c r="AP1005" s="116">
        <f t="shared" si="255"/>
        <v>0</v>
      </c>
      <c r="AQ1005" s="116">
        <f t="shared" si="256"/>
        <v>286</v>
      </c>
    </row>
    <row r="1006" spans="1:43" x14ac:dyDescent="0.25">
      <c r="A1006" s="119" t="s">
        <v>1295</v>
      </c>
      <c r="B1006" s="119" t="s">
        <v>1298</v>
      </c>
      <c r="C1006" s="120">
        <v>0</v>
      </c>
      <c r="D1006" s="120">
        <v>0</v>
      </c>
      <c r="E1006" s="120">
        <v>0</v>
      </c>
      <c r="F1006" s="120">
        <v>0</v>
      </c>
      <c r="G1006" s="120">
        <v>0</v>
      </c>
      <c r="H1006" s="120">
        <v>0</v>
      </c>
      <c r="I1006" s="120">
        <v>0</v>
      </c>
      <c r="J1006" s="120">
        <v>81</v>
      </c>
      <c r="K1006" s="120">
        <v>99</v>
      </c>
      <c r="L1006" s="120">
        <v>87</v>
      </c>
      <c r="M1006" s="120">
        <v>0</v>
      </c>
      <c r="N1006" s="120">
        <v>0</v>
      </c>
      <c r="O1006" s="120">
        <v>0</v>
      </c>
      <c r="P1006" s="120">
        <v>0</v>
      </c>
      <c r="Q1006" s="120">
        <v>0</v>
      </c>
      <c r="R1006" s="120">
        <v>267</v>
      </c>
      <c r="AB1006" s="116">
        <f t="shared" si="241"/>
        <v>0</v>
      </c>
      <c r="AC1006" s="116">
        <f t="shared" si="242"/>
        <v>0</v>
      </c>
      <c r="AD1006" s="116">
        <f t="shared" si="243"/>
        <v>0</v>
      </c>
      <c r="AE1006" s="116">
        <f t="shared" si="244"/>
        <v>0</v>
      </c>
      <c r="AF1006" s="116">
        <f t="shared" si="245"/>
        <v>0</v>
      </c>
      <c r="AG1006" s="116">
        <f t="shared" si="246"/>
        <v>0</v>
      </c>
      <c r="AH1006" s="116">
        <f t="shared" si="247"/>
        <v>0</v>
      </c>
      <c r="AI1006" s="116">
        <f t="shared" si="248"/>
        <v>81</v>
      </c>
      <c r="AJ1006" s="116">
        <f t="shared" si="249"/>
        <v>99</v>
      </c>
      <c r="AK1006" s="116">
        <f t="shared" si="250"/>
        <v>87</v>
      </c>
      <c r="AL1006" s="116">
        <f t="shared" si="251"/>
        <v>0</v>
      </c>
      <c r="AM1006" s="116">
        <f t="shared" si="252"/>
        <v>0</v>
      </c>
      <c r="AN1006" s="116">
        <f t="shared" si="253"/>
        <v>0</v>
      </c>
      <c r="AO1006" s="116">
        <f t="shared" si="254"/>
        <v>0</v>
      </c>
      <c r="AP1006" s="116">
        <f t="shared" si="255"/>
        <v>0</v>
      </c>
      <c r="AQ1006" s="116">
        <f t="shared" si="256"/>
        <v>267</v>
      </c>
    </row>
    <row r="1007" spans="1:43" x14ac:dyDescent="0.25">
      <c r="A1007" s="119" t="s">
        <v>1295</v>
      </c>
      <c r="B1007" s="119" t="s">
        <v>1299</v>
      </c>
      <c r="C1007" s="120">
        <v>0</v>
      </c>
      <c r="D1007" s="120">
        <v>0</v>
      </c>
      <c r="E1007" s="120">
        <v>0</v>
      </c>
      <c r="F1007" s="120">
        <v>0</v>
      </c>
      <c r="G1007" s="120">
        <v>0</v>
      </c>
      <c r="H1007" s="120">
        <v>0</v>
      </c>
      <c r="I1007" s="120">
        <v>0</v>
      </c>
      <c r="J1007" s="120">
        <v>0</v>
      </c>
      <c r="K1007" s="120">
        <v>0</v>
      </c>
      <c r="L1007" s="120">
        <v>0</v>
      </c>
      <c r="M1007" s="120">
        <v>0</v>
      </c>
      <c r="N1007" s="120">
        <v>0</v>
      </c>
      <c r="O1007" s="120">
        <v>0</v>
      </c>
      <c r="P1007" s="120">
        <v>0</v>
      </c>
      <c r="Q1007" s="120">
        <v>5</v>
      </c>
      <c r="R1007" s="120">
        <v>5</v>
      </c>
      <c r="AB1007" s="116">
        <f t="shared" si="241"/>
        <v>0</v>
      </c>
      <c r="AC1007" s="116">
        <f t="shared" si="242"/>
        <v>0</v>
      </c>
      <c r="AD1007" s="116">
        <f t="shared" si="243"/>
        <v>0</v>
      </c>
      <c r="AE1007" s="116">
        <f t="shared" si="244"/>
        <v>0</v>
      </c>
      <c r="AF1007" s="116">
        <f t="shared" si="245"/>
        <v>0</v>
      </c>
      <c r="AG1007" s="116">
        <f t="shared" si="246"/>
        <v>0</v>
      </c>
      <c r="AH1007" s="116">
        <f t="shared" si="247"/>
        <v>0</v>
      </c>
      <c r="AI1007" s="116">
        <f t="shared" si="248"/>
        <v>0</v>
      </c>
      <c r="AJ1007" s="116">
        <f t="shared" si="249"/>
        <v>0</v>
      </c>
      <c r="AK1007" s="116">
        <f t="shared" si="250"/>
        <v>0</v>
      </c>
      <c r="AL1007" s="116">
        <f t="shared" si="251"/>
        <v>0</v>
      </c>
      <c r="AM1007" s="116">
        <f t="shared" si="252"/>
        <v>0</v>
      </c>
      <c r="AN1007" s="116">
        <f t="shared" si="253"/>
        <v>0</v>
      </c>
      <c r="AO1007" s="116">
        <f t="shared" si="254"/>
        <v>0</v>
      </c>
      <c r="AP1007" s="116">
        <f t="shared" si="255"/>
        <v>5</v>
      </c>
      <c r="AQ1007" s="116">
        <f t="shared" si="256"/>
        <v>5</v>
      </c>
    </row>
    <row r="1008" spans="1:43" x14ac:dyDescent="0.25">
      <c r="A1008" s="119" t="s">
        <v>1300</v>
      </c>
      <c r="B1008" s="119" t="s">
        <v>1301</v>
      </c>
      <c r="C1008" s="120">
        <v>0</v>
      </c>
      <c r="D1008" s="120">
        <v>0</v>
      </c>
      <c r="E1008" s="120">
        <v>0</v>
      </c>
      <c r="F1008" s="120">
        <v>0</v>
      </c>
      <c r="G1008" s="120">
        <v>0</v>
      </c>
      <c r="H1008" s="120">
        <v>0</v>
      </c>
      <c r="I1008" s="120">
        <v>0</v>
      </c>
      <c r="J1008" s="120">
        <v>340</v>
      </c>
      <c r="K1008" s="120">
        <v>338</v>
      </c>
      <c r="L1008" s="120">
        <v>324</v>
      </c>
      <c r="M1008" s="120">
        <v>0</v>
      </c>
      <c r="N1008" s="120">
        <v>0</v>
      </c>
      <c r="O1008" s="120">
        <v>0</v>
      </c>
      <c r="P1008" s="120">
        <v>0</v>
      </c>
      <c r="Q1008" s="120">
        <v>0</v>
      </c>
      <c r="R1008" s="120">
        <v>1002</v>
      </c>
      <c r="AB1008" s="116">
        <f t="shared" si="241"/>
        <v>0</v>
      </c>
      <c r="AC1008" s="116">
        <f t="shared" si="242"/>
        <v>0</v>
      </c>
      <c r="AD1008" s="116">
        <f t="shared" si="243"/>
        <v>0</v>
      </c>
      <c r="AE1008" s="116">
        <f t="shared" si="244"/>
        <v>0</v>
      </c>
      <c r="AF1008" s="116">
        <f t="shared" si="245"/>
        <v>0</v>
      </c>
      <c r="AG1008" s="116">
        <f t="shared" si="246"/>
        <v>0</v>
      </c>
      <c r="AH1008" s="116">
        <f t="shared" si="247"/>
        <v>0</v>
      </c>
      <c r="AI1008" s="116">
        <f t="shared" si="248"/>
        <v>340</v>
      </c>
      <c r="AJ1008" s="116">
        <f t="shared" si="249"/>
        <v>338</v>
      </c>
      <c r="AK1008" s="116">
        <f t="shared" si="250"/>
        <v>324</v>
      </c>
      <c r="AL1008" s="116">
        <f t="shared" si="251"/>
        <v>0</v>
      </c>
      <c r="AM1008" s="116">
        <f t="shared" si="252"/>
        <v>0</v>
      </c>
      <c r="AN1008" s="116">
        <f t="shared" si="253"/>
        <v>0</v>
      </c>
      <c r="AO1008" s="116">
        <f t="shared" si="254"/>
        <v>0</v>
      </c>
      <c r="AP1008" s="116">
        <f t="shared" si="255"/>
        <v>0</v>
      </c>
      <c r="AQ1008" s="116">
        <f t="shared" si="256"/>
        <v>1002</v>
      </c>
    </row>
    <row r="1009" spans="1:43" x14ac:dyDescent="0.25">
      <c r="A1009" s="119" t="s">
        <v>1300</v>
      </c>
      <c r="B1009" s="119" t="s">
        <v>1302</v>
      </c>
      <c r="C1009" s="120">
        <v>0</v>
      </c>
      <c r="D1009" s="120">
        <v>117</v>
      </c>
      <c r="E1009" s="120">
        <v>90</v>
      </c>
      <c r="F1009" s="120">
        <v>116</v>
      </c>
      <c r="G1009" s="120">
        <v>102</v>
      </c>
      <c r="H1009" s="120">
        <v>111</v>
      </c>
      <c r="I1009" s="120">
        <v>87</v>
      </c>
      <c r="J1009" s="120">
        <v>0</v>
      </c>
      <c r="K1009" s="120">
        <v>0</v>
      </c>
      <c r="L1009" s="120">
        <v>0</v>
      </c>
      <c r="M1009" s="120">
        <v>0</v>
      </c>
      <c r="N1009" s="120">
        <v>0</v>
      </c>
      <c r="O1009" s="120">
        <v>0</v>
      </c>
      <c r="P1009" s="120">
        <v>0</v>
      </c>
      <c r="Q1009" s="120">
        <v>0</v>
      </c>
      <c r="R1009" s="120">
        <v>623</v>
      </c>
      <c r="AB1009" s="116">
        <f t="shared" si="241"/>
        <v>0</v>
      </c>
      <c r="AC1009" s="116">
        <f t="shared" si="242"/>
        <v>117</v>
      </c>
      <c r="AD1009" s="116">
        <f t="shared" si="243"/>
        <v>90</v>
      </c>
      <c r="AE1009" s="116">
        <f t="shared" si="244"/>
        <v>116</v>
      </c>
      <c r="AF1009" s="116">
        <f t="shared" si="245"/>
        <v>102</v>
      </c>
      <c r="AG1009" s="116">
        <f t="shared" si="246"/>
        <v>111</v>
      </c>
      <c r="AH1009" s="116">
        <f t="shared" si="247"/>
        <v>87</v>
      </c>
      <c r="AI1009" s="116">
        <f t="shared" si="248"/>
        <v>0</v>
      </c>
      <c r="AJ1009" s="116">
        <f t="shared" si="249"/>
        <v>0</v>
      </c>
      <c r="AK1009" s="116">
        <f t="shared" si="250"/>
        <v>0</v>
      </c>
      <c r="AL1009" s="116">
        <f t="shared" si="251"/>
        <v>0</v>
      </c>
      <c r="AM1009" s="116">
        <f t="shared" si="252"/>
        <v>0</v>
      </c>
      <c r="AN1009" s="116">
        <f t="shared" si="253"/>
        <v>0</v>
      </c>
      <c r="AO1009" s="116">
        <f t="shared" si="254"/>
        <v>0</v>
      </c>
      <c r="AP1009" s="116">
        <f t="shared" si="255"/>
        <v>0</v>
      </c>
      <c r="AQ1009" s="116">
        <f t="shared" si="256"/>
        <v>623</v>
      </c>
    </row>
    <row r="1010" spans="1:43" x14ac:dyDescent="0.25">
      <c r="A1010" s="119" t="s">
        <v>1300</v>
      </c>
      <c r="B1010" s="119" t="s">
        <v>1303</v>
      </c>
      <c r="C1010" s="120">
        <v>72</v>
      </c>
      <c r="D1010" s="120">
        <v>92</v>
      </c>
      <c r="E1010" s="120">
        <v>86</v>
      </c>
      <c r="F1010" s="120">
        <v>85</v>
      </c>
      <c r="G1010" s="120">
        <v>96</v>
      </c>
      <c r="H1010" s="120">
        <v>87</v>
      </c>
      <c r="I1010" s="120">
        <v>94</v>
      </c>
      <c r="J1010" s="120">
        <v>0</v>
      </c>
      <c r="K1010" s="120">
        <v>0</v>
      </c>
      <c r="L1010" s="120">
        <v>0</v>
      </c>
      <c r="M1010" s="120">
        <v>0</v>
      </c>
      <c r="N1010" s="120">
        <v>0</v>
      </c>
      <c r="O1010" s="120">
        <v>0</v>
      </c>
      <c r="P1010" s="120">
        <v>0</v>
      </c>
      <c r="Q1010" s="120">
        <v>0</v>
      </c>
      <c r="R1010" s="120">
        <v>612</v>
      </c>
      <c r="AB1010" s="116">
        <f t="shared" si="241"/>
        <v>72</v>
      </c>
      <c r="AC1010" s="116">
        <f t="shared" si="242"/>
        <v>92</v>
      </c>
      <c r="AD1010" s="116">
        <f t="shared" si="243"/>
        <v>86</v>
      </c>
      <c r="AE1010" s="116">
        <f t="shared" si="244"/>
        <v>85</v>
      </c>
      <c r="AF1010" s="116">
        <f t="shared" si="245"/>
        <v>96</v>
      </c>
      <c r="AG1010" s="116">
        <f t="shared" si="246"/>
        <v>87</v>
      </c>
      <c r="AH1010" s="116">
        <f t="shared" si="247"/>
        <v>94</v>
      </c>
      <c r="AI1010" s="116">
        <f t="shared" si="248"/>
        <v>0</v>
      </c>
      <c r="AJ1010" s="116">
        <f t="shared" si="249"/>
        <v>0</v>
      </c>
      <c r="AK1010" s="116">
        <f t="shared" si="250"/>
        <v>0</v>
      </c>
      <c r="AL1010" s="116">
        <f t="shared" si="251"/>
        <v>0</v>
      </c>
      <c r="AM1010" s="116">
        <f t="shared" si="252"/>
        <v>0</v>
      </c>
      <c r="AN1010" s="116">
        <f t="shared" si="253"/>
        <v>0</v>
      </c>
      <c r="AO1010" s="116">
        <f t="shared" si="254"/>
        <v>0</v>
      </c>
      <c r="AP1010" s="116">
        <f t="shared" si="255"/>
        <v>0</v>
      </c>
      <c r="AQ1010" s="116">
        <f t="shared" si="256"/>
        <v>612</v>
      </c>
    </row>
    <row r="1011" spans="1:43" x14ac:dyDescent="0.25">
      <c r="A1011" s="119" t="s">
        <v>1300</v>
      </c>
      <c r="B1011" s="119" t="s">
        <v>1195</v>
      </c>
      <c r="C1011" s="120">
        <v>0</v>
      </c>
      <c r="D1011" s="120">
        <v>92</v>
      </c>
      <c r="E1011" s="120">
        <v>93</v>
      </c>
      <c r="F1011" s="120">
        <v>94</v>
      </c>
      <c r="G1011" s="120">
        <v>115</v>
      </c>
      <c r="H1011" s="120">
        <v>85</v>
      </c>
      <c r="I1011" s="120">
        <v>114</v>
      </c>
      <c r="J1011" s="120">
        <v>0</v>
      </c>
      <c r="K1011" s="120">
        <v>0</v>
      </c>
      <c r="L1011" s="120">
        <v>0</v>
      </c>
      <c r="M1011" s="120">
        <v>0</v>
      </c>
      <c r="N1011" s="120">
        <v>0</v>
      </c>
      <c r="O1011" s="120">
        <v>0</v>
      </c>
      <c r="P1011" s="120">
        <v>0</v>
      </c>
      <c r="Q1011" s="120">
        <v>0</v>
      </c>
      <c r="R1011" s="120">
        <v>593</v>
      </c>
      <c r="AB1011" s="116">
        <f t="shared" si="241"/>
        <v>0</v>
      </c>
      <c r="AC1011" s="116">
        <f t="shared" si="242"/>
        <v>92</v>
      </c>
      <c r="AD1011" s="116">
        <f t="shared" si="243"/>
        <v>93</v>
      </c>
      <c r="AE1011" s="116">
        <f t="shared" si="244"/>
        <v>94</v>
      </c>
      <c r="AF1011" s="116">
        <f t="shared" si="245"/>
        <v>115</v>
      </c>
      <c r="AG1011" s="116">
        <f t="shared" si="246"/>
        <v>85</v>
      </c>
      <c r="AH1011" s="116">
        <f t="shared" si="247"/>
        <v>114</v>
      </c>
      <c r="AI1011" s="116">
        <f t="shared" si="248"/>
        <v>0</v>
      </c>
      <c r="AJ1011" s="116">
        <f t="shared" si="249"/>
        <v>0</v>
      </c>
      <c r="AK1011" s="116">
        <f t="shared" si="250"/>
        <v>0</v>
      </c>
      <c r="AL1011" s="116">
        <f t="shared" si="251"/>
        <v>0</v>
      </c>
      <c r="AM1011" s="116">
        <f t="shared" si="252"/>
        <v>0</v>
      </c>
      <c r="AN1011" s="116">
        <f t="shared" si="253"/>
        <v>0</v>
      </c>
      <c r="AO1011" s="116">
        <f t="shared" si="254"/>
        <v>0</v>
      </c>
      <c r="AP1011" s="116">
        <f t="shared" si="255"/>
        <v>0</v>
      </c>
      <c r="AQ1011" s="116">
        <f t="shared" si="256"/>
        <v>593</v>
      </c>
    </row>
    <row r="1012" spans="1:43" x14ac:dyDescent="0.25">
      <c r="A1012" s="119" t="s">
        <v>1300</v>
      </c>
      <c r="B1012" s="119" t="s">
        <v>1304</v>
      </c>
      <c r="C1012" s="120">
        <v>0</v>
      </c>
      <c r="D1012" s="120">
        <v>0</v>
      </c>
      <c r="E1012" s="120">
        <v>0</v>
      </c>
      <c r="F1012" s="120">
        <v>0</v>
      </c>
      <c r="G1012" s="120">
        <v>0</v>
      </c>
      <c r="H1012" s="120">
        <v>0</v>
      </c>
      <c r="I1012" s="120">
        <v>0</v>
      </c>
      <c r="J1012" s="120">
        <v>0</v>
      </c>
      <c r="K1012" s="120">
        <v>0</v>
      </c>
      <c r="L1012" s="120">
        <v>0</v>
      </c>
      <c r="M1012" s="120">
        <v>277</v>
      </c>
      <c r="N1012" s="120">
        <v>291</v>
      </c>
      <c r="O1012" s="120">
        <v>241</v>
      </c>
      <c r="P1012" s="120">
        <v>265</v>
      </c>
      <c r="Q1012" s="120">
        <v>9</v>
      </c>
      <c r="R1012" s="120">
        <v>1083</v>
      </c>
      <c r="AB1012" s="116">
        <f t="shared" si="241"/>
        <v>0</v>
      </c>
      <c r="AC1012" s="116">
        <f t="shared" si="242"/>
        <v>0</v>
      </c>
      <c r="AD1012" s="116">
        <f t="shared" si="243"/>
        <v>0</v>
      </c>
      <c r="AE1012" s="116">
        <f t="shared" si="244"/>
        <v>0</v>
      </c>
      <c r="AF1012" s="116">
        <f t="shared" si="245"/>
        <v>0</v>
      </c>
      <c r="AG1012" s="116">
        <f t="shared" si="246"/>
        <v>0</v>
      </c>
      <c r="AH1012" s="116">
        <f t="shared" si="247"/>
        <v>0</v>
      </c>
      <c r="AI1012" s="116">
        <f t="shared" si="248"/>
        <v>0</v>
      </c>
      <c r="AJ1012" s="116">
        <f t="shared" si="249"/>
        <v>0</v>
      </c>
      <c r="AK1012" s="116">
        <f t="shared" si="250"/>
        <v>0</v>
      </c>
      <c r="AL1012" s="116">
        <f t="shared" si="251"/>
        <v>277</v>
      </c>
      <c r="AM1012" s="116">
        <f t="shared" si="252"/>
        <v>291</v>
      </c>
      <c r="AN1012" s="116">
        <f t="shared" si="253"/>
        <v>241</v>
      </c>
      <c r="AO1012" s="116">
        <f t="shared" si="254"/>
        <v>265</v>
      </c>
      <c r="AP1012" s="116">
        <f t="shared" si="255"/>
        <v>9</v>
      </c>
      <c r="AQ1012" s="116">
        <f t="shared" si="256"/>
        <v>1083</v>
      </c>
    </row>
    <row r="1013" spans="1:43" x14ac:dyDescent="0.25">
      <c r="A1013" s="119" t="s">
        <v>1300</v>
      </c>
      <c r="B1013" s="119" t="s">
        <v>1305</v>
      </c>
      <c r="C1013" s="120">
        <v>33</v>
      </c>
      <c r="D1013" s="120">
        <v>68</v>
      </c>
      <c r="E1013" s="120">
        <v>67</v>
      </c>
      <c r="F1013" s="120">
        <v>69</v>
      </c>
      <c r="G1013" s="120">
        <v>71</v>
      </c>
      <c r="H1013" s="120">
        <v>69</v>
      </c>
      <c r="I1013" s="120">
        <v>77</v>
      </c>
      <c r="J1013" s="120">
        <v>0</v>
      </c>
      <c r="K1013" s="120">
        <v>0</v>
      </c>
      <c r="L1013" s="120">
        <v>0</v>
      </c>
      <c r="M1013" s="120">
        <v>0</v>
      </c>
      <c r="N1013" s="120">
        <v>0</v>
      </c>
      <c r="O1013" s="120">
        <v>0</v>
      </c>
      <c r="P1013" s="120">
        <v>0</v>
      </c>
      <c r="Q1013" s="120">
        <v>0</v>
      </c>
      <c r="R1013" s="120">
        <v>454</v>
      </c>
      <c r="AB1013" s="116">
        <f t="shared" si="241"/>
        <v>33</v>
      </c>
      <c r="AC1013" s="116">
        <f t="shared" si="242"/>
        <v>68</v>
      </c>
      <c r="AD1013" s="116">
        <f t="shared" si="243"/>
        <v>67</v>
      </c>
      <c r="AE1013" s="116">
        <f t="shared" si="244"/>
        <v>69</v>
      </c>
      <c r="AF1013" s="116">
        <f t="shared" si="245"/>
        <v>71</v>
      </c>
      <c r="AG1013" s="116">
        <f t="shared" si="246"/>
        <v>69</v>
      </c>
      <c r="AH1013" s="116">
        <f t="shared" si="247"/>
        <v>77</v>
      </c>
      <c r="AI1013" s="116">
        <f t="shared" si="248"/>
        <v>0</v>
      </c>
      <c r="AJ1013" s="116">
        <f t="shared" si="249"/>
        <v>0</v>
      </c>
      <c r="AK1013" s="116">
        <f t="shared" si="250"/>
        <v>0</v>
      </c>
      <c r="AL1013" s="116">
        <f t="shared" si="251"/>
        <v>0</v>
      </c>
      <c r="AM1013" s="116">
        <f t="shared" si="252"/>
        <v>0</v>
      </c>
      <c r="AN1013" s="116">
        <f t="shared" si="253"/>
        <v>0</v>
      </c>
      <c r="AO1013" s="116">
        <f t="shared" si="254"/>
        <v>0</v>
      </c>
      <c r="AP1013" s="116">
        <f t="shared" si="255"/>
        <v>0</v>
      </c>
      <c r="AQ1013" s="116">
        <f t="shared" si="256"/>
        <v>454</v>
      </c>
    </row>
    <row r="1014" spans="1:43" x14ac:dyDescent="0.25">
      <c r="A1014" s="119" t="s">
        <v>1306</v>
      </c>
      <c r="B1014" s="119" t="s">
        <v>1307</v>
      </c>
      <c r="C1014" s="120">
        <v>0</v>
      </c>
      <c r="D1014" s="120">
        <v>0</v>
      </c>
      <c r="E1014" s="120">
        <v>0</v>
      </c>
      <c r="F1014" s="120">
        <v>0</v>
      </c>
      <c r="G1014" s="120">
        <v>0</v>
      </c>
      <c r="H1014" s="120">
        <v>0</v>
      </c>
      <c r="I1014" s="120">
        <v>0</v>
      </c>
      <c r="J1014" s="120">
        <v>0</v>
      </c>
      <c r="K1014" s="120">
        <v>0</v>
      </c>
      <c r="L1014" s="120">
        <v>0</v>
      </c>
      <c r="M1014" s="120">
        <v>173</v>
      </c>
      <c r="N1014" s="120">
        <v>163</v>
      </c>
      <c r="O1014" s="120">
        <v>157</v>
      </c>
      <c r="P1014" s="120">
        <v>176</v>
      </c>
      <c r="Q1014" s="120">
        <v>0</v>
      </c>
      <c r="R1014" s="120">
        <v>669</v>
      </c>
      <c r="AB1014" s="116">
        <f t="shared" si="241"/>
        <v>0</v>
      </c>
      <c r="AC1014" s="116">
        <f t="shared" si="242"/>
        <v>0</v>
      </c>
      <c r="AD1014" s="116">
        <f t="shared" si="243"/>
        <v>0</v>
      </c>
      <c r="AE1014" s="116">
        <f t="shared" si="244"/>
        <v>0</v>
      </c>
      <c r="AF1014" s="116">
        <f t="shared" si="245"/>
        <v>0</v>
      </c>
      <c r="AG1014" s="116">
        <f t="shared" si="246"/>
        <v>0</v>
      </c>
      <c r="AH1014" s="116">
        <f t="shared" si="247"/>
        <v>0</v>
      </c>
      <c r="AI1014" s="116">
        <f t="shared" si="248"/>
        <v>0</v>
      </c>
      <c r="AJ1014" s="116">
        <f t="shared" si="249"/>
        <v>0</v>
      </c>
      <c r="AK1014" s="116">
        <f t="shared" si="250"/>
        <v>0</v>
      </c>
      <c r="AL1014" s="116">
        <f t="shared" si="251"/>
        <v>173</v>
      </c>
      <c r="AM1014" s="116">
        <f t="shared" si="252"/>
        <v>163</v>
      </c>
      <c r="AN1014" s="116">
        <f t="shared" si="253"/>
        <v>157</v>
      </c>
      <c r="AO1014" s="116">
        <f t="shared" si="254"/>
        <v>176</v>
      </c>
      <c r="AP1014" s="116">
        <f t="shared" si="255"/>
        <v>0</v>
      </c>
      <c r="AQ1014" s="116">
        <f t="shared" si="256"/>
        <v>669</v>
      </c>
    </row>
    <row r="1015" spans="1:43" x14ac:dyDescent="0.25">
      <c r="A1015" s="119" t="s">
        <v>1308</v>
      </c>
      <c r="B1015" s="119" t="s">
        <v>1309</v>
      </c>
      <c r="C1015" s="120">
        <v>40</v>
      </c>
      <c r="D1015" s="120">
        <v>28</v>
      </c>
      <c r="E1015" s="120">
        <v>27</v>
      </c>
      <c r="F1015" s="120">
        <v>34</v>
      </c>
      <c r="G1015" s="120">
        <v>33</v>
      </c>
      <c r="H1015" s="120">
        <v>36</v>
      </c>
      <c r="I1015" s="120">
        <v>37</v>
      </c>
      <c r="J1015" s="120">
        <v>35</v>
      </c>
      <c r="K1015" s="120">
        <v>0</v>
      </c>
      <c r="L1015" s="120">
        <v>0</v>
      </c>
      <c r="M1015" s="120">
        <v>0</v>
      </c>
      <c r="N1015" s="120">
        <v>0</v>
      </c>
      <c r="O1015" s="120">
        <v>0</v>
      </c>
      <c r="P1015" s="120">
        <v>0</v>
      </c>
      <c r="Q1015" s="120">
        <v>0</v>
      </c>
      <c r="R1015" s="120">
        <v>270</v>
      </c>
      <c r="AB1015" s="116">
        <f t="shared" si="241"/>
        <v>40</v>
      </c>
      <c r="AC1015" s="116">
        <f t="shared" si="242"/>
        <v>28</v>
      </c>
      <c r="AD1015" s="116">
        <f t="shared" si="243"/>
        <v>27</v>
      </c>
      <c r="AE1015" s="116">
        <f t="shared" si="244"/>
        <v>34</v>
      </c>
      <c r="AF1015" s="116">
        <f t="shared" si="245"/>
        <v>33</v>
      </c>
      <c r="AG1015" s="116">
        <f t="shared" si="246"/>
        <v>36</v>
      </c>
      <c r="AH1015" s="116">
        <f t="shared" si="247"/>
        <v>37</v>
      </c>
      <c r="AI1015" s="116">
        <f t="shared" si="248"/>
        <v>35</v>
      </c>
      <c r="AJ1015" s="116">
        <f t="shared" si="249"/>
        <v>0</v>
      </c>
      <c r="AK1015" s="116">
        <f t="shared" si="250"/>
        <v>0</v>
      </c>
      <c r="AL1015" s="116">
        <f t="shared" si="251"/>
        <v>0</v>
      </c>
      <c r="AM1015" s="116">
        <f t="shared" si="252"/>
        <v>0</v>
      </c>
      <c r="AN1015" s="116">
        <f t="shared" si="253"/>
        <v>0</v>
      </c>
      <c r="AO1015" s="116">
        <f t="shared" si="254"/>
        <v>0</v>
      </c>
      <c r="AP1015" s="116">
        <f t="shared" si="255"/>
        <v>0</v>
      </c>
      <c r="AQ1015" s="116">
        <f t="shared" si="256"/>
        <v>270</v>
      </c>
    </row>
    <row r="1016" spans="1:43" x14ac:dyDescent="0.25">
      <c r="A1016" s="119" t="s">
        <v>1308</v>
      </c>
      <c r="B1016" s="119" t="s">
        <v>1310</v>
      </c>
      <c r="C1016" s="120">
        <v>13</v>
      </c>
      <c r="D1016" s="120">
        <v>12</v>
      </c>
      <c r="E1016" s="120">
        <v>8</v>
      </c>
      <c r="F1016" s="120">
        <v>12</v>
      </c>
      <c r="G1016" s="120">
        <v>10</v>
      </c>
      <c r="H1016" s="120">
        <v>15</v>
      </c>
      <c r="I1016" s="120">
        <v>9</v>
      </c>
      <c r="J1016" s="120">
        <v>15</v>
      </c>
      <c r="K1016" s="120">
        <v>0</v>
      </c>
      <c r="L1016" s="120">
        <v>0</v>
      </c>
      <c r="M1016" s="120">
        <v>0</v>
      </c>
      <c r="N1016" s="120">
        <v>0</v>
      </c>
      <c r="O1016" s="120">
        <v>0</v>
      </c>
      <c r="P1016" s="120">
        <v>0</v>
      </c>
      <c r="Q1016" s="120">
        <v>0</v>
      </c>
      <c r="R1016" s="120">
        <v>94</v>
      </c>
      <c r="AB1016" s="116">
        <f t="shared" si="241"/>
        <v>13</v>
      </c>
      <c r="AC1016" s="116">
        <f t="shared" si="242"/>
        <v>12</v>
      </c>
      <c r="AD1016" s="116">
        <f t="shared" si="243"/>
        <v>8</v>
      </c>
      <c r="AE1016" s="116">
        <f t="shared" si="244"/>
        <v>12</v>
      </c>
      <c r="AF1016" s="116">
        <f t="shared" si="245"/>
        <v>10</v>
      </c>
      <c r="AG1016" s="116">
        <f t="shared" si="246"/>
        <v>15</v>
      </c>
      <c r="AH1016" s="116">
        <f t="shared" si="247"/>
        <v>9</v>
      </c>
      <c r="AI1016" s="116">
        <f t="shared" si="248"/>
        <v>15</v>
      </c>
      <c r="AJ1016" s="116">
        <f t="shared" si="249"/>
        <v>0</v>
      </c>
      <c r="AK1016" s="116">
        <f t="shared" si="250"/>
        <v>0</v>
      </c>
      <c r="AL1016" s="116">
        <f t="shared" si="251"/>
        <v>0</v>
      </c>
      <c r="AM1016" s="116">
        <f t="shared" si="252"/>
        <v>0</v>
      </c>
      <c r="AN1016" s="116">
        <f t="shared" si="253"/>
        <v>0</v>
      </c>
      <c r="AO1016" s="116">
        <f t="shared" si="254"/>
        <v>0</v>
      </c>
      <c r="AP1016" s="116">
        <f t="shared" si="255"/>
        <v>0</v>
      </c>
      <c r="AQ1016" s="116">
        <f t="shared" si="256"/>
        <v>94</v>
      </c>
    </row>
    <row r="1017" spans="1:43" x14ac:dyDescent="0.25">
      <c r="A1017" s="119" t="s">
        <v>1308</v>
      </c>
      <c r="B1017" s="119" t="s">
        <v>1311</v>
      </c>
      <c r="C1017" s="120">
        <v>0</v>
      </c>
      <c r="D1017" s="120">
        <v>0</v>
      </c>
      <c r="E1017" s="120">
        <v>0</v>
      </c>
      <c r="F1017" s="120">
        <v>0</v>
      </c>
      <c r="G1017" s="120">
        <v>0</v>
      </c>
      <c r="H1017" s="120">
        <v>0</v>
      </c>
      <c r="I1017" s="120">
        <v>0</v>
      </c>
      <c r="J1017" s="120">
        <v>0</v>
      </c>
      <c r="K1017" s="120">
        <v>77</v>
      </c>
      <c r="L1017" s="120">
        <v>87</v>
      </c>
      <c r="M1017" s="120">
        <v>39</v>
      </c>
      <c r="N1017" s="120">
        <v>47</v>
      </c>
      <c r="O1017" s="120">
        <v>32</v>
      </c>
      <c r="P1017" s="120">
        <v>34</v>
      </c>
      <c r="Q1017" s="120">
        <v>0</v>
      </c>
      <c r="R1017" s="120">
        <v>316</v>
      </c>
      <c r="AB1017" s="116">
        <f t="shared" si="241"/>
        <v>0</v>
      </c>
      <c r="AC1017" s="116">
        <f t="shared" si="242"/>
        <v>0</v>
      </c>
      <c r="AD1017" s="116">
        <f t="shared" si="243"/>
        <v>0</v>
      </c>
      <c r="AE1017" s="116">
        <f t="shared" si="244"/>
        <v>0</v>
      </c>
      <c r="AF1017" s="116">
        <f t="shared" si="245"/>
        <v>0</v>
      </c>
      <c r="AG1017" s="116">
        <f t="shared" si="246"/>
        <v>0</v>
      </c>
      <c r="AH1017" s="116">
        <f t="shared" si="247"/>
        <v>0</v>
      </c>
      <c r="AI1017" s="116">
        <f t="shared" si="248"/>
        <v>0</v>
      </c>
      <c r="AJ1017" s="116">
        <f t="shared" si="249"/>
        <v>77</v>
      </c>
      <c r="AK1017" s="116">
        <f t="shared" si="250"/>
        <v>87</v>
      </c>
      <c r="AL1017" s="116">
        <f t="shared" si="251"/>
        <v>39</v>
      </c>
      <c r="AM1017" s="116">
        <f t="shared" si="252"/>
        <v>47</v>
      </c>
      <c r="AN1017" s="116">
        <f t="shared" si="253"/>
        <v>32</v>
      </c>
      <c r="AO1017" s="116">
        <f t="shared" si="254"/>
        <v>34</v>
      </c>
      <c r="AP1017" s="116">
        <f t="shared" si="255"/>
        <v>0</v>
      </c>
      <c r="AQ1017" s="116">
        <f t="shared" si="256"/>
        <v>316</v>
      </c>
    </row>
    <row r="1018" spans="1:43" x14ac:dyDescent="0.25">
      <c r="A1018" s="119" t="s">
        <v>1308</v>
      </c>
      <c r="B1018" s="119" t="s">
        <v>1312</v>
      </c>
      <c r="C1018" s="120">
        <v>29</v>
      </c>
      <c r="D1018" s="120">
        <v>16</v>
      </c>
      <c r="E1018" s="120">
        <v>12</v>
      </c>
      <c r="F1018" s="120">
        <v>14</v>
      </c>
      <c r="G1018" s="120">
        <v>14</v>
      </c>
      <c r="H1018" s="120">
        <v>11</v>
      </c>
      <c r="I1018" s="120">
        <v>15</v>
      </c>
      <c r="J1018" s="120">
        <v>14</v>
      </c>
      <c r="K1018" s="120">
        <v>0</v>
      </c>
      <c r="L1018" s="120">
        <v>0</v>
      </c>
      <c r="M1018" s="120">
        <v>0</v>
      </c>
      <c r="N1018" s="120">
        <v>0</v>
      </c>
      <c r="O1018" s="120">
        <v>0</v>
      </c>
      <c r="P1018" s="120">
        <v>0</v>
      </c>
      <c r="Q1018" s="120">
        <v>0</v>
      </c>
      <c r="R1018" s="120">
        <v>125</v>
      </c>
      <c r="AB1018" s="116">
        <f t="shared" si="241"/>
        <v>29</v>
      </c>
      <c r="AC1018" s="116">
        <f t="shared" si="242"/>
        <v>16</v>
      </c>
      <c r="AD1018" s="116">
        <f t="shared" si="243"/>
        <v>12</v>
      </c>
      <c r="AE1018" s="116">
        <f t="shared" si="244"/>
        <v>14</v>
      </c>
      <c r="AF1018" s="116">
        <f t="shared" si="245"/>
        <v>14</v>
      </c>
      <c r="AG1018" s="116">
        <f t="shared" si="246"/>
        <v>11</v>
      </c>
      <c r="AH1018" s="116">
        <f t="shared" si="247"/>
        <v>15</v>
      </c>
      <c r="AI1018" s="116">
        <f t="shared" si="248"/>
        <v>14</v>
      </c>
      <c r="AJ1018" s="116">
        <f t="shared" si="249"/>
        <v>0</v>
      </c>
      <c r="AK1018" s="116">
        <f t="shared" si="250"/>
        <v>0</v>
      </c>
      <c r="AL1018" s="116">
        <f t="shared" si="251"/>
        <v>0</v>
      </c>
      <c r="AM1018" s="116">
        <f t="shared" si="252"/>
        <v>0</v>
      </c>
      <c r="AN1018" s="116">
        <f t="shared" si="253"/>
        <v>0</v>
      </c>
      <c r="AO1018" s="116">
        <f t="shared" si="254"/>
        <v>0</v>
      </c>
      <c r="AP1018" s="116">
        <f t="shared" si="255"/>
        <v>0</v>
      </c>
      <c r="AQ1018" s="116">
        <f t="shared" si="256"/>
        <v>125</v>
      </c>
    </row>
    <row r="1019" spans="1:43" x14ac:dyDescent="0.25">
      <c r="A1019" s="119" t="s">
        <v>1313</v>
      </c>
      <c r="B1019" s="119" t="s">
        <v>1314</v>
      </c>
      <c r="C1019" s="120">
        <v>10</v>
      </c>
      <c r="D1019" s="120">
        <v>20</v>
      </c>
      <c r="E1019" s="120">
        <v>30</v>
      </c>
      <c r="F1019" s="120">
        <v>32</v>
      </c>
      <c r="G1019" s="120">
        <v>35</v>
      </c>
      <c r="H1019" s="120">
        <v>19</v>
      </c>
      <c r="I1019" s="120">
        <v>0</v>
      </c>
      <c r="J1019" s="120">
        <v>0</v>
      </c>
      <c r="K1019" s="120">
        <v>0</v>
      </c>
      <c r="L1019" s="120">
        <v>0</v>
      </c>
      <c r="M1019" s="120">
        <v>0</v>
      </c>
      <c r="N1019" s="120">
        <v>0</v>
      </c>
      <c r="O1019" s="120">
        <v>0</v>
      </c>
      <c r="P1019" s="120">
        <v>0</v>
      </c>
      <c r="Q1019" s="120">
        <v>0</v>
      </c>
      <c r="R1019" s="120">
        <v>146</v>
      </c>
      <c r="AB1019" s="116">
        <f t="shared" si="241"/>
        <v>10</v>
      </c>
      <c r="AC1019" s="116">
        <f t="shared" si="242"/>
        <v>20</v>
      </c>
      <c r="AD1019" s="116">
        <f t="shared" si="243"/>
        <v>30</v>
      </c>
      <c r="AE1019" s="116">
        <f t="shared" si="244"/>
        <v>32</v>
      </c>
      <c r="AF1019" s="116">
        <f t="shared" si="245"/>
        <v>35</v>
      </c>
      <c r="AG1019" s="116">
        <f t="shared" si="246"/>
        <v>19</v>
      </c>
      <c r="AH1019" s="116">
        <f t="shared" si="247"/>
        <v>0</v>
      </c>
      <c r="AI1019" s="116">
        <f t="shared" si="248"/>
        <v>0</v>
      </c>
      <c r="AJ1019" s="116">
        <f t="shared" si="249"/>
        <v>0</v>
      </c>
      <c r="AK1019" s="116">
        <f t="shared" si="250"/>
        <v>0</v>
      </c>
      <c r="AL1019" s="116">
        <f t="shared" si="251"/>
        <v>0</v>
      </c>
      <c r="AM1019" s="116">
        <f t="shared" si="252"/>
        <v>0</v>
      </c>
      <c r="AN1019" s="116">
        <f t="shared" si="253"/>
        <v>0</v>
      </c>
      <c r="AO1019" s="116">
        <f t="shared" si="254"/>
        <v>0</v>
      </c>
      <c r="AP1019" s="116">
        <f t="shared" si="255"/>
        <v>0</v>
      </c>
      <c r="AQ1019" s="116">
        <f t="shared" si="256"/>
        <v>146</v>
      </c>
    </row>
    <row r="1020" spans="1:43" x14ac:dyDescent="0.25">
      <c r="A1020" s="119" t="s">
        <v>1313</v>
      </c>
      <c r="B1020" s="119" t="s">
        <v>1315</v>
      </c>
      <c r="C1020" s="120">
        <v>41</v>
      </c>
      <c r="D1020" s="120">
        <v>82</v>
      </c>
      <c r="E1020" s="120">
        <v>62</v>
      </c>
      <c r="F1020" s="120">
        <v>84</v>
      </c>
      <c r="G1020" s="120">
        <v>80</v>
      </c>
      <c r="H1020" s="120">
        <v>100</v>
      </c>
      <c r="I1020" s="120">
        <v>0</v>
      </c>
      <c r="J1020" s="120">
        <v>0</v>
      </c>
      <c r="K1020" s="120">
        <v>0</v>
      </c>
      <c r="L1020" s="120">
        <v>0</v>
      </c>
      <c r="M1020" s="120">
        <v>0</v>
      </c>
      <c r="N1020" s="120">
        <v>0</v>
      </c>
      <c r="O1020" s="120">
        <v>0</v>
      </c>
      <c r="P1020" s="120">
        <v>0</v>
      </c>
      <c r="Q1020" s="120">
        <v>0</v>
      </c>
      <c r="R1020" s="118">
        <v>449</v>
      </c>
      <c r="AB1020" s="116">
        <f t="shared" si="241"/>
        <v>41</v>
      </c>
      <c r="AC1020" s="116">
        <f t="shared" si="242"/>
        <v>82</v>
      </c>
      <c r="AD1020" s="116">
        <f t="shared" si="243"/>
        <v>62</v>
      </c>
      <c r="AE1020" s="116">
        <f t="shared" si="244"/>
        <v>84</v>
      </c>
      <c r="AF1020" s="116">
        <f t="shared" si="245"/>
        <v>80</v>
      </c>
      <c r="AG1020" s="116">
        <f t="shared" si="246"/>
        <v>100</v>
      </c>
      <c r="AH1020" s="116">
        <f t="shared" si="247"/>
        <v>0</v>
      </c>
      <c r="AI1020" s="116">
        <f t="shared" si="248"/>
        <v>0</v>
      </c>
      <c r="AJ1020" s="116">
        <f t="shared" si="249"/>
        <v>0</v>
      </c>
      <c r="AK1020" s="116">
        <f t="shared" si="250"/>
        <v>0</v>
      </c>
      <c r="AL1020" s="116">
        <f t="shared" si="251"/>
        <v>0</v>
      </c>
      <c r="AM1020" s="116">
        <f t="shared" si="252"/>
        <v>0</v>
      </c>
      <c r="AN1020" s="116">
        <f t="shared" si="253"/>
        <v>0</v>
      </c>
      <c r="AO1020" s="116">
        <f t="shared" si="254"/>
        <v>0</v>
      </c>
      <c r="AP1020" s="116">
        <f t="shared" si="255"/>
        <v>0</v>
      </c>
      <c r="AQ1020" s="116">
        <f t="shared" si="256"/>
        <v>449</v>
      </c>
    </row>
    <row r="1021" spans="1:43" x14ac:dyDescent="0.25">
      <c r="A1021" s="119" t="s">
        <v>1313</v>
      </c>
      <c r="B1021" s="119" t="s">
        <v>1316</v>
      </c>
      <c r="C1021" s="120">
        <v>0</v>
      </c>
      <c r="D1021" s="120">
        <v>0</v>
      </c>
      <c r="E1021" s="120">
        <v>0</v>
      </c>
      <c r="F1021" s="120">
        <v>0</v>
      </c>
      <c r="G1021" s="120">
        <v>0</v>
      </c>
      <c r="H1021" s="120">
        <v>0</v>
      </c>
      <c r="I1021" s="120">
        <v>0</v>
      </c>
      <c r="J1021" s="120">
        <v>0</v>
      </c>
      <c r="K1021" s="120">
        <v>0</v>
      </c>
      <c r="L1021" s="120">
        <v>144</v>
      </c>
      <c r="M1021" s="120">
        <v>146</v>
      </c>
      <c r="N1021" s="120">
        <v>150</v>
      </c>
      <c r="O1021" s="120">
        <v>134</v>
      </c>
      <c r="P1021" s="120">
        <v>157</v>
      </c>
      <c r="Q1021" s="120">
        <v>7</v>
      </c>
      <c r="R1021" s="120">
        <v>738</v>
      </c>
      <c r="AB1021" s="116">
        <f t="shared" si="241"/>
        <v>0</v>
      </c>
      <c r="AC1021" s="116">
        <f t="shared" si="242"/>
        <v>0</v>
      </c>
      <c r="AD1021" s="116">
        <f t="shared" si="243"/>
        <v>0</v>
      </c>
      <c r="AE1021" s="116">
        <f t="shared" si="244"/>
        <v>0</v>
      </c>
      <c r="AF1021" s="116">
        <f t="shared" si="245"/>
        <v>0</v>
      </c>
      <c r="AG1021" s="116">
        <f t="shared" si="246"/>
        <v>0</v>
      </c>
      <c r="AH1021" s="116">
        <f t="shared" si="247"/>
        <v>0</v>
      </c>
      <c r="AI1021" s="116">
        <f t="shared" si="248"/>
        <v>0</v>
      </c>
      <c r="AJ1021" s="116">
        <f t="shared" si="249"/>
        <v>0</v>
      </c>
      <c r="AK1021" s="116">
        <f t="shared" si="250"/>
        <v>144</v>
      </c>
      <c r="AL1021" s="116">
        <f t="shared" si="251"/>
        <v>146</v>
      </c>
      <c r="AM1021" s="116">
        <f t="shared" si="252"/>
        <v>150</v>
      </c>
      <c r="AN1021" s="116">
        <f t="shared" si="253"/>
        <v>134</v>
      </c>
      <c r="AO1021" s="116">
        <f t="shared" si="254"/>
        <v>157</v>
      </c>
      <c r="AP1021" s="116">
        <f t="shared" si="255"/>
        <v>7</v>
      </c>
      <c r="AQ1021" s="116">
        <f t="shared" si="256"/>
        <v>738</v>
      </c>
    </row>
    <row r="1022" spans="1:43" x14ac:dyDescent="0.25">
      <c r="A1022" s="119" t="s">
        <v>1313</v>
      </c>
      <c r="B1022" s="119" t="s">
        <v>1317</v>
      </c>
      <c r="C1022" s="120">
        <v>0</v>
      </c>
      <c r="D1022" s="120">
        <v>0</v>
      </c>
      <c r="E1022" s="120">
        <v>0</v>
      </c>
      <c r="F1022" s="120">
        <v>0</v>
      </c>
      <c r="G1022" s="120">
        <v>0</v>
      </c>
      <c r="H1022" s="120">
        <v>0</v>
      </c>
      <c r="I1022" s="120">
        <v>121</v>
      </c>
      <c r="J1022" s="120">
        <v>133</v>
      </c>
      <c r="K1022" s="120">
        <v>141</v>
      </c>
      <c r="L1022" s="120">
        <v>0</v>
      </c>
      <c r="M1022" s="120">
        <v>0</v>
      </c>
      <c r="N1022" s="120">
        <v>0</v>
      </c>
      <c r="O1022" s="120">
        <v>0</v>
      </c>
      <c r="P1022" s="120">
        <v>0</v>
      </c>
      <c r="Q1022" s="120">
        <v>0</v>
      </c>
      <c r="R1022" s="120">
        <v>395</v>
      </c>
      <c r="AB1022" s="116">
        <f t="shared" si="241"/>
        <v>0</v>
      </c>
      <c r="AC1022" s="116">
        <f t="shared" si="242"/>
        <v>0</v>
      </c>
      <c r="AD1022" s="116">
        <f t="shared" si="243"/>
        <v>0</v>
      </c>
      <c r="AE1022" s="116">
        <f t="shared" si="244"/>
        <v>0</v>
      </c>
      <c r="AF1022" s="116">
        <f t="shared" si="245"/>
        <v>0</v>
      </c>
      <c r="AG1022" s="116">
        <f t="shared" si="246"/>
        <v>0</v>
      </c>
      <c r="AH1022" s="116">
        <f t="shared" si="247"/>
        <v>121</v>
      </c>
      <c r="AI1022" s="116">
        <f t="shared" si="248"/>
        <v>133</v>
      </c>
      <c r="AJ1022" s="116">
        <f t="shared" si="249"/>
        <v>141</v>
      </c>
      <c r="AK1022" s="116">
        <f t="shared" si="250"/>
        <v>0</v>
      </c>
      <c r="AL1022" s="116">
        <f t="shared" si="251"/>
        <v>0</v>
      </c>
      <c r="AM1022" s="116">
        <f t="shared" si="252"/>
        <v>0</v>
      </c>
      <c r="AN1022" s="116">
        <f t="shared" si="253"/>
        <v>0</v>
      </c>
      <c r="AO1022" s="116">
        <f t="shared" si="254"/>
        <v>0</v>
      </c>
      <c r="AP1022" s="116">
        <f t="shared" si="255"/>
        <v>0</v>
      </c>
      <c r="AQ1022" s="116">
        <f t="shared" si="256"/>
        <v>395</v>
      </c>
    </row>
    <row r="1023" spans="1:43" x14ac:dyDescent="0.25">
      <c r="A1023" s="119" t="s">
        <v>1318</v>
      </c>
      <c r="B1023" s="119" t="s">
        <v>1319</v>
      </c>
      <c r="C1023" s="120">
        <v>0</v>
      </c>
      <c r="D1023" s="120">
        <v>0</v>
      </c>
      <c r="E1023" s="120">
        <v>62</v>
      </c>
      <c r="F1023" s="120">
        <v>62</v>
      </c>
      <c r="G1023" s="120">
        <v>60</v>
      </c>
      <c r="H1023" s="120">
        <v>73</v>
      </c>
      <c r="I1023" s="120">
        <v>72</v>
      </c>
      <c r="J1023" s="120">
        <v>71</v>
      </c>
      <c r="K1023" s="120">
        <v>0</v>
      </c>
      <c r="L1023" s="120">
        <v>0</v>
      </c>
      <c r="M1023" s="120">
        <v>0</v>
      </c>
      <c r="N1023" s="120">
        <v>0</v>
      </c>
      <c r="O1023" s="120">
        <v>0</v>
      </c>
      <c r="P1023" s="120">
        <v>0</v>
      </c>
      <c r="Q1023" s="120">
        <v>0</v>
      </c>
      <c r="R1023" s="120">
        <v>400</v>
      </c>
      <c r="AB1023" s="116">
        <f t="shared" si="241"/>
        <v>0</v>
      </c>
      <c r="AC1023" s="116">
        <f t="shared" si="242"/>
        <v>0</v>
      </c>
      <c r="AD1023" s="116">
        <f t="shared" si="243"/>
        <v>62</v>
      </c>
      <c r="AE1023" s="116">
        <f t="shared" si="244"/>
        <v>62</v>
      </c>
      <c r="AF1023" s="116">
        <f t="shared" si="245"/>
        <v>60</v>
      </c>
      <c r="AG1023" s="116">
        <f t="shared" si="246"/>
        <v>73</v>
      </c>
      <c r="AH1023" s="116">
        <f t="shared" si="247"/>
        <v>72</v>
      </c>
      <c r="AI1023" s="116">
        <f t="shared" si="248"/>
        <v>71</v>
      </c>
      <c r="AJ1023" s="116">
        <f t="shared" si="249"/>
        <v>0</v>
      </c>
      <c r="AK1023" s="116">
        <f t="shared" si="250"/>
        <v>0</v>
      </c>
      <c r="AL1023" s="116">
        <f t="shared" si="251"/>
        <v>0</v>
      </c>
      <c r="AM1023" s="116">
        <f t="shared" si="252"/>
        <v>0</v>
      </c>
      <c r="AN1023" s="116">
        <f t="shared" si="253"/>
        <v>0</v>
      </c>
      <c r="AO1023" s="116">
        <f t="shared" si="254"/>
        <v>0</v>
      </c>
      <c r="AP1023" s="116">
        <f t="shared" si="255"/>
        <v>0</v>
      </c>
      <c r="AQ1023" s="116">
        <f t="shared" si="256"/>
        <v>400</v>
      </c>
    </row>
    <row r="1024" spans="1:43" x14ac:dyDescent="0.25">
      <c r="A1024" s="119" t="s">
        <v>1318</v>
      </c>
      <c r="B1024" s="119" t="s">
        <v>1320</v>
      </c>
      <c r="C1024" s="120">
        <v>0</v>
      </c>
      <c r="D1024" s="120">
        <v>0</v>
      </c>
      <c r="E1024" s="120">
        <v>0</v>
      </c>
      <c r="F1024" s="120">
        <v>0</v>
      </c>
      <c r="G1024" s="120">
        <v>0</v>
      </c>
      <c r="H1024" s="120">
        <v>0</v>
      </c>
      <c r="I1024" s="120">
        <v>0</v>
      </c>
      <c r="J1024" s="120">
        <v>0</v>
      </c>
      <c r="K1024" s="120">
        <v>60</v>
      </c>
      <c r="L1024" s="120">
        <v>71</v>
      </c>
      <c r="M1024" s="120">
        <v>37</v>
      </c>
      <c r="N1024" s="120">
        <v>42</v>
      </c>
      <c r="O1024" s="120">
        <v>36</v>
      </c>
      <c r="P1024" s="120">
        <v>27</v>
      </c>
      <c r="Q1024" s="120">
        <v>7</v>
      </c>
      <c r="R1024" s="120">
        <v>280</v>
      </c>
      <c r="AB1024" s="116">
        <f t="shared" si="241"/>
        <v>0</v>
      </c>
      <c r="AC1024" s="116">
        <f t="shared" si="242"/>
        <v>0</v>
      </c>
      <c r="AD1024" s="116">
        <f t="shared" si="243"/>
        <v>0</v>
      </c>
      <c r="AE1024" s="116">
        <f t="shared" si="244"/>
        <v>0</v>
      </c>
      <c r="AF1024" s="116">
        <f t="shared" si="245"/>
        <v>0</v>
      </c>
      <c r="AG1024" s="116">
        <f t="shared" si="246"/>
        <v>0</v>
      </c>
      <c r="AH1024" s="116">
        <f t="shared" si="247"/>
        <v>0</v>
      </c>
      <c r="AI1024" s="116">
        <f t="shared" si="248"/>
        <v>0</v>
      </c>
      <c r="AJ1024" s="116">
        <f t="shared" si="249"/>
        <v>60</v>
      </c>
      <c r="AK1024" s="116">
        <f t="shared" si="250"/>
        <v>71</v>
      </c>
      <c r="AL1024" s="116">
        <f t="shared" si="251"/>
        <v>37</v>
      </c>
      <c r="AM1024" s="116">
        <f t="shared" si="252"/>
        <v>42</v>
      </c>
      <c r="AN1024" s="116">
        <f t="shared" si="253"/>
        <v>36</v>
      </c>
      <c r="AO1024" s="116">
        <f t="shared" si="254"/>
        <v>27</v>
      </c>
      <c r="AP1024" s="116">
        <f t="shared" si="255"/>
        <v>7</v>
      </c>
      <c r="AQ1024" s="116">
        <f t="shared" si="256"/>
        <v>280</v>
      </c>
    </row>
    <row r="1025" spans="1:43" x14ac:dyDescent="0.25">
      <c r="A1025" s="119" t="s">
        <v>1318</v>
      </c>
      <c r="B1025" s="119" t="s">
        <v>1321</v>
      </c>
      <c r="C1025" s="120">
        <v>68</v>
      </c>
      <c r="D1025" s="120">
        <v>52</v>
      </c>
      <c r="E1025" s="120">
        <v>0</v>
      </c>
      <c r="F1025" s="120">
        <v>0</v>
      </c>
      <c r="G1025" s="120">
        <v>0</v>
      </c>
      <c r="H1025" s="120">
        <v>0</v>
      </c>
      <c r="I1025" s="120">
        <v>0</v>
      </c>
      <c r="J1025" s="120">
        <v>0</v>
      </c>
      <c r="K1025" s="120">
        <v>0</v>
      </c>
      <c r="L1025" s="120">
        <v>0</v>
      </c>
      <c r="M1025" s="120">
        <v>0</v>
      </c>
      <c r="N1025" s="120">
        <v>0</v>
      </c>
      <c r="O1025" s="120">
        <v>0</v>
      </c>
      <c r="P1025" s="120">
        <v>0</v>
      </c>
      <c r="Q1025" s="120">
        <v>0</v>
      </c>
      <c r="R1025" s="120">
        <v>120</v>
      </c>
      <c r="AB1025" s="116">
        <f t="shared" si="241"/>
        <v>68</v>
      </c>
      <c r="AC1025" s="116">
        <f t="shared" si="242"/>
        <v>52</v>
      </c>
      <c r="AD1025" s="116">
        <f t="shared" si="243"/>
        <v>0</v>
      </c>
      <c r="AE1025" s="116">
        <f t="shared" si="244"/>
        <v>0</v>
      </c>
      <c r="AF1025" s="116">
        <f t="shared" si="245"/>
        <v>0</v>
      </c>
      <c r="AG1025" s="116">
        <f t="shared" si="246"/>
        <v>0</v>
      </c>
      <c r="AH1025" s="116">
        <f t="shared" si="247"/>
        <v>0</v>
      </c>
      <c r="AI1025" s="116">
        <f t="shared" si="248"/>
        <v>0</v>
      </c>
      <c r="AJ1025" s="116">
        <f t="shared" si="249"/>
        <v>0</v>
      </c>
      <c r="AK1025" s="116">
        <f t="shared" si="250"/>
        <v>0</v>
      </c>
      <c r="AL1025" s="116">
        <f t="shared" si="251"/>
        <v>0</v>
      </c>
      <c r="AM1025" s="116">
        <f t="shared" si="252"/>
        <v>0</v>
      </c>
      <c r="AN1025" s="116">
        <f t="shared" si="253"/>
        <v>0</v>
      </c>
      <c r="AO1025" s="116">
        <f t="shared" si="254"/>
        <v>0</v>
      </c>
      <c r="AP1025" s="116">
        <f t="shared" si="255"/>
        <v>0</v>
      </c>
      <c r="AQ1025" s="116">
        <f t="shared" si="256"/>
        <v>120</v>
      </c>
    </row>
    <row r="1026" spans="1:43" x14ac:dyDescent="0.25">
      <c r="A1026" s="119" t="s">
        <v>1322</v>
      </c>
      <c r="B1026" s="119" t="s">
        <v>1322</v>
      </c>
      <c r="C1026" s="120">
        <v>0</v>
      </c>
      <c r="D1026" s="120">
        <v>0</v>
      </c>
      <c r="E1026" s="120">
        <v>0</v>
      </c>
      <c r="F1026" s="120">
        <v>0</v>
      </c>
      <c r="G1026" s="120">
        <v>0</v>
      </c>
      <c r="H1026" s="120">
        <v>0</v>
      </c>
      <c r="I1026" s="120">
        <v>0</v>
      </c>
      <c r="J1026" s="120">
        <v>0</v>
      </c>
      <c r="K1026" s="120">
        <v>0</v>
      </c>
      <c r="L1026" s="120">
        <v>0</v>
      </c>
      <c r="M1026" s="120">
        <v>354</v>
      </c>
      <c r="N1026" s="120">
        <v>357</v>
      </c>
      <c r="O1026" s="120">
        <v>361</v>
      </c>
      <c r="P1026" s="120">
        <v>345</v>
      </c>
      <c r="Q1026" s="120">
        <v>0</v>
      </c>
      <c r="R1026" s="120">
        <v>1417</v>
      </c>
      <c r="AB1026" s="116">
        <f t="shared" si="241"/>
        <v>0</v>
      </c>
      <c r="AC1026" s="116">
        <f t="shared" si="242"/>
        <v>0</v>
      </c>
      <c r="AD1026" s="116">
        <f t="shared" si="243"/>
        <v>0</v>
      </c>
      <c r="AE1026" s="116">
        <f t="shared" si="244"/>
        <v>0</v>
      </c>
      <c r="AF1026" s="116">
        <f t="shared" si="245"/>
        <v>0</v>
      </c>
      <c r="AG1026" s="116">
        <f t="shared" si="246"/>
        <v>0</v>
      </c>
      <c r="AH1026" s="116">
        <f t="shared" si="247"/>
        <v>0</v>
      </c>
      <c r="AI1026" s="116">
        <f t="shared" si="248"/>
        <v>0</v>
      </c>
      <c r="AJ1026" s="116">
        <f t="shared" si="249"/>
        <v>0</v>
      </c>
      <c r="AK1026" s="116">
        <f t="shared" si="250"/>
        <v>0</v>
      </c>
      <c r="AL1026" s="116">
        <f t="shared" si="251"/>
        <v>354</v>
      </c>
      <c r="AM1026" s="116">
        <f t="shared" si="252"/>
        <v>357</v>
      </c>
      <c r="AN1026" s="116">
        <f t="shared" si="253"/>
        <v>361</v>
      </c>
      <c r="AO1026" s="116">
        <f t="shared" si="254"/>
        <v>345</v>
      </c>
      <c r="AP1026" s="116">
        <f t="shared" si="255"/>
        <v>0</v>
      </c>
      <c r="AQ1026" s="116">
        <f t="shared" si="256"/>
        <v>1417</v>
      </c>
    </row>
    <row r="1027" spans="1:43" x14ac:dyDescent="0.25">
      <c r="A1027" s="119" t="s">
        <v>1323</v>
      </c>
      <c r="B1027" s="119" t="s">
        <v>1324</v>
      </c>
      <c r="C1027" s="120">
        <v>22</v>
      </c>
      <c r="D1027" s="120">
        <v>24</v>
      </c>
      <c r="E1027" s="120">
        <v>30</v>
      </c>
      <c r="F1027" s="120">
        <v>25</v>
      </c>
      <c r="G1027" s="120">
        <v>32</v>
      </c>
      <c r="H1027" s="120">
        <v>27</v>
      </c>
      <c r="I1027" s="120">
        <v>35</v>
      </c>
      <c r="J1027" s="120">
        <v>36</v>
      </c>
      <c r="K1027" s="120">
        <v>0</v>
      </c>
      <c r="L1027" s="120">
        <v>0</v>
      </c>
      <c r="M1027" s="120">
        <v>0</v>
      </c>
      <c r="N1027" s="120">
        <v>0</v>
      </c>
      <c r="O1027" s="120">
        <v>0</v>
      </c>
      <c r="P1027" s="120">
        <v>0</v>
      </c>
      <c r="Q1027" s="120">
        <v>0</v>
      </c>
      <c r="R1027" s="120">
        <v>231</v>
      </c>
      <c r="AB1027" s="116">
        <f t="shared" si="241"/>
        <v>22</v>
      </c>
      <c r="AC1027" s="116">
        <f t="shared" si="242"/>
        <v>24</v>
      </c>
      <c r="AD1027" s="116">
        <f t="shared" si="243"/>
        <v>30</v>
      </c>
      <c r="AE1027" s="116">
        <f t="shared" si="244"/>
        <v>25</v>
      </c>
      <c r="AF1027" s="116">
        <f t="shared" si="245"/>
        <v>32</v>
      </c>
      <c r="AG1027" s="116">
        <f t="shared" si="246"/>
        <v>27</v>
      </c>
      <c r="AH1027" s="116">
        <f t="shared" si="247"/>
        <v>35</v>
      </c>
      <c r="AI1027" s="116">
        <f t="shared" si="248"/>
        <v>36</v>
      </c>
      <c r="AJ1027" s="116">
        <f t="shared" si="249"/>
        <v>0</v>
      </c>
      <c r="AK1027" s="116">
        <f t="shared" si="250"/>
        <v>0</v>
      </c>
      <c r="AL1027" s="116">
        <f t="shared" si="251"/>
        <v>0</v>
      </c>
      <c r="AM1027" s="116">
        <f t="shared" si="252"/>
        <v>0</v>
      </c>
      <c r="AN1027" s="116">
        <f t="shared" si="253"/>
        <v>0</v>
      </c>
      <c r="AO1027" s="116">
        <f t="shared" si="254"/>
        <v>0</v>
      </c>
      <c r="AP1027" s="116">
        <f t="shared" si="255"/>
        <v>0</v>
      </c>
      <c r="AQ1027" s="116">
        <f t="shared" si="256"/>
        <v>231</v>
      </c>
    </row>
    <row r="1028" spans="1:43" x14ac:dyDescent="0.25">
      <c r="A1028" s="119" t="s">
        <v>1323</v>
      </c>
      <c r="B1028" s="119" t="s">
        <v>1325</v>
      </c>
      <c r="C1028" s="120">
        <v>0</v>
      </c>
      <c r="D1028" s="120">
        <v>0</v>
      </c>
      <c r="E1028" s="120">
        <v>0</v>
      </c>
      <c r="F1028" s="120">
        <v>0</v>
      </c>
      <c r="G1028" s="120">
        <v>0</v>
      </c>
      <c r="H1028" s="120">
        <v>0</v>
      </c>
      <c r="I1028" s="120">
        <v>0</v>
      </c>
      <c r="J1028" s="120">
        <v>0</v>
      </c>
      <c r="K1028" s="120">
        <v>105</v>
      </c>
      <c r="L1028" s="120">
        <v>112</v>
      </c>
      <c r="M1028" s="120">
        <v>97</v>
      </c>
      <c r="N1028" s="120">
        <v>89</v>
      </c>
      <c r="O1028" s="120">
        <v>66</v>
      </c>
      <c r="P1028" s="120">
        <v>68</v>
      </c>
      <c r="Q1028" s="120">
        <v>2</v>
      </c>
      <c r="R1028" s="120">
        <v>539</v>
      </c>
      <c r="AB1028" s="116">
        <f t="shared" ref="AB1028:AB1091" si="257">C1028*1</f>
        <v>0</v>
      </c>
      <c r="AC1028" s="116">
        <f t="shared" ref="AC1028:AC1091" si="258">D1028*1</f>
        <v>0</v>
      </c>
      <c r="AD1028" s="116">
        <f t="shared" ref="AD1028:AD1091" si="259">E1028*1</f>
        <v>0</v>
      </c>
      <c r="AE1028" s="116">
        <f t="shared" ref="AE1028:AE1091" si="260">F1028*1</f>
        <v>0</v>
      </c>
      <c r="AF1028" s="116">
        <f t="shared" ref="AF1028:AF1091" si="261">G1028*1</f>
        <v>0</v>
      </c>
      <c r="AG1028" s="116">
        <f t="shared" ref="AG1028:AG1091" si="262">H1028*1</f>
        <v>0</v>
      </c>
      <c r="AH1028" s="116">
        <f t="shared" ref="AH1028:AH1091" si="263">I1028*1</f>
        <v>0</v>
      </c>
      <c r="AI1028" s="116">
        <f t="shared" ref="AI1028:AI1091" si="264">J1028*1</f>
        <v>0</v>
      </c>
      <c r="AJ1028" s="116">
        <f t="shared" ref="AJ1028:AJ1091" si="265">K1028*1</f>
        <v>105</v>
      </c>
      <c r="AK1028" s="116">
        <f t="shared" ref="AK1028:AK1091" si="266">L1028*1</f>
        <v>112</v>
      </c>
      <c r="AL1028" s="116">
        <f t="shared" ref="AL1028:AL1091" si="267">M1028*1</f>
        <v>97</v>
      </c>
      <c r="AM1028" s="116">
        <f t="shared" ref="AM1028:AM1091" si="268">N1028*1</f>
        <v>89</v>
      </c>
      <c r="AN1028" s="116">
        <f t="shared" ref="AN1028:AN1091" si="269">O1028*1</f>
        <v>66</v>
      </c>
      <c r="AO1028" s="116">
        <f t="shared" ref="AO1028:AO1091" si="270">P1028*1</f>
        <v>68</v>
      </c>
      <c r="AP1028" s="116">
        <f t="shared" ref="AP1028:AP1091" si="271">Q1028*1</f>
        <v>2</v>
      </c>
      <c r="AQ1028" s="116">
        <f t="shared" ref="AQ1028:AQ1091" si="272">R1028*1</f>
        <v>539</v>
      </c>
    </row>
    <row r="1029" spans="1:43" x14ac:dyDescent="0.25">
      <c r="A1029" s="119" t="s">
        <v>1323</v>
      </c>
      <c r="B1029" s="119" t="s">
        <v>1326</v>
      </c>
      <c r="C1029" s="120">
        <v>30</v>
      </c>
      <c r="D1029" s="120">
        <v>49</v>
      </c>
      <c r="E1029" s="120">
        <v>44</v>
      </c>
      <c r="F1029" s="120">
        <v>54</v>
      </c>
      <c r="G1029" s="120">
        <v>66</v>
      </c>
      <c r="H1029" s="120">
        <v>50</v>
      </c>
      <c r="I1029" s="120">
        <v>52</v>
      </c>
      <c r="J1029" s="120">
        <v>62</v>
      </c>
      <c r="K1029" s="120">
        <v>0</v>
      </c>
      <c r="L1029" s="120">
        <v>0</v>
      </c>
      <c r="M1029" s="120">
        <v>0</v>
      </c>
      <c r="N1029" s="120">
        <v>0</v>
      </c>
      <c r="O1029" s="120">
        <v>0</v>
      </c>
      <c r="P1029" s="120">
        <v>0</v>
      </c>
      <c r="Q1029" s="120">
        <v>0</v>
      </c>
      <c r="R1029" s="120">
        <v>407</v>
      </c>
      <c r="AB1029" s="116">
        <f t="shared" si="257"/>
        <v>30</v>
      </c>
      <c r="AC1029" s="116">
        <f t="shared" si="258"/>
        <v>49</v>
      </c>
      <c r="AD1029" s="116">
        <f t="shared" si="259"/>
        <v>44</v>
      </c>
      <c r="AE1029" s="116">
        <f t="shared" si="260"/>
        <v>54</v>
      </c>
      <c r="AF1029" s="116">
        <f t="shared" si="261"/>
        <v>66</v>
      </c>
      <c r="AG1029" s="116">
        <f t="shared" si="262"/>
        <v>50</v>
      </c>
      <c r="AH1029" s="116">
        <f t="shared" si="263"/>
        <v>52</v>
      </c>
      <c r="AI1029" s="116">
        <f t="shared" si="264"/>
        <v>62</v>
      </c>
      <c r="AJ1029" s="116">
        <f t="shared" si="265"/>
        <v>0</v>
      </c>
      <c r="AK1029" s="116">
        <f t="shared" si="266"/>
        <v>0</v>
      </c>
      <c r="AL1029" s="116">
        <f t="shared" si="267"/>
        <v>0</v>
      </c>
      <c r="AM1029" s="116">
        <f t="shared" si="268"/>
        <v>0</v>
      </c>
      <c r="AN1029" s="116">
        <f t="shared" si="269"/>
        <v>0</v>
      </c>
      <c r="AO1029" s="116">
        <f t="shared" si="270"/>
        <v>0</v>
      </c>
      <c r="AP1029" s="116">
        <f t="shared" si="271"/>
        <v>0</v>
      </c>
      <c r="AQ1029" s="116">
        <f t="shared" si="272"/>
        <v>407</v>
      </c>
    </row>
    <row r="1030" spans="1:43" x14ac:dyDescent="0.25">
      <c r="A1030" s="119" t="s">
        <v>1327</v>
      </c>
      <c r="B1030" s="119" t="s">
        <v>1328</v>
      </c>
      <c r="C1030" s="120">
        <v>0</v>
      </c>
      <c r="D1030" s="120">
        <v>172</v>
      </c>
      <c r="E1030" s="120">
        <v>157</v>
      </c>
      <c r="F1030" s="120">
        <v>160</v>
      </c>
      <c r="G1030" s="120">
        <v>159</v>
      </c>
      <c r="H1030" s="120">
        <v>153</v>
      </c>
      <c r="I1030" s="120">
        <v>147</v>
      </c>
      <c r="J1030" s="120">
        <v>148</v>
      </c>
      <c r="K1030" s="120">
        <v>142</v>
      </c>
      <c r="L1030" s="120">
        <v>125</v>
      </c>
      <c r="M1030" s="120">
        <v>87</v>
      </c>
      <c r="N1030" s="120">
        <v>84</v>
      </c>
      <c r="O1030" s="120">
        <v>91</v>
      </c>
      <c r="P1030" s="120">
        <v>73</v>
      </c>
      <c r="Q1030" s="120">
        <v>0</v>
      </c>
      <c r="R1030" s="120">
        <v>1698</v>
      </c>
      <c r="AB1030" s="116">
        <f t="shared" si="257"/>
        <v>0</v>
      </c>
      <c r="AC1030" s="116">
        <f t="shared" si="258"/>
        <v>172</v>
      </c>
      <c r="AD1030" s="116">
        <f t="shared" si="259"/>
        <v>157</v>
      </c>
      <c r="AE1030" s="116">
        <f t="shared" si="260"/>
        <v>160</v>
      </c>
      <c r="AF1030" s="116">
        <f t="shared" si="261"/>
        <v>159</v>
      </c>
      <c r="AG1030" s="116">
        <f t="shared" si="262"/>
        <v>153</v>
      </c>
      <c r="AH1030" s="116">
        <f t="shared" si="263"/>
        <v>147</v>
      </c>
      <c r="AI1030" s="116">
        <f t="shared" si="264"/>
        <v>148</v>
      </c>
      <c r="AJ1030" s="116">
        <f t="shared" si="265"/>
        <v>142</v>
      </c>
      <c r="AK1030" s="116">
        <f t="shared" si="266"/>
        <v>125</v>
      </c>
      <c r="AL1030" s="116">
        <f t="shared" si="267"/>
        <v>87</v>
      </c>
      <c r="AM1030" s="116">
        <f t="shared" si="268"/>
        <v>84</v>
      </c>
      <c r="AN1030" s="116">
        <f t="shared" si="269"/>
        <v>91</v>
      </c>
      <c r="AO1030" s="116">
        <f t="shared" si="270"/>
        <v>73</v>
      </c>
      <c r="AP1030" s="116">
        <f t="shared" si="271"/>
        <v>0</v>
      </c>
      <c r="AQ1030" s="116">
        <f t="shared" si="272"/>
        <v>1698</v>
      </c>
    </row>
    <row r="1031" spans="1:43" x14ac:dyDescent="0.25">
      <c r="A1031" s="119" t="s">
        <v>1329</v>
      </c>
      <c r="B1031" s="119" t="s">
        <v>1330</v>
      </c>
      <c r="C1031" s="120">
        <v>36</v>
      </c>
      <c r="D1031" s="120">
        <v>21</v>
      </c>
      <c r="E1031" s="120">
        <v>28</v>
      </c>
      <c r="F1031" s="120">
        <v>18</v>
      </c>
      <c r="G1031" s="120">
        <v>15</v>
      </c>
      <c r="H1031" s="120">
        <v>24</v>
      </c>
      <c r="I1031" s="120">
        <v>12</v>
      </c>
      <c r="J1031" s="120">
        <v>9</v>
      </c>
      <c r="K1031" s="120">
        <v>0</v>
      </c>
      <c r="L1031" s="120">
        <v>0</v>
      </c>
      <c r="M1031" s="120">
        <v>0</v>
      </c>
      <c r="N1031" s="120">
        <v>0</v>
      </c>
      <c r="O1031" s="120">
        <v>0</v>
      </c>
      <c r="P1031" s="120">
        <v>0</v>
      </c>
      <c r="Q1031" s="120">
        <v>0</v>
      </c>
      <c r="R1031" s="120">
        <v>163</v>
      </c>
      <c r="AB1031" s="116">
        <f t="shared" si="257"/>
        <v>36</v>
      </c>
      <c r="AC1031" s="116">
        <f t="shared" si="258"/>
        <v>21</v>
      </c>
      <c r="AD1031" s="116">
        <f t="shared" si="259"/>
        <v>28</v>
      </c>
      <c r="AE1031" s="116">
        <f t="shared" si="260"/>
        <v>18</v>
      </c>
      <c r="AF1031" s="116">
        <f t="shared" si="261"/>
        <v>15</v>
      </c>
      <c r="AG1031" s="116">
        <f t="shared" si="262"/>
        <v>24</v>
      </c>
      <c r="AH1031" s="116">
        <f t="shared" si="263"/>
        <v>12</v>
      </c>
      <c r="AI1031" s="116">
        <f t="shared" si="264"/>
        <v>9</v>
      </c>
      <c r="AJ1031" s="116">
        <f t="shared" si="265"/>
        <v>0</v>
      </c>
      <c r="AK1031" s="116">
        <f t="shared" si="266"/>
        <v>0</v>
      </c>
      <c r="AL1031" s="116">
        <f t="shared" si="267"/>
        <v>0</v>
      </c>
      <c r="AM1031" s="116">
        <f t="shared" si="268"/>
        <v>0</v>
      </c>
      <c r="AN1031" s="116">
        <f t="shared" si="269"/>
        <v>0</v>
      </c>
      <c r="AO1031" s="116">
        <f t="shared" si="270"/>
        <v>0</v>
      </c>
      <c r="AP1031" s="116">
        <f t="shared" si="271"/>
        <v>0</v>
      </c>
      <c r="AQ1031" s="116">
        <f t="shared" si="272"/>
        <v>163</v>
      </c>
    </row>
    <row r="1032" spans="1:43" x14ac:dyDescent="0.25">
      <c r="A1032" s="119" t="s">
        <v>1331</v>
      </c>
      <c r="B1032" s="119" t="s">
        <v>1332</v>
      </c>
      <c r="C1032" s="120">
        <v>0</v>
      </c>
      <c r="D1032" s="120">
        <v>0</v>
      </c>
      <c r="E1032" s="120">
        <v>0</v>
      </c>
      <c r="F1032" s="120">
        <v>0</v>
      </c>
      <c r="G1032" s="120">
        <v>0</v>
      </c>
      <c r="H1032" s="120">
        <v>0</v>
      </c>
      <c r="I1032" s="120">
        <v>0</v>
      </c>
      <c r="J1032" s="120">
        <v>121</v>
      </c>
      <c r="K1032" s="120">
        <v>128</v>
      </c>
      <c r="L1032" s="120">
        <v>109</v>
      </c>
      <c r="M1032" s="120">
        <v>0</v>
      </c>
      <c r="N1032" s="120">
        <v>0</v>
      </c>
      <c r="O1032" s="120">
        <v>0</v>
      </c>
      <c r="P1032" s="120">
        <v>0</v>
      </c>
      <c r="Q1032" s="120">
        <v>0</v>
      </c>
      <c r="R1032" s="120">
        <v>358</v>
      </c>
      <c r="AB1032" s="116">
        <f t="shared" si="257"/>
        <v>0</v>
      </c>
      <c r="AC1032" s="116">
        <f t="shared" si="258"/>
        <v>0</v>
      </c>
      <c r="AD1032" s="116">
        <f t="shared" si="259"/>
        <v>0</v>
      </c>
      <c r="AE1032" s="116">
        <f t="shared" si="260"/>
        <v>0</v>
      </c>
      <c r="AF1032" s="116">
        <f t="shared" si="261"/>
        <v>0</v>
      </c>
      <c r="AG1032" s="116">
        <f t="shared" si="262"/>
        <v>0</v>
      </c>
      <c r="AH1032" s="116">
        <f t="shared" si="263"/>
        <v>0</v>
      </c>
      <c r="AI1032" s="116">
        <f t="shared" si="264"/>
        <v>121</v>
      </c>
      <c r="AJ1032" s="116">
        <f t="shared" si="265"/>
        <v>128</v>
      </c>
      <c r="AK1032" s="116">
        <f t="shared" si="266"/>
        <v>109</v>
      </c>
      <c r="AL1032" s="116">
        <f t="shared" si="267"/>
        <v>0</v>
      </c>
      <c r="AM1032" s="116">
        <f t="shared" si="268"/>
        <v>0</v>
      </c>
      <c r="AN1032" s="116">
        <f t="shared" si="269"/>
        <v>0</v>
      </c>
      <c r="AO1032" s="116">
        <f t="shared" si="270"/>
        <v>0</v>
      </c>
      <c r="AP1032" s="116">
        <f t="shared" si="271"/>
        <v>0</v>
      </c>
      <c r="AQ1032" s="116">
        <f t="shared" si="272"/>
        <v>358</v>
      </c>
    </row>
    <row r="1033" spans="1:43" x14ac:dyDescent="0.25">
      <c r="A1033" s="119" t="s">
        <v>1331</v>
      </c>
      <c r="B1033" s="119" t="s">
        <v>1333</v>
      </c>
      <c r="C1033" s="120">
        <v>47</v>
      </c>
      <c r="D1033" s="120">
        <v>124</v>
      </c>
      <c r="E1033" s="120">
        <v>115</v>
      </c>
      <c r="F1033" s="120">
        <v>113</v>
      </c>
      <c r="G1033" s="120">
        <v>0</v>
      </c>
      <c r="H1033" s="120">
        <v>0</v>
      </c>
      <c r="I1033" s="120">
        <v>0</v>
      </c>
      <c r="J1033" s="120">
        <v>0</v>
      </c>
      <c r="K1033" s="120">
        <v>0</v>
      </c>
      <c r="L1033" s="120">
        <v>0</v>
      </c>
      <c r="M1033" s="120">
        <v>0</v>
      </c>
      <c r="N1033" s="120">
        <v>0</v>
      </c>
      <c r="O1033" s="120">
        <v>0</v>
      </c>
      <c r="P1033" s="120">
        <v>0</v>
      </c>
      <c r="Q1033" s="120">
        <v>0</v>
      </c>
      <c r="R1033" s="120">
        <v>399</v>
      </c>
      <c r="AB1033" s="116">
        <f t="shared" si="257"/>
        <v>47</v>
      </c>
      <c r="AC1033" s="116">
        <f t="shared" si="258"/>
        <v>124</v>
      </c>
      <c r="AD1033" s="116">
        <f t="shared" si="259"/>
        <v>115</v>
      </c>
      <c r="AE1033" s="116">
        <f t="shared" si="260"/>
        <v>113</v>
      </c>
      <c r="AF1033" s="116">
        <f t="shared" si="261"/>
        <v>0</v>
      </c>
      <c r="AG1033" s="116">
        <f t="shared" si="262"/>
        <v>0</v>
      </c>
      <c r="AH1033" s="116">
        <f t="shared" si="263"/>
        <v>0</v>
      </c>
      <c r="AI1033" s="116">
        <f t="shared" si="264"/>
        <v>0</v>
      </c>
      <c r="AJ1033" s="116">
        <f t="shared" si="265"/>
        <v>0</v>
      </c>
      <c r="AK1033" s="116">
        <f t="shared" si="266"/>
        <v>0</v>
      </c>
      <c r="AL1033" s="116">
        <f t="shared" si="267"/>
        <v>0</v>
      </c>
      <c r="AM1033" s="116">
        <f t="shared" si="268"/>
        <v>0</v>
      </c>
      <c r="AN1033" s="116">
        <f t="shared" si="269"/>
        <v>0</v>
      </c>
      <c r="AO1033" s="116">
        <f t="shared" si="270"/>
        <v>0</v>
      </c>
      <c r="AP1033" s="116">
        <f t="shared" si="271"/>
        <v>0</v>
      </c>
      <c r="AQ1033" s="116">
        <f t="shared" si="272"/>
        <v>399</v>
      </c>
    </row>
    <row r="1034" spans="1:43" x14ac:dyDescent="0.25">
      <c r="A1034" s="119" t="s">
        <v>1331</v>
      </c>
      <c r="B1034" s="119" t="s">
        <v>1334</v>
      </c>
      <c r="C1034" s="120">
        <v>0</v>
      </c>
      <c r="D1034" s="120">
        <v>0</v>
      </c>
      <c r="E1034" s="120">
        <v>0</v>
      </c>
      <c r="F1034" s="120">
        <v>0</v>
      </c>
      <c r="G1034" s="120">
        <v>0</v>
      </c>
      <c r="H1034" s="120">
        <v>0</v>
      </c>
      <c r="I1034" s="120">
        <v>0</v>
      </c>
      <c r="J1034" s="120">
        <v>0</v>
      </c>
      <c r="K1034" s="120">
        <v>0</v>
      </c>
      <c r="L1034" s="120">
        <v>0</v>
      </c>
      <c r="M1034" s="120">
        <v>148</v>
      </c>
      <c r="N1034" s="120">
        <v>148</v>
      </c>
      <c r="O1034" s="120">
        <v>154</v>
      </c>
      <c r="P1034" s="120">
        <v>145</v>
      </c>
      <c r="Q1034" s="120">
        <v>1</v>
      </c>
      <c r="R1034" s="118">
        <v>596</v>
      </c>
      <c r="AB1034" s="116">
        <f t="shared" si="257"/>
        <v>0</v>
      </c>
      <c r="AC1034" s="116">
        <f t="shared" si="258"/>
        <v>0</v>
      </c>
      <c r="AD1034" s="116">
        <f t="shared" si="259"/>
        <v>0</v>
      </c>
      <c r="AE1034" s="116">
        <f t="shared" si="260"/>
        <v>0</v>
      </c>
      <c r="AF1034" s="116">
        <f t="shared" si="261"/>
        <v>0</v>
      </c>
      <c r="AG1034" s="116">
        <f t="shared" si="262"/>
        <v>0</v>
      </c>
      <c r="AH1034" s="116">
        <f t="shared" si="263"/>
        <v>0</v>
      </c>
      <c r="AI1034" s="116">
        <f t="shared" si="264"/>
        <v>0</v>
      </c>
      <c r="AJ1034" s="116">
        <f t="shared" si="265"/>
        <v>0</v>
      </c>
      <c r="AK1034" s="116">
        <f t="shared" si="266"/>
        <v>0</v>
      </c>
      <c r="AL1034" s="116">
        <f t="shared" si="267"/>
        <v>148</v>
      </c>
      <c r="AM1034" s="116">
        <f t="shared" si="268"/>
        <v>148</v>
      </c>
      <c r="AN1034" s="116">
        <f t="shared" si="269"/>
        <v>154</v>
      </c>
      <c r="AO1034" s="116">
        <f t="shared" si="270"/>
        <v>145</v>
      </c>
      <c r="AP1034" s="116">
        <f t="shared" si="271"/>
        <v>1</v>
      </c>
      <c r="AQ1034" s="116">
        <f t="shared" si="272"/>
        <v>596</v>
      </c>
    </row>
    <row r="1035" spans="1:43" x14ac:dyDescent="0.25">
      <c r="A1035" s="119" t="s">
        <v>1331</v>
      </c>
      <c r="B1035" s="119" t="s">
        <v>1335</v>
      </c>
      <c r="C1035" s="120">
        <v>0</v>
      </c>
      <c r="D1035" s="120">
        <v>0</v>
      </c>
      <c r="E1035" s="120">
        <v>0</v>
      </c>
      <c r="F1035" s="120">
        <v>0</v>
      </c>
      <c r="G1035" s="120">
        <v>140</v>
      </c>
      <c r="H1035" s="120">
        <v>117</v>
      </c>
      <c r="I1035" s="120">
        <v>109</v>
      </c>
      <c r="J1035" s="120">
        <v>0</v>
      </c>
      <c r="K1035" s="120">
        <v>0</v>
      </c>
      <c r="L1035" s="120">
        <v>0</v>
      </c>
      <c r="M1035" s="120">
        <v>0</v>
      </c>
      <c r="N1035" s="120">
        <v>0</v>
      </c>
      <c r="O1035" s="120">
        <v>0</v>
      </c>
      <c r="P1035" s="120">
        <v>0</v>
      </c>
      <c r="Q1035" s="120">
        <v>0</v>
      </c>
      <c r="R1035" s="120">
        <v>366</v>
      </c>
      <c r="AB1035" s="116">
        <f t="shared" si="257"/>
        <v>0</v>
      </c>
      <c r="AC1035" s="116">
        <f t="shared" si="258"/>
        <v>0</v>
      </c>
      <c r="AD1035" s="116">
        <f t="shared" si="259"/>
        <v>0</v>
      </c>
      <c r="AE1035" s="116">
        <f t="shared" si="260"/>
        <v>0</v>
      </c>
      <c r="AF1035" s="116">
        <f t="shared" si="261"/>
        <v>140</v>
      </c>
      <c r="AG1035" s="116">
        <f t="shared" si="262"/>
        <v>117</v>
      </c>
      <c r="AH1035" s="116">
        <f t="shared" si="263"/>
        <v>109</v>
      </c>
      <c r="AI1035" s="116">
        <f t="shared" si="264"/>
        <v>0</v>
      </c>
      <c r="AJ1035" s="116">
        <f t="shared" si="265"/>
        <v>0</v>
      </c>
      <c r="AK1035" s="116">
        <f t="shared" si="266"/>
        <v>0</v>
      </c>
      <c r="AL1035" s="116">
        <f t="shared" si="267"/>
        <v>0</v>
      </c>
      <c r="AM1035" s="116">
        <f t="shared" si="268"/>
        <v>0</v>
      </c>
      <c r="AN1035" s="116">
        <f t="shared" si="269"/>
        <v>0</v>
      </c>
      <c r="AO1035" s="116">
        <f t="shared" si="270"/>
        <v>0</v>
      </c>
      <c r="AP1035" s="116">
        <f t="shared" si="271"/>
        <v>0</v>
      </c>
      <c r="AQ1035" s="116">
        <f t="shared" si="272"/>
        <v>366</v>
      </c>
    </row>
    <row r="1036" spans="1:43" x14ac:dyDescent="0.25">
      <c r="A1036" s="119" t="s">
        <v>1336</v>
      </c>
      <c r="B1036" s="119" t="s">
        <v>1337</v>
      </c>
      <c r="C1036" s="120">
        <v>0</v>
      </c>
      <c r="D1036" s="120">
        <v>0</v>
      </c>
      <c r="E1036" s="120">
        <v>0</v>
      </c>
      <c r="F1036" s="120">
        <v>0</v>
      </c>
      <c r="G1036" s="120">
        <v>0</v>
      </c>
      <c r="H1036" s="120">
        <v>0</v>
      </c>
      <c r="I1036" s="120">
        <v>120</v>
      </c>
      <c r="J1036" s="120">
        <v>130</v>
      </c>
      <c r="K1036" s="120">
        <v>116</v>
      </c>
      <c r="L1036" s="120">
        <v>0</v>
      </c>
      <c r="M1036" s="120">
        <v>0</v>
      </c>
      <c r="N1036" s="120">
        <v>0</v>
      </c>
      <c r="O1036" s="120">
        <v>0</v>
      </c>
      <c r="P1036" s="120">
        <v>0</v>
      </c>
      <c r="Q1036" s="120">
        <v>0</v>
      </c>
      <c r="R1036" s="120">
        <v>366</v>
      </c>
      <c r="AB1036" s="116">
        <f t="shared" si="257"/>
        <v>0</v>
      </c>
      <c r="AC1036" s="116">
        <f t="shared" si="258"/>
        <v>0</v>
      </c>
      <c r="AD1036" s="116">
        <f t="shared" si="259"/>
        <v>0</v>
      </c>
      <c r="AE1036" s="116">
        <f t="shared" si="260"/>
        <v>0</v>
      </c>
      <c r="AF1036" s="116">
        <f t="shared" si="261"/>
        <v>0</v>
      </c>
      <c r="AG1036" s="116">
        <f t="shared" si="262"/>
        <v>0</v>
      </c>
      <c r="AH1036" s="116">
        <f t="shared" si="263"/>
        <v>120</v>
      </c>
      <c r="AI1036" s="116">
        <f t="shared" si="264"/>
        <v>130</v>
      </c>
      <c r="AJ1036" s="116">
        <f t="shared" si="265"/>
        <v>116</v>
      </c>
      <c r="AK1036" s="116">
        <f t="shared" si="266"/>
        <v>0</v>
      </c>
      <c r="AL1036" s="116">
        <f t="shared" si="267"/>
        <v>0</v>
      </c>
      <c r="AM1036" s="116">
        <f t="shared" si="268"/>
        <v>0</v>
      </c>
      <c r="AN1036" s="116">
        <f t="shared" si="269"/>
        <v>0</v>
      </c>
      <c r="AO1036" s="116">
        <f t="shared" si="270"/>
        <v>0</v>
      </c>
      <c r="AP1036" s="116">
        <f t="shared" si="271"/>
        <v>0</v>
      </c>
      <c r="AQ1036" s="116">
        <f t="shared" si="272"/>
        <v>366</v>
      </c>
    </row>
    <row r="1037" spans="1:43" x14ac:dyDescent="0.25">
      <c r="A1037" s="119" t="s">
        <v>1336</v>
      </c>
      <c r="B1037" s="119" t="s">
        <v>1338</v>
      </c>
      <c r="C1037" s="120">
        <v>0</v>
      </c>
      <c r="D1037" s="120">
        <v>0</v>
      </c>
      <c r="E1037" s="120">
        <v>0</v>
      </c>
      <c r="F1037" s="120">
        <v>0</v>
      </c>
      <c r="G1037" s="120">
        <v>0</v>
      </c>
      <c r="H1037" s="120">
        <v>0</v>
      </c>
      <c r="I1037" s="120">
        <v>0</v>
      </c>
      <c r="J1037" s="120">
        <v>0</v>
      </c>
      <c r="K1037" s="120">
        <v>0</v>
      </c>
      <c r="L1037" s="120">
        <v>123</v>
      </c>
      <c r="M1037" s="120">
        <v>97</v>
      </c>
      <c r="N1037" s="120">
        <v>89</v>
      </c>
      <c r="O1037" s="120">
        <v>89</v>
      </c>
      <c r="P1037" s="120">
        <v>91</v>
      </c>
      <c r="Q1037" s="120">
        <v>3</v>
      </c>
      <c r="R1037" s="120">
        <v>492</v>
      </c>
      <c r="AB1037" s="116">
        <f t="shared" si="257"/>
        <v>0</v>
      </c>
      <c r="AC1037" s="116">
        <f t="shared" si="258"/>
        <v>0</v>
      </c>
      <c r="AD1037" s="116">
        <f t="shared" si="259"/>
        <v>0</v>
      </c>
      <c r="AE1037" s="116">
        <f t="shared" si="260"/>
        <v>0</v>
      </c>
      <c r="AF1037" s="116">
        <f t="shared" si="261"/>
        <v>0</v>
      </c>
      <c r="AG1037" s="116">
        <f t="shared" si="262"/>
        <v>0</v>
      </c>
      <c r="AH1037" s="116">
        <f t="shared" si="263"/>
        <v>0</v>
      </c>
      <c r="AI1037" s="116">
        <f t="shared" si="264"/>
        <v>0</v>
      </c>
      <c r="AJ1037" s="116">
        <f t="shared" si="265"/>
        <v>0</v>
      </c>
      <c r="AK1037" s="116">
        <f t="shared" si="266"/>
        <v>123</v>
      </c>
      <c r="AL1037" s="116">
        <f t="shared" si="267"/>
        <v>97</v>
      </c>
      <c r="AM1037" s="116">
        <f t="shared" si="268"/>
        <v>89</v>
      </c>
      <c r="AN1037" s="116">
        <f t="shared" si="269"/>
        <v>89</v>
      </c>
      <c r="AO1037" s="116">
        <f t="shared" si="270"/>
        <v>91</v>
      </c>
      <c r="AP1037" s="116">
        <f t="shared" si="271"/>
        <v>3</v>
      </c>
      <c r="AQ1037" s="116">
        <f t="shared" si="272"/>
        <v>492</v>
      </c>
    </row>
    <row r="1038" spans="1:43" x14ac:dyDescent="0.25">
      <c r="A1038" s="119" t="s">
        <v>1336</v>
      </c>
      <c r="B1038" s="119" t="s">
        <v>1339</v>
      </c>
      <c r="C1038" s="120">
        <v>69</v>
      </c>
      <c r="D1038" s="120">
        <v>109</v>
      </c>
      <c r="E1038" s="120">
        <v>96</v>
      </c>
      <c r="F1038" s="120">
        <v>107</v>
      </c>
      <c r="G1038" s="120">
        <v>97</v>
      </c>
      <c r="H1038" s="120">
        <v>103</v>
      </c>
      <c r="I1038" s="120">
        <v>0</v>
      </c>
      <c r="J1038" s="120">
        <v>0</v>
      </c>
      <c r="K1038" s="120">
        <v>0</v>
      </c>
      <c r="L1038" s="120">
        <v>0</v>
      </c>
      <c r="M1038" s="120">
        <v>0</v>
      </c>
      <c r="N1038" s="120">
        <v>0</v>
      </c>
      <c r="O1038" s="120">
        <v>0</v>
      </c>
      <c r="P1038" s="120">
        <v>0</v>
      </c>
      <c r="Q1038" s="120">
        <v>0</v>
      </c>
      <c r="R1038" s="118">
        <v>581</v>
      </c>
      <c r="AB1038" s="116">
        <f t="shared" si="257"/>
        <v>69</v>
      </c>
      <c r="AC1038" s="116">
        <f t="shared" si="258"/>
        <v>109</v>
      </c>
      <c r="AD1038" s="116">
        <f t="shared" si="259"/>
        <v>96</v>
      </c>
      <c r="AE1038" s="116">
        <f t="shared" si="260"/>
        <v>107</v>
      </c>
      <c r="AF1038" s="116">
        <f t="shared" si="261"/>
        <v>97</v>
      </c>
      <c r="AG1038" s="116">
        <f t="shared" si="262"/>
        <v>103</v>
      </c>
      <c r="AH1038" s="116">
        <f t="shared" si="263"/>
        <v>0</v>
      </c>
      <c r="AI1038" s="116">
        <f t="shared" si="264"/>
        <v>0</v>
      </c>
      <c r="AJ1038" s="116">
        <f t="shared" si="265"/>
        <v>0</v>
      </c>
      <c r="AK1038" s="116">
        <f t="shared" si="266"/>
        <v>0</v>
      </c>
      <c r="AL1038" s="116">
        <f t="shared" si="267"/>
        <v>0</v>
      </c>
      <c r="AM1038" s="116">
        <f t="shared" si="268"/>
        <v>0</v>
      </c>
      <c r="AN1038" s="116">
        <f t="shared" si="269"/>
        <v>0</v>
      </c>
      <c r="AO1038" s="116">
        <f t="shared" si="270"/>
        <v>0</v>
      </c>
      <c r="AP1038" s="116">
        <f t="shared" si="271"/>
        <v>0</v>
      </c>
      <c r="AQ1038" s="116">
        <f t="shared" si="272"/>
        <v>581</v>
      </c>
    </row>
    <row r="1039" spans="1:43" x14ac:dyDescent="0.25">
      <c r="A1039" s="119" t="s">
        <v>1340</v>
      </c>
      <c r="B1039" s="119" t="s">
        <v>1341</v>
      </c>
      <c r="C1039" s="120">
        <v>34</v>
      </c>
      <c r="D1039" s="120">
        <v>69</v>
      </c>
      <c r="E1039" s="120">
        <v>79</v>
      </c>
      <c r="F1039" s="120">
        <v>73</v>
      </c>
      <c r="G1039" s="120">
        <v>87</v>
      </c>
      <c r="H1039" s="120">
        <v>73</v>
      </c>
      <c r="I1039" s="120">
        <v>70</v>
      </c>
      <c r="J1039" s="120">
        <v>0</v>
      </c>
      <c r="K1039" s="120">
        <v>0</v>
      </c>
      <c r="L1039" s="120">
        <v>0</v>
      </c>
      <c r="M1039" s="120">
        <v>0</v>
      </c>
      <c r="N1039" s="120">
        <v>0</v>
      </c>
      <c r="O1039" s="120">
        <v>0</v>
      </c>
      <c r="P1039" s="120">
        <v>0</v>
      </c>
      <c r="Q1039" s="120">
        <v>0</v>
      </c>
      <c r="R1039" s="120">
        <v>485</v>
      </c>
      <c r="AB1039" s="116">
        <f t="shared" si="257"/>
        <v>34</v>
      </c>
      <c r="AC1039" s="116">
        <f t="shared" si="258"/>
        <v>69</v>
      </c>
      <c r="AD1039" s="116">
        <f t="shared" si="259"/>
        <v>79</v>
      </c>
      <c r="AE1039" s="116">
        <f t="shared" si="260"/>
        <v>73</v>
      </c>
      <c r="AF1039" s="116">
        <f t="shared" si="261"/>
        <v>87</v>
      </c>
      <c r="AG1039" s="116">
        <f t="shared" si="262"/>
        <v>73</v>
      </c>
      <c r="AH1039" s="116">
        <f t="shared" si="263"/>
        <v>70</v>
      </c>
      <c r="AI1039" s="116">
        <f t="shared" si="264"/>
        <v>0</v>
      </c>
      <c r="AJ1039" s="116">
        <f t="shared" si="265"/>
        <v>0</v>
      </c>
      <c r="AK1039" s="116">
        <f t="shared" si="266"/>
        <v>0</v>
      </c>
      <c r="AL1039" s="116">
        <f t="shared" si="267"/>
        <v>0</v>
      </c>
      <c r="AM1039" s="116">
        <f t="shared" si="268"/>
        <v>0</v>
      </c>
      <c r="AN1039" s="116">
        <f t="shared" si="269"/>
        <v>0</v>
      </c>
      <c r="AO1039" s="116">
        <f t="shared" si="270"/>
        <v>0</v>
      </c>
      <c r="AP1039" s="116">
        <f t="shared" si="271"/>
        <v>0</v>
      </c>
      <c r="AQ1039" s="116">
        <f t="shared" si="272"/>
        <v>485</v>
      </c>
    </row>
    <row r="1040" spans="1:43" x14ac:dyDescent="0.25">
      <c r="A1040" s="119" t="s">
        <v>1340</v>
      </c>
      <c r="B1040" s="119" t="s">
        <v>1342</v>
      </c>
      <c r="C1040" s="120">
        <v>31</v>
      </c>
      <c r="D1040" s="120">
        <v>70</v>
      </c>
      <c r="E1040" s="120">
        <v>61</v>
      </c>
      <c r="F1040" s="120">
        <v>75</v>
      </c>
      <c r="G1040" s="120">
        <v>87</v>
      </c>
      <c r="H1040" s="120">
        <v>95</v>
      </c>
      <c r="I1040" s="120">
        <v>71</v>
      </c>
      <c r="J1040" s="120">
        <v>87</v>
      </c>
      <c r="K1040" s="120">
        <v>78</v>
      </c>
      <c r="L1040" s="120">
        <v>79</v>
      </c>
      <c r="M1040" s="120">
        <v>0</v>
      </c>
      <c r="N1040" s="120">
        <v>0</v>
      </c>
      <c r="O1040" s="120">
        <v>0</v>
      </c>
      <c r="P1040" s="120">
        <v>0</v>
      </c>
      <c r="Q1040" s="120">
        <v>0</v>
      </c>
      <c r="R1040" s="120">
        <v>734</v>
      </c>
      <c r="AB1040" s="116">
        <f t="shared" si="257"/>
        <v>31</v>
      </c>
      <c r="AC1040" s="116">
        <f t="shared" si="258"/>
        <v>70</v>
      </c>
      <c r="AD1040" s="116">
        <f t="shared" si="259"/>
        <v>61</v>
      </c>
      <c r="AE1040" s="116">
        <f t="shared" si="260"/>
        <v>75</v>
      </c>
      <c r="AF1040" s="116">
        <f t="shared" si="261"/>
        <v>87</v>
      </c>
      <c r="AG1040" s="116">
        <f t="shared" si="262"/>
        <v>95</v>
      </c>
      <c r="AH1040" s="116">
        <f t="shared" si="263"/>
        <v>71</v>
      </c>
      <c r="AI1040" s="116">
        <f t="shared" si="264"/>
        <v>87</v>
      </c>
      <c r="AJ1040" s="116">
        <f t="shared" si="265"/>
        <v>78</v>
      </c>
      <c r="AK1040" s="116">
        <f t="shared" si="266"/>
        <v>79</v>
      </c>
      <c r="AL1040" s="116">
        <f t="shared" si="267"/>
        <v>0</v>
      </c>
      <c r="AM1040" s="116">
        <f t="shared" si="268"/>
        <v>0</v>
      </c>
      <c r="AN1040" s="116">
        <f t="shared" si="269"/>
        <v>0</v>
      </c>
      <c r="AO1040" s="116">
        <f t="shared" si="270"/>
        <v>0</v>
      </c>
      <c r="AP1040" s="116">
        <f t="shared" si="271"/>
        <v>0</v>
      </c>
      <c r="AQ1040" s="116">
        <f t="shared" si="272"/>
        <v>734</v>
      </c>
    </row>
    <row r="1041" spans="1:43" x14ac:dyDescent="0.25">
      <c r="A1041" s="119" t="s">
        <v>1340</v>
      </c>
      <c r="B1041" s="119" t="s">
        <v>1343</v>
      </c>
      <c r="C1041" s="120">
        <v>0</v>
      </c>
      <c r="D1041" s="120">
        <v>0</v>
      </c>
      <c r="E1041" s="120">
        <v>0</v>
      </c>
      <c r="F1041" s="120">
        <v>0</v>
      </c>
      <c r="G1041" s="120">
        <v>0</v>
      </c>
      <c r="H1041" s="120">
        <v>0</v>
      </c>
      <c r="I1041" s="120">
        <v>0</v>
      </c>
      <c r="J1041" s="120">
        <v>93</v>
      </c>
      <c r="K1041" s="120">
        <v>65</v>
      </c>
      <c r="L1041" s="120">
        <v>89</v>
      </c>
      <c r="M1041" s="120">
        <v>0</v>
      </c>
      <c r="N1041" s="120">
        <v>0</v>
      </c>
      <c r="O1041" s="120">
        <v>0</v>
      </c>
      <c r="P1041" s="120">
        <v>0</v>
      </c>
      <c r="Q1041" s="120">
        <v>0</v>
      </c>
      <c r="R1041" s="120">
        <v>247</v>
      </c>
      <c r="AB1041" s="116">
        <f t="shared" si="257"/>
        <v>0</v>
      </c>
      <c r="AC1041" s="116">
        <f t="shared" si="258"/>
        <v>0</v>
      </c>
      <c r="AD1041" s="116">
        <f t="shared" si="259"/>
        <v>0</v>
      </c>
      <c r="AE1041" s="116">
        <f t="shared" si="260"/>
        <v>0</v>
      </c>
      <c r="AF1041" s="116">
        <f t="shared" si="261"/>
        <v>0</v>
      </c>
      <c r="AG1041" s="116">
        <f t="shared" si="262"/>
        <v>0</v>
      </c>
      <c r="AH1041" s="116">
        <f t="shared" si="263"/>
        <v>0</v>
      </c>
      <c r="AI1041" s="116">
        <f t="shared" si="264"/>
        <v>93</v>
      </c>
      <c r="AJ1041" s="116">
        <f t="shared" si="265"/>
        <v>65</v>
      </c>
      <c r="AK1041" s="116">
        <f t="shared" si="266"/>
        <v>89</v>
      </c>
      <c r="AL1041" s="116">
        <f t="shared" si="267"/>
        <v>0</v>
      </c>
      <c r="AM1041" s="116">
        <f t="shared" si="268"/>
        <v>0</v>
      </c>
      <c r="AN1041" s="116">
        <f t="shared" si="269"/>
        <v>0</v>
      </c>
      <c r="AO1041" s="116">
        <f t="shared" si="270"/>
        <v>0</v>
      </c>
      <c r="AP1041" s="116">
        <f t="shared" si="271"/>
        <v>0</v>
      </c>
      <c r="AQ1041" s="116">
        <f t="shared" si="272"/>
        <v>247</v>
      </c>
    </row>
    <row r="1042" spans="1:43" x14ac:dyDescent="0.25">
      <c r="A1042" s="119" t="s">
        <v>1340</v>
      </c>
      <c r="B1042" s="119" t="s">
        <v>1344</v>
      </c>
      <c r="C1042" s="120">
        <v>0</v>
      </c>
      <c r="D1042" s="120">
        <v>0</v>
      </c>
      <c r="E1042" s="120">
        <v>0</v>
      </c>
      <c r="F1042" s="120">
        <v>0</v>
      </c>
      <c r="G1042" s="120">
        <v>0</v>
      </c>
      <c r="H1042" s="120">
        <v>0</v>
      </c>
      <c r="I1042" s="120">
        <v>0</v>
      </c>
      <c r="J1042" s="120">
        <v>72</v>
      </c>
      <c r="K1042" s="120">
        <v>83</v>
      </c>
      <c r="L1042" s="120">
        <v>90</v>
      </c>
      <c r="M1042" s="120">
        <v>0</v>
      </c>
      <c r="N1042" s="120">
        <v>0</v>
      </c>
      <c r="O1042" s="120">
        <v>0</v>
      </c>
      <c r="P1042" s="120">
        <v>0</v>
      </c>
      <c r="Q1042" s="120">
        <v>0</v>
      </c>
      <c r="R1042" s="120">
        <v>245</v>
      </c>
      <c r="AB1042" s="116">
        <f t="shared" si="257"/>
        <v>0</v>
      </c>
      <c r="AC1042" s="116">
        <f t="shared" si="258"/>
        <v>0</v>
      </c>
      <c r="AD1042" s="116">
        <f t="shared" si="259"/>
        <v>0</v>
      </c>
      <c r="AE1042" s="116">
        <f t="shared" si="260"/>
        <v>0</v>
      </c>
      <c r="AF1042" s="116">
        <f t="shared" si="261"/>
        <v>0</v>
      </c>
      <c r="AG1042" s="116">
        <f t="shared" si="262"/>
        <v>0</v>
      </c>
      <c r="AH1042" s="116">
        <f t="shared" si="263"/>
        <v>0</v>
      </c>
      <c r="AI1042" s="116">
        <f t="shared" si="264"/>
        <v>72</v>
      </c>
      <c r="AJ1042" s="116">
        <f t="shared" si="265"/>
        <v>83</v>
      </c>
      <c r="AK1042" s="116">
        <f t="shared" si="266"/>
        <v>90</v>
      </c>
      <c r="AL1042" s="116">
        <f t="shared" si="267"/>
        <v>0</v>
      </c>
      <c r="AM1042" s="116">
        <f t="shared" si="268"/>
        <v>0</v>
      </c>
      <c r="AN1042" s="116">
        <f t="shared" si="269"/>
        <v>0</v>
      </c>
      <c r="AO1042" s="116">
        <f t="shared" si="270"/>
        <v>0</v>
      </c>
      <c r="AP1042" s="116">
        <f t="shared" si="271"/>
        <v>0</v>
      </c>
      <c r="AQ1042" s="116">
        <f t="shared" si="272"/>
        <v>245</v>
      </c>
    </row>
    <row r="1043" spans="1:43" x14ac:dyDescent="0.25">
      <c r="A1043" s="119" t="s">
        <v>1340</v>
      </c>
      <c r="B1043" s="119" t="s">
        <v>1345</v>
      </c>
      <c r="C1043" s="120">
        <v>26</v>
      </c>
      <c r="D1043" s="120">
        <v>64</v>
      </c>
      <c r="E1043" s="120">
        <v>76</v>
      </c>
      <c r="F1043" s="120">
        <v>74</v>
      </c>
      <c r="G1043" s="120">
        <v>83</v>
      </c>
      <c r="H1043" s="120">
        <v>74</v>
      </c>
      <c r="I1043" s="120">
        <v>76</v>
      </c>
      <c r="J1043" s="120">
        <v>0</v>
      </c>
      <c r="K1043" s="120">
        <v>0</v>
      </c>
      <c r="L1043" s="120">
        <v>0</v>
      </c>
      <c r="M1043" s="120">
        <v>0</v>
      </c>
      <c r="N1043" s="120">
        <v>0</v>
      </c>
      <c r="O1043" s="120">
        <v>0</v>
      </c>
      <c r="P1043" s="120">
        <v>0</v>
      </c>
      <c r="Q1043" s="120">
        <v>0</v>
      </c>
      <c r="R1043" s="120">
        <v>473</v>
      </c>
      <c r="AB1043" s="116">
        <f t="shared" si="257"/>
        <v>26</v>
      </c>
      <c r="AC1043" s="116">
        <f t="shared" si="258"/>
        <v>64</v>
      </c>
      <c r="AD1043" s="116">
        <f t="shared" si="259"/>
        <v>76</v>
      </c>
      <c r="AE1043" s="116">
        <f t="shared" si="260"/>
        <v>74</v>
      </c>
      <c r="AF1043" s="116">
        <f t="shared" si="261"/>
        <v>83</v>
      </c>
      <c r="AG1043" s="116">
        <f t="shared" si="262"/>
        <v>74</v>
      </c>
      <c r="AH1043" s="116">
        <f t="shared" si="263"/>
        <v>76</v>
      </c>
      <c r="AI1043" s="116">
        <f t="shared" si="264"/>
        <v>0</v>
      </c>
      <c r="AJ1043" s="116">
        <f t="shared" si="265"/>
        <v>0</v>
      </c>
      <c r="AK1043" s="116">
        <f t="shared" si="266"/>
        <v>0</v>
      </c>
      <c r="AL1043" s="116">
        <f t="shared" si="267"/>
        <v>0</v>
      </c>
      <c r="AM1043" s="116">
        <f t="shared" si="268"/>
        <v>0</v>
      </c>
      <c r="AN1043" s="116">
        <f t="shared" si="269"/>
        <v>0</v>
      </c>
      <c r="AO1043" s="116">
        <f t="shared" si="270"/>
        <v>0</v>
      </c>
      <c r="AP1043" s="116">
        <f t="shared" si="271"/>
        <v>0</v>
      </c>
      <c r="AQ1043" s="116">
        <f t="shared" si="272"/>
        <v>473</v>
      </c>
    </row>
    <row r="1044" spans="1:43" x14ac:dyDescent="0.25">
      <c r="A1044" s="119" t="s">
        <v>1340</v>
      </c>
      <c r="B1044" s="119" t="s">
        <v>1346</v>
      </c>
      <c r="C1044" s="120">
        <v>0</v>
      </c>
      <c r="D1044" s="120">
        <v>0</v>
      </c>
      <c r="E1044" s="120">
        <v>0</v>
      </c>
      <c r="F1044" s="120">
        <v>0</v>
      </c>
      <c r="G1044" s="120">
        <v>0</v>
      </c>
      <c r="H1044" s="120">
        <v>0</v>
      </c>
      <c r="I1044" s="120">
        <v>0</v>
      </c>
      <c r="J1044" s="120">
        <v>0</v>
      </c>
      <c r="K1044" s="120">
        <v>0</v>
      </c>
      <c r="L1044" s="120">
        <v>0</v>
      </c>
      <c r="M1044" s="120">
        <v>204</v>
      </c>
      <c r="N1044" s="120">
        <v>194</v>
      </c>
      <c r="O1044" s="120">
        <v>203</v>
      </c>
      <c r="P1044" s="120">
        <v>198</v>
      </c>
      <c r="Q1044" s="120">
        <v>7</v>
      </c>
      <c r="R1044" s="120">
        <v>806</v>
      </c>
      <c r="AB1044" s="116">
        <f t="shared" si="257"/>
        <v>0</v>
      </c>
      <c r="AC1044" s="116">
        <f t="shared" si="258"/>
        <v>0</v>
      </c>
      <c r="AD1044" s="116">
        <f t="shared" si="259"/>
        <v>0</v>
      </c>
      <c r="AE1044" s="116">
        <f t="shared" si="260"/>
        <v>0</v>
      </c>
      <c r="AF1044" s="116">
        <f t="shared" si="261"/>
        <v>0</v>
      </c>
      <c r="AG1044" s="116">
        <f t="shared" si="262"/>
        <v>0</v>
      </c>
      <c r="AH1044" s="116">
        <f t="shared" si="263"/>
        <v>0</v>
      </c>
      <c r="AI1044" s="116">
        <f t="shared" si="264"/>
        <v>0</v>
      </c>
      <c r="AJ1044" s="116">
        <f t="shared" si="265"/>
        <v>0</v>
      </c>
      <c r="AK1044" s="116">
        <f t="shared" si="266"/>
        <v>0</v>
      </c>
      <c r="AL1044" s="116">
        <f t="shared" si="267"/>
        <v>204</v>
      </c>
      <c r="AM1044" s="116">
        <f t="shared" si="268"/>
        <v>194</v>
      </c>
      <c r="AN1044" s="116">
        <f t="shared" si="269"/>
        <v>203</v>
      </c>
      <c r="AO1044" s="116">
        <f t="shared" si="270"/>
        <v>198</v>
      </c>
      <c r="AP1044" s="116">
        <f t="shared" si="271"/>
        <v>7</v>
      </c>
      <c r="AQ1044" s="116">
        <f t="shared" si="272"/>
        <v>806</v>
      </c>
    </row>
    <row r="1045" spans="1:43" x14ac:dyDescent="0.25">
      <c r="A1045" s="119" t="s">
        <v>1347</v>
      </c>
      <c r="B1045" s="119" t="s">
        <v>1348</v>
      </c>
      <c r="C1045" s="120">
        <v>0</v>
      </c>
      <c r="D1045" s="120">
        <v>0</v>
      </c>
      <c r="E1045" s="120">
        <v>0</v>
      </c>
      <c r="F1045" s="120">
        <v>0</v>
      </c>
      <c r="G1045" s="120">
        <v>0</v>
      </c>
      <c r="H1045" s="120">
        <v>0</v>
      </c>
      <c r="I1045" s="120">
        <v>0</v>
      </c>
      <c r="J1045" s="120">
        <v>0</v>
      </c>
      <c r="K1045" s="120">
        <v>0</v>
      </c>
      <c r="L1045" s="120">
        <v>0</v>
      </c>
      <c r="M1045" s="120">
        <v>201</v>
      </c>
      <c r="N1045" s="120">
        <v>194</v>
      </c>
      <c r="O1045" s="120">
        <v>190</v>
      </c>
      <c r="P1045" s="120">
        <v>182</v>
      </c>
      <c r="Q1045" s="120">
        <v>0</v>
      </c>
      <c r="R1045" s="120">
        <v>767</v>
      </c>
      <c r="AB1045" s="116">
        <f t="shared" si="257"/>
        <v>0</v>
      </c>
      <c r="AC1045" s="116">
        <f t="shared" si="258"/>
        <v>0</v>
      </c>
      <c r="AD1045" s="116">
        <f t="shared" si="259"/>
        <v>0</v>
      </c>
      <c r="AE1045" s="116">
        <f t="shared" si="260"/>
        <v>0</v>
      </c>
      <c r="AF1045" s="116">
        <f t="shared" si="261"/>
        <v>0</v>
      </c>
      <c r="AG1045" s="116">
        <f t="shared" si="262"/>
        <v>0</v>
      </c>
      <c r="AH1045" s="116">
        <f t="shared" si="263"/>
        <v>0</v>
      </c>
      <c r="AI1045" s="116">
        <f t="shared" si="264"/>
        <v>0</v>
      </c>
      <c r="AJ1045" s="116">
        <f t="shared" si="265"/>
        <v>0</v>
      </c>
      <c r="AK1045" s="116">
        <f t="shared" si="266"/>
        <v>0</v>
      </c>
      <c r="AL1045" s="116">
        <f t="shared" si="267"/>
        <v>201</v>
      </c>
      <c r="AM1045" s="116">
        <f t="shared" si="268"/>
        <v>194</v>
      </c>
      <c r="AN1045" s="116">
        <f t="shared" si="269"/>
        <v>190</v>
      </c>
      <c r="AO1045" s="116">
        <f t="shared" si="270"/>
        <v>182</v>
      </c>
      <c r="AP1045" s="116">
        <f t="shared" si="271"/>
        <v>0</v>
      </c>
      <c r="AQ1045" s="116">
        <f t="shared" si="272"/>
        <v>767</v>
      </c>
    </row>
    <row r="1046" spans="1:43" x14ac:dyDescent="0.25">
      <c r="A1046" s="119" t="s">
        <v>1349</v>
      </c>
      <c r="B1046" s="119" t="s">
        <v>1350</v>
      </c>
      <c r="C1046" s="120">
        <v>0</v>
      </c>
      <c r="D1046" s="120">
        <v>106</v>
      </c>
      <c r="E1046" s="120">
        <v>104</v>
      </c>
      <c r="F1046" s="120">
        <v>73</v>
      </c>
      <c r="G1046" s="120">
        <v>122</v>
      </c>
      <c r="H1046" s="120">
        <v>99</v>
      </c>
      <c r="I1046" s="120">
        <v>0</v>
      </c>
      <c r="J1046" s="120">
        <v>0</v>
      </c>
      <c r="K1046" s="120">
        <v>0</v>
      </c>
      <c r="L1046" s="120">
        <v>0</v>
      </c>
      <c r="M1046" s="120">
        <v>0</v>
      </c>
      <c r="N1046" s="120">
        <v>0</v>
      </c>
      <c r="O1046" s="120">
        <v>0</v>
      </c>
      <c r="P1046" s="120">
        <v>0</v>
      </c>
      <c r="Q1046" s="120">
        <v>0</v>
      </c>
      <c r="R1046" s="120">
        <v>504</v>
      </c>
      <c r="AB1046" s="116">
        <f t="shared" si="257"/>
        <v>0</v>
      </c>
      <c r="AC1046" s="116">
        <f t="shared" si="258"/>
        <v>106</v>
      </c>
      <c r="AD1046" s="116">
        <f t="shared" si="259"/>
        <v>104</v>
      </c>
      <c r="AE1046" s="116">
        <f t="shared" si="260"/>
        <v>73</v>
      </c>
      <c r="AF1046" s="116">
        <f t="shared" si="261"/>
        <v>122</v>
      </c>
      <c r="AG1046" s="116">
        <f t="shared" si="262"/>
        <v>99</v>
      </c>
      <c r="AH1046" s="116">
        <f t="shared" si="263"/>
        <v>0</v>
      </c>
      <c r="AI1046" s="116">
        <f t="shared" si="264"/>
        <v>0</v>
      </c>
      <c r="AJ1046" s="116">
        <f t="shared" si="265"/>
        <v>0</v>
      </c>
      <c r="AK1046" s="116">
        <f t="shared" si="266"/>
        <v>0</v>
      </c>
      <c r="AL1046" s="116">
        <f t="shared" si="267"/>
        <v>0</v>
      </c>
      <c r="AM1046" s="116">
        <f t="shared" si="268"/>
        <v>0</v>
      </c>
      <c r="AN1046" s="116">
        <f t="shared" si="269"/>
        <v>0</v>
      </c>
      <c r="AO1046" s="116">
        <f t="shared" si="270"/>
        <v>0</v>
      </c>
      <c r="AP1046" s="116">
        <f t="shared" si="271"/>
        <v>0</v>
      </c>
      <c r="AQ1046" s="116">
        <f t="shared" si="272"/>
        <v>504</v>
      </c>
    </row>
    <row r="1047" spans="1:43" x14ac:dyDescent="0.25">
      <c r="A1047" s="119" t="s">
        <v>1349</v>
      </c>
      <c r="B1047" s="119" t="s">
        <v>1351</v>
      </c>
      <c r="C1047" s="120">
        <v>0</v>
      </c>
      <c r="D1047" s="120">
        <v>87</v>
      </c>
      <c r="E1047" s="120">
        <v>91</v>
      </c>
      <c r="F1047" s="120">
        <v>101</v>
      </c>
      <c r="G1047" s="120">
        <v>122</v>
      </c>
      <c r="H1047" s="120">
        <v>93</v>
      </c>
      <c r="I1047" s="120">
        <v>0</v>
      </c>
      <c r="J1047" s="120">
        <v>0</v>
      </c>
      <c r="K1047" s="120">
        <v>0</v>
      </c>
      <c r="L1047" s="120">
        <v>0</v>
      </c>
      <c r="M1047" s="120">
        <v>0</v>
      </c>
      <c r="N1047" s="120">
        <v>0</v>
      </c>
      <c r="O1047" s="120">
        <v>0</v>
      </c>
      <c r="P1047" s="120">
        <v>0</v>
      </c>
      <c r="Q1047" s="120">
        <v>0</v>
      </c>
      <c r="R1047" s="120">
        <v>494</v>
      </c>
      <c r="AB1047" s="116">
        <f t="shared" si="257"/>
        <v>0</v>
      </c>
      <c r="AC1047" s="116">
        <f t="shared" si="258"/>
        <v>87</v>
      </c>
      <c r="AD1047" s="116">
        <f t="shared" si="259"/>
        <v>91</v>
      </c>
      <c r="AE1047" s="116">
        <f t="shared" si="260"/>
        <v>101</v>
      </c>
      <c r="AF1047" s="116">
        <f t="shared" si="261"/>
        <v>122</v>
      </c>
      <c r="AG1047" s="116">
        <f t="shared" si="262"/>
        <v>93</v>
      </c>
      <c r="AH1047" s="116">
        <f t="shared" si="263"/>
        <v>0</v>
      </c>
      <c r="AI1047" s="116">
        <f t="shared" si="264"/>
        <v>0</v>
      </c>
      <c r="AJ1047" s="116">
        <f t="shared" si="265"/>
        <v>0</v>
      </c>
      <c r="AK1047" s="116">
        <f t="shared" si="266"/>
        <v>0</v>
      </c>
      <c r="AL1047" s="116">
        <f t="shared" si="267"/>
        <v>0</v>
      </c>
      <c r="AM1047" s="116">
        <f t="shared" si="268"/>
        <v>0</v>
      </c>
      <c r="AN1047" s="116">
        <f t="shared" si="269"/>
        <v>0</v>
      </c>
      <c r="AO1047" s="116">
        <f t="shared" si="270"/>
        <v>0</v>
      </c>
      <c r="AP1047" s="116">
        <f t="shared" si="271"/>
        <v>0</v>
      </c>
      <c r="AQ1047" s="116">
        <f t="shared" si="272"/>
        <v>494</v>
      </c>
    </row>
    <row r="1048" spans="1:43" x14ac:dyDescent="0.25">
      <c r="A1048" s="119" t="s">
        <v>1349</v>
      </c>
      <c r="B1048" s="119" t="s">
        <v>1352</v>
      </c>
      <c r="C1048" s="120">
        <v>0</v>
      </c>
      <c r="D1048" s="120">
        <v>0</v>
      </c>
      <c r="E1048" s="120">
        <v>0</v>
      </c>
      <c r="F1048" s="120">
        <v>0</v>
      </c>
      <c r="G1048" s="120">
        <v>0</v>
      </c>
      <c r="H1048" s="120">
        <v>0</v>
      </c>
      <c r="I1048" s="120">
        <v>221</v>
      </c>
      <c r="J1048" s="120">
        <v>239</v>
      </c>
      <c r="K1048" s="120">
        <v>217</v>
      </c>
      <c r="L1048" s="120">
        <v>234</v>
      </c>
      <c r="M1048" s="120">
        <v>0</v>
      </c>
      <c r="N1048" s="120">
        <v>0</v>
      </c>
      <c r="O1048" s="120">
        <v>0</v>
      </c>
      <c r="P1048" s="120">
        <v>0</v>
      </c>
      <c r="Q1048" s="120">
        <v>0</v>
      </c>
      <c r="R1048" s="120">
        <v>911</v>
      </c>
      <c r="AB1048" s="116">
        <f t="shared" si="257"/>
        <v>0</v>
      </c>
      <c r="AC1048" s="116">
        <f t="shared" si="258"/>
        <v>0</v>
      </c>
      <c r="AD1048" s="116">
        <f t="shared" si="259"/>
        <v>0</v>
      </c>
      <c r="AE1048" s="116">
        <f t="shared" si="260"/>
        <v>0</v>
      </c>
      <c r="AF1048" s="116">
        <f t="shared" si="261"/>
        <v>0</v>
      </c>
      <c r="AG1048" s="116">
        <f t="shared" si="262"/>
        <v>0</v>
      </c>
      <c r="AH1048" s="116">
        <f t="shared" si="263"/>
        <v>221</v>
      </c>
      <c r="AI1048" s="116">
        <f t="shared" si="264"/>
        <v>239</v>
      </c>
      <c r="AJ1048" s="116">
        <f t="shared" si="265"/>
        <v>217</v>
      </c>
      <c r="AK1048" s="116">
        <f t="shared" si="266"/>
        <v>234</v>
      </c>
      <c r="AL1048" s="116">
        <f t="shared" si="267"/>
        <v>0</v>
      </c>
      <c r="AM1048" s="116">
        <f t="shared" si="268"/>
        <v>0</v>
      </c>
      <c r="AN1048" s="116">
        <f t="shared" si="269"/>
        <v>0</v>
      </c>
      <c r="AO1048" s="116">
        <f t="shared" si="270"/>
        <v>0</v>
      </c>
      <c r="AP1048" s="116">
        <f t="shared" si="271"/>
        <v>0</v>
      </c>
      <c r="AQ1048" s="116">
        <f t="shared" si="272"/>
        <v>911</v>
      </c>
    </row>
    <row r="1049" spans="1:43" x14ac:dyDescent="0.25">
      <c r="A1049" s="119" t="s">
        <v>1349</v>
      </c>
      <c r="B1049" s="119" t="s">
        <v>1353</v>
      </c>
      <c r="C1049" s="120">
        <v>0</v>
      </c>
      <c r="D1049" s="120">
        <v>103</v>
      </c>
      <c r="E1049" s="120">
        <v>85</v>
      </c>
      <c r="F1049" s="120">
        <v>95</v>
      </c>
      <c r="G1049" s="120">
        <v>92</v>
      </c>
      <c r="H1049" s="120">
        <v>70</v>
      </c>
      <c r="I1049" s="120">
        <v>0</v>
      </c>
      <c r="J1049" s="120">
        <v>0</v>
      </c>
      <c r="K1049" s="120">
        <v>0</v>
      </c>
      <c r="L1049" s="120">
        <v>0</v>
      </c>
      <c r="M1049" s="120">
        <v>0</v>
      </c>
      <c r="N1049" s="120">
        <v>0</v>
      </c>
      <c r="O1049" s="120">
        <v>0</v>
      </c>
      <c r="P1049" s="120">
        <v>0</v>
      </c>
      <c r="Q1049" s="120">
        <v>0</v>
      </c>
      <c r="R1049" s="120">
        <v>445</v>
      </c>
      <c r="AB1049" s="116">
        <f t="shared" si="257"/>
        <v>0</v>
      </c>
      <c r="AC1049" s="116">
        <f t="shared" si="258"/>
        <v>103</v>
      </c>
      <c r="AD1049" s="116">
        <f t="shared" si="259"/>
        <v>85</v>
      </c>
      <c r="AE1049" s="116">
        <f t="shared" si="260"/>
        <v>95</v>
      </c>
      <c r="AF1049" s="116">
        <f t="shared" si="261"/>
        <v>92</v>
      </c>
      <c r="AG1049" s="116">
        <f t="shared" si="262"/>
        <v>70</v>
      </c>
      <c r="AH1049" s="116">
        <f t="shared" si="263"/>
        <v>0</v>
      </c>
      <c r="AI1049" s="116">
        <f t="shared" si="264"/>
        <v>0</v>
      </c>
      <c r="AJ1049" s="116">
        <f t="shared" si="265"/>
        <v>0</v>
      </c>
      <c r="AK1049" s="116">
        <f t="shared" si="266"/>
        <v>0</v>
      </c>
      <c r="AL1049" s="116">
        <f t="shared" si="267"/>
        <v>0</v>
      </c>
      <c r="AM1049" s="116">
        <f t="shared" si="268"/>
        <v>0</v>
      </c>
      <c r="AN1049" s="116">
        <f t="shared" si="269"/>
        <v>0</v>
      </c>
      <c r="AO1049" s="116">
        <f t="shared" si="270"/>
        <v>0</v>
      </c>
      <c r="AP1049" s="116">
        <f t="shared" si="271"/>
        <v>0</v>
      </c>
      <c r="AQ1049" s="116">
        <f t="shared" si="272"/>
        <v>445</v>
      </c>
    </row>
    <row r="1050" spans="1:43" x14ac:dyDescent="0.25">
      <c r="A1050" s="119" t="s">
        <v>1349</v>
      </c>
      <c r="B1050" s="119" t="s">
        <v>501</v>
      </c>
      <c r="C1050" s="120">
        <v>0</v>
      </c>
      <c r="D1050" s="120">
        <v>71</v>
      </c>
      <c r="E1050" s="120">
        <v>84</v>
      </c>
      <c r="F1050" s="120">
        <v>90</v>
      </c>
      <c r="G1050" s="120">
        <v>99</v>
      </c>
      <c r="H1050" s="120">
        <v>111</v>
      </c>
      <c r="I1050" s="120">
        <v>0</v>
      </c>
      <c r="J1050" s="120">
        <v>0</v>
      </c>
      <c r="K1050" s="120">
        <v>0</v>
      </c>
      <c r="L1050" s="120">
        <v>0</v>
      </c>
      <c r="M1050" s="120">
        <v>0</v>
      </c>
      <c r="N1050" s="120">
        <v>0</v>
      </c>
      <c r="O1050" s="120">
        <v>0</v>
      </c>
      <c r="P1050" s="120">
        <v>0</v>
      </c>
      <c r="Q1050" s="120">
        <v>0</v>
      </c>
      <c r="R1050" s="120">
        <v>455</v>
      </c>
      <c r="AB1050" s="116">
        <f t="shared" si="257"/>
        <v>0</v>
      </c>
      <c r="AC1050" s="116">
        <f t="shared" si="258"/>
        <v>71</v>
      </c>
      <c r="AD1050" s="116">
        <f t="shared" si="259"/>
        <v>84</v>
      </c>
      <c r="AE1050" s="116">
        <f t="shared" si="260"/>
        <v>90</v>
      </c>
      <c r="AF1050" s="116">
        <f t="shared" si="261"/>
        <v>99</v>
      </c>
      <c r="AG1050" s="116">
        <f t="shared" si="262"/>
        <v>111</v>
      </c>
      <c r="AH1050" s="116">
        <f t="shared" si="263"/>
        <v>0</v>
      </c>
      <c r="AI1050" s="116">
        <f t="shared" si="264"/>
        <v>0</v>
      </c>
      <c r="AJ1050" s="116">
        <f t="shared" si="265"/>
        <v>0</v>
      </c>
      <c r="AK1050" s="116">
        <f t="shared" si="266"/>
        <v>0</v>
      </c>
      <c r="AL1050" s="116">
        <f t="shared" si="267"/>
        <v>0</v>
      </c>
      <c r="AM1050" s="116">
        <f t="shared" si="268"/>
        <v>0</v>
      </c>
      <c r="AN1050" s="116">
        <f t="shared" si="269"/>
        <v>0</v>
      </c>
      <c r="AO1050" s="116">
        <f t="shared" si="270"/>
        <v>0</v>
      </c>
      <c r="AP1050" s="116">
        <f t="shared" si="271"/>
        <v>0</v>
      </c>
      <c r="AQ1050" s="116">
        <f t="shared" si="272"/>
        <v>455</v>
      </c>
    </row>
    <row r="1051" spans="1:43" x14ac:dyDescent="0.25">
      <c r="A1051" s="119" t="s">
        <v>1349</v>
      </c>
      <c r="B1051" s="119" t="s">
        <v>1354</v>
      </c>
      <c r="C1051" s="120">
        <v>124</v>
      </c>
      <c r="D1051" s="120">
        <v>0</v>
      </c>
      <c r="E1051" s="120">
        <v>0</v>
      </c>
      <c r="F1051" s="120">
        <v>0</v>
      </c>
      <c r="G1051" s="120">
        <v>0</v>
      </c>
      <c r="H1051" s="120">
        <v>0</v>
      </c>
      <c r="I1051" s="120">
        <v>0</v>
      </c>
      <c r="J1051" s="120">
        <v>0</v>
      </c>
      <c r="K1051" s="120">
        <v>0</v>
      </c>
      <c r="L1051" s="120">
        <v>0</v>
      </c>
      <c r="M1051" s="120">
        <v>394</v>
      </c>
      <c r="N1051" s="120">
        <v>436</v>
      </c>
      <c r="O1051" s="120">
        <v>422</v>
      </c>
      <c r="P1051" s="120">
        <v>385</v>
      </c>
      <c r="Q1051" s="120">
        <v>0</v>
      </c>
      <c r="R1051" s="120">
        <v>1761</v>
      </c>
      <c r="AB1051" s="116">
        <f t="shared" si="257"/>
        <v>124</v>
      </c>
      <c r="AC1051" s="116">
        <f t="shared" si="258"/>
        <v>0</v>
      </c>
      <c r="AD1051" s="116">
        <f t="shared" si="259"/>
        <v>0</v>
      </c>
      <c r="AE1051" s="116">
        <f t="shared" si="260"/>
        <v>0</v>
      </c>
      <c r="AF1051" s="116">
        <f t="shared" si="261"/>
        <v>0</v>
      </c>
      <c r="AG1051" s="116">
        <f t="shared" si="262"/>
        <v>0</v>
      </c>
      <c r="AH1051" s="116">
        <f t="shared" si="263"/>
        <v>0</v>
      </c>
      <c r="AI1051" s="116">
        <f t="shared" si="264"/>
        <v>0</v>
      </c>
      <c r="AJ1051" s="116">
        <f t="shared" si="265"/>
        <v>0</v>
      </c>
      <c r="AK1051" s="116">
        <f t="shared" si="266"/>
        <v>0</v>
      </c>
      <c r="AL1051" s="116">
        <f t="shared" si="267"/>
        <v>394</v>
      </c>
      <c r="AM1051" s="116">
        <f t="shared" si="268"/>
        <v>436</v>
      </c>
      <c r="AN1051" s="116">
        <f t="shared" si="269"/>
        <v>422</v>
      </c>
      <c r="AO1051" s="116">
        <f t="shared" si="270"/>
        <v>385</v>
      </c>
      <c r="AP1051" s="116">
        <f t="shared" si="271"/>
        <v>0</v>
      </c>
      <c r="AQ1051" s="116">
        <f t="shared" si="272"/>
        <v>1761</v>
      </c>
    </row>
    <row r="1052" spans="1:43" x14ac:dyDescent="0.25">
      <c r="A1052" s="119" t="s">
        <v>1349</v>
      </c>
      <c r="B1052" s="119" t="s">
        <v>1355</v>
      </c>
      <c r="C1052" s="120">
        <v>0</v>
      </c>
      <c r="D1052" s="120">
        <v>0</v>
      </c>
      <c r="E1052" s="120">
        <v>0</v>
      </c>
      <c r="F1052" s="120">
        <v>0</v>
      </c>
      <c r="G1052" s="120">
        <v>0</v>
      </c>
      <c r="H1052" s="120">
        <v>0</v>
      </c>
      <c r="I1052" s="120">
        <v>180</v>
      </c>
      <c r="J1052" s="120">
        <v>182</v>
      </c>
      <c r="K1052" s="120">
        <v>190</v>
      </c>
      <c r="L1052" s="120">
        <v>175</v>
      </c>
      <c r="M1052" s="120">
        <v>0</v>
      </c>
      <c r="N1052" s="120">
        <v>0</v>
      </c>
      <c r="O1052" s="120">
        <v>0</v>
      </c>
      <c r="P1052" s="120">
        <v>0</v>
      </c>
      <c r="Q1052" s="120">
        <v>0</v>
      </c>
      <c r="R1052" s="120">
        <v>727</v>
      </c>
      <c r="AB1052" s="116">
        <f t="shared" si="257"/>
        <v>0</v>
      </c>
      <c r="AC1052" s="116">
        <f t="shared" si="258"/>
        <v>0</v>
      </c>
      <c r="AD1052" s="116">
        <f t="shared" si="259"/>
        <v>0</v>
      </c>
      <c r="AE1052" s="116">
        <f t="shared" si="260"/>
        <v>0</v>
      </c>
      <c r="AF1052" s="116">
        <f t="shared" si="261"/>
        <v>0</v>
      </c>
      <c r="AG1052" s="116">
        <f t="shared" si="262"/>
        <v>0</v>
      </c>
      <c r="AH1052" s="116">
        <f t="shared" si="263"/>
        <v>180</v>
      </c>
      <c r="AI1052" s="116">
        <f t="shared" si="264"/>
        <v>182</v>
      </c>
      <c r="AJ1052" s="116">
        <f t="shared" si="265"/>
        <v>190</v>
      </c>
      <c r="AK1052" s="116">
        <f t="shared" si="266"/>
        <v>175</v>
      </c>
      <c r="AL1052" s="116">
        <f t="shared" si="267"/>
        <v>0</v>
      </c>
      <c r="AM1052" s="116">
        <f t="shared" si="268"/>
        <v>0</v>
      </c>
      <c r="AN1052" s="116">
        <f t="shared" si="269"/>
        <v>0</v>
      </c>
      <c r="AO1052" s="116">
        <f t="shared" si="270"/>
        <v>0</v>
      </c>
      <c r="AP1052" s="116">
        <f t="shared" si="271"/>
        <v>0</v>
      </c>
      <c r="AQ1052" s="116">
        <f t="shared" si="272"/>
        <v>727</v>
      </c>
    </row>
    <row r="1053" spans="1:43" x14ac:dyDescent="0.25">
      <c r="A1053" s="119" t="s">
        <v>1356</v>
      </c>
      <c r="B1053" s="119" t="s">
        <v>1357</v>
      </c>
      <c r="C1053" s="120">
        <v>0</v>
      </c>
      <c r="D1053" s="120">
        <v>0</v>
      </c>
      <c r="E1053" s="120">
        <v>0</v>
      </c>
      <c r="F1053" s="120">
        <v>0</v>
      </c>
      <c r="G1053" s="120">
        <v>0</v>
      </c>
      <c r="H1053" s="120">
        <v>0</v>
      </c>
      <c r="I1053" s="120">
        <v>0</v>
      </c>
      <c r="J1053" s="120">
        <v>0</v>
      </c>
      <c r="K1053" s="120">
        <v>0</v>
      </c>
      <c r="L1053" s="120">
        <v>0</v>
      </c>
      <c r="M1053" s="120">
        <v>189</v>
      </c>
      <c r="N1053" s="120">
        <v>172</v>
      </c>
      <c r="O1053" s="120">
        <v>172</v>
      </c>
      <c r="P1053" s="120">
        <v>203</v>
      </c>
      <c r="Q1053" s="120">
        <v>1</v>
      </c>
      <c r="R1053" s="120">
        <v>737</v>
      </c>
      <c r="AB1053" s="116">
        <f t="shared" si="257"/>
        <v>0</v>
      </c>
      <c r="AC1053" s="116">
        <f t="shared" si="258"/>
        <v>0</v>
      </c>
      <c r="AD1053" s="116">
        <f t="shared" si="259"/>
        <v>0</v>
      </c>
      <c r="AE1053" s="116">
        <f t="shared" si="260"/>
        <v>0</v>
      </c>
      <c r="AF1053" s="116">
        <f t="shared" si="261"/>
        <v>0</v>
      </c>
      <c r="AG1053" s="116">
        <f t="shared" si="262"/>
        <v>0</v>
      </c>
      <c r="AH1053" s="116">
        <f t="shared" si="263"/>
        <v>0</v>
      </c>
      <c r="AI1053" s="116">
        <f t="shared" si="264"/>
        <v>0</v>
      </c>
      <c r="AJ1053" s="116">
        <f t="shared" si="265"/>
        <v>0</v>
      </c>
      <c r="AK1053" s="116">
        <f t="shared" si="266"/>
        <v>0</v>
      </c>
      <c r="AL1053" s="116">
        <f t="shared" si="267"/>
        <v>189</v>
      </c>
      <c r="AM1053" s="116">
        <f t="shared" si="268"/>
        <v>172</v>
      </c>
      <c r="AN1053" s="116">
        <f t="shared" si="269"/>
        <v>172</v>
      </c>
      <c r="AO1053" s="116">
        <f t="shared" si="270"/>
        <v>203</v>
      </c>
      <c r="AP1053" s="116">
        <f t="shared" si="271"/>
        <v>1</v>
      </c>
      <c r="AQ1053" s="116">
        <f t="shared" si="272"/>
        <v>737</v>
      </c>
    </row>
    <row r="1054" spans="1:43" x14ac:dyDescent="0.25">
      <c r="A1054" s="119" t="s">
        <v>1356</v>
      </c>
      <c r="B1054" s="119" t="s">
        <v>1358</v>
      </c>
      <c r="C1054" s="120">
        <v>0</v>
      </c>
      <c r="D1054" s="120">
        <v>0</v>
      </c>
      <c r="E1054" s="120">
        <v>0</v>
      </c>
      <c r="F1054" s="120">
        <v>0</v>
      </c>
      <c r="G1054" s="120">
        <v>0</v>
      </c>
      <c r="H1054" s="120">
        <v>0</v>
      </c>
      <c r="I1054" s="120">
        <v>0</v>
      </c>
      <c r="J1054" s="120">
        <v>147</v>
      </c>
      <c r="K1054" s="120">
        <v>137</v>
      </c>
      <c r="L1054" s="120">
        <v>171</v>
      </c>
      <c r="M1054" s="120">
        <v>0</v>
      </c>
      <c r="N1054" s="120">
        <v>0</v>
      </c>
      <c r="O1054" s="120">
        <v>0</v>
      </c>
      <c r="P1054" s="120">
        <v>0</v>
      </c>
      <c r="Q1054" s="120">
        <v>0</v>
      </c>
      <c r="R1054" s="120">
        <v>455</v>
      </c>
      <c r="AB1054" s="116">
        <f t="shared" si="257"/>
        <v>0</v>
      </c>
      <c r="AC1054" s="116">
        <f t="shared" si="258"/>
        <v>0</v>
      </c>
      <c r="AD1054" s="116">
        <f t="shared" si="259"/>
        <v>0</v>
      </c>
      <c r="AE1054" s="116">
        <f t="shared" si="260"/>
        <v>0</v>
      </c>
      <c r="AF1054" s="116">
        <f t="shared" si="261"/>
        <v>0</v>
      </c>
      <c r="AG1054" s="116">
        <f t="shared" si="262"/>
        <v>0</v>
      </c>
      <c r="AH1054" s="116">
        <f t="shared" si="263"/>
        <v>0</v>
      </c>
      <c r="AI1054" s="116">
        <f t="shared" si="264"/>
        <v>147</v>
      </c>
      <c r="AJ1054" s="116">
        <f t="shared" si="265"/>
        <v>137</v>
      </c>
      <c r="AK1054" s="116">
        <f t="shared" si="266"/>
        <v>171</v>
      </c>
      <c r="AL1054" s="116">
        <f t="shared" si="267"/>
        <v>0</v>
      </c>
      <c r="AM1054" s="116">
        <f t="shared" si="268"/>
        <v>0</v>
      </c>
      <c r="AN1054" s="116">
        <f t="shared" si="269"/>
        <v>0</v>
      </c>
      <c r="AO1054" s="116">
        <f t="shared" si="270"/>
        <v>0</v>
      </c>
      <c r="AP1054" s="116">
        <f t="shared" si="271"/>
        <v>0</v>
      </c>
      <c r="AQ1054" s="116">
        <f t="shared" si="272"/>
        <v>455</v>
      </c>
    </row>
    <row r="1055" spans="1:43" x14ac:dyDescent="0.25">
      <c r="A1055" s="119" t="s">
        <v>1359</v>
      </c>
      <c r="B1055" s="119" t="s">
        <v>1360</v>
      </c>
      <c r="C1055" s="120">
        <v>0</v>
      </c>
      <c r="D1055" s="120">
        <v>83</v>
      </c>
      <c r="E1055" s="120">
        <v>77</v>
      </c>
      <c r="F1055" s="120">
        <v>77</v>
      </c>
      <c r="G1055" s="120">
        <v>88</v>
      </c>
      <c r="H1055" s="120">
        <v>89</v>
      </c>
      <c r="I1055" s="120">
        <v>88</v>
      </c>
      <c r="J1055" s="120">
        <v>0</v>
      </c>
      <c r="K1055" s="120">
        <v>0</v>
      </c>
      <c r="L1055" s="120">
        <v>0</v>
      </c>
      <c r="M1055" s="120">
        <v>0</v>
      </c>
      <c r="N1055" s="120">
        <v>0</v>
      </c>
      <c r="O1055" s="120">
        <v>0</v>
      </c>
      <c r="P1055" s="120">
        <v>0</v>
      </c>
      <c r="Q1055" s="120">
        <v>0</v>
      </c>
      <c r="R1055" s="120">
        <v>502</v>
      </c>
      <c r="AB1055" s="116">
        <f t="shared" si="257"/>
        <v>0</v>
      </c>
      <c r="AC1055" s="116">
        <f t="shared" si="258"/>
        <v>83</v>
      </c>
      <c r="AD1055" s="116">
        <f t="shared" si="259"/>
        <v>77</v>
      </c>
      <c r="AE1055" s="116">
        <f t="shared" si="260"/>
        <v>77</v>
      </c>
      <c r="AF1055" s="116">
        <f t="shared" si="261"/>
        <v>88</v>
      </c>
      <c r="AG1055" s="116">
        <f t="shared" si="262"/>
        <v>89</v>
      </c>
      <c r="AH1055" s="116">
        <f t="shared" si="263"/>
        <v>88</v>
      </c>
      <c r="AI1055" s="116">
        <f t="shared" si="264"/>
        <v>0</v>
      </c>
      <c r="AJ1055" s="116">
        <f t="shared" si="265"/>
        <v>0</v>
      </c>
      <c r="AK1055" s="116">
        <f t="shared" si="266"/>
        <v>0</v>
      </c>
      <c r="AL1055" s="116">
        <f t="shared" si="267"/>
        <v>0</v>
      </c>
      <c r="AM1055" s="116">
        <f t="shared" si="268"/>
        <v>0</v>
      </c>
      <c r="AN1055" s="116">
        <f t="shared" si="269"/>
        <v>0</v>
      </c>
      <c r="AO1055" s="116">
        <f t="shared" si="270"/>
        <v>0</v>
      </c>
      <c r="AP1055" s="116">
        <f t="shared" si="271"/>
        <v>0</v>
      </c>
      <c r="AQ1055" s="116">
        <f t="shared" si="272"/>
        <v>502</v>
      </c>
    </row>
    <row r="1056" spans="1:43" x14ac:dyDescent="0.25">
      <c r="A1056" s="119" t="s">
        <v>1359</v>
      </c>
      <c r="B1056" s="119" t="s">
        <v>1361</v>
      </c>
      <c r="C1056" s="120">
        <v>0</v>
      </c>
      <c r="D1056" s="120">
        <v>0</v>
      </c>
      <c r="E1056" s="120">
        <v>0</v>
      </c>
      <c r="F1056" s="120">
        <v>0</v>
      </c>
      <c r="G1056" s="120">
        <v>0</v>
      </c>
      <c r="H1056" s="120">
        <v>0</v>
      </c>
      <c r="I1056" s="120">
        <v>0</v>
      </c>
      <c r="J1056" s="120">
        <v>441</v>
      </c>
      <c r="K1056" s="120">
        <v>0</v>
      </c>
      <c r="L1056" s="120">
        <v>0</v>
      </c>
      <c r="M1056" s="120">
        <v>0</v>
      </c>
      <c r="N1056" s="120">
        <v>0</v>
      </c>
      <c r="O1056" s="120">
        <v>0</v>
      </c>
      <c r="P1056" s="120">
        <v>0</v>
      </c>
      <c r="Q1056" s="120">
        <v>0</v>
      </c>
      <c r="R1056" s="120">
        <v>441</v>
      </c>
      <c r="AB1056" s="116">
        <f t="shared" si="257"/>
        <v>0</v>
      </c>
      <c r="AC1056" s="116">
        <f t="shared" si="258"/>
        <v>0</v>
      </c>
      <c r="AD1056" s="116">
        <f t="shared" si="259"/>
        <v>0</v>
      </c>
      <c r="AE1056" s="116">
        <f t="shared" si="260"/>
        <v>0</v>
      </c>
      <c r="AF1056" s="116">
        <f t="shared" si="261"/>
        <v>0</v>
      </c>
      <c r="AG1056" s="116">
        <f t="shared" si="262"/>
        <v>0</v>
      </c>
      <c r="AH1056" s="116">
        <f t="shared" si="263"/>
        <v>0</v>
      </c>
      <c r="AI1056" s="116">
        <f t="shared" si="264"/>
        <v>441</v>
      </c>
      <c r="AJ1056" s="116">
        <f t="shared" si="265"/>
        <v>0</v>
      </c>
      <c r="AK1056" s="116">
        <f t="shared" si="266"/>
        <v>0</v>
      </c>
      <c r="AL1056" s="116">
        <f t="shared" si="267"/>
        <v>0</v>
      </c>
      <c r="AM1056" s="116">
        <f t="shared" si="268"/>
        <v>0</v>
      </c>
      <c r="AN1056" s="116">
        <f t="shared" si="269"/>
        <v>0</v>
      </c>
      <c r="AO1056" s="116">
        <f t="shared" si="270"/>
        <v>0</v>
      </c>
      <c r="AP1056" s="116">
        <f t="shared" si="271"/>
        <v>0</v>
      </c>
      <c r="AQ1056" s="116">
        <f t="shared" si="272"/>
        <v>441</v>
      </c>
    </row>
    <row r="1057" spans="1:43" x14ac:dyDescent="0.25">
      <c r="A1057" s="119" t="s">
        <v>1359</v>
      </c>
      <c r="B1057" s="119" t="s">
        <v>1362</v>
      </c>
      <c r="C1057" s="120">
        <v>0</v>
      </c>
      <c r="D1057" s="120">
        <v>52</v>
      </c>
      <c r="E1057" s="120">
        <v>54</v>
      </c>
      <c r="F1057" s="120">
        <v>76</v>
      </c>
      <c r="G1057" s="120">
        <v>76</v>
      </c>
      <c r="H1057" s="120">
        <v>67</v>
      </c>
      <c r="I1057" s="120">
        <v>72</v>
      </c>
      <c r="J1057" s="120">
        <v>0</v>
      </c>
      <c r="K1057" s="120">
        <v>0</v>
      </c>
      <c r="L1057" s="120">
        <v>0</v>
      </c>
      <c r="M1057" s="120">
        <v>0</v>
      </c>
      <c r="N1057" s="120">
        <v>0</v>
      </c>
      <c r="O1057" s="120">
        <v>0</v>
      </c>
      <c r="P1057" s="120">
        <v>0</v>
      </c>
      <c r="Q1057" s="120">
        <v>0</v>
      </c>
      <c r="R1057" s="120">
        <v>397</v>
      </c>
      <c r="AB1057" s="116">
        <f t="shared" si="257"/>
        <v>0</v>
      </c>
      <c r="AC1057" s="116">
        <f t="shared" si="258"/>
        <v>52</v>
      </c>
      <c r="AD1057" s="116">
        <f t="shared" si="259"/>
        <v>54</v>
      </c>
      <c r="AE1057" s="116">
        <f t="shared" si="260"/>
        <v>76</v>
      </c>
      <c r="AF1057" s="116">
        <f t="shared" si="261"/>
        <v>76</v>
      </c>
      <c r="AG1057" s="116">
        <f t="shared" si="262"/>
        <v>67</v>
      </c>
      <c r="AH1057" s="116">
        <f t="shared" si="263"/>
        <v>72</v>
      </c>
      <c r="AI1057" s="116">
        <f t="shared" si="264"/>
        <v>0</v>
      </c>
      <c r="AJ1057" s="116">
        <f t="shared" si="265"/>
        <v>0</v>
      </c>
      <c r="AK1057" s="116">
        <f t="shared" si="266"/>
        <v>0</v>
      </c>
      <c r="AL1057" s="116">
        <f t="shared" si="267"/>
        <v>0</v>
      </c>
      <c r="AM1057" s="116">
        <f t="shared" si="268"/>
        <v>0</v>
      </c>
      <c r="AN1057" s="116">
        <f t="shared" si="269"/>
        <v>0</v>
      </c>
      <c r="AO1057" s="116">
        <f t="shared" si="270"/>
        <v>0</v>
      </c>
      <c r="AP1057" s="116">
        <f t="shared" si="271"/>
        <v>0</v>
      </c>
      <c r="AQ1057" s="116">
        <f t="shared" si="272"/>
        <v>397</v>
      </c>
    </row>
    <row r="1058" spans="1:43" x14ac:dyDescent="0.25">
      <c r="A1058" s="119" t="s">
        <v>1359</v>
      </c>
      <c r="B1058" s="119" t="s">
        <v>1363</v>
      </c>
      <c r="C1058" s="120">
        <v>0</v>
      </c>
      <c r="D1058" s="120">
        <v>0</v>
      </c>
      <c r="E1058" s="120">
        <v>0</v>
      </c>
      <c r="F1058" s="120">
        <v>0</v>
      </c>
      <c r="G1058" s="120">
        <v>0</v>
      </c>
      <c r="H1058" s="120">
        <v>0</v>
      </c>
      <c r="I1058" s="120">
        <v>0</v>
      </c>
      <c r="J1058" s="120">
        <v>0</v>
      </c>
      <c r="K1058" s="120">
        <v>0</v>
      </c>
      <c r="L1058" s="120">
        <v>0</v>
      </c>
      <c r="M1058" s="120">
        <v>424</v>
      </c>
      <c r="N1058" s="120">
        <v>377</v>
      </c>
      <c r="O1058" s="120">
        <v>422</v>
      </c>
      <c r="P1058" s="120">
        <v>410</v>
      </c>
      <c r="Q1058" s="120">
        <v>0</v>
      </c>
      <c r="R1058" s="120">
        <v>1633</v>
      </c>
      <c r="AB1058" s="116">
        <f t="shared" si="257"/>
        <v>0</v>
      </c>
      <c r="AC1058" s="116">
        <f t="shared" si="258"/>
        <v>0</v>
      </c>
      <c r="AD1058" s="116">
        <f t="shared" si="259"/>
        <v>0</v>
      </c>
      <c r="AE1058" s="116">
        <f t="shared" si="260"/>
        <v>0</v>
      </c>
      <c r="AF1058" s="116">
        <f t="shared" si="261"/>
        <v>0</v>
      </c>
      <c r="AG1058" s="116">
        <f t="shared" si="262"/>
        <v>0</v>
      </c>
      <c r="AH1058" s="116">
        <f t="shared" si="263"/>
        <v>0</v>
      </c>
      <c r="AI1058" s="116">
        <f t="shared" si="264"/>
        <v>0</v>
      </c>
      <c r="AJ1058" s="116">
        <f t="shared" si="265"/>
        <v>0</v>
      </c>
      <c r="AK1058" s="116">
        <f t="shared" si="266"/>
        <v>0</v>
      </c>
      <c r="AL1058" s="116">
        <f t="shared" si="267"/>
        <v>424</v>
      </c>
      <c r="AM1058" s="116">
        <f t="shared" si="268"/>
        <v>377</v>
      </c>
      <c r="AN1058" s="116">
        <f t="shared" si="269"/>
        <v>422</v>
      </c>
      <c r="AO1058" s="116">
        <f t="shared" si="270"/>
        <v>410</v>
      </c>
      <c r="AP1058" s="116">
        <f t="shared" si="271"/>
        <v>0</v>
      </c>
      <c r="AQ1058" s="116">
        <f t="shared" si="272"/>
        <v>1633</v>
      </c>
    </row>
    <row r="1059" spans="1:43" x14ac:dyDescent="0.25">
      <c r="A1059" s="119" t="s">
        <v>1359</v>
      </c>
      <c r="B1059" s="119" t="s">
        <v>1364</v>
      </c>
      <c r="C1059" s="120">
        <v>67</v>
      </c>
      <c r="D1059" s="120">
        <v>112</v>
      </c>
      <c r="E1059" s="120">
        <v>97</v>
      </c>
      <c r="F1059" s="120">
        <v>119</v>
      </c>
      <c r="G1059" s="120">
        <v>96</v>
      </c>
      <c r="H1059" s="120">
        <v>100</v>
      </c>
      <c r="I1059" s="120">
        <v>105</v>
      </c>
      <c r="J1059" s="120">
        <v>0</v>
      </c>
      <c r="K1059" s="120">
        <v>0</v>
      </c>
      <c r="L1059" s="120">
        <v>0</v>
      </c>
      <c r="M1059" s="120">
        <v>0</v>
      </c>
      <c r="N1059" s="120">
        <v>0</v>
      </c>
      <c r="O1059" s="120">
        <v>0</v>
      </c>
      <c r="P1059" s="120">
        <v>0</v>
      </c>
      <c r="Q1059" s="120">
        <v>0</v>
      </c>
      <c r="R1059" s="120">
        <v>696</v>
      </c>
      <c r="AB1059" s="116">
        <f t="shared" si="257"/>
        <v>67</v>
      </c>
      <c r="AC1059" s="116">
        <f t="shared" si="258"/>
        <v>112</v>
      </c>
      <c r="AD1059" s="116">
        <f t="shared" si="259"/>
        <v>97</v>
      </c>
      <c r="AE1059" s="116">
        <f t="shared" si="260"/>
        <v>119</v>
      </c>
      <c r="AF1059" s="116">
        <f t="shared" si="261"/>
        <v>96</v>
      </c>
      <c r="AG1059" s="116">
        <f t="shared" si="262"/>
        <v>100</v>
      </c>
      <c r="AH1059" s="116">
        <f t="shared" si="263"/>
        <v>105</v>
      </c>
      <c r="AI1059" s="116">
        <f t="shared" si="264"/>
        <v>0</v>
      </c>
      <c r="AJ1059" s="116">
        <f t="shared" si="265"/>
        <v>0</v>
      </c>
      <c r="AK1059" s="116">
        <f t="shared" si="266"/>
        <v>0</v>
      </c>
      <c r="AL1059" s="116">
        <f t="shared" si="267"/>
        <v>0</v>
      </c>
      <c r="AM1059" s="116">
        <f t="shared" si="268"/>
        <v>0</v>
      </c>
      <c r="AN1059" s="116">
        <f t="shared" si="269"/>
        <v>0</v>
      </c>
      <c r="AO1059" s="116">
        <f t="shared" si="270"/>
        <v>0</v>
      </c>
      <c r="AP1059" s="116">
        <f t="shared" si="271"/>
        <v>0</v>
      </c>
      <c r="AQ1059" s="116">
        <f t="shared" si="272"/>
        <v>696</v>
      </c>
    </row>
    <row r="1060" spans="1:43" x14ac:dyDescent="0.25">
      <c r="A1060" s="119" t="s">
        <v>1359</v>
      </c>
      <c r="B1060" s="119" t="s">
        <v>1365</v>
      </c>
      <c r="C1060" s="120">
        <v>0</v>
      </c>
      <c r="D1060" s="120">
        <v>0</v>
      </c>
      <c r="E1060" s="120">
        <v>0</v>
      </c>
      <c r="F1060" s="120">
        <v>0</v>
      </c>
      <c r="G1060" s="120">
        <v>0</v>
      </c>
      <c r="H1060" s="120">
        <v>0</v>
      </c>
      <c r="I1060" s="120">
        <v>0</v>
      </c>
      <c r="J1060" s="120">
        <v>0</v>
      </c>
      <c r="K1060" s="120">
        <v>442</v>
      </c>
      <c r="L1060" s="120">
        <v>425</v>
      </c>
      <c r="M1060" s="120">
        <v>0</v>
      </c>
      <c r="N1060" s="120">
        <v>0</v>
      </c>
      <c r="O1060" s="120">
        <v>0</v>
      </c>
      <c r="P1060" s="120">
        <v>0</v>
      </c>
      <c r="Q1060" s="120">
        <v>0</v>
      </c>
      <c r="R1060" s="118">
        <v>867</v>
      </c>
      <c r="AB1060" s="116">
        <f t="shared" si="257"/>
        <v>0</v>
      </c>
      <c r="AC1060" s="116">
        <f t="shared" si="258"/>
        <v>0</v>
      </c>
      <c r="AD1060" s="116">
        <f t="shared" si="259"/>
        <v>0</v>
      </c>
      <c r="AE1060" s="116">
        <f t="shared" si="260"/>
        <v>0</v>
      </c>
      <c r="AF1060" s="116">
        <f t="shared" si="261"/>
        <v>0</v>
      </c>
      <c r="AG1060" s="116">
        <f t="shared" si="262"/>
        <v>0</v>
      </c>
      <c r="AH1060" s="116">
        <f t="shared" si="263"/>
        <v>0</v>
      </c>
      <c r="AI1060" s="116">
        <f t="shared" si="264"/>
        <v>0</v>
      </c>
      <c r="AJ1060" s="116">
        <f t="shared" si="265"/>
        <v>442</v>
      </c>
      <c r="AK1060" s="116">
        <f t="shared" si="266"/>
        <v>425</v>
      </c>
      <c r="AL1060" s="116">
        <f t="shared" si="267"/>
        <v>0</v>
      </c>
      <c r="AM1060" s="116">
        <f t="shared" si="268"/>
        <v>0</v>
      </c>
      <c r="AN1060" s="116">
        <f t="shared" si="269"/>
        <v>0</v>
      </c>
      <c r="AO1060" s="116">
        <f t="shared" si="270"/>
        <v>0</v>
      </c>
      <c r="AP1060" s="116">
        <f t="shared" si="271"/>
        <v>0</v>
      </c>
      <c r="AQ1060" s="116">
        <f t="shared" si="272"/>
        <v>867</v>
      </c>
    </row>
    <row r="1061" spans="1:43" x14ac:dyDescent="0.25">
      <c r="A1061" s="119" t="s">
        <v>1359</v>
      </c>
      <c r="B1061" s="119" t="s">
        <v>1366</v>
      </c>
      <c r="C1061" s="120">
        <v>0</v>
      </c>
      <c r="D1061" s="120">
        <v>84</v>
      </c>
      <c r="E1061" s="120">
        <v>86</v>
      </c>
      <c r="F1061" s="120">
        <v>88</v>
      </c>
      <c r="G1061" s="120">
        <v>87</v>
      </c>
      <c r="H1061" s="120">
        <v>102</v>
      </c>
      <c r="I1061" s="120">
        <v>86</v>
      </c>
      <c r="J1061" s="120">
        <v>0</v>
      </c>
      <c r="K1061" s="120">
        <v>0</v>
      </c>
      <c r="L1061" s="120">
        <v>0</v>
      </c>
      <c r="M1061" s="120">
        <v>0</v>
      </c>
      <c r="N1061" s="120">
        <v>0</v>
      </c>
      <c r="O1061" s="120">
        <v>0</v>
      </c>
      <c r="P1061" s="120">
        <v>0</v>
      </c>
      <c r="Q1061" s="120">
        <v>0</v>
      </c>
      <c r="R1061" s="120">
        <v>533</v>
      </c>
      <c r="AB1061" s="116">
        <f t="shared" si="257"/>
        <v>0</v>
      </c>
      <c r="AC1061" s="116">
        <f t="shared" si="258"/>
        <v>84</v>
      </c>
      <c r="AD1061" s="116">
        <f t="shared" si="259"/>
        <v>86</v>
      </c>
      <c r="AE1061" s="116">
        <f t="shared" si="260"/>
        <v>88</v>
      </c>
      <c r="AF1061" s="116">
        <f t="shared" si="261"/>
        <v>87</v>
      </c>
      <c r="AG1061" s="116">
        <f t="shared" si="262"/>
        <v>102</v>
      </c>
      <c r="AH1061" s="116">
        <f t="shared" si="263"/>
        <v>86</v>
      </c>
      <c r="AI1061" s="116">
        <f t="shared" si="264"/>
        <v>0</v>
      </c>
      <c r="AJ1061" s="116">
        <f t="shared" si="265"/>
        <v>0</v>
      </c>
      <c r="AK1061" s="116">
        <f t="shared" si="266"/>
        <v>0</v>
      </c>
      <c r="AL1061" s="116">
        <f t="shared" si="267"/>
        <v>0</v>
      </c>
      <c r="AM1061" s="116">
        <f t="shared" si="268"/>
        <v>0</v>
      </c>
      <c r="AN1061" s="116">
        <f t="shared" si="269"/>
        <v>0</v>
      </c>
      <c r="AO1061" s="116">
        <f t="shared" si="270"/>
        <v>0</v>
      </c>
      <c r="AP1061" s="116">
        <f t="shared" si="271"/>
        <v>0</v>
      </c>
      <c r="AQ1061" s="116">
        <f t="shared" si="272"/>
        <v>533</v>
      </c>
    </row>
    <row r="1062" spans="1:43" x14ac:dyDescent="0.25">
      <c r="A1062" s="119" t="s">
        <v>1359</v>
      </c>
      <c r="B1062" s="119" t="s">
        <v>1367</v>
      </c>
      <c r="C1062" s="120">
        <v>0</v>
      </c>
      <c r="D1062" s="120">
        <v>62</v>
      </c>
      <c r="E1062" s="120">
        <v>67</v>
      </c>
      <c r="F1062" s="120">
        <v>83</v>
      </c>
      <c r="G1062" s="120">
        <v>63</v>
      </c>
      <c r="H1062" s="120">
        <v>74</v>
      </c>
      <c r="I1062" s="120">
        <v>75</v>
      </c>
      <c r="J1062" s="120">
        <v>0</v>
      </c>
      <c r="K1062" s="120">
        <v>0</v>
      </c>
      <c r="L1062" s="120">
        <v>0</v>
      </c>
      <c r="M1062" s="120">
        <v>0</v>
      </c>
      <c r="N1062" s="120">
        <v>0</v>
      </c>
      <c r="O1062" s="120">
        <v>0</v>
      </c>
      <c r="P1062" s="120">
        <v>0</v>
      </c>
      <c r="Q1062" s="120">
        <v>0</v>
      </c>
      <c r="R1062" s="120">
        <v>424</v>
      </c>
      <c r="AB1062" s="116">
        <f t="shared" si="257"/>
        <v>0</v>
      </c>
      <c r="AC1062" s="116">
        <f t="shared" si="258"/>
        <v>62</v>
      </c>
      <c r="AD1062" s="116">
        <f t="shared" si="259"/>
        <v>67</v>
      </c>
      <c r="AE1062" s="116">
        <f t="shared" si="260"/>
        <v>83</v>
      </c>
      <c r="AF1062" s="116">
        <f t="shared" si="261"/>
        <v>63</v>
      </c>
      <c r="AG1062" s="116">
        <f t="shared" si="262"/>
        <v>74</v>
      </c>
      <c r="AH1062" s="116">
        <f t="shared" si="263"/>
        <v>75</v>
      </c>
      <c r="AI1062" s="116">
        <f t="shared" si="264"/>
        <v>0</v>
      </c>
      <c r="AJ1062" s="116">
        <f t="shared" si="265"/>
        <v>0</v>
      </c>
      <c r="AK1062" s="116">
        <f t="shared" si="266"/>
        <v>0</v>
      </c>
      <c r="AL1062" s="116">
        <f t="shared" si="267"/>
        <v>0</v>
      </c>
      <c r="AM1062" s="116">
        <f t="shared" si="268"/>
        <v>0</v>
      </c>
      <c r="AN1062" s="116">
        <f t="shared" si="269"/>
        <v>0</v>
      </c>
      <c r="AO1062" s="116">
        <f t="shared" si="270"/>
        <v>0</v>
      </c>
      <c r="AP1062" s="116">
        <f t="shared" si="271"/>
        <v>0</v>
      </c>
      <c r="AQ1062" s="116">
        <f t="shared" si="272"/>
        <v>424</v>
      </c>
    </row>
    <row r="1063" spans="1:43" x14ac:dyDescent="0.25">
      <c r="A1063" s="119" t="s">
        <v>1368</v>
      </c>
      <c r="B1063" s="119" t="s">
        <v>1369</v>
      </c>
      <c r="C1063" s="120">
        <v>38</v>
      </c>
      <c r="D1063" s="120">
        <v>42</v>
      </c>
      <c r="E1063" s="120">
        <v>35</v>
      </c>
      <c r="F1063" s="120">
        <v>41</v>
      </c>
      <c r="G1063" s="120">
        <v>45</v>
      </c>
      <c r="H1063" s="120">
        <v>43</v>
      </c>
      <c r="I1063" s="120">
        <v>62</v>
      </c>
      <c r="J1063" s="120">
        <v>69</v>
      </c>
      <c r="K1063" s="120">
        <v>66</v>
      </c>
      <c r="L1063" s="120">
        <v>67</v>
      </c>
      <c r="M1063" s="120">
        <v>64</v>
      </c>
      <c r="N1063" s="120">
        <v>89</v>
      </c>
      <c r="O1063" s="120">
        <v>65</v>
      </c>
      <c r="P1063" s="120">
        <v>60</v>
      </c>
      <c r="Q1063" s="120">
        <v>0</v>
      </c>
      <c r="R1063" s="120">
        <v>786</v>
      </c>
      <c r="AB1063" s="116">
        <f t="shared" si="257"/>
        <v>38</v>
      </c>
      <c r="AC1063" s="116">
        <f t="shared" si="258"/>
        <v>42</v>
      </c>
      <c r="AD1063" s="116">
        <f t="shared" si="259"/>
        <v>35</v>
      </c>
      <c r="AE1063" s="116">
        <f t="shared" si="260"/>
        <v>41</v>
      </c>
      <c r="AF1063" s="116">
        <f t="shared" si="261"/>
        <v>45</v>
      </c>
      <c r="AG1063" s="116">
        <f t="shared" si="262"/>
        <v>43</v>
      </c>
      <c r="AH1063" s="116">
        <f t="shared" si="263"/>
        <v>62</v>
      </c>
      <c r="AI1063" s="116">
        <f t="shared" si="264"/>
        <v>69</v>
      </c>
      <c r="AJ1063" s="116">
        <f t="shared" si="265"/>
        <v>66</v>
      </c>
      <c r="AK1063" s="116">
        <f t="shared" si="266"/>
        <v>67</v>
      </c>
      <c r="AL1063" s="116">
        <f t="shared" si="267"/>
        <v>64</v>
      </c>
      <c r="AM1063" s="116">
        <f t="shared" si="268"/>
        <v>89</v>
      </c>
      <c r="AN1063" s="116">
        <f t="shared" si="269"/>
        <v>65</v>
      </c>
      <c r="AO1063" s="116">
        <f t="shared" si="270"/>
        <v>60</v>
      </c>
      <c r="AP1063" s="116">
        <f t="shared" si="271"/>
        <v>0</v>
      </c>
      <c r="AQ1063" s="116">
        <f t="shared" si="272"/>
        <v>786</v>
      </c>
    </row>
    <row r="1064" spans="1:43" x14ac:dyDescent="0.25">
      <c r="A1064" s="119" t="s">
        <v>1370</v>
      </c>
      <c r="B1064" s="119" t="s">
        <v>1096</v>
      </c>
      <c r="C1064" s="120">
        <v>0</v>
      </c>
      <c r="D1064" s="120">
        <v>110</v>
      </c>
      <c r="E1064" s="120">
        <v>122</v>
      </c>
      <c r="F1064" s="120">
        <v>132</v>
      </c>
      <c r="G1064" s="120">
        <v>111</v>
      </c>
      <c r="H1064" s="120">
        <v>122</v>
      </c>
      <c r="I1064" s="120">
        <v>90</v>
      </c>
      <c r="J1064" s="120">
        <v>0</v>
      </c>
      <c r="K1064" s="120">
        <v>0</v>
      </c>
      <c r="L1064" s="120">
        <v>0</v>
      </c>
      <c r="M1064" s="120">
        <v>0</v>
      </c>
      <c r="N1064" s="120">
        <v>0</v>
      </c>
      <c r="O1064" s="120">
        <v>0</v>
      </c>
      <c r="P1064" s="120">
        <v>0</v>
      </c>
      <c r="Q1064" s="120">
        <v>0</v>
      </c>
      <c r="R1064" s="120">
        <v>687</v>
      </c>
      <c r="AB1064" s="116">
        <f t="shared" si="257"/>
        <v>0</v>
      </c>
      <c r="AC1064" s="116">
        <f t="shared" si="258"/>
        <v>110</v>
      </c>
      <c r="AD1064" s="116">
        <f t="shared" si="259"/>
        <v>122</v>
      </c>
      <c r="AE1064" s="116">
        <f t="shared" si="260"/>
        <v>132</v>
      </c>
      <c r="AF1064" s="116">
        <f t="shared" si="261"/>
        <v>111</v>
      </c>
      <c r="AG1064" s="116">
        <f t="shared" si="262"/>
        <v>122</v>
      </c>
      <c r="AH1064" s="116">
        <f t="shared" si="263"/>
        <v>90</v>
      </c>
      <c r="AI1064" s="116">
        <f t="shared" si="264"/>
        <v>0</v>
      </c>
      <c r="AJ1064" s="116">
        <f t="shared" si="265"/>
        <v>0</v>
      </c>
      <c r="AK1064" s="116">
        <f t="shared" si="266"/>
        <v>0</v>
      </c>
      <c r="AL1064" s="116">
        <f t="shared" si="267"/>
        <v>0</v>
      </c>
      <c r="AM1064" s="116">
        <f t="shared" si="268"/>
        <v>0</v>
      </c>
      <c r="AN1064" s="116">
        <f t="shared" si="269"/>
        <v>0</v>
      </c>
      <c r="AO1064" s="116">
        <f t="shared" si="270"/>
        <v>0</v>
      </c>
      <c r="AP1064" s="116">
        <f t="shared" si="271"/>
        <v>0</v>
      </c>
      <c r="AQ1064" s="116">
        <f t="shared" si="272"/>
        <v>687</v>
      </c>
    </row>
    <row r="1065" spans="1:43" x14ac:dyDescent="0.25">
      <c r="A1065" s="119" t="s">
        <v>1370</v>
      </c>
      <c r="B1065" s="119" t="s">
        <v>1371</v>
      </c>
      <c r="C1065" s="120">
        <v>50</v>
      </c>
      <c r="D1065" s="120">
        <v>118</v>
      </c>
      <c r="E1065" s="120">
        <v>98</v>
      </c>
      <c r="F1065" s="120">
        <v>90</v>
      </c>
      <c r="G1065" s="120">
        <v>93</v>
      </c>
      <c r="H1065" s="120">
        <v>81</v>
      </c>
      <c r="I1065" s="120">
        <v>93</v>
      </c>
      <c r="J1065" s="120">
        <v>0</v>
      </c>
      <c r="K1065" s="120">
        <v>0</v>
      </c>
      <c r="L1065" s="120">
        <v>0</v>
      </c>
      <c r="M1065" s="120">
        <v>0</v>
      </c>
      <c r="N1065" s="120">
        <v>0</v>
      </c>
      <c r="O1065" s="120">
        <v>0</v>
      </c>
      <c r="P1065" s="120">
        <v>0</v>
      </c>
      <c r="Q1065" s="120">
        <v>0</v>
      </c>
      <c r="R1065" s="120">
        <v>623</v>
      </c>
      <c r="AB1065" s="116">
        <f t="shared" si="257"/>
        <v>50</v>
      </c>
      <c r="AC1065" s="116">
        <f t="shared" si="258"/>
        <v>118</v>
      </c>
      <c r="AD1065" s="116">
        <f t="shared" si="259"/>
        <v>98</v>
      </c>
      <c r="AE1065" s="116">
        <f t="shared" si="260"/>
        <v>90</v>
      </c>
      <c r="AF1065" s="116">
        <f t="shared" si="261"/>
        <v>93</v>
      </c>
      <c r="AG1065" s="116">
        <f t="shared" si="262"/>
        <v>81</v>
      </c>
      <c r="AH1065" s="116">
        <f t="shared" si="263"/>
        <v>93</v>
      </c>
      <c r="AI1065" s="116">
        <f t="shared" si="264"/>
        <v>0</v>
      </c>
      <c r="AJ1065" s="116">
        <f t="shared" si="265"/>
        <v>0</v>
      </c>
      <c r="AK1065" s="116">
        <f t="shared" si="266"/>
        <v>0</v>
      </c>
      <c r="AL1065" s="116">
        <f t="shared" si="267"/>
        <v>0</v>
      </c>
      <c r="AM1065" s="116">
        <f t="shared" si="268"/>
        <v>0</v>
      </c>
      <c r="AN1065" s="116">
        <f t="shared" si="269"/>
        <v>0</v>
      </c>
      <c r="AO1065" s="116">
        <f t="shared" si="270"/>
        <v>0</v>
      </c>
      <c r="AP1065" s="116">
        <f t="shared" si="271"/>
        <v>0</v>
      </c>
      <c r="AQ1065" s="116">
        <f t="shared" si="272"/>
        <v>623</v>
      </c>
    </row>
    <row r="1066" spans="1:43" x14ac:dyDescent="0.25">
      <c r="A1066" s="119" t="s">
        <v>1370</v>
      </c>
      <c r="B1066" s="119" t="s">
        <v>1372</v>
      </c>
      <c r="C1066" s="120">
        <v>0</v>
      </c>
      <c r="D1066" s="120">
        <v>42</v>
      </c>
      <c r="E1066" s="120">
        <v>31</v>
      </c>
      <c r="F1066" s="120">
        <v>39</v>
      </c>
      <c r="G1066" s="120">
        <v>44</v>
      </c>
      <c r="H1066" s="120">
        <v>41</v>
      </c>
      <c r="I1066" s="120">
        <v>30</v>
      </c>
      <c r="J1066" s="120">
        <v>0</v>
      </c>
      <c r="K1066" s="120">
        <v>0</v>
      </c>
      <c r="L1066" s="120">
        <v>0</v>
      </c>
      <c r="M1066" s="120">
        <v>0</v>
      </c>
      <c r="N1066" s="120">
        <v>0</v>
      </c>
      <c r="O1066" s="120">
        <v>0</v>
      </c>
      <c r="P1066" s="120">
        <v>0</v>
      </c>
      <c r="Q1066" s="120">
        <v>0</v>
      </c>
      <c r="R1066" s="120">
        <v>227</v>
      </c>
      <c r="AB1066" s="116">
        <f t="shared" si="257"/>
        <v>0</v>
      </c>
      <c r="AC1066" s="116">
        <f t="shared" si="258"/>
        <v>42</v>
      </c>
      <c r="AD1066" s="116">
        <f t="shared" si="259"/>
        <v>31</v>
      </c>
      <c r="AE1066" s="116">
        <f t="shared" si="260"/>
        <v>39</v>
      </c>
      <c r="AF1066" s="116">
        <f t="shared" si="261"/>
        <v>44</v>
      </c>
      <c r="AG1066" s="116">
        <f t="shared" si="262"/>
        <v>41</v>
      </c>
      <c r="AH1066" s="116">
        <f t="shared" si="263"/>
        <v>30</v>
      </c>
      <c r="AI1066" s="116">
        <f t="shared" si="264"/>
        <v>0</v>
      </c>
      <c r="AJ1066" s="116">
        <f t="shared" si="265"/>
        <v>0</v>
      </c>
      <c r="AK1066" s="116">
        <f t="shared" si="266"/>
        <v>0</v>
      </c>
      <c r="AL1066" s="116">
        <f t="shared" si="267"/>
        <v>0</v>
      </c>
      <c r="AM1066" s="116">
        <f t="shared" si="268"/>
        <v>0</v>
      </c>
      <c r="AN1066" s="116">
        <f t="shared" si="269"/>
        <v>0</v>
      </c>
      <c r="AO1066" s="116">
        <f t="shared" si="270"/>
        <v>0</v>
      </c>
      <c r="AP1066" s="116">
        <f t="shared" si="271"/>
        <v>0</v>
      </c>
      <c r="AQ1066" s="116">
        <f t="shared" si="272"/>
        <v>227</v>
      </c>
    </row>
    <row r="1067" spans="1:43" x14ac:dyDescent="0.25">
      <c r="A1067" s="119" t="s">
        <v>1370</v>
      </c>
      <c r="B1067" s="119" t="s">
        <v>1373</v>
      </c>
      <c r="C1067" s="120">
        <v>0</v>
      </c>
      <c r="D1067" s="120">
        <v>35</v>
      </c>
      <c r="E1067" s="120">
        <v>38</v>
      </c>
      <c r="F1067" s="120">
        <v>48</v>
      </c>
      <c r="G1067" s="120">
        <v>45</v>
      </c>
      <c r="H1067" s="120">
        <v>39</v>
      </c>
      <c r="I1067" s="120">
        <v>37</v>
      </c>
      <c r="J1067" s="120">
        <v>0</v>
      </c>
      <c r="K1067" s="120">
        <v>0</v>
      </c>
      <c r="L1067" s="120">
        <v>0</v>
      </c>
      <c r="M1067" s="120">
        <v>0</v>
      </c>
      <c r="N1067" s="120">
        <v>0</v>
      </c>
      <c r="O1067" s="120">
        <v>0</v>
      </c>
      <c r="P1067" s="120">
        <v>0</v>
      </c>
      <c r="Q1067" s="120">
        <v>0</v>
      </c>
      <c r="R1067" s="118">
        <v>242</v>
      </c>
      <c r="AB1067" s="116">
        <f t="shared" si="257"/>
        <v>0</v>
      </c>
      <c r="AC1067" s="116">
        <f t="shared" si="258"/>
        <v>35</v>
      </c>
      <c r="AD1067" s="116">
        <f t="shared" si="259"/>
        <v>38</v>
      </c>
      <c r="AE1067" s="116">
        <f t="shared" si="260"/>
        <v>48</v>
      </c>
      <c r="AF1067" s="116">
        <f t="shared" si="261"/>
        <v>45</v>
      </c>
      <c r="AG1067" s="116">
        <f t="shared" si="262"/>
        <v>39</v>
      </c>
      <c r="AH1067" s="116">
        <f t="shared" si="263"/>
        <v>37</v>
      </c>
      <c r="AI1067" s="116">
        <f t="shared" si="264"/>
        <v>0</v>
      </c>
      <c r="AJ1067" s="116">
        <f t="shared" si="265"/>
        <v>0</v>
      </c>
      <c r="AK1067" s="116">
        <f t="shared" si="266"/>
        <v>0</v>
      </c>
      <c r="AL1067" s="116">
        <f t="shared" si="267"/>
        <v>0</v>
      </c>
      <c r="AM1067" s="116">
        <f t="shared" si="268"/>
        <v>0</v>
      </c>
      <c r="AN1067" s="116">
        <f t="shared" si="269"/>
        <v>0</v>
      </c>
      <c r="AO1067" s="116">
        <f t="shared" si="270"/>
        <v>0</v>
      </c>
      <c r="AP1067" s="116">
        <f t="shared" si="271"/>
        <v>0</v>
      </c>
      <c r="AQ1067" s="116">
        <f t="shared" si="272"/>
        <v>242</v>
      </c>
    </row>
    <row r="1068" spans="1:43" x14ac:dyDescent="0.25">
      <c r="A1068" s="119" t="s">
        <v>1370</v>
      </c>
      <c r="B1068" s="119" t="s">
        <v>1374</v>
      </c>
      <c r="C1068" s="120">
        <v>72</v>
      </c>
      <c r="D1068" s="120">
        <v>76</v>
      </c>
      <c r="E1068" s="120">
        <v>83</v>
      </c>
      <c r="F1068" s="120">
        <v>87</v>
      </c>
      <c r="G1068" s="120">
        <v>85</v>
      </c>
      <c r="H1068" s="120">
        <v>81</v>
      </c>
      <c r="I1068" s="120">
        <v>67</v>
      </c>
      <c r="J1068" s="120">
        <v>0</v>
      </c>
      <c r="K1068" s="120">
        <v>0</v>
      </c>
      <c r="L1068" s="120">
        <v>0</v>
      </c>
      <c r="M1068" s="120">
        <v>0</v>
      </c>
      <c r="N1068" s="120">
        <v>0</v>
      </c>
      <c r="O1068" s="120">
        <v>0</v>
      </c>
      <c r="P1068" s="120">
        <v>0</v>
      </c>
      <c r="Q1068" s="120">
        <v>0</v>
      </c>
      <c r="R1068" s="120">
        <v>551</v>
      </c>
      <c r="AB1068" s="116">
        <f t="shared" si="257"/>
        <v>72</v>
      </c>
      <c r="AC1068" s="116">
        <f t="shared" si="258"/>
        <v>76</v>
      </c>
      <c r="AD1068" s="116">
        <f t="shared" si="259"/>
        <v>83</v>
      </c>
      <c r="AE1068" s="116">
        <f t="shared" si="260"/>
        <v>87</v>
      </c>
      <c r="AF1068" s="116">
        <f t="shared" si="261"/>
        <v>85</v>
      </c>
      <c r="AG1068" s="116">
        <f t="shared" si="262"/>
        <v>81</v>
      </c>
      <c r="AH1068" s="116">
        <f t="shared" si="263"/>
        <v>67</v>
      </c>
      <c r="AI1068" s="116">
        <f t="shared" si="264"/>
        <v>0</v>
      </c>
      <c r="AJ1068" s="116">
        <f t="shared" si="265"/>
        <v>0</v>
      </c>
      <c r="AK1068" s="116">
        <f t="shared" si="266"/>
        <v>0</v>
      </c>
      <c r="AL1068" s="116">
        <f t="shared" si="267"/>
        <v>0</v>
      </c>
      <c r="AM1068" s="116">
        <f t="shared" si="268"/>
        <v>0</v>
      </c>
      <c r="AN1068" s="116">
        <f t="shared" si="269"/>
        <v>0</v>
      </c>
      <c r="AO1068" s="116">
        <f t="shared" si="270"/>
        <v>0</v>
      </c>
      <c r="AP1068" s="116">
        <f t="shared" si="271"/>
        <v>0</v>
      </c>
      <c r="AQ1068" s="116">
        <f t="shared" si="272"/>
        <v>551</v>
      </c>
    </row>
    <row r="1069" spans="1:43" x14ac:dyDescent="0.25">
      <c r="A1069" s="119" t="s">
        <v>1370</v>
      </c>
      <c r="B1069" s="119" t="s">
        <v>1375</v>
      </c>
      <c r="C1069" s="120">
        <v>0</v>
      </c>
      <c r="D1069" s="120">
        <v>51</v>
      </c>
      <c r="E1069" s="120">
        <v>28</v>
      </c>
      <c r="F1069" s="120">
        <v>54</v>
      </c>
      <c r="G1069" s="120">
        <v>54</v>
      </c>
      <c r="H1069" s="120">
        <v>49</v>
      </c>
      <c r="I1069" s="120">
        <v>36</v>
      </c>
      <c r="J1069" s="120">
        <v>0</v>
      </c>
      <c r="K1069" s="120">
        <v>0</v>
      </c>
      <c r="L1069" s="120">
        <v>0</v>
      </c>
      <c r="M1069" s="120">
        <v>0</v>
      </c>
      <c r="N1069" s="120">
        <v>0</v>
      </c>
      <c r="O1069" s="120">
        <v>0</v>
      </c>
      <c r="P1069" s="120">
        <v>0</v>
      </c>
      <c r="Q1069" s="120">
        <v>0</v>
      </c>
      <c r="R1069" s="120">
        <v>272</v>
      </c>
      <c r="AB1069" s="116">
        <f t="shared" si="257"/>
        <v>0</v>
      </c>
      <c r="AC1069" s="116">
        <f t="shared" si="258"/>
        <v>51</v>
      </c>
      <c r="AD1069" s="116">
        <f t="shared" si="259"/>
        <v>28</v>
      </c>
      <c r="AE1069" s="116">
        <f t="shared" si="260"/>
        <v>54</v>
      </c>
      <c r="AF1069" s="116">
        <f t="shared" si="261"/>
        <v>54</v>
      </c>
      <c r="AG1069" s="116">
        <f t="shared" si="262"/>
        <v>49</v>
      </c>
      <c r="AH1069" s="116">
        <f t="shared" si="263"/>
        <v>36</v>
      </c>
      <c r="AI1069" s="116">
        <f t="shared" si="264"/>
        <v>0</v>
      </c>
      <c r="AJ1069" s="116">
        <f t="shared" si="265"/>
        <v>0</v>
      </c>
      <c r="AK1069" s="116">
        <f t="shared" si="266"/>
        <v>0</v>
      </c>
      <c r="AL1069" s="116">
        <f t="shared" si="267"/>
        <v>0</v>
      </c>
      <c r="AM1069" s="116">
        <f t="shared" si="268"/>
        <v>0</v>
      </c>
      <c r="AN1069" s="116">
        <f t="shared" si="269"/>
        <v>0</v>
      </c>
      <c r="AO1069" s="116">
        <f t="shared" si="270"/>
        <v>0</v>
      </c>
      <c r="AP1069" s="116">
        <f t="shared" si="271"/>
        <v>0</v>
      </c>
      <c r="AQ1069" s="116">
        <f t="shared" si="272"/>
        <v>272</v>
      </c>
    </row>
    <row r="1070" spans="1:43" x14ac:dyDescent="0.25">
      <c r="A1070" s="119" t="s">
        <v>1370</v>
      </c>
      <c r="B1070" s="119" t="s">
        <v>1376</v>
      </c>
      <c r="C1070" s="120">
        <v>0</v>
      </c>
      <c r="D1070" s="120">
        <v>35</v>
      </c>
      <c r="E1070" s="120">
        <v>42</v>
      </c>
      <c r="F1070" s="120">
        <v>38</v>
      </c>
      <c r="G1070" s="120">
        <v>52</v>
      </c>
      <c r="H1070" s="120">
        <v>49</v>
      </c>
      <c r="I1070" s="120">
        <v>45</v>
      </c>
      <c r="J1070" s="120">
        <v>0</v>
      </c>
      <c r="K1070" s="120">
        <v>0</v>
      </c>
      <c r="L1070" s="120">
        <v>0</v>
      </c>
      <c r="M1070" s="120">
        <v>0</v>
      </c>
      <c r="N1070" s="120">
        <v>0</v>
      </c>
      <c r="O1070" s="120">
        <v>0</v>
      </c>
      <c r="P1070" s="120">
        <v>0</v>
      </c>
      <c r="Q1070" s="120">
        <v>0</v>
      </c>
      <c r="R1070" s="120">
        <v>261</v>
      </c>
      <c r="AB1070" s="116">
        <f t="shared" si="257"/>
        <v>0</v>
      </c>
      <c r="AC1070" s="116">
        <f t="shared" si="258"/>
        <v>35</v>
      </c>
      <c r="AD1070" s="116">
        <f t="shared" si="259"/>
        <v>42</v>
      </c>
      <c r="AE1070" s="116">
        <f t="shared" si="260"/>
        <v>38</v>
      </c>
      <c r="AF1070" s="116">
        <f t="shared" si="261"/>
        <v>52</v>
      </c>
      <c r="AG1070" s="116">
        <f t="shared" si="262"/>
        <v>49</v>
      </c>
      <c r="AH1070" s="116">
        <f t="shared" si="263"/>
        <v>45</v>
      </c>
      <c r="AI1070" s="116">
        <f t="shared" si="264"/>
        <v>0</v>
      </c>
      <c r="AJ1070" s="116">
        <f t="shared" si="265"/>
        <v>0</v>
      </c>
      <c r="AK1070" s="116">
        <f t="shared" si="266"/>
        <v>0</v>
      </c>
      <c r="AL1070" s="116">
        <f t="shared" si="267"/>
        <v>0</v>
      </c>
      <c r="AM1070" s="116">
        <f t="shared" si="268"/>
        <v>0</v>
      </c>
      <c r="AN1070" s="116">
        <f t="shared" si="269"/>
        <v>0</v>
      </c>
      <c r="AO1070" s="116">
        <f t="shared" si="270"/>
        <v>0</v>
      </c>
      <c r="AP1070" s="116">
        <f t="shared" si="271"/>
        <v>0</v>
      </c>
      <c r="AQ1070" s="116">
        <f t="shared" si="272"/>
        <v>261</v>
      </c>
    </row>
    <row r="1071" spans="1:43" x14ac:dyDescent="0.25">
      <c r="A1071" s="119" t="s">
        <v>1370</v>
      </c>
      <c r="B1071" s="119" t="s">
        <v>1377</v>
      </c>
      <c r="C1071" s="120">
        <v>0</v>
      </c>
      <c r="D1071" s="120">
        <v>31</v>
      </c>
      <c r="E1071" s="120">
        <v>38</v>
      </c>
      <c r="F1071" s="120">
        <v>30</v>
      </c>
      <c r="G1071" s="120">
        <v>42</v>
      </c>
      <c r="H1071" s="120">
        <v>31</v>
      </c>
      <c r="I1071" s="120">
        <v>29</v>
      </c>
      <c r="J1071" s="120">
        <v>0</v>
      </c>
      <c r="K1071" s="120">
        <v>0</v>
      </c>
      <c r="L1071" s="120">
        <v>0</v>
      </c>
      <c r="M1071" s="120">
        <v>0</v>
      </c>
      <c r="N1071" s="120">
        <v>0</v>
      </c>
      <c r="O1071" s="120">
        <v>0</v>
      </c>
      <c r="P1071" s="120">
        <v>0</v>
      </c>
      <c r="Q1071" s="120">
        <v>0</v>
      </c>
      <c r="R1071" s="120">
        <v>201</v>
      </c>
      <c r="AB1071" s="116">
        <f t="shared" si="257"/>
        <v>0</v>
      </c>
      <c r="AC1071" s="116">
        <f t="shared" si="258"/>
        <v>31</v>
      </c>
      <c r="AD1071" s="116">
        <f t="shared" si="259"/>
        <v>38</v>
      </c>
      <c r="AE1071" s="116">
        <f t="shared" si="260"/>
        <v>30</v>
      </c>
      <c r="AF1071" s="116">
        <f t="shared" si="261"/>
        <v>42</v>
      </c>
      <c r="AG1071" s="116">
        <f t="shared" si="262"/>
        <v>31</v>
      </c>
      <c r="AH1071" s="116">
        <f t="shared" si="263"/>
        <v>29</v>
      </c>
      <c r="AI1071" s="116">
        <f t="shared" si="264"/>
        <v>0</v>
      </c>
      <c r="AJ1071" s="116">
        <f t="shared" si="265"/>
        <v>0</v>
      </c>
      <c r="AK1071" s="116">
        <f t="shared" si="266"/>
        <v>0</v>
      </c>
      <c r="AL1071" s="116">
        <f t="shared" si="267"/>
        <v>0</v>
      </c>
      <c r="AM1071" s="116">
        <f t="shared" si="268"/>
        <v>0</v>
      </c>
      <c r="AN1071" s="116">
        <f t="shared" si="269"/>
        <v>0</v>
      </c>
      <c r="AO1071" s="116">
        <f t="shared" si="270"/>
        <v>0</v>
      </c>
      <c r="AP1071" s="116">
        <f t="shared" si="271"/>
        <v>0</v>
      </c>
      <c r="AQ1071" s="116">
        <f t="shared" si="272"/>
        <v>201</v>
      </c>
    </row>
    <row r="1072" spans="1:43" x14ac:dyDescent="0.25">
      <c r="A1072" s="119" t="s">
        <v>1370</v>
      </c>
      <c r="B1072" s="119" t="s">
        <v>1378</v>
      </c>
      <c r="C1072" s="120">
        <v>55</v>
      </c>
      <c r="D1072" s="120">
        <v>44</v>
      </c>
      <c r="E1072" s="120">
        <v>31</v>
      </c>
      <c r="F1072" s="120">
        <v>31</v>
      </c>
      <c r="G1072" s="120">
        <v>33</v>
      </c>
      <c r="H1072" s="120">
        <v>40</v>
      </c>
      <c r="I1072" s="120">
        <v>33</v>
      </c>
      <c r="J1072" s="120">
        <v>0</v>
      </c>
      <c r="K1072" s="120">
        <v>0</v>
      </c>
      <c r="L1072" s="120">
        <v>0</v>
      </c>
      <c r="M1072" s="120">
        <v>0</v>
      </c>
      <c r="N1072" s="120">
        <v>0</v>
      </c>
      <c r="O1072" s="120">
        <v>0</v>
      </c>
      <c r="P1072" s="120">
        <v>0</v>
      </c>
      <c r="Q1072" s="120">
        <v>0</v>
      </c>
      <c r="R1072" s="120">
        <v>267</v>
      </c>
      <c r="AB1072" s="116">
        <f t="shared" si="257"/>
        <v>55</v>
      </c>
      <c r="AC1072" s="116">
        <f t="shared" si="258"/>
        <v>44</v>
      </c>
      <c r="AD1072" s="116">
        <f t="shared" si="259"/>
        <v>31</v>
      </c>
      <c r="AE1072" s="116">
        <f t="shared" si="260"/>
        <v>31</v>
      </c>
      <c r="AF1072" s="116">
        <f t="shared" si="261"/>
        <v>33</v>
      </c>
      <c r="AG1072" s="116">
        <f t="shared" si="262"/>
        <v>40</v>
      </c>
      <c r="AH1072" s="116">
        <f t="shared" si="263"/>
        <v>33</v>
      </c>
      <c r="AI1072" s="116">
        <f t="shared" si="264"/>
        <v>0</v>
      </c>
      <c r="AJ1072" s="116">
        <f t="shared" si="265"/>
        <v>0</v>
      </c>
      <c r="AK1072" s="116">
        <f t="shared" si="266"/>
        <v>0</v>
      </c>
      <c r="AL1072" s="116">
        <f t="shared" si="267"/>
        <v>0</v>
      </c>
      <c r="AM1072" s="116">
        <f t="shared" si="268"/>
        <v>0</v>
      </c>
      <c r="AN1072" s="116">
        <f t="shared" si="269"/>
        <v>0</v>
      </c>
      <c r="AO1072" s="116">
        <f t="shared" si="270"/>
        <v>0</v>
      </c>
      <c r="AP1072" s="116">
        <f t="shared" si="271"/>
        <v>0</v>
      </c>
      <c r="AQ1072" s="116">
        <f t="shared" si="272"/>
        <v>267</v>
      </c>
    </row>
    <row r="1073" spans="1:43" x14ac:dyDescent="0.25">
      <c r="A1073" s="119" t="s">
        <v>1370</v>
      </c>
      <c r="B1073" s="119" t="s">
        <v>1379</v>
      </c>
      <c r="C1073" s="120">
        <v>84</v>
      </c>
      <c r="D1073" s="120">
        <v>116</v>
      </c>
      <c r="E1073" s="120">
        <v>125</v>
      </c>
      <c r="F1073" s="120">
        <v>114</v>
      </c>
      <c r="G1073" s="120">
        <v>112</v>
      </c>
      <c r="H1073" s="120">
        <v>108</v>
      </c>
      <c r="I1073" s="120">
        <v>89</v>
      </c>
      <c r="J1073" s="120">
        <v>0</v>
      </c>
      <c r="K1073" s="120">
        <v>0</v>
      </c>
      <c r="L1073" s="120">
        <v>0</v>
      </c>
      <c r="M1073" s="120">
        <v>0</v>
      </c>
      <c r="N1073" s="120">
        <v>0</v>
      </c>
      <c r="O1073" s="120">
        <v>0</v>
      </c>
      <c r="P1073" s="120">
        <v>0</v>
      </c>
      <c r="Q1073" s="120">
        <v>0</v>
      </c>
      <c r="R1073" s="120">
        <v>748</v>
      </c>
      <c r="AB1073" s="116">
        <f t="shared" si="257"/>
        <v>84</v>
      </c>
      <c r="AC1073" s="116">
        <f t="shared" si="258"/>
        <v>116</v>
      </c>
      <c r="AD1073" s="116">
        <f t="shared" si="259"/>
        <v>125</v>
      </c>
      <c r="AE1073" s="116">
        <f t="shared" si="260"/>
        <v>114</v>
      </c>
      <c r="AF1073" s="116">
        <f t="shared" si="261"/>
        <v>112</v>
      </c>
      <c r="AG1073" s="116">
        <f t="shared" si="262"/>
        <v>108</v>
      </c>
      <c r="AH1073" s="116">
        <f t="shared" si="263"/>
        <v>89</v>
      </c>
      <c r="AI1073" s="116">
        <f t="shared" si="264"/>
        <v>0</v>
      </c>
      <c r="AJ1073" s="116">
        <f t="shared" si="265"/>
        <v>0</v>
      </c>
      <c r="AK1073" s="116">
        <f t="shared" si="266"/>
        <v>0</v>
      </c>
      <c r="AL1073" s="116">
        <f t="shared" si="267"/>
        <v>0</v>
      </c>
      <c r="AM1073" s="116">
        <f t="shared" si="268"/>
        <v>0</v>
      </c>
      <c r="AN1073" s="116">
        <f t="shared" si="269"/>
        <v>0</v>
      </c>
      <c r="AO1073" s="116">
        <f t="shared" si="270"/>
        <v>0</v>
      </c>
      <c r="AP1073" s="116">
        <f t="shared" si="271"/>
        <v>0</v>
      </c>
      <c r="AQ1073" s="116">
        <f t="shared" si="272"/>
        <v>748</v>
      </c>
    </row>
    <row r="1074" spans="1:43" x14ac:dyDescent="0.25">
      <c r="A1074" s="119" t="s">
        <v>1370</v>
      </c>
      <c r="B1074" s="119" t="s">
        <v>1380</v>
      </c>
      <c r="C1074" s="120">
        <v>24</v>
      </c>
      <c r="D1074" s="120">
        <v>39</v>
      </c>
      <c r="E1074" s="120">
        <v>69</v>
      </c>
      <c r="F1074" s="120">
        <v>62</v>
      </c>
      <c r="G1074" s="120">
        <v>59</v>
      </c>
      <c r="H1074" s="120">
        <v>67</v>
      </c>
      <c r="I1074" s="120">
        <v>68</v>
      </c>
      <c r="J1074" s="120">
        <v>0</v>
      </c>
      <c r="K1074" s="120">
        <v>0</v>
      </c>
      <c r="L1074" s="120">
        <v>0</v>
      </c>
      <c r="M1074" s="120">
        <v>0</v>
      </c>
      <c r="N1074" s="120">
        <v>0</v>
      </c>
      <c r="O1074" s="120">
        <v>0</v>
      </c>
      <c r="P1074" s="120">
        <v>0</v>
      </c>
      <c r="Q1074" s="120">
        <v>0</v>
      </c>
      <c r="R1074" s="120">
        <v>388</v>
      </c>
      <c r="AB1074" s="116">
        <f t="shared" si="257"/>
        <v>24</v>
      </c>
      <c r="AC1074" s="116">
        <f t="shared" si="258"/>
        <v>39</v>
      </c>
      <c r="AD1074" s="116">
        <f t="shared" si="259"/>
        <v>69</v>
      </c>
      <c r="AE1074" s="116">
        <f t="shared" si="260"/>
        <v>62</v>
      </c>
      <c r="AF1074" s="116">
        <f t="shared" si="261"/>
        <v>59</v>
      </c>
      <c r="AG1074" s="116">
        <f t="shared" si="262"/>
        <v>67</v>
      </c>
      <c r="AH1074" s="116">
        <f t="shared" si="263"/>
        <v>68</v>
      </c>
      <c r="AI1074" s="116">
        <f t="shared" si="264"/>
        <v>0</v>
      </c>
      <c r="AJ1074" s="116">
        <f t="shared" si="265"/>
        <v>0</v>
      </c>
      <c r="AK1074" s="116">
        <f t="shared" si="266"/>
        <v>0</v>
      </c>
      <c r="AL1074" s="116">
        <f t="shared" si="267"/>
        <v>0</v>
      </c>
      <c r="AM1074" s="116">
        <f t="shared" si="268"/>
        <v>0</v>
      </c>
      <c r="AN1074" s="116">
        <f t="shared" si="269"/>
        <v>0</v>
      </c>
      <c r="AO1074" s="116">
        <f t="shared" si="270"/>
        <v>0</v>
      </c>
      <c r="AP1074" s="116">
        <f t="shared" si="271"/>
        <v>0</v>
      </c>
      <c r="AQ1074" s="116">
        <f t="shared" si="272"/>
        <v>388</v>
      </c>
    </row>
    <row r="1075" spans="1:43" x14ac:dyDescent="0.25">
      <c r="A1075" s="119" t="s">
        <v>1370</v>
      </c>
      <c r="B1075" s="119" t="s">
        <v>1381</v>
      </c>
      <c r="C1075" s="120">
        <v>0</v>
      </c>
      <c r="D1075" s="120">
        <v>45</v>
      </c>
      <c r="E1075" s="120">
        <v>48</v>
      </c>
      <c r="F1075" s="120">
        <v>56</v>
      </c>
      <c r="G1075" s="120">
        <v>40</v>
      </c>
      <c r="H1075" s="120">
        <v>67</v>
      </c>
      <c r="I1075" s="120">
        <v>43</v>
      </c>
      <c r="J1075" s="120">
        <v>0</v>
      </c>
      <c r="K1075" s="120">
        <v>0</v>
      </c>
      <c r="L1075" s="120">
        <v>0</v>
      </c>
      <c r="M1075" s="120">
        <v>0</v>
      </c>
      <c r="N1075" s="120">
        <v>0</v>
      </c>
      <c r="O1075" s="120">
        <v>0</v>
      </c>
      <c r="P1075" s="120">
        <v>0</v>
      </c>
      <c r="Q1075" s="120">
        <v>0</v>
      </c>
      <c r="R1075" s="120">
        <v>299</v>
      </c>
      <c r="AB1075" s="116">
        <f t="shared" si="257"/>
        <v>0</v>
      </c>
      <c r="AC1075" s="116">
        <f t="shared" si="258"/>
        <v>45</v>
      </c>
      <c r="AD1075" s="116">
        <f t="shared" si="259"/>
        <v>48</v>
      </c>
      <c r="AE1075" s="116">
        <f t="shared" si="260"/>
        <v>56</v>
      </c>
      <c r="AF1075" s="116">
        <f t="shared" si="261"/>
        <v>40</v>
      </c>
      <c r="AG1075" s="116">
        <f t="shared" si="262"/>
        <v>67</v>
      </c>
      <c r="AH1075" s="116">
        <f t="shared" si="263"/>
        <v>43</v>
      </c>
      <c r="AI1075" s="116">
        <f t="shared" si="264"/>
        <v>0</v>
      </c>
      <c r="AJ1075" s="116">
        <f t="shared" si="265"/>
        <v>0</v>
      </c>
      <c r="AK1075" s="116">
        <f t="shared" si="266"/>
        <v>0</v>
      </c>
      <c r="AL1075" s="116">
        <f t="shared" si="267"/>
        <v>0</v>
      </c>
      <c r="AM1075" s="116">
        <f t="shared" si="268"/>
        <v>0</v>
      </c>
      <c r="AN1075" s="116">
        <f t="shared" si="269"/>
        <v>0</v>
      </c>
      <c r="AO1075" s="116">
        <f t="shared" si="270"/>
        <v>0</v>
      </c>
      <c r="AP1075" s="116">
        <f t="shared" si="271"/>
        <v>0</v>
      </c>
      <c r="AQ1075" s="116">
        <f t="shared" si="272"/>
        <v>299</v>
      </c>
    </row>
    <row r="1076" spans="1:43" x14ac:dyDescent="0.25">
      <c r="A1076" s="119" t="s">
        <v>1370</v>
      </c>
      <c r="B1076" s="119" t="s">
        <v>1382</v>
      </c>
      <c r="C1076" s="120">
        <v>29</v>
      </c>
      <c r="D1076" s="120">
        <v>25</v>
      </c>
      <c r="E1076" s="120">
        <v>30</v>
      </c>
      <c r="F1076" s="120">
        <v>30</v>
      </c>
      <c r="G1076" s="120">
        <v>34</v>
      </c>
      <c r="H1076" s="120">
        <v>29</v>
      </c>
      <c r="I1076" s="120">
        <v>27</v>
      </c>
      <c r="J1076" s="120">
        <v>0</v>
      </c>
      <c r="K1076" s="120">
        <v>0</v>
      </c>
      <c r="L1076" s="120">
        <v>0</v>
      </c>
      <c r="M1076" s="120">
        <v>0</v>
      </c>
      <c r="N1076" s="120">
        <v>0</v>
      </c>
      <c r="O1076" s="120">
        <v>0</v>
      </c>
      <c r="P1076" s="120">
        <v>0</v>
      </c>
      <c r="Q1076" s="120">
        <v>0</v>
      </c>
      <c r="R1076" s="120">
        <v>204</v>
      </c>
      <c r="AB1076" s="116">
        <f t="shared" si="257"/>
        <v>29</v>
      </c>
      <c r="AC1076" s="116">
        <f t="shared" si="258"/>
        <v>25</v>
      </c>
      <c r="AD1076" s="116">
        <f t="shared" si="259"/>
        <v>30</v>
      </c>
      <c r="AE1076" s="116">
        <f t="shared" si="260"/>
        <v>30</v>
      </c>
      <c r="AF1076" s="116">
        <f t="shared" si="261"/>
        <v>34</v>
      </c>
      <c r="AG1076" s="116">
        <f t="shared" si="262"/>
        <v>29</v>
      </c>
      <c r="AH1076" s="116">
        <f t="shared" si="263"/>
        <v>27</v>
      </c>
      <c r="AI1076" s="116">
        <f t="shared" si="264"/>
        <v>0</v>
      </c>
      <c r="AJ1076" s="116">
        <f t="shared" si="265"/>
        <v>0</v>
      </c>
      <c r="AK1076" s="116">
        <f t="shared" si="266"/>
        <v>0</v>
      </c>
      <c r="AL1076" s="116">
        <f t="shared" si="267"/>
        <v>0</v>
      </c>
      <c r="AM1076" s="116">
        <f t="shared" si="268"/>
        <v>0</v>
      </c>
      <c r="AN1076" s="116">
        <f t="shared" si="269"/>
        <v>0</v>
      </c>
      <c r="AO1076" s="116">
        <f t="shared" si="270"/>
        <v>0</v>
      </c>
      <c r="AP1076" s="116">
        <f t="shared" si="271"/>
        <v>0</v>
      </c>
      <c r="AQ1076" s="116">
        <f t="shared" si="272"/>
        <v>204</v>
      </c>
    </row>
    <row r="1077" spans="1:43" x14ac:dyDescent="0.25">
      <c r="A1077" s="119" t="s">
        <v>1370</v>
      </c>
      <c r="B1077" s="119" t="s">
        <v>1383</v>
      </c>
      <c r="C1077" s="120">
        <v>65</v>
      </c>
      <c r="D1077" s="120">
        <v>29</v>
      </c>
      <c r="E1077" s="120">
        <v>39</v>
      </c>
      <c r="F1077" s="120">
        <v>42</v>
      </c>
      <c r="G1077" s="120">
        <v>44</v>
      </c>
      <c r="H1077" s="120">
        <v>42</v>
      </c>
      <c r="I1077" s="120">
        <v>28</v>
      </c>
      <c r="J1077" s="120">
        <v>0</v>
      </c>
      <c r="K1077" s="120">
        <v>0</v>
      </c>
      <c r="L1077" s="120">
        <v>0</v>
      </c>
      <c r="M1077" s="120">
        <v>0</v>
      </c>
      <c r="N1077" s="120">
        <v>0</v>
      </c>
      <c r="O1077" s="120">
        <v>0</v>
      </c>
      <c r="P1077" s="120">
        <v>0</v>
      </c>
      <c r="Q1077" s="120">
        <v>0</v>
      </c>
      <c r="R1077" s="120">
        <v>289</v>
      </c>
      <c r="AB1077" s="116">
        <f t="shared" si="257"/>
        <v>65</v>
      </c>
      <c r="AC1077" s="116">
        <f t="shared" si="258"/>
        <v>29</v>
      </c>
      <c r="AD1077" s="116">
        <f t="shared" si="259"/>
        <v>39</v>
      </c>
      <c r="AE1077" s="116">
        <f t="shared" si="260"/>
        <v>42</v>
      </c>
      <c r="AF1077" s="116">
        <f t="shared" si="261"/>
        <v>44</v>
      </c>
      <c r="AG1077" s="116">
        <f t="shared" si="262"/>
        <v>42</v>
      </c>
      <c r="AH1077" s="116">
        <f t="shared" si="263"/>
        <v>28</v>
      </c>
      <c r="AI1077" s="116">
        <f t="shared" si="264"/>
        <v>0</v>
      </c>
      <c r="AJ1077" s="116">
        <f t="shared" si="265"/>
        <v>0</v>
      </c>
      <c r="AK1077" s="116">
        <f t="shared" si="266"/>
        <v>0</v>
      </c>
      <c r="AL1077" s="116">
        <f t="shared" si="267"/>
        <v>0</v>
      </c>
      <c r="AM1077" s="116">
        <f t="shared" si="268"/>
        <v>0</v>
      </c>
      <c r="AN1077" s="116">
        <f t="shared" si="269"/>
        <v>0</v>
      </c>
      <c r="AO1077" s="116">
        <f t="shared" si="270"/>
        <v>0</v>
      </c>
      <c r="AP1077" s="116">
        <f t="shared" si="271"/>
        <v>0</v>
      </c>
      <c r="AQ1077" s="116">
        <f t="shared" si="272"/>
        <v>289</v>
      </c>
    </row>
    <row r="1078" spans="1:43" x14ac:dyDescent="0.25">
      <c r="A1078" s="119" t="s">
        <v>1370</v>
      </c>
      <c r="B1078" s="119" t="s">
        <v>1384</v>
      </c>
      <c r="C1078" s="120">
        <v>0</v>
      </c>
      <c r="D1078" s="120">
        <v>43</v>
      </c>
      <c r="E1078" s="120">
        <v>52</v>
      </c>
      <c r="F1078" s="120">
        <v>53</v>
      </c>
      <c r="G1078" s="120">
        <v>44</v>
      </c>
      <c r="H1078" s="120">
        <v>46</v>
      </c>
      <c r="I1078" s="120">
        <v>54</v>
      </c>
      <c r="J1078" s="120">
        <v>0</v>
      </c>
      <c r="K1078" s="120">
        <v>0</v>
      </c>
      <c r="L1078" s="120">
        <v>0</v>
      </c>
      <c r="M1078" s="120">
        <v>0</v>
      </c>
      <c r="N1078" s="120">
        <v>0</v>
      </c>
      <c r="O1078" s="120">
        <v>0</v>
      </c>
      <c r="P1078" s="120">
        <v>0</v>
      </c>
      <c r="Q1078" s="120">
        <v>0</v>
      </c>
      <c r="R1078" s="120">
        <v>292</v>
      </c>
      <c r="AB1078" s="116">
        <f t="shared" si="257"/>
        <v>0</v>
      </c>
      <c r="AC1078" s="116">
        <f t="shared" si="258"/>
        <v>43</v>
      </c>
      <c r="AD1078" s="116">
        <f t="shared" si="259"/>
        <v>52</v>
      </c>
      <c r="AE1078" s="116">
        <f t="shared" si="260"/>
        <v>53</v>
      </c>
      <c r="AF1078" s="116">
        <f t="shared" si="261"/>
        <v>44</v>
      </c>
      <c r="AG1078" s="116">
        <f t="shared" si="262"/>
        <v>46</v>
      </c>
      <c r="AH1078" s="116">
        <f t="shared" si="263"/>
        <v>54</v>
      </c>
      <c r="AI1078" s="116">
        <f t="shared" si="264"/>
        <v>0</v>
      </c>
      <c r="AJ1078" s="116">
        <f t="shared" si="265"/>
        <v>0</v>
      </c>
      <c r="AK1078" s="116">
        <f t="shared" si="266"/>
        <v>0</v>
      </c>
      <c r="AL1078" s="116">
        <f t="shared" si="267"/>
        <v>0</v>
      </c>
      <c r="AM1078" s="116">
        <f t="shared" si="268"/>
        <v>0</v>
      </c>
      <c r="AN1078" s="116">
        <f t="shared" si="269"/>
        <v>0</v>
      </c>
      <c r="AO1078" s="116">
        <f t="shared" si="270"/>
        <v>0</v>
      </c>
      <c r="AP1078" s="116">
        <f t="shared" si="271"/>
        <v>0</v>
      </c>
      <c r="AQ1078" s="116">
        <f t="shared" si="272"/>
        <v>292</v>
      </c>
    </row>
    <row r="1079" spans="1:43" x14ac:dyDescent="0.25">
      <c r="A1079" s="119" t="s">
        <v>1370</v>
      </c>
      <c r="B1079" s="119" t="s">
        <v>1385</v>
      </c>
      <c r="C1079" s="120">
        <v>0</v>
      </c>
      <c r="D1079" s="120">
        <v>0</v>
      </c>
      <c r="E1079" s="120">
        <v>0</v>
      </c>
      <c r="F1079" s="120">
        <v>0</v>
      </c>
      <c r="G1079" s="120">
        <v>0</v>
      </c>
      <c r="H1079" s="120">
        <v>0</v>
      </c>
      <c r="I1079" s="120">
        <v>0</v>
      </c>
      <c r="J1079" s="120">
        <v>327</v>
      </c>
      <c r="K1079" s="120">
        <v>318</v>
      </c>
      <c r="L1079" s="120">
        <v>304</v>
      </c>
      <c r="M1079" s="120">
        <v>0</v>
      </c>
      <c r="N1079" s="120">
        <v>0</v>
      </c>
      <c r="O1079" s="120">
        <v>0</v>
      </c>
      <c r="P1079" s="120">
        <v>0</v>
      </c>
      <c r="Q1079" s="120">
        <v>0</v>
      </c>
      <c r="R1079" s="120">
        <v>949</v>
      </c>
      <c r="AB1079" s="116">
        <f t="shared" si="257"/>
        <v>0</v>
      </c>
      <c r="AC1079" s="116">
        <f t="shared" si="258"/>
        <v>0</v>
      </c>
      <c r="AD1079" s="116">
        <f t="shared" si="259"/>
        <v>0</v>
      </c>
      <c r="AE1079" s="116">
        <f t="shared" si="260"/>
        <v>0</v>
      </c>
      <c r="AF1079" s="116">
        <f t="shared" si="261"/>
        <v>0</v>
      </c>
      <c r="AG1079" s="116">
        <f t="shared" si="262"/>
        <v>0</v>
      </c>
      <c r="AH1079" s="116">
        <f t="shared" si="263"/>
        <v>0</v>
      </c>
      <c r="AI1079" s="116">
        <f t="shared" si="264"/>
        <v>327</v>
      </c>
      <c r="AJ1079" s="116">
        <f t="shared" si="265"/>
        <v>318</v>
      </c>
      <c r="AK1079" s="116">
        <f t="shared" si="266"/>
        <v>304</v>
      </c>
      <c r="AL1079" s="116">
        <f t="shared" si="267"/>
        <v>0</v>
      </c>
      <c r="AM1079" s="116">
        <f t="shared" si="268"/>
        <v>0</v>
      </c>
      <c r="AN1079" s="116">
        <f t="shared" si="269"/>
        <v>0</v>
      </c>
      <c r="AO1079" s="116">
        <f t="shared" si="270"/>
        <v>0</v>
      </c>
      <c r="AP1079" s="116">
        <f t="shared" si="271"/>
        <v>0</v>
      </c>
      <c r="AQ1079" s="116">
        <f t="shared" si="272"/>
        <v>949</v>
      </c>
    </row>
    <row r="1080" spans="1:43" x14ac:dyDescent="0.25">
      <c r="A1080" s="119" t="s">
        <v>1370</v>
      </c>
      <c r="B1080" s="119" t="s">
        <v>1386</v>
      </c>
      <c r="C1080" s="120">
        <v>0</v>
      </c>
      <c r="D1080" s="120">
        <v>0</v>
      </c>
      <c r="E1080" s="120">
        <v>0</v>
      </c>
      <c r="F1080" s="120">
        <v>0</v>
      </c>
      <c r="G1080" s="120">
        <v>0</v>
      </c>
      <c r="H1080" s="120">
        <v>0</v>
      </c>
      <c r="I1080" s="120">
        <v>0</v>
      </c>
      <c r="J1080" s="120">
        <v>0</v>
      </c>
      <c r="K1080" s="120">
        <v>0</v>
      </c>
      <c r="L1080" s="120">
        <v>0</v>
      </c>
      <c r="M1080" s="120">
        <v>692</v>
      </c>
      <c r="N1080" s="120">
        <v>773</v>
      </c>
      <c r="O1080" s="120">
        <v>721</v>
      </c>
      <c r="P1080" s="120">
        <v>671</v>
      </c>
      <c r="Q1080" s="120">
        <v>21</v>
      </c>
      <c r="R1080" s="120">
        <v>2878</v>
      </c>
      <c r="AB1080" s="116">
        <f t="shared" si="257"/>
        <v>0</v>
      </c>
      <c r="AC1080" s="116">
        <f t="shared" si="258"/>
        <v>0</v>
      </c>
      <c r="AD1080" s="116">
        <f t="shared" si="259"/>
        <v>0</v>
      </c>
      <c r="AE1080" s="116">
        <f t="shared" si="260"/>
        <v>0</v>
      </c>
      <c r="AF1080" s="116">
        <f t="shared" si="261"/>
        <v>0</v>
      </c>
      <c r="AG1080" s="116">
        <f t="shared" si="262"/>
        <v>0</v>
      </c>
      <c r="AH1080" s="116">
        <f t="shared" si="263"/>
        <v>0</v>
      </c>
      <c r="AI1080" s="116">
        <f t="shared" si="264"/>
        <v>0</v>
      </c>
      <c r="AJ1080" s="116">
        <f t="shared" si="265"/>
        <v>0</v>
      </c>
      <c r="AK1080" s="116">
        <f t="shared" si="266"/>
        <v>0</v>
      </c>
      <c r="AL1080" s="116">
        <f t="shared" si="267"/>
        <v>692</v>
      </c>
      <c r="AM1080" s="116">
        <f t="shared" si="268"/>
        <v>773</v>
      </c>
      <c r="AN1080" s="116">
        <f t="shared" si="269"/>
        <v>721</v>
      </c>
      <c r="AO1080" s="116">
        <f t="shared" si="270"/>
        <v>671</v>
      </c>
      <c r="AP1080" s="116">
        <f t="shared" si="271"/>
        <v>21</v>
      </c>
      <c r="AQ1080" s="116">
        <f t="shared" si="272"/>
        <v>2878</v>
      </c>
    </row>
    <row r="1081" spans="1:43" x14ac:dyDescent="0.25">
      <c r="A1081" s="119" t="s">
        <v>1370</v>
      </c>
      <c r="B1081" s="119" t="s">
        <v>1387</v>
      </c>
      <c r="C1081" s="120">
        <v>0</v>
      </c>
      <c r="D1081" s="120">
        <v>0</v>
      </c>
      <c r="E1081" s="120">
        <v>0</v>
      </c>
      <c r="F1081" s="120">
        <v>0</v>
      </c>
      <c r="G1081" s="120">
        <v>0</v>
      </c>
      <c r="H1081" s="120">
        <v>0</v>
      </c>
      <c r="I1081" s="120">
        <v>0</v>
      </c>
      <c r="J1081" s="120">
        <v>308</v>
      </c>
      <c r="K1081" s="120">
        <v>335</v>
      </c>
      <c r="L1081" s="120">
        <v>347</v>
      </c>
      <c r="M1081" s="120">
        <v>0</v>
      </c>
      <c r="N1081" s="120">
        <v>0</v>
      </c>
      <c r="O1081" s="120">
        <v>0</v>
      </c>
      <c r="P1081" s="120">
        <v>0</v>
      </c>
      <c r="Q1081" s="120">
        <v>0</v>
      </c>
      <c r="R1081" s="120">
        <v>990</v>
      </c>
      <c r="AB1081" s="116">
        <f t="shared" si="257"/>
        <v>0</v>
      </c>
      <c r="AC1081" s="116">
        <f t="shared" si="258"/>
        <v>0</v>
      </c>
      <c r="AD1081" s="116">
        <f t="shared" si="259"/>
        <v>0</v>
      </c>
      <c r="AE1081" s="116">
        <f t="shared" si="260"/>
        <v>0</v>
      </c>
      <c r="AF1081" s="116">
        <f t="shared" si="261"/>
        <v>0</v>
      </c>
      <c r="AG1081" s="116">
        <f t="shared" si="262"/>
        <v>0</v>
      </c>
      <c r="AH1081" s="116">
        <f t="shared" si="263"/>
        <v>0</v>
      </c>
      <c r="AI1081" s="116">
        <f t="shared" si="264"/>
        <v>308</v>
      </c>
      <c r="AJ1081" s="116">
        <f t="shared" si="265"/>
        <v>335</v>
      </c>
      <c r="AK1081" s="116">
        <f t="shared" si="266"/>
        <v>347</v>
      </c>
      <c r="AL1081" s="116">
        <f t="shared" si="267"/>
        <v>0</v>
      </c>
      <c r="AM1081" s="116">
        <f t="shared" si="268"/>
        <v>0</v>
      </c>
      <c r="AN1081" s="116">
        <f t="shared" si="269"/>
        <v>0</v>
      </c>
      <c r="AO1081" s="116">
        <f t="shared" si="270"/>
        <v>0</v>
      </c>
      <c r="AP1081" s="116">
        <f t="shared" si="271"/>
        <v>0</v>
      </c>
      <c r="AQ1081" s="116">
        <f t="shared" si="272"/>
        <v>990</v>
      </c>
    </row>
    <row r="1082" spans="1:43" x14ac:dyDescent="0.25">
      <c r="A1082" s="119" t="s">
        <v>1370</v>
      </c>
      <c r="B1082" s="119" t="s">
        <v>1388</v>
      </c>
      <c r="C1082" s="120">
        <v>0</v>
      </c>
      <c r="D1082" s="120">
        <v>0</v>
      </c>
      <c r="E1082" s="120">
        <v>0</v>
      </c>
      <c r="F1082" s="120">
        <v>0</v>
      </c>
      <c r="G1082" s="120">
        <v>0</v>
      </c>
      <c r="H1082" s="120">
        <v>0</v>
      </c>
      <c r="I1082" s="120">
        <v>0</v>
      </c>
      <c r="J1082" s="120">
        <v>239</v>
      </c>
      <c r="K1082" s="120">
        <v>242</v>
      </c>
      <c r="L1082" s="120">
        <v>278</v>
      </c>
      <c r="M1082" s="120">
        <v>0</v>
      </c>
      <c r="N1082" s="120">
        <v>0</v>
      </c>
      <c r="O1082" s="120">
        <v>0</v>
      </c>
      <c r="P1082" s="120">
        <v>0</v>
      </c>
      <c r="Q1082" s="120">
        <v>0</v>
      </c>
      <c r="R1082" s="120">
        <v>759</v>
      </c>
      <c r="AB1082" s="116">
        <f t="shared" si="257"/>
        <v>0</v>
      </c>
      <c r="AC1082" s="116">
        <f t="shared" si="258"/>
        <v>0</v>
      </c>
      <c r="AD1082" s="116">
        <f t="shared" si="259"/>
        <v>0</v>
      </c>
      <c r="AE1082" s="116">
        <f t="shared" si="260"/>
        <v>0</v>
      </c>
      <c r="AF1082" s="116">
        <f t="shared" si="261"/>
        <v>0</v>
      </c>
      <c r="AG1082" s="116">
        <f t="shared" si="262"/>
        <v>0</v>
      </c>
      <c r="AH1082" s="116">
        <f t="shared" si="263"/>
        <v>0</v>
      </c>
      <c r="AI1082" s="116">
        <f t="shared" si="264"/>
        <v>239</v>
      </c>
      <c r="AJ1082" s="116">
        <f t="shared" si="265"/>
        <v>242</v>
      </c>
      <c r="AK1082" s="116">
        <f t="shared" si="266"/>
        <v>278</v>
      </c>
      <c r="AL1082" s="116">
        <f t="shared" si="267"/>
        <v>0</v>
      </c>
      <c r="AM1082" s="116">
        <f t="shared" si="268"/>
        <v>0</v>
      </c>
      <c r="AN1082" s="116">
        <f t="shared" si="269"/>
        <v>0</v>
      </c>
      <c r="AO1082" s="116">
        <f t="shared" si="270"/>
        <v>0</v>
      </c>
      <c r="AP1082" s="116">
        <f t="shared" si="271"/>
        <v>0</v>
      </c>
      <c r="AQ1082" s="116">
        <f t="shared" si="272"/>
        <v>759</v>
      </c>
    </row>
    <row r="1083" spans="1:43" x14ac:dyDescent="0.25">
      <c r="A1083" s="119" t="s">
        <v>1370</v>
      </c>
      <c r="B1083" s="119" t="s">
        <v>1389</v>
      </c>
      <c r="C1083" s="120">
        <v>74</v>
      </c>
      <c r="D1083" s="120">
        <v>85</v>
      </c>
      <c r="E1083" s="120">
        <v>112</v>
      </c>
      <c r="F1083" s="120">
        <v>94</v>
      </c>
      <c r="G1083" s="120">
        <v>105</v>
      </c>
      <c r="H1083" s="120">
        <v>79</v>
      </c>
      <c r="I1083" s="120">
        <v>69</v>
      </c>
      <c r="J1083" s="120">
        <v>0</v>
      </c>
      <c r="K1083" s="120">
        <v>0</v>
      </c>
      <c r="L1083" s="120">
        <v>0</v>
      </c>
      <c r="M1083" s="120">
        <v>0</v>
      </c>
      <c r="N1083" s="120">
        <v>0</v>
      </c>
      <c r="O1083" s="120">
        <v>0</v>
      </c>
      <c r="P1083" s="120">
        <v>0</v>
      </c>
      <c r="Q1083" s="120">
        <v>0</v>
      </c>
      <c r="R1083" s="120">
        <v>618</v>
      </c>
      <c r="AB1083" s="116">
        <f t="shared" si="257"/>
        <v>74</v>
      </c>
      <c r="AC1083" s="116">
        <f t="shared" si="258"/>
        <v>85</v>
      </c>
      <c r="AD1083" s="116">
        <f t="shared" si="259"/>
        <v>112</v>
      </c>
      <c r="AE1083" s="116">
        <f t="shared" si="260"/>
        <v>94</v>
      </c>
      <c r="AF1083" s="116">
        <f t="shared" si="261"/>
        <v>105</v>
      </c>
      <c r="AG1083" s="116">
        <f t="shared" si="262"/>
        <v>79</v>
      </c>
      <c r="AH1083" s="116">
        <f t="shared" si="263"/>
        <v>69</v>
      </c>
      <c r="AI1083" s="116">
        <f t="shared" si="264"/>
        <v>0</v>
      </c>
      <c r="AJ1083" s="116">
        <f t="shared" si="265"/>
        <v>0</v>
      </c>
      <c r="AK1083" s="116">
        <f t="shared" si="266"/>
        <v>0</v>
      </c>
      <c r="AL1083" s="116">
        <f t="shared" si="267"/>
        <v>0</v>
      </c>
      <c r="AM1083" s="116">
        <f t="shared" si="268"/>
        <v>0</v>
      </c>
      <c r="AN1083" s="116">
        <f t="shared" si="269"/>
        <v>0</v>
      </c>
      <c r="AO1083" s="116">
        <f t="shared" si="270"/>
        <v>0</v>
      </c>
      <c r="AP1083" s="116">
        <f t="shared" si="271"/>
        <v>0</v>
      </c>
      <c r="AQ1083" s="116">
        <f t="shared" si="272"/>
        <v>618</v>
      </c>
    </row>
    <row r="1084" spans="1:43" x14ac:dyDescent="0.25">
      <c r="A1084" s="119" t="s">
        <v>1370</v>
      </c>
      <c r="B1084" s="119" t="s">
        <v>1390</v>
      </c>
      <c r="C1084" s="120">
        <v>0</v>
      </c>
      <c r="D1084" s="120">
        <v>23</v>
      </c>
      <c r="E1084" s="120">
        <v>35</v>
      </c>
      <c r="F1084" s="120">
        <v>38</v>
      </c>
      <c r="G1084" s="120">
        <v>35</v>
      </c>
      <c r="H1084" s="120">
        <v>39</v>
      </c>
      <c r="I1084" s="120">
        <v>30</v>
      </c>
      <c r="J1084" s="120">
        <v>0</v>
      </c>
      <c r="K1084" s="120">
        <v>0</v>
      </c>
      <c r="L1084" s="120">
        <v>0</v>
      </c>
      <c r="M1084" s="120">
        <v>0</v>
      </c>
      <c r="N1084" s="120">
        <v>0</v>
      </c>
      <c r="O1084" s="120">
        <v>0</v>
      </c>
      <c r="P1084" s="120">
        <v>0</v>
      </c>
      <c r="Q1084" s="120">
        <v>0</v>
      </c>
      <c r="R1084" s="120">
        <v>200</v>
      </c>
      <c r="AB1084" s="116">
        <f t="shared" si="257"/>
        <v>0</v>
      </c>
      <c r="AC1084" s="116">
        <f t="shared" si="258"/>
        <v>23</v>
      </c>
      <c r="AD1084" s="116">
        <f t="shared" si="259"/>
        <v>35</v>
      </c>
      <c r="AE1084" s="116">
        <f t="shared" si="260"/>
        <v>38</v>
      </c>
      <c r="AF1084" s="116">
        <f t="shared" si="261"/>
        <v>35</v>
      </c>
      <c r="AG1084" s="116">
        <f t="shared" si="262"/>
        <v>39</v>
      </c>
      <c r="AH1084" s="116">
        <f t="shared" si="263"/>
        <v>30</v>
      </c>
      <c r="AI1084" s="116">
        <f t="shared" si="264"/>
        <v>0</v>
      </c>
      <c r="AJ1084" s="116">
        <f t="shared" si="265"/>
        <v>0</v>
      </c>
      <c r="AK1084" s="116">
        <f t="shared" si="266"/>
        <v>0</v>
      </c>
      <c r="AL1084" s="116">
        <f t="shared" si="267"/>
        <v>0</v>
      </c>
      <c r="AM1084" s="116">
        <f t="shared" si="268"/>
        <v>0</v>
      </c>
      <c r="AN1084" s="116">
        <f t="shared" si="269"/>
        <v>0</v>
      </c>
      <c r="AO1084" s="116">
        <f t="shared" si="270"/>
        <v>0</v>
      </c>
      <c r="AP1084" s="116">
        <f t="shared" si="271"/>
        <v>0</v>
      </c>
      <c r="AQ1084" s="116">
        <f t="shared" si="272"/>
        <v>200</v>
      </c>
    </row>
    <row r="1085" spans="1:43" x14ac:dyDescent="0.25">
      <c r="A1085" s="119" t="s">
        <v>1370</v>
      </c>
      <c r="B1085" s="119" t="s">
        <v>1391</v>
      </c>
      <c r="C1085" s="120">
        <v>0</v>
      </c>
      <c r="D1085" s="120">
        <v>0</v>
      </c>
      <c r="E1085" s="120">
        <v>0</v>
      </c>
      <c r="F1085" s="120">
        <v>0</v>
      </c>
      <c r="G1085" s="120">
        <v>0</v>
      </c>
      <c r="H1085" s="120">
        <v>0</v>
      </c>
      <c r="I1085" s="120">
        <v>0</v>
      </c>
      <c r="J1085" s="120">
        <v>8</v>
      </c>
      <c r="K1085" s="120">
        <v>17</v>
      </c>
      <c r="L1085" s="120">
        <v>6</v>
      </c>
      <c r="M1085" s="120">
        <v>19</v>
      </c>
      <c r="N1085" s="120">
        <v>17</v>
      </c>
      <c r="O1085" s="120">
        <v>13</v>
      </c>
      <c r="P1085" s="120">
        <v>13</v>
      </c>
      <c r="Q1085" s="120">
        <v>0</v>
      </c>
      <c r="R1085" s="120">
        <v>93</v>
      </c>
      <c r="AB1085" s="116">
        <f t="shared" si="257"/>
        <v>0</v>
      </c>
      <c r="AC1085" s="116">
        <f t="shared" si="258"/>
        <v>0</v>
      </c>
      <c r="AD1085" s="116">
        <f t="shared" si="259"/>
        <v>0</v>
      </c>
      <c r="AE1085" s="116">
        <f t="shared" si="260"/>
        <v>0</v>
      </c>
      <c r="AF1085" s="116">
        <f t="shared" si="261"/>
        <v>0</v>
      </c>
      <c r="AG1085" s="116">
        <f t="shared" si="262"/>
        <v>0</v>
      </c>
      <c r="AH1085" s="116">
        <f t="shared" si="263"/>
        <v>0</v>
      </c>
      <c r="AI1085" s="116">
        <f t="shared" si="264"/>
        <v>8</v>
      </c>
      <c r="AJ1085" s="116">
        <f t="shared" si="265"/>
        <v>17</v>
      </c>
      <c r="AK1085" s="116">
        <f t="shared" si="266"/>
        <v>6</v>
      </c>
      <c r="AL1085" s="116">
        <f t="shared" si="267"/>
        <v>19</v>
      </c>
      <c r="AM1085" s="116">
        <f t="shared" si="268"/>
        <v>17</v>
      </c>
      <c r="AN1085" s="116">
        <f t="shared" si="269"/>
        <v>13</v>
      </c>
      <c r="AO1085" s="116">
        <f t="shared" si="270"/>
        <v>13</v>
      </c>
      <c r="AP1085" s="116">
        <f t="shared" si="271"/>
        <v>0</v>
      </c>
      <c r="AQ1085" s="116">
        <f t="shared" si="272"/>
        <v>93</v>
      </c>
    </row>
    <row r="1086" spans="1:43" x14ac:dyDescent="0.25">
      <c r="A1086" s="119" t="s">
        <v>1370</v>
      </c>
      <c r="B1086" s="119" t="s">
        <v>1392</v>
      </c>
      <c r="C1086" s="120">
        <v>0</v>
      </c>
      <c r="D1086" s="120">
        <v>0</v>
      </c>
      <c r="E1086" s="120">
        <v>0</v>
      </c>
      <c r="F1086" s="120">
        <v>0</v>
      </c>
      <c r="G1086" s="120">
        <v>0</v>
      </c>
      <c r="H1086" s="120">
        <v>0</v>
      </c>
      <c r="I1086" s="120">
        <v>0</v>
      </c>
      <c r="J1086" s="120">
        <v>0</v>
      </c>
      <c r="K1086" s="120">
        <v>12</v>
      </c>
      <c r="L1086" s="120">
        <v>9</v>
      </c>
      <c r="M1086" s="120">
        <v>20</v>
      </c>
      <c r="N1086" s="120">
        <v>43</v>
      </c>
      <c r="O1086" s="120">
        <v>48</v>
      </c>
      <c r="P1086" s="120">
        <v>68</v>
      </c>
      <c r="Q1086" s="120">
        <v>0</v>
      </c>
      <c r="R1086" s="120">
        <v>200</v>
      </c>
      <c r="AB1086" s="116">
        <f t="shared" si="257"/>
        <v>0</v>
      </c>
      <c r="AC1086" s="116">
        <f t="shared" si="258"/>
        <v>0</v>
      </c>
      <c r="AD1086" s="116">
        <f t="shared" si="259"/>
        <v>0</v>
      </c>
      <c r="AE1086" s="116">
        <f t="shared" si="260"/>
        <v>0</v>
      </c>
      <c r="AF1086" s="116">
        <f t="shared" si="261"/>
        <v>0</v>
      </c>
      <c r="AG1086" s="116">
        <f t="shared" si="262"/>
        <v>0</v>
      </c>
      <c r="AH1086" s="116">
        <f t="shared" si="263"/>
        <v>0</v>
      </c>
      <c r="AI1086" s="116">
        <f t="shared" si="264"/>
        <v>0</v>
      </c>
      <c r="AJ1086" s="116">
        <f t="shared" si="265"/>
        <v>12</v>
      </c>
      <c r="AK1086" s="116">
        <f t="shared" si="266"/>
        <v>9</v>
      </c>
      <c r="AL1086" s="116">
        <f t="shared" si="267"/>
        <v>20</v>
      </c>
      <c r="AM1086" s="116">
        <f t="shared" si="268"/>
        <v>43</v>
      </c>
      <c r="AN1086" s="116">
        <f t="shared" si="269"/>
        <v>48</v>
      </c>
      <c r="AO1086" s="116">
        <f t="shared" si="270"/>
        <v>68</v>
      </c>
      <c r="AP1086" s="116">
        <f t="shared" si="271"/>
        <v>0</v>
      </c>
      <c r="AQ1086" s="116">
        <f t="shared" si="272"/>
        <v>200</v>
      </c>
    </row>
    <row r="1087" spans="1:43" x14ac:dyDescent="0.25">
      <c r="A1087" s="119" t="s">
        <v>1370</v>
      </c>
      <c r="B1087" s="119" t="s">
        <v>1393</v>
      </c>
      <c r="C1087" s="120">
        <v>25</v>
      </c>
      <c r="D1087" s="120">
        <v>52</v>
      </c>
      <c r="E1087" s="120">
        <v>39</v>
      </c>
      <c r="F1087" s="120">
        <v>35</v>
      </c>
      <c r="G1087" s="120">
        <v>41</v>
      </c>
      <c r="H1087" s="120">
        <v>39</v>
      </c>
      <c r="I1087" s="120">
        <v>36</v>
      </c>
      <c r="J1087" s="120">
        <v>0</v>
      </c>
      <c r="K1087" s="120">
        <v>0</v>
      </c>
      <c r="L1087" s="120">
        <v>0</v>
      </c>
      <c r="M1087" s="120">
        <v>0</v>
      </c>
      <c r="N1087" s="120">
        <v>0</v>
      </c>
      <c r="O1087" s="120">
        <v>0</v>
      </c>
      <c r="P1087" s="120">
        <v>0</v>
      </c>
      <c r="Q1087" s="120">
        <v>0</v>
      </c>
      <c r="R1087" s="120">
        <v>267</v>
      </c>
      <c r="AB1087" s="116">
        <f t="shared" si="257"/>
        <v>25</v>
      </c>
      <c r="AC1087" s="116">
        <f t="shared" si="258"/>
        <v>52</v>
      </c>
      <c r="AD1087" s="116">
        <f t="shared" si="259"/>
        <v>39</v>
      </c>
      <c r="AE1087" s="116">
        <f t="shared" si="260"/>
        <v>35</v>
      </c>
      <c r="AF1087" s="116">
        <f t="shared" si="261"/>
        <v>41</v>
      </c>
      <c r="AG1087" s="116">
        <f t="shared" si="262"/>
        <v>39</v>
      </c>
      <c r="AH1087" s="116">
        <f t="shared" si="263"/>
        <v>36</v>
      </c>
      <c r="AI1087" s="116">
        <f t="shared" si="264"/>
        <v>0</v>
      </c>
      <c r="AJ1087" s="116">
        <f t="shared" si="265"/>
        <v>0</v>
      </c>
      <c r="AK1087" s="116">
        <f t="shared" si="266"/>
        <v>0</v>
      </c>
      <c r="AL1087" s="116">
        <f t="shared" si="267"/>
        <v>0</v>
      </c>
      <c r="AM1087" s="116">
        <f t="shared" si="268"/>
        <v>0</v>
      </c>
      <c r="AN1087" s="116">
        <f t="shared" si="269"/>
        <v>0</v>
      </c>
      <c r="AO1087" s="116">
        <f t="shared" si="270"/>
        <v>0</v>
      </c>
      <c r="AP1087" s="116">
        <f t="shared" si="271"/>
        <v>0</v>
      </c>
      <c r="AQ1087" s="116">
        <f t="shared" si="272"/>
        <v>267</v>
      </c>
    </row>
    <row r="1088" spans="1:43" x14ac:dyDescent="0.25">
      <c r="A1088" s="119" t="s">
        <v>1394</v>
      </c>
      <c r="B1088" s="119" t="s">
        <v>1395</v>
      </c>
      <c r="C1088" s="120">
        <v>0</v>
      </c>
      <c r="D1088" s="120">
        <v>0</v>
      </c>
      <c r="E1088" s="120">
        <v>0</v>
      </c>
      <c r="F1088" s="120">
        <v>0</v>
      </c>
      <c r="G1088" s="120">
        <v>0</v>
      </c>
      <c r="H1088" s="120">
        <v>0</v>
      </c>
      <c r="I1088" s="120">
        <v>0</v>
      </c>
      <c r="J1088" s="120">
        <v>111</v>
      </c>
      <c r="K1088" s="120">
        <v>111</v>
      </c>
      <c r="L1088" s="120">
        <v>116</v>
      </c>
      <c r="M1088" s="120">
        <v>101</v>
      </c>
      <c r="N1088" s="120">
        <v>89</v>
      </c>
      <c r="O1088" s="120">
        <v>99</v>
      </c>
      <c r="P1088" s="120">
        <v>107</v>
      </c>
      <c r="Q1088" s="120">
        <v>0</v>
      </c>
      <c r="R1088" s="120">
        <v>734</v>
      </c>
      <c r="AB1088" s="116">
        <f t="shared" si="257"/>
        <v>0</v>
      </c>
      <c r="AC1088" s="116">
        <f t="shared" si="258"/>
        <v>0</v>
      </c>
      <c r="AD1088" s="116">
        <f t="shared" si="259"/>
        <v>0</v>
      </c>
      <c r="AE1088" s="116">
        <f t="shared" si="260"/>
        <v>0</v>
      </c>
      <c r="AF1088" s="116">
        <f t="shared" si="261"/>
        <v>0</v>
      </c>
      <c r="AG1088" s="116">
        <f t="shared" si="262"/>
        <v>0</v>
      </c>
      <c r="AH1088" s="116">
        <f t="shared" si="263"/>
        <v>0</v>
      </c>
      <c r="AI1088" s="116">
        <f t="shared" si="264"/>
        <v>111</v>
      </c>
      <c r="AJ1088" s="116">
        <f t="shared" si="265"/>
        <v>111</v>
      </c>
      <c r="AK1088" s="116">
        <f t="shared" si="266"/>
        <v>116</v>
      </c>
      <c r="AL1088" s="116">
        <f t="shared" si="267"/>
        <v>101</v>
      </c>
      <c r="AM1088" s="116">
        <f t="shared" si="268"/>
        <v>89</v>
      </c>
      <c r="AN1088" s="116">
        <f t="shared" si="269"/>
        <v>99</v>
      </c>
      <c r="AO1088" s="116">
        <f t="shared" si="270"/>
        <v>107</v>
      </c>
      <c r="AP1088" s="116">
        <f t="shared" si="271"/>
        <v>0</v>
      </c>
      <c r="AQ1088" s="116">
        <f t="shared" si="272"/>
        <v>734</v>
      </c>
    </row>
    <row r="1089" spans="1:43" x14ac:dyDescent="0.25">
      <c r="A1089" s="119" t="s">
        <v>1396</v>
      </c>
      <c r="B1089" s="119" t="s">
        <v>1397</v>
      </c>
      <c r="C1089" s="120">
        <v>19</v>
      </c>
      <c r="D1089" s="120">
        <v>12</v>
      </c>
      <c r="E1089" s="120">
        <v>12</v>
      </c>
      <c r="F1089" s="120">
        <v>14</v>
      </c>
      <c r="G1089" s="120">
        <v>20</v>
      </c>
      <c r="H1089" s="120">
        <v>19</v>
      </c>
      <c r="I1089" s="120">
        <v>19</v>
      </c>
      <c r="J1089" s="120">
        <v>19</v>
      </c>
      <c r="K1089" s="120">
        <v>0</v>
      </c>
      <c r="L1089" s="120">
        <v>0</v>
      </c>
      <c r="M1089" s="120">
        <v>0</v>
      </c>
      <c r="N1089" s="120">
        <v>0</v>
      </c>
      <c r="O1089" s="120">
        <v>0</v>
      </c>
      <c r="P1089" s="120">
        <v>0</v>
      </c>
      <c r="Q1089" s="120">
        <v>0</v>
      </c>
      <c r="R1089" s="118">
        <v>134</v>
      </c>
      <c r="AB1089" s="116">
        <f t="shared" si="257"/>
        <v>19</v>
      </c>
      <c r="AC1089" s="116">
        <f t="shared" si="258"/>
        <v>12</v>
      </c>
      <c r="AD1089" s="116">
        <f t="shared" si="259"/>
        <v>12</v>
      </c>
      <c r="AE1089" s="116">
        <f t="shared" si="260"/>
        <v>14</v>
      </c>
      <c r="AF1089" s="116">
        <f t="shared" si="261"/>
        <v>20</v>
      </c>
      <c r="AG1089" s="116">
        <f t="shared" si="262"/>
        <v>19</v>
      </c>
      <c r="AH1089" s="116">
        <f t="shared" si="263"/>
        <v>19</v>
      </c>
      <c r="AI1089" s="116">
        <f t="shared" si="264"/>
        <v>19</v>
      </c>
      <c r="AJ1089" s="116">
        <f t="shared" si="265"/>
        <v>0</v>
      </c>
      <c r="AK1089" s="116">
        <f t="shared" si="266"/>
        <v>0</v>
      </c>
      <c r="AL1089" s="116">
        <f t="shared" si="267"/>
        <v>0</v>
      </c>
      <c r="AM1089" s="116">
        <f t="shared" si="268"/>
        <v>0</v>
      </c>
      <c r="AN1089" s="116">
        <f t="shared" si="269"/>
        <v>0</v>
      </c>
      <c r="AO1089" s="116">
        <f t="shared" si="270"/>
        <v>0</v>
      </c>
      <c r="AP1089" s="116">
        <f t="shared" si="271"/>
        <v>0</v>
      </c>
      <c r="AQ1089" s="116">
        <f t="shared" si="272"/>
        <v>134</v>
      </c>
    </row>
    <row r="1090" spans="1:43" x14ac:dyDescent="0.25">
      <c r="A1090" s="119" t="s">
        <v>1398</v>
      </c>
      <c r="B1090" s="119" t="s">
        <v>1399</v>
      </c>
      <c r="C1090" s="120">
        <v>0</v>
      </c>
      <c r="D1090" s="120">
        <v>0</v>
      </c>
      <c r="E1090" s="120">
        <v>0</v>
      </c>
      <c r="F1090" s="120">
        <v>0</v>
      </c>
      <c r="G1090" s="120">
        <v>0</v>
      </c>
      <c r="H1090" s="120">
        <v>145</v>
      </c>
      <c r="I1090" s="120">
        <v>165</v>
      </c>
      <c r="J1090" s="120">
        <v>0</v>
      </c>
      <c r="K1090" s="120">
        <v>0</v>
      </c>
      <c r="L1090" s="120">
        <v>0</v>
      </c>
      <c r="M1090" s="120">
        <v>0</v>
      </c>
      <c r="N1090" s="120">
        <v>0</v>
      </c>
      <c r="O1090" s="120">
        <v>0</v>
      </c>
      <c r="P1090" s="120">
        <v>0</v>
      </c>
      <c r="Q1090" s="120">
        <v>0</v>
      </c>
      <c r="R1090" s="118">
        <v>310</v>
      </c>
      <c r="AB1090" s="116">
        <f t="shared" si="257"/>
        <v>0</v>
      </c>
      <c r="AC1090" s="116">
        <f t="shared" si="258"/>
        <v>0</v>
      </c>
      <c r="AD1090" s="116">
        <f t="shared" si="259"/>
        <v>0</v>
      </c>
      <c r="AE1090" s="116">
        <f t="shared" si="260"/>
        <v>0</v>
      </c>
      <c r="AF1090" s="116">
        <f t="shared" si="261"/>
        <v>0</v>
      </c>
      <c r="AG1090" s="116">
        <f t="shared" si="262"/>
        <v>145</v>
      </c>
      <c r="AH1090" s="116">
        <f t="shared" si="263"/>
        <v>165</v>
      </c>
      <c r="AI1090" s="116">
        <f t="shared" si="264"/>
        <v>0</v>
      </c>
      <c r="AJ1090" s="116">
        <f t="shared" si="265"/>
        <v>0</v>
      </c>
      <c r="AK1090" s="116">
        <f t="shared" si="266"/>
        <v>0</v>
      </c>
      <c r="AL1090" s="116">
        <f t="shared" si="267"/>
        <v>0</v>
      </c>
      <c r="AM1090" s="116">
        <f t="shared" si="268"/>
        <v>0</v>
      </c>
      <c r="AN1090" s="116">
        <f t="shared" si="269"/>
        <v>0</v>
      </c>
      <c r="AO1090" s="116">
        <f t="shared" si="270"/>
        <v>0</v>
      </c>
      <c r="AP1090" s="116">
        <f t="shared" si="271"/>
        <v>0</v>
      </c>
      <c r="AQ1090" s="116">
        <f t="shared" si="272"/>
        <v>310</v>
      </c>
    </row>
    <row r="1091" spans="1:43" x14ac:dyDescent="0.25">
      <c r="A1091" s="119" t="s">
        <v>1398</v>
      </c>
      <c r="B1091" s="119" t="s">
        <v>1400</v>
      </c>
      <c r="C1091" s="120">
        <v>64</v>
      </c>
      <c r="D1091" s="120">
        <v>106</v>
      </c>
      <c r="E1091" s="120">
        <v>151</v>
      </c>
      <c r="F1091" s="120">
        <v>125</v>
      </c>
      <c r="G1091" s="120">
        <v>138</v>
      </c>
      <c r="H1091" s="120">
        <v>0</v>
      </c>
      <c r="I1091" s="120">
        <v>0</v>
      </c>
      <c r="J1091" s="120">
        <v>0</v>
      </c>
      <c r="K1091" s="120">
        <v>0</v>
      </c>
      <c r="L1091" s="120">
        <v>0</v>
      </c>
      <c r="M1091" s="120">
        <v>0</v>
      </c>
      <c r="N1091" s="120">
        <v>0</v>
      </c>
      <c r="O1091" s="120">
        <v>0</v>
      </c>
      <c r="P1091" s="120">
        <v>0</v>
      </c>
      <c r="Q1091" s="120">
        <v>0</v>
      </c>
      <c r="R1091" s="120">
        <v>584</v>
      </c>
      <c r="AB1091" s="116">
        <f t="shared" si="257"/>
        <v>64</v>
      </c>
      <c r="AC1091" s="116">
        <f t="shared" si="258"/>
        <v>106</v>
      </c>
      <c r="AD1091" s="116">
        <f t="shared" si="259"/>
        <v>151</v>
      </c>
      <c r="AE1091" s="116">
        <f t="shared" si="260"/>
        <v>125</v>
      </c>
      <c r="AF1091" s="116">
        <f t="shared" si="261"/>
        <v>138</v>
      </c>
      <c r="AG1091" s="116">
        <f t="shared" si="262"/>
        <v>0</v>
      </c>
      <c r="AH1091" s="116">
        <f t="shared" si="263"/>
        <v>0</v>
      </c>
      <c r="AI1091" s="116">
        <f t="shared" si="264"/>
        <v>0</v>
      </c>
      <c r="AJ1091" s="116">
        <f t="shared" si="265"/>
        <v>0</v>
      </c>
      <c r="AK1091" s="116">
        <f t="shared" si="266"/>
        <v>0</v>
      </c>
      <c r="AL1091" s="116">
        <f t="shared" si="267"/>
        <v>0</v>
      </c>
      <c r="AM1091" s="116">
        <f t="shared" si="268"/>
        <v>0</v>
      </c>
      <c r="AN1091" s="116">
        <f t="shared" si="269"/>
        <v>0</v>
      </c>
      <c r="AO1091" s="116">
        <f t="shared" si="270"/>
        <v>0</v>
      </c>
      <c r="AP1091" s="116">
        <f t="shared" si="271"/>
        <v>0</v>
      </c>
      <c r="AQ1091" s="116">
        <f t="shared" si="272"/>
        <v>584</v>
      </c>
    </row>
    <row r="1092" spans="1:43" x14ac:dyDescent="0.25">
      <c r="A1092" s="119" t="s">
        <v>1398</v>
      </c>
      <c r="B1092" s="119" t="s">
        <v>1401</v>
      </c>
      <c r="C1092" s="120">
        <v>0</v>
      </c>
      <c r="D1092" s="120">
        <v>0</v>
      </c>
      <c r="E1092" s="120">
        <v>0</v>
      </c>
      <c r="F1092" s="120">
        <v>0</v>
      </c>
      <c r="G1092" s="120">
        <v>0</v>
      </c>
      <c r="H1092" s="120">
        <v>0</v>
      </c>
      <c r="I1092" s="120">
        <v>0</v>
      </c>
      <c r="J1092" s="120">
        <v>0</v>
      </c>
      <c r="K1092" s="120">
        <v>0</v>
      </c>
      <c r="L1092" s="120">
        <v>0</v>
      </c>
      <c r="M1092" s="120">
        <v>170</v>
      </c>
      <c r="N1092" s="120">
        <v>181</v>
      </c>
      <c r="O1092" s="120">
        <v>193</v>
      </c>
      <c r="P1092" s="120">
        <v>197</v>
      </c>
      <c r="Q1092" s="120">
        <v>2</v>
      </c>
      <c r="R1092" s="120">
        <v>743</v>
      </c>
      <c r="AB1092" s="116">
        <f t="shared" ref="AB1092:AB1155" si="273">C1092*1</f>
        <v>0</v>
      </c>
      <c r="AC1092" s="116">
        <f t="shared" ref="AC1092:AC1155" si="274">D1092*1</f>
        <v>0</v>
      </c>
      <c r="AD1092" s="116">
        <f t="shared" ref="AD1092:AD1155" si="275">E1092*1</f>
        <v>0</v>
      </c>
      <c r="AE1092" s="116">
        <f t="shared" ref="AE1092:AE1155" si="276">F1092*1</f>
        <v>0</v>
      </c>
      <c r="AF1092" s="116">
        <f t="shared" ref="AF1092:AF1155" si="277">G1092*1</f>
        <v>0</v>
      </c>
      <c r="AG1092" s="116">
        <f t="shared" ref="AG1092:AG1155" si="278">H1092*1</f>
        <v>0</v>
      </c>
      <c r="AH1092" s="116">
        <f t="shared" ref="AH1092:AH1155" si="279">I1092*1</f>
        <v>0</v>
      </c>
      <c r="AI1092" s="116">
        <f t="shared" ref="AI1092:AI1155" si="280">J1092*1</f>
        <v>0</v>
      </c>
      <c r="AJ1092" s="116">
        <f t="shared" ref="AJ1092:AJ1155" si="281">K1092*1</f>
        <v>0</v>
      </c>
      <c r="AK1092" s="116">
        <f t="shared" ref="AK1092:AK1155" si="282">L1092*1</f>
        <v>0</v>
      </c>
      <c r="AL1092" s="116">
        <f t="shared" ref="AL1092:AL1155" si="283">M1092*1</f>
        <v>170</v>
      </c>
      <c r="AM1092" s="116">
        <f t="shared" ref="AM1092:AM1155" si="284">N1092*1</f>
        <v>181</v>
      </c>
      <c r="AN1092" s="116">
        <f t="shared" ref="AN1092:AN1155" si="285">O1092*1</f>
        <v>193</v>
      </c>
      <c r="AO1092" s="116">
        <f t="shared" ref="AO1092:AO1155" si="286">P1092*1</f>
        <v>197</v>
      </c>
      <c r="AP1092" s="116">
        <f t="shared" ref="AP1092:AP1155" si="287">Q1092*1</f>
        <v>2</v>
      </c>
      <c r="AQ1092" s="116">
        <f t="shared" ref="AQ1092:AQ1155" si="288">R1092*1</f>
        <v>743</v>
      </c>
    </row>
    <row r="1093" spans="1:43" x14ac:dyDescent="0.25">
      <c r="A1093" s="119" t="s">
        <v>1398</v>
      </c>
      <c r="B1093" s="119" t="s">
        <v>1402</v>
      </c>
      <c r="C1093" s="120">
        <v>0</v>
      </c>
      <c r="D1093" s="120">
        <v>0</v>
      </c>
      <c r="E1093" s="120">
        <v>0</v>
      </c>
      <c r="F1093" s="120">
        <v>0</v>
      </c>
      <c r="G1093" s="120">
        <v>0</v>
      </c>
      <c r="H1093" s="120">
        <v>0</v>
      </c>
      <c r="I1093" s="120">
        <v>0</v>
      </c>
      <c r="J1093" s="120">
        <v>156</v>
      </c>
      <c r="K1093" s="120">
        <v>149</v>
      </c>
      <c r="L1093" s="120">
        <v>165</v>
      </c>
      <c r="M1093" s="120">
        <v>0</v>
      </c>
      <c r="N1093" s="120">
        <v>0</v>
      </c>
      <c r="O1093" s="120">
        <v>0</v>
      </c>
      <c r="P1093" s="120">
        <v>0</v>
      </c>
      <c r="Q1093" s="120">
        <v>0</v>
      </c>
      <c r="R1093" s="120">
        <v>470</v>
      </c>
      <c r="AB1093" s="116">
        <f t="shared" si="273"/>
        <v>0</v>
      </c>
      <c r="AC1093" s="116">
        <f t="shared" si="274"/>
        <v>0</v>
      </c>
      <c r="AD1093" s="116">
        <f t="shared" si="275"/>
        <v>0</v>
      </c>
      <c r="AE1093" s="116">
        <f t="shared" si="276"/>
        <v>0</v>
      </c>
      <c r="AF1093" s="116">
        <f t="shared" si="277"/>
        <v>0</v>
      </c>
      <c r="AG1093" s="116">
        <f t="shared" si="278"/>
        <v>0</v>
      </c>
      <c r="AH1093" s="116">
        <f t="shared" si="279"/>
        <v>0</v>
      </c>
      <c r="AI1093" s="116">
        <f t="shared" si="280"/>
        <v>156</v>
      </c>
      <c r="AJ1093" s="116">
        <f t="shared" si="281"/>
        <v>149</v>
      </c>
      <c r="AK1093" s="116">
        <f t="shared" si="282"/>
        <v>165</v>
      </c>
      <c r="AL1093" s="116">
        <f t="shared" si="283"/>
        <v>0</v>
      </c>
      <c r="AM1093" s="116">
        <f t="shared" si="284"/>
        <v>0</v>
      </c>
      <c r="AN1093" s="116">
        <f t="shared" si="285"/>
        <v>0</v>
      </c>
      <c r="AO1093" s="116">
        <f t="shared" si="286"/>
        <v>0</v>
      </c>
      <c r="AP1093" s="116">
        <f t="shared" si="287"/>
        <v>0</v>
      </c>
      <c r="AQ1093" s="116">
        <f t="shared" si="288"/>
        <v>470</v>
      </c>
    </row>
    <row r="1094" spans="1:43" x14ac:dyDescent="0.25">
      <c r="A1094" s="119" t="s">
        <v>1403</v>
      </c>
      <c r="B1094" s="119" t="s">
        <v>1404</v>
      </c>
      <c r="C1094" s="120">
        <v>0</v>
      </c>
      <c r="D1094" s="120">
        <v>54</v>
      </c>
      <c r="E1094" s="120">
        <v>69</v>
      </c>
      <c r="F1094" s="120">
        <v>51</v>
      </c>
      <c r="G1094" s="120">
        <v>68</v>
      </c>
      <c r="H1094" s="120">
        <v>66</v>
      </c>
      <c r="I1094" s="120">
        <v>75</v>
      </c>
      <c r="J1094" s="120">
        <v>0</v>
      </c>
      <c r="K1094" s="120">
        <v>0</v>
      </c>
      <c r="L1094" s="120">
        <v>0</v>
      </c>
      <c r="M1094" s="120">
        <v>0</v>
      </c>
      <c r="N1094" s="120">
        <v>0</v>
      </c>
      <c r="O1094" s="120">
        <v>0</v>
      </c>
      <c r="P1094" s="120">
        <v>0</v>
      </c>
      <c r="Q1094" s="120">
        <v>0</v>
      </c>
      <c r="R1094" s="120">
        <v>383</v>
      </c>
      <c r="AB1094" s="116">
        <f t="shared" si="273"/>
        <v>0</v>
      </c>
      <c r="AC1094" s="116">
        <f t="shared" si="274"/>
        <v>54</v>
      </c>
      <c r="AD1094" s="116">
        <f t="shared" si="275"/>
        <v>69</v>
      </c>
      <c r="AE1094" s="116">
        <f t="shared" si="276"/>
        <v>51</v>
      </c>
      <c r="AF1094" s="116">
        <f t="shared" si="277"/>
        <v>68</v>
      </c>
      <c r="AG1094" s="116">
        <f t="shared" si="278"/>
        <v>66</v>
      </c>
      <c r="AH1094" s="116">
        <f t="shared" si="279"/>
        <v>75</v>
      </c>
      <c r="AI1094" s="116">
        <f t="shared" si="280"/>
        <v>0</v>
      </c>
      <c r="AJ1094" s="116">
        <f t="shared" si="281"/>
        <v>0</v>
      </c>
      <c r="AK1094" s="116">
        <f t="shared" si="282"/>
        <v>0</v>
      </c>
      <c r="AL1094" s="116">
        <f t="shared" si="283"/>
        <v>0</v>
      </c>
      <c r="AM1094" s="116">
        <f t="shared" si="284"/>
        <v>0</v>
      </c>
      <c r="AN1094" s="116">
        <f t="shared" si="285"/>
        <v>0</v>
      </c>
      <c r="AO1094" s="116">
        <f t="shared" si="286"/>
        <v>0</v>
      </c>
      <c r="AP1094" s="116">
        <f t="shared" si="287"/>
        <v>0</v>
      </c>
      <c r="AQ1094" s="116">
        <f t="shared" si="288"/>
        <v>383</v>
      </c>
    </row>
    <row r="1095" spans="1:43" x14ac:dyDescent="0.25">
      <c r="A1095" s="119" t="s">
        <v>1403</v>
      </c>
      <c r="B1095" s="119" t="s">
        <v>1405</v>
      </c>
      <c r="C1095" s="120">
        <v>0</v>
      </c>
      <c r="D1095" s="120">
        <v>0</v>
      </c>
      <c r="E1095" s="120">
        <v>0</v>
      </c>
      <c r="F1095" s="120">
        <v>0</v>
      </c>
      <c r="G1095" s="120">
        <v>0</v>
      </c>
      <c r="H1095" s="120">
        <v>0</v>
      </c>
      <c r="I1095" s="120">
        <v>0</v>
      </c>
      <c r="J1095" s="120">
        <v>167</v>
      </c>
      <c r="K1095" s="120">
        <v>141</v>
      </c>
      <c r="L1095" s="120">
        <v>126</v>
      </c>
      <c r="M1095" s="120">
        <v>0</v>
      </c>
      <c r="N1095" s="120">
        <v>0</v>
      </c>
      <c r="O1095" s="120">
        <v>0</v>
      </c>
      <c r="P1095" s="120">
        <v>0</v>
      </c>
      <c r="Q1095" s="120">
        <v>0</v>
      </c>
      <c r="R1095" s="120">
        <v>434</v>
      </c>
      <c r="AB1095" s="116">
        <f t="shared" si="273"/>
        <v>0</v>
      </c>
      <c r="AC1095" s="116">
        <f t="shared" si="274"/>
        <v>0</v>
      </c>
      <c r="AD1095" s="116">
        <f t="shared" si="275"/>
        <v>0</v>
      </c>
      <c r="AE1095" s="116">
        <f t="shared" si="276"/>
        <v>0</v>
      </c>
      <c r="AF1095" s="116">
        <f t="shared" si="277"/>
        <v>0</v>
      </c>
      <c r="AG1095" s="116">
        <f t="shared" si="278"/>
        <v>0</v>
      </c>
      <c r="AH1095" s="116">
        <f t="shared" si="279"/>
        <v>0</v>
      </c>
      <c r="AI1095" s="116">
        <f t="shared" si="280"/>
        <v>167</v>
      </c>
      <c r="AJ1095" s="116">
        <f t="shared" si="281"/>
        <v>141</v>
      </c>
      <c r="AK1095" s="116">
        <f t="shared" si="282"/>
        <v>126</v>
      </c>
      <c r="AL1095" s="116">
        <f t="shared" si="283"/>
        <v>0</v>
      </c>
      <c r="AM1095" s="116">
        <f t="shared" si="284"/>
        <v>0</v>
      </c>
      <c r="AN1095" s="116">
        <f t="shared" si="285"/>
        <v>0</v>
      </c>
      <c r="AO1095" s="116">
        <f t="shared" si="286"/>
        <v>0</v>
      </c>
      <c r="AP1095" s="116">
        <f t="shared" si="287"/>
        <v>0</v>
      </c>
      <c r="AQ1095" s="116">
        <f t="shared" si="288"/>
        <v>434</v>
      </c>
    </row>
    <row r="1096" spans="1:43" x14ac:dyDescent="0.25">
      <c r="A1096" s="119" t="s">
        <v>1403</v>
      </c>
      <c r="B1096" s="119" t="s">
        <v>1406</v>
      </c>
      <c r="C1096" s="120">
        <v>0</v>
      </c>
      <c r="D1096" s="120">
        <v>46</v>
      </c>
      <c r="E1096" s="120">
        <v>45</v>
      </c>
      <c r="F1096" s="120">
        <v>49</v>
      </c>
      <c r="G1096" s="120">
        <v>56</v>
      </c>
      <c r="H1096" s="120">
        <v>65</v>
      </c>
      <c r="I1096" s="120">
        <v>64</v>
      </c>
      <c r="J1096" s="120">
        <v>0</v>
      </c>
      <c r="K1096" s="120">
        <v>0</v>
      </c>
      <c r="L1096" s="120">
        <v>0</v>
      </c>
      <c r="M1096" s="120">
        <v>0</v>
      </c>
      <c r="N1096" s="120">
        <v>0</v>
      </c>
      <c r="O1096" s="120">
        <v>0</v>
      </c>
      <c r="P1096" s="120">
        <v>0</v>
      </c>
      <c r="Q1096" s="120">
        <v>0</v>
      </c>
      <c r="R1096" s="120">
        <v>325</v>
      </c>
      <c r="AB1096" s="116">
        <f t="shared" si="273"/>
        <v>0</v>
      </c>
      <c r="AC1096" s="116">
        <f t="shared" si="274"/>
        <v>46</v>
      </c>
      <c r="AD1096" s="116">
        <f t="shared" si="275"/>
        <v>45</v>
      </c>
      <c r="AE1096" s="116">
        <f t="shared" si="276"/>
        <v>49</v>
      </c>
      <c r="AF1096" s="116">
        <f t="shared" si="277"/>
        <v>56</v>
      </c>
      <c r="AG1096" s="116">
        <f t="shared" si="278"/>
        <v>65</v>
      </c>
      <c r="AH1096" s="116">
        <f t="shared" si="279"/>
        <v>64</v>
      </c>
      <c r="AI1096" s="116">
        <f t="shared" si="280"/>
        <v>0</v>
      </c>
      <c r="AJ1096" s="116">
        <f t="shared" si="281"/>
        <v>0</v>
      </c>
      <c r="AK1096" s="116">
        <f t="shared" si="282"/>
        <v>0</v>
      </c>
      <c r="AL1096" s="116">
        <f t="shared" si="283"/>
        <v>0</v>
      </c>
      <c r="AM1096" s="116">
        <f t="shared" si="284"/>
        <v>0</v>
      </c>
      <c r="AN1096" s="116">
        <f t="shared" si="285"/>
        <v>0</v>
      </c>
      <c r="AO1096" s="116">
        <f t="shared" si="286"/>
        <v>0</v>
      </c>
      <c r="AP1096" s="116">
        <f t="shared" si="287"/>
        <v>0</v>
      </c>
      <c r="AQ1096" s="116">
        <f t="shared" si="288"/>
        <v>325</v>
      </c>
    </row>
    <row r="1097" spans="1:43" x14ac:dyDescent="0.25">
      <c r="A1097" s="119" t="s">
        <v>1403</v>
      </c>
      <c r="B1097" s="119" t="s">
        <v>1407</v>
      </c>
      <c r="C1097" s="120">
        <v>0</v>
      </c>
      <c r="D1097" s="120">
        <v>56</v>
      </c>
      <c r="E1097" s="120">
        <v>57</v>
      </c>
      <c r="F1097" s="120">
        <v>59</v>
      </c>
      <c r="G1097" s="120">
        <v>59</v>
      </c>
      <c r="H1097" s="120">
        <v>54</v>
      </c>
      <c r="I1097" s="120">
        <v>65</v>
      </c>
      <c r="J1097" s="120">
        <v>0</v>
      </c>
      <c r="K1097" s="120">
        <v>0</v>
      </c>
      <c r="L1097" s="120">
        <v>0</v>
      </c>
      <c r="M1097" s="120">
        <v>0</v>
      </c>
      <c r="N1097" s="120">
        <v>0</v>
      </c>
      <c r="O1097" s="120">
        <v>0</v>
      </c>
      <c r="P1097" s="120">
        <v>0</v>
      </c>
      <c r="Q1097" s="120">
        <v>0</v>
      </c>
      <c r="R1097" s="120">
        <v>350</v>
      </c>
      <c r="AB1097" s="116">
        <f t="shared" si="273"/>
        <v>0</v>
      </c>
      <c r="AC1097" s="116">
        <f t="shared" si="274"/>
        <v>56</v>
      </c>
      <c r="AD1097" s="116">
        <f t="shared" si="275"/>
        <v>57</v>
      </c>
      <c r="AE1097" s="116">
        <f t="shared" si="276"/>
        <v>59</v>
      </c>
      <c r="AF1097" s="116">
        <f t="shared" si="277"/>
        <v>59</v>
      </c>
      <c r="AG1097" s="116">
        <f t="shared" si="278"/>
        <v>54</v>
      </c>
      <c r="AH1097" s="116">
        <f t="shared" si="279"/>
        <v>65</v>
      </c>
      <c r="AI1097" s="116">
        <f t="shared" si="280"/>
        <v>0</v>
      </c>
      <c r="AJ1097" s="116">
        <f t="shared" si="281"/>
        <v>0</v>
      </c>
      <c r="AK1097" s="116">
        <f t="shared" si="282"/>
        <v>0</v>
      </c>
      <c r="AL1097" s="116">
        <f t="shared" si="283"/>
        <v>0</v>
      </c>
      <c r="AM1097" s="116">
        <f t="shared" si="284"/>
        <v>0</v>
      </c>
      <c r="AN1097" s="116">
        <f t="shared" si="285"/>
        <v>0</v>
      </c>
      <c r="AO1097" s="116">
        <f t="shared" si="286"/>
        <v>0</v>
      </c>
      <c r="AP1097" s="116">
        <f t="shared" si="287"/>
        <v>0</v>
      </c>
      <c r="AQ1097" s="116">
        <f t="shared" si="288"/>
        <v>350</v>
      </c>
    </row>
    <row r="1098" spans="1:43" x14ac:dyDescent="0.25">
      <c r="A1098" s="119" t="s">
        <v>1403</v>
      </c>
      <c r="B1098" s="119" t="s">
        <v>1408</v>
      </c>
      <c r="C1098" s="120">
        <v>0</v>
      </c>
      <c r="D1098" s="120">
        <v>56</v>
      </c>
      <c r="E1098" s="120">
        <v>56</v>
      </c>
      <c r="F1098" s="120">
        <v>75</v>
      </c>
      <c r="G1098" s="120">
        <v>61</v>
      </c>
      <c r="H1098" s="120">
        <v>83</v>
      </c>
      <c r="I1098" s="120">
        <v>83</v>
      </c>
      <c r="J1098" s="120">
        <v>0</v>
      </c>
      <c r="K1098" s="120">
        <v>0</v>
      </c>
      <c r="L1098" s="120">
        <v>0</v>
      </c>
      <c r="M1098" s="120">
        <v>0</v>
      </c>
      <c r="N1098" s="120">
        <v>0</v>
      </c>
      <c r="O1098" s="120">
        <v>0</v>
      </c>
      <c r="P1098" s="120">
        <v>0</v>
      </c>
      <c r="Q1098" s="120">
        <v>0</v>
      </c>
      <c r="R1098" s="120">
        <v>414</v>
      </c>
      <c r="AB1098" s="116">
        <f t="shared" si="273"/>
        <v>0</v>
      </c>
      <c r="AC1098" s="116">
        <f t="shared" si="274"/>
        <v>56</v>
      </c>
      <c r="AD1098" s="116">
        <f t="shared" si="275"/>
        <v>56</v>
      </c>
      <c r="AE1098" s="116">
        <f t="shared" si="276"/>
        <v>75</v>
      </c>
      <c r="AF1098" s="116">
        <f t="shared" si="277"/>
        <v>61</v>
      </c>
      <c r="AG1098" s="116">
        <f t="shared" si="278"/>
        <v>83</v>
      </c>
      <c r="AH1098" s="116">
        <f t="shared" si="279"/>
        <v>83</v>
      </c>
      <c r="AI1098" s="116">
        <f t="shared" si="280"/>
        <v>0</v>
      </c>
      <c r="AJ1098" s="116">
        <f t="shared" si="281"/>
        <v>0</v>
      </c>
      <c r="AK1098" s="116">
        <f t="shared" si="282"/>
        <v>0</v>
      </c>
      <c r="AL1098" s="116">
        <f t="shared" si="283"/>
        <v>0</v>
      </c>
      <c r="AM1098" s="116">
        <f t="shared" si="284"/>
        <v>0</v>
      </c>
      <c r="AN1098" s="116">
        <f t="shared" si="285"/>
        <v>0</v>
      </c>
      <c r="AO1098" s="116">
        <f t="shared" si="286"/>
        <v>0</v>
      </c>
      <c r="AP1098" s="116">
        <f t="shared" si="287"/>
        <v>0</v>
      </c>
      <c r="AQ1098" s="116">
        <f t="shared" si="288"/>
        <v>414</v>
      </c>
    </row>
    <row r="1099" spans="1:43" x14ac:dyDescent="0.25">
      <c r="A1099" s="119" t="s">
        <v>1403</v>
      </c>
      <c r="B1099" s="119" t="s">
        <v>1409</v>
      </c>
      <c r="C1099" s="120">
        <v>0</v>
      </c>
      <c r="D1099" s="120">
        <v>0</v>
      </c>
      <c r="E1099" s="120">
        <v>0</v>
      </c>
      <c r="F1099" s="120">
        <v>0</v>
      </c>
      <c r="G1099" s="120">
        <v>0</v>
      </c>
      <c r="H1099" s="120">
        <v>0</v>
      </c>
      <c r="I1099" s="120">
        <v>0</v>
      </c>
      <c r="J1099" s="120">
        <v>226</v>
      </c>
      <c r="K1099" s="120">
        <v>237</v>
      </c>
      <c r="L1099" s="120">
        <v>250</v>
      </c>
      <c r="M1099" s="120">
        <v>0</v>
      </c>
      <c r="N1099" s="120">
        <v>0</v>
      </c>
      <c r="O1099" s="120">
        <v>0</v>
      </c>
      <c r="P1099" s="120">
        <v>0</v>
      </c>
      <c r="Q1099" s="120">
        <v>0</v>
      </c>
      <c r="R1099" s="120">
        <v>713</v>
      </c>
      <c r="AB1099" s="116">
        <f t="shared" si="273"/>
        <v>0</v>
      </c>
      <c r="AC1099" s="116">
        <f t="shared" si="274"/>
        <v>0</v>
      </c>
      <c r="AD1099" s="116">
        <f t="shared" si="275"/>
        <v>0</v>
      </c>
      <c r="AE1099" s="116">
        <f t="shared" si="276"/>
        <v>0</v>
      </c>
      <c r="AF1099" s="116">
        <f t="shared" si="277"/>
        <v>0</v>
      </c>
      <c r="AG1099" s="116">
        <f t="shared" si="278"/>
        <v>0</v>
      </c>
      <c r="AH1099" s="116">
        <f t="shared" si="279"/>
        <v>0</v>
      </c>
      <c r="AI1099" s="116">
        <f t="shared" si="280"/>
        <v>226</v>
      </c>
      <c r="AJ1099" s="116">
        <f t="shared" si="281"/>
        <v>237</v>
      </c>
      <c r="AK1099" s="116">
        <f t="shared" si="282"/>
        <v>250</v>
      </c>
      <c r="AL1099" s="116">
        <f t="shared" si="283"/>
        <v>0</v>
      </c>
      <c r="AM1099" s="116">
        <f t="shared" si="284"/>
        <v>0</v>
      </c>
      <c r="AN1099" s="116">
        <f t="shared" si="285"/>
        <v>0</v>
      </c>
      <c r="AO1099" s="116">
        <f t="shared" si="286"/>
        <v>0</v>
      </c>
      <c r="AP1099" s="116">
        <f t="shared" si="287"/>
        <v>0</v>
      </c>
      <c r="AQ1099" s="116">
        <f t="shared" si="288"/>
        <v>713</v>
      </c>
    </row>
    <row r="1100" spans="1:43" x14ac:dyDescent="0.25">
      <c r="A1100" s="119" t="s">
        <v>1403</v>
      </c>
      <c r="B1100" s="119" t="s">
        <v>1410</v>
      </c>
      <c r="C1100" s="120">
        <v>0</v>
      </c>
      <c r="D1100" s="120">
        <v>56</v>
      </c>
      <c r="E1100" s="120">
        <v>53</v>
      </c>
      <c r="F1100" s="120">
        <v>62</v>
      </c>
      <c r="G1100" s="120">
        <v>70</v>
      </c>
      <c r="H1100" s="120">
        <v>67</v>
      </c>
      <c r="I1100" s="120">
        <v>61</v>
      </c>
      <c r="J1100" s="120">
        <v>0</v>
      </c>
      <c r="K1100" s="120">
        <v>0</v>
      </c>
      <c r="L1100" s="120">
        <v>0</v>
      </c>
      <c r="M1100" s="120">
        <v>0</v>
      </c>
      <c r="N1100" s="120">
        <v>0</v>
      </c>
      <c r="O1100" s="120">
        <v>0</v>
      </c>
      <c r="P1100" s="120">
        <v>0</v>
      </c>
      <c r="Q1100" s="120">
        <v>0</v>
      </c>
      <c r="R1100" s="120">
        <v>369</v>
      </c>
      <c r="AB1100" s="116">
        <f t="shared" si="273"/>
        <v>0</v>
      </c>
      <c r="AC1100" s="116">
        <f t="shared" si="274"/>
        <v>56</v>
      </c>
      <c r="AD1100" s="116">
        <f t="shared" si="275"/>
        <v>53</v>
      </c>
      <c r="AE1100" s="116">
        <f t="shared" si="276"/>
        <v>62</v>
      </c>
      <c r="AF1100" s="116">
        <f t="shared" si="277"/>
        <v>70</v>
      </c>
      <c r="AG1100" s="116">
        <f t="shared" si="278"/>
        <v>67</v>
      </c>
      <c r="AH1100" s="116">
        <f t="shared" si="279"/>
        <v>61</v>
      </c>
      <c r="AI1100" s="116">
        <f t="shared" si="280"/>
        <v>0</v>
      </c>
      <c r="AJ1100" s="116">
        <f t="shared" si="281"/>
        <v>0</v>
      </c>
      <c r="AK1100" s="116">
        <f t="shared" si="282"/>
        <v>0</v>
      </c>
      <c r="AL1100" s="116">
        <f t="shared" si="283"/>
        <v>0</v>
      </c>
      <c r="AM1100" s="116">
        <f t="shared" si="284"/>
        <v>0</v>
      </c>
      <c r="AN1100" s="116">
        <f t="shared" si="285"/>
        <v>0</v>
      </c>
      <c r="AO1100" s="116">
        <f t="shared" si="286"/>
        <v>0</v>
      </c>
      <c r="AP1100" s="116">
        <f t="shared" si="287"/>
        <v>0</v>
      </c>
      <c r="AQ1100" s="116">
        <f t="shared" si="288"/>
        <v>369</v>
      </c>
    </row>
    <row r="1101" spans="1:43" x14ac:dyDescent="0.25">
      <c r="A1101" s="119" t="s">
        <v>1403</v>
      </c>
      <c r="B1101" s="119" t="s">
        <v>1411</v>
      </c>
      <c r="C1101" s="120">
        <v>0</v>
      </c>
      <c r="D1101" s="120">
        <v>0</v>
      </c>
      <c r="E1101" s="120">
        <v>0</v>
      </c>
      <c r="F1101" s="120">
        <v>0</v>
      </c>
      <c r="G1101" s="120">
        <v>0</v>
      </c>
      <c r="H1101" s="120">
        <v>0</v>
      </c>
      <c r="I1101" s="120">
        <v>0</v>
      </c>
      <c r="J1101" s="120">
        <v>288</v>
      </c>
      <c r="K1101" s="120">
        <v>270</v>
      </c>
      <c r="L1101" s="120">
        <v>302</v>
      </c>
      <c r="M1101" s="120">
        <v>0</v>
      </c>
      <c r="N1101" s="120">
        <v>0</v>
      </c>
      <c r="O1101" s="120">
        <v>0</v>
      </c>
      <c r="P1101" s="120">
        <v>0</v>
      </c>
      <c r="Q1101" s="120">
        <v>0</v>
      </c>
      <c r="R1101" s="120">
        <v>860</v>
      </c>
      <c r="AB1101" s="116">
        <f t="shared" si="273"/>
        <v>0</v>
      </c>
      <c r="AC1101" s="116">
        <f t="shared" si="274"/>
        <v>0</v>
      </c>
      <c r="AD1101" s="116">
        <f t="shared" si="275"/>
        <v>0</v>
      </c>
      <c r="AE1101" s="116">
        <f t="shared" si="276"/>
        <v>0</v>
      </c>
      <c r="AF1101" s="116">
        <f t="shared" si="277"/>
        <v>0</v>
      </c>
      <c r="AG1101" s="116">
        <f t="shared" si="278"/>
        <v>0</v>
      </c>
      <c r="AH1101" s="116">
        <f t="shared" si="279"/>
        <v>0</v>
      </c>
      <c r="AI1101" s="116">
        <f t="shared" si="280"/>
        <v>288</v>
      </c>
      <c r="AJ1101" s="116">
        <f t="shared" si="281"/>
        <v>270</v>
      </c>
      <c r="AK1101" s="116">
        <f t="shared" si="282"/>
        <v>302</v>
      </c>
      <c r="AL1101" s="116">
        <f t="shared" si="283"/>
        <v>0</v>
      </c>
      <c r="AM1101" s="116">
        <f t="shared" si="284"/>
        <v>0</v>
      </c>
      <c r="AN1101" s="116">
        <f t="shared" si="285"/>
        <v>0</v>
      </c>
      <c r="AO1101" s="116">
        <f t="shared" si="286"/>
        <v>0</v>
      </c>
      <c r="AP1101" s="116">
        <f t="shared" si="287"/>
        <v>0</v>
      </c>
      <c r="AQ1101" s="116">
        <f t="shared" si="288"/>
        <v>860</v>
      </c>
    </row>
    <row r="1102" spans="1:43" x14ac:dyDescent="0.25">
      <c r="A1102" s="119" t="s">
        <v>1403</v>
      </c>
      <c r="B1102" s="119" t="s">
        <v>797</v>
      </c>
      <c r="C1102" s="120">
        <v>0</v>
      </c>
      <c r="D1102" s="120">
        <v>44</v>
      </c>
      <c r="E1102" s="120">
        <v>45</v>
      </c>
      <c r="F1102" s="120">
        <v>42</v>
      </c>
      <c r="G1102" s="120">
        <v>52</v>
      </c>
      <c r="H1102" s="120">
        <v>75</v>
      </c>
      <c r="I1102" s="120">
        <v>62</v>
      </c>
      <c r="J1102" s="120">
        <v>0</v>
      </c>
      <c r="K1102" s="120">
        <v>0</v>
      </c>
      <c r="L1102" s="120">
        <v>0</v>
      </c>
      <c r="M1102" s="120">
        <v>0</v>
      </c>
      <c r="N1102" s="120">
        <v>0</v>
      </c>
      <c r="O1102" s="120">
        <v>0</v>
      </c>
      <c r="P1102" s="120">
        <v>0</v>
      </c>
      <c r="Q1102" s="120">
        <v>0</v>
      </c>
      <c r="R1102" s="120">
        <v>320</v>
      </c>
      <c r="AB1102" s="116">
        <f t="shared" si="273"/>
        <v>0</v>
      </c>
      <c r="AC1102" s="116">
        <f t="shared" si="274"/>
        <v>44</v>
      </c>
      <c r="AD1102" s="116">
        <f t="shared" si="275"/>
        <v>45</v>
      </c>
      <c r="AE1102" s="116">
        <f t="shared" si="276"/>
        <v>42</v>
      </c>
      <c r="AF1102" s="116">
        <f t="shared" si="277"/>
        <v>52</v>
      </c>
      <c r="AG1102" s="116">
        <f t="shared" si="278"/>
        <v>75</v>
      </c>
      <c r="AH1102" s="116">
        <f t="shared" si="279"/>
        <v>62</v>
      </c>
      <c r="AI1102" s="116">
        <f t="shared" si="280"/>
        <v>0</v>
      </c>
      <c r="AJ1102" s="116">
        <f t="shared" si="281"/>
        <v>0</v>
      </c>
      <c r="AK1102" s="116">
        <f t="shared" si="282"/>
        <v>0</v>
      </c>
      <c r="AL1102" s="116">
        <f t="shared" si="283"/>
        <v>0</v>
      </c>
      <c r="AM1102" s="116">
        <f t="shared" si="284"/>
        <v>0</v>
      </c>
      <c r="AN1102" s="116">
        <f t="shared" si="285"/>
        <v>0</v>
      </c>
      <c r="AO1102" s="116">
        <f t="shared" si="286"/>
        <v>0</v>
      </c>
      <c r="AP1102" s="116">
        <f t="shared" si="287"/>
        <v>0</v>
      </c>
      <c r="AQ1102" s="116">
        <f t="shared" si="288"/>
        <v>320</v>
      </c>
    </row>
    <row r="1103" spans="1:43" x14ac:dyDescent="0.25">
      <c r="A1103" s="119" t="s">
        <v>1403</v>
      </c>
      <c r="B1103" s="119" t="s">
        <v>802</v>
      </c>
      <c r="C1103" s="120">
        <v>0</v>
      </c>
      <c r="D1103" s="120">
        <v>46</v>
      </c>
      <c r="E1103" s="120">
        <v>57</v>
      </c>
      <c r="F1103" s="120">
        <v>50</v>
      </c>
      <c r="G1103" s="120">
        <v>63</v>
      </c>
      <c r="H1103" s="120">
        <v>65</v>
      </c>
      <c r="I1103" s="120">
        <v>70</v>
      </c>
      <c r="J1103" s="120">
        <v>0</v>
      </c>
      <c r="K1103" s="120">
        <v>0</v>
      </c>
      <c r="L1103" s="120">
        <v>0</v>
      </c>
      <c r="M1103" s="120">
        <v>0</v>
      </c>
      <c r="N1103" s="120">
        <v>0</v>
      </c>
      <c r="O1103" s="120">
        <v>0</v>
      </c>
      <c r="P1103" s="120">
        <v>0</v>
      </c>
      <c r="Q1103" s="120">
        <v>0</v>
      </c>
      <c r="R1103" s="120">
        <v>351</v>
      </c>
      <c r="AB1103" s="116">
        <f t="shared" si="273"/>
        <v>0</v>
      </c>
      <c r="AC1103" s="116">
        <f t="shared" si="274"/>
        <v>46</v>
      </c>
      <c r="AD1103" s="116">
        <f t="shared" si="275"/>
        <v>57</v>
      </c>
      <c r="AE1103" s="116">
        <f t="shared" si="276"/>
        <v>50</v>
      </c>
      <c r="AF1103" s="116">
        <f t="shared" si="277"/>
        <v>63</v>
      </c>
      <c r="AG1103" s="116">
        <f t="shared" si="278"/>
        <v>65</v>
      </c>
      <c r="AH1103" s="116">
        <f t="shared" si="279"/>
        <v>70</v>
      </c>
      <c r="AI1103" s="116">
        <f t="shared" si="280"/>
        <v>0</v>
      </c>
      <c r="AJ1103" s="116">
        <f t="shared" si="281"/>
        <v>0</v>
      </c>
      <c r="AK1103" s="116">
        <f t="shared" si="282"/>
        <v>0</v>
      </c>
      <c r="AL1103" s="116">
        <f t="shared" si="283"/>
        <v>0</v>
      </c>
      <c r="AM1103" s="116">
        <f t="shared" si="284"/>
        <v>0</v>
      </c>
      <c r="AN1103" s="116">
        <f t="shared" si="285"/>
        <v>0</v>
      </c>
      <c r="AO1103" s="116">
        <f t="shared" si="286"/>
        <v>0</v>
      </c>
      <c r="AP1103" s="116">
        <f t="shared" si="287"/>
        <v>0</v>
      </c>
      <c r="AQ1103" s="116">
        <f t="shared" si="288"/>
        <v>351</v>
      </c>
    </row>
    <row r="1104" spans="1:43" x14ac:dyDescent="0.25">
      <c r="A1104" s="119" t="s">
        <v>1403</v>
      </c>
      <c r="B1104" s="119" t="s">
        <v>1412</v>
      </c>
      <c r="C1104" s="120">
        <v>0</v>
      </c>
      <c r="D1104" s="120">
        <v>19</v>
      </c>
      <c r="E1104" s="120">
        <v>44</v>
      </c>
      <c r="F1104" s="120">
        <v>21</v>
      </c>
      <c r="G1104" s="120">
        <v>30</v>
      </c>
      <c r="H1104" s="120">
        <v>38</v>
      </c>
      <c r="I1104" s="120">
        <v>34</v>
      </c>
      <c r="J1104" s="120">
        <v>0</v>
      </c>
      <c r="K1104" s="120">
        <v>0</v>
      </c>
      <c r="L1104" s="120">
        <v>0</v>
      </c>
      <c r="M1104" s="120">
        <v>0</v>
      </c>
      <c r="N1104" s="120">
        <v>0</v>
      </c>
      <c r="O1104" s="120">
        <v>0</v>
      </c>
      <c r="P1104" s="120">
        <v>0</v>
      </c>
      <c r="Q1104" s="120">
        <v>0</v>
      </c>
      <c r="R1104" s="120">
        <v>186</v>
      </c>
      <c r="AB1104" s="116">
        <f t="shared" si="273"/>
        <v>0</v>
      </c>
      <c r="AC1104" s="116">
        <f t="shared" si="274"/>
        <v>19</v>
      </c>
      <c r="AD1104" s="116">
        <f t="shared" si="275"/>
        <v>44</v>
      </c>
      <c r="AE1104" s="116">
        <f t="shared" si="276"/>
        <v>21</v>
      </c>
      <c r="AF1104" s="116">
        <f t="shared" si="277"/>
        <v>30</v>
      </c>
      <c r="AG1104" s="116">
        <f t="shared" si="278"/>
        <v>38</v>
      </c>
      <c r="AH1104" s="116">
        <f t="shared" si="279"/>
        <v>34</v>
      </c>
      <c r="AI1104" s="116">
        <f t="shared" si="280"/>
        <v>0</v>
      </c>
      <c r="AJ1104" s="116">
        <f t="shared" si="281"/>
        <v>0</v>
      </c>
      <c r="AK1104" s="116">
        <f t="shared" si="282"/>
        <v>0</v>
      </c>
      <c r="AL1104" s="116">
        <f t="shared" si="283"/>
        <v>0</v>
      </c>
      <c r="AM1104" s="116">
        <f t="shared" si="284"/>
        <v>0</v>
      </c>
      <c r="AN1104" s="116">
        <f t="shared" si="285"/>
        <v>0</v>
      </c>
      <c r="AO1104" s="116">
        <f t="shared" si="286"/>
        <v>0</v>
      </c>
      <c r="AP1104" s="116">
        <f t="shared" si="287"/>
        <v>0</v>
      </c>
      <c r="AQ1104" s="116">
        <f t="shared" si="288"/>
        <v>186</v>
      </c>
    </row>
    <row r="1105" spans="1:43" x14ac:dyDescent="0.25">
      <c r="A1105" s="119" t="s">
        <v>1403</v>
      </c>
      <c r="B1105" s="119" t="s">
        <v>1413</v>
      </c>
      <c r="C1105" s="120">
        <v>0</v>
      </c>
      <c r="D1105" s="120">
        <v>56</v>
      </c>
      <c r="E1105" s="120">
        <v>49</v>
      </c>
      <c r="F1105" s="120">
        <v>69</v>
      </c>
      <c r="G1105" s="120">
        <v>54</v>
      </c>
      <c r="H1105" s="120">
        <v>60</v>
      </c>
      <c r="I1105" s="120">
        <v>48</v>
      </c>
      <c r="J1105" s="120">
        <v>0</v>
      </c>
      <c r="K1105" s="120">
        <v>0</v>
      </c>
      <c r="L1105" s="120">
        <v>0</v>
      </c>
      <c r="M1105" s="120">
        <v>0</v>
      </c>
      <c r="N1105" s="120">
        <v>0</v>
      </c>
      <c r="O1105" s="120">
        <v>0</v>
      </c>
      <c r="P1105" s="120">
        <v>0</v>
      </c>
      <c r="Q1105" s="120">
        <v>0</v>
      </c>
      <c r="R1105" s="120">
        <v>336</v>
      </c>
      <c r="AB1105" s="116">
        <f t="shared" si="273"/>
        <v>0</v>
      </c>
      <c r="AC1105" s="116">
        <f t="shared" si="274"/>
        <v>56</v>
      </c>
      <c r="AD1105" s="116">
        <f t="shared" si="275"/>
        <v>49</v>
      </c>
      <c r="AE1105" s="116">
        <f t="shared" si="276"/>
        <v>69</v>
      </c>
      <c r="AF1105" s="116">
        <f t="shared" si="277"/>
        <v>54</v>
      </c>
      <c r="AG1105" s="116">
        <f t="shared" si="278"/>
        <v>60</v>
      </c>
      <c r="AH1105" s="116">
        <f t="shared" si="279"/>
        <v>48</v>
      </c>
      <c r="AI1105" s="116">
        <f t="shared" si="280"/>
        <v>0</v>
      </c>
      <c r="AJ1105" s="116">
        <f t="shared" si="281"/>
        <v>0</v>
      </c>
      <c r="AK1105" s="116">
        <f t="shared" si="282"/>
        <v>0</v>
      </c>
      <c r="AL1105" s="116">
        <f t="shared" si="283"/>
        <v>0</v>
      </c>
      <c r="AM1105" s="116">
        <f t="shared" si="284"/>
        <v>0</v>
      </c>
      <c r="AN1105" s="116">
        <f t="shared" si="285"/>
        <v>0</v>
      </c>
      <c r="AO1105" s="116">
        <f t="shared" si="286"/>
        <v>0</v>
      </c>
      <c r="AP1105" s="116">
        <f t="shared" si="287"/>
        <v>0</v>
      </c>
      <c r="AQ1105" s="116">
        <f t="shared" si="288"/>
        <v>336</v>
      </c>
    </row>
    <row r="1106" spans="1:43" x14ac:dyDescent="0.25">
      <c r="A1106" s="119" t="s">
        <v>1403</v>
      </c>
      <c r="B1106" s="119" t="s">
        <v>1414</v>
      </c>
      <c r="C1106" s="120">
        <v>0</v>
      </c>
      <c r="D1106" s="120">
        <v>36</v>
      </c>
      <c r="E1106" s="120">
        <v>42</v>
      </c>
      <c r="F1106" s="120">
        <v>66</v>
      </c>
      <c r="G1106" s="120">
        <v>55</v>
      </c>
      <c r="H1106" s="120">
        <v>61</v>
      </c>
      <c r="I1106" s="120">
        <v>61</v>
      </c>
      <c r="J1106" s="120">
        <v>0</v>
      </c>
      <c r="K1106" s="120">
        <v>0</v>
      </c>
      <c r="L1106" s="120">
        <v>0</v>
      </c>
      <c r="M1106" s="120">
        <v>0</v>
      </c>
      <c r="N1106" s="120">
        <v>0</v>
      </c>
      <c r="O1106" s="120">
        <v>0</v>
      </c>
      <c r="P1106" s="120">
        <v>0</v>
      </c>
      <c r="Q1106" s="120">
        <v>0</v>
      </c>
      <c r="R1106" s="120">
        <v>321</v>
      </c>
      <c r="AB1106" s="116">
        <f t="shared" si="273"/>
        <v>0</v>
      </c>
      <c r="AC1106" s="116">
        <f t="shared" si="274"/>
        <v>36</v>
      </c>
      <c r="AD1106" s="116">
        <f t="shared" si="275"/>
        <v>42</v>
      </c>
      <c r="AE1106" s="116">
        <f t="shared" si="276"/>
        <v>66</v>
      </c>
      <c r="AF1106" s="116">
        <f t="shared" si="277"/>
        <v>55</v>
      </c>
      <c r="AG1106" s="116">
        <f t="shared" si="278"/>
        <v>61</v>
      </c>
      <c r="AH1106" s="116">
        <f t="shared" si="279"/>
        <v>61</v>
      </c>
      <c r="AI1106" s="116">
        <f t="shared" si="280"/>
        <v>0</v>
      </c>
      <c r="AJ1106" s="116">
        <f t="shared" si="281"/>
        <v>0</v>
      </c>
      <c r="AK1106" s="116">
        <f t="shared" si="282"/>
        <v>0</v>
      </c>
      <c r="AL1106" s="116">
        <f t="shared" si="283"/>
        <v>0</v>
      </c>
      <c r="AM1106" s="116">
        <f t="shared" si="284"/>
        <v>0</v>
      </c>
      <c r="AN1106" s="116">
        <f t="shared" si="285"/>
        <v>0</v>
      </c>
      <c r="AO1106" s="116">
        <f t="shared" si="286"/>
        <v>0</v>
      </c>
      <c r="AP1106" s="116">
        <f t="shared" si="287"/>
        <v>0</v>
      </c>
      <c r="AQ1106" s="116">
        <f t="shared" si="288"/>
        <v>321</v>
      </c>
    </row>
    <row r="1107" spans="1:43" x14ac:dyDescent="0.25">
      <c r="A1107" s="119" t="s">
        <v>1403</v>
      </c>
      <c r="B1107" s="119" t="s">
        <v>1415</v>
      </c>
      <c r="C1107" s="120">
        <v>0</v>
      </c>
      <c r="D1107" s="120">
        <v>45</v>
      </c>
      <c r="E1107" s="120">
        <v>47</v>
      </c>
      <c r="F1107" s="120">
        <v>55</v>
      </c>
      <c r="G1107" s="120">
        <v>77</v>
      </c>
      <c r="H1107" s="120">
        <v>64</v>
      </c>
      <c r="I1107" s="120">
        <v>54</v>
      </c>
      <c r="J1107" s="120">
        <v>0</v>
      </c>
      <c r="K1107" s="120">
        <v>0</v>
      </c>
      <c r="L1107" s="120">
        <v>0</v>
      </c>
      <c r="M1107" s="120">
        <v>0</v>
      </c>
      <c r="N1107" s="120">
        <v>0</v>
      </c>
      <c r="O1107" s="120">
        <v>0</v>
      </c>
      <c r="P1107" s="120">
        <v>0</v>
      </c>
      <c r="Q1107" s="120">
        <v>0</v>
      </c>
      <c r="R1107" s="120">
        <v>342</v>
      </c>
      <c r="AB1107" s="116">
        <f t="shared" si="273"/>
        <v>0</v>
      </c>
      <c r="AC1107" s="116">
        <f t="shared" si="274"/>
        <v>45</v>
      </c>
      <c r="AD1107" s="116">
        <f t="shared" si="275"/>
        <v>47</v>
      </c>
      <c r="AE1107" s="116">
        <f t="shared" si="276"/>
        <v>55</v>
      </c>
      <c r="AF1107" s="116">
        <f t="shared" si="277"/>
        <v>77</v>
      </c>
      <c r="AG1107" s="116">
        <f t="shared" si="278"/>
        <v>64</v>
      </c>
      <c r="AH1107" s="116">
        <f t="shared" si="279"/>
        <v>54</v>
      </c>
      <c r="AI1107" s="116">
        <f t="shared" si="280"/>
        <v>0</v>
      </c>
      <c r="AJ1107" s="116">
        <f t="shared" si="281"/>
        <v>0</v>
      </c>
      <c r="AK1107" s="116">
        <f t="shared" si="282"/>
        <v>0</v>
      </c>
      <c r="AL1107" s="116">
        <f t="shared" si="283"/>
        <v>0</v>
      </c>
      <c r="AM1107" s="116">
        <f t="shared" si="284"/>
        <v>0</v>
      </c>
      <c r="AN1107" s="116">
        <f t="shared" si="285"/>
        <v>0</v>
      </c>
      <c r="AO1107" s="116">
        <f t="shared" si="286"/>
        <v>0</v>
      </c>
      <c r="AP1107" s="116">
        <f t="shared" si="287"/>
        <v>0</v>
      </c>
      <c r="AQ1107" s="116">
        <f t="shared" si="288"/>
        <v>342</v>
      </c>
    </row>
    <row r="1108" spans="1:43" x14ac:dyDescent="0.25">
      <c r="A1108" s="119" t="s">
        <v>1403</v>
      </c>
      <c r="B1108" s="119" t="s">
        <v>1416</v>
      </c>
      <c r="C1108" s="120">
        <v>173</v>
      </c>
      <c r="D1108" s="120">
        <v>0</v>
      </c>
      <c r="E1108" s="120">
        <v>0</v>
      </c>
      <c r="F1108" s="120">
        <v>0</v>
      </c>
      <c r="G1108" s="120">
        <v>0</v>
      </c>
      <c r="H1108" s="120">
        <v>0</v>
      </c>
      <c r="I1108" s="120">
        <v>0</v>
      </c>
      <c r="J1108" s="120">
        <v>0</v>
      </c>
      <c r="K1108" s="120">
        <v>0</v>
      </c>
      <c r="L1108" s="120">
        <v>0</v>
      </c>
      <c r="M1108" s="120">
        <v>0</v>
      </c>
      <c r="N1108" s="120">
        <v>0</v>
      </c>
      <c r="O1108" s="120">
        <v>0</v>
      </c>
      <c r="P1108" s="120">
        <v>0</v>
      </c>
      <c r="Q1108" s="120">
        <v>0</v>
      </c>
      <c r="R1108" s="120">
        <v>173</v>
      </c>
      <c r="AB1108" s="116">
        <f t="shared" si="273"/>
        <v>173</v>
      </c>
      <c r="AC1108" s="116">
        <f t="shared" si="274"/>
        <v>0</v>
      </c>
      <c r="AD1108" s="116">
        <f t="shared" si="275"/>
        <v>0</v>
      </c>
      <c r="AE1108" s="116">
        <f t="shared" si="276"/>
        <v>0</v>
      </c>
      <c r="AF1108" s="116">
        <f t="shared" si="277"/>
        <v>0</v>
      </c>
      <c r="AG1108" s="116">
        <f t="shared" si="278"/>
        <v>0</v>
      </c>
      <c r="AH1108" s="116">
        <f t="shared" si="279"/>
        <v>0</v>
      </c>
      <c r="AI1108" s="116">
        <f t="shared" si="280"/>
        <v>0</v>
      </c>
      <c r="AJ1108" s="116">
        <f t="shared" si="281"/>
        <v>0</v>
      </c>
      <c r="AK1108" s="116">
        <f t="shared" si="282"/>
        <v>0</v>
      </c>
      <c r="AL1108" s="116">
        <f t="shared" si="283"/>
        <v>0</v>
      </c>
      <c r="AM1108" s="116">
        <f t="shared" si="284"/>
        <v>0</v>
      </c>
      <c r="AN1108" s="116">
        <f t="shared" si="285"/>
        <v>0</v>
      </c>
      <c r="AO1108" s="116">
        <f t="shared" si="286"/>
        <v>0</v>
      </c>
      <c r="AP1108" s="116">
        <f t="shared" si="287"/>
        <v>0</v>
      </c>
      <c r="AQ1108" s="116">
        <f t="shared" si="288"/>
        <v>173</v>
      </c>
    </row>
    <row r="1109" spans="1:43" x14ac:dyDescent="0.25">
      <c r="A1109" s="119" t="s">
        <v>1403</v>
      </c>
      <c r="B1109" s="119" t="s">
        <v>1417</v>
      </c>
      <c r="C1109" s="120">
        <v>0</v>
      </c>
      <c r="D1109" s="120">
        <v>0</v>
      </c>
      <c r="E1109" s="120">
        <v>0</v>
      </c>
      <c r="F1109" s="120">
        <v>0</v>
      </c>
      <c r="G1109" s="120">
        <v>0</v>
      </c>
      <c r="H1109" s="120">
        <v>0</v>
      </c>
      <c r="I1109" s="120">
        <v>0</v>
      </c>
      <c r="J1109" s="120">
        <v>0</v>
      </c>
      <c r="K1109" s="120">
        <v>0</v>
      </c>
      <c r="L1109" s="120">
        <v>0</v>
      </c>
      <c r="M1109" s="120">
        <v>476</v>
      </c>
      <c r="N1109" s="120">
        <v>534</v>
      </c>
      <c r="O1109" s="120">
        <v>528</v>
      </c>
      <c r="P1109" s="120">
        <v>527</v>
      </c>
      <c r="Q1109" s="120">
        <v>31</v>
      </c>
      <c r="R1109" s="120">
        <v>2096</v>
      </c>
      <c r="AB1109" s="116">
        <f t="shared" si="273"/>
        <v>0</v>
      </c>
      <c r="AC1109" s="116">
        <f t="shared" si="274"/>
        <v>0</v>
      </c>
      <c r="AD1109" s="116">
        <f t="shared" si="275"/>
        <v>0</v>
      </c>
      <c r="AE1109" s="116">
        <f t="shared" si="276"/>
        <v>0</v>
      </c>
      <c r="AF1109" s="116">
        <f t="shared" si="277"/>
        <v>0</v>
      </c>
      <c r="AG1109" s="116">
        <f t="shared" si="278"/>
        <v>0</v>
      </c>
      <c r="AH1109" s="116">
        <f t="shared" si="279"/>
        <v>0</v>
      </c>
      <c r="AI1109" s="116">
        <f t="shared" si="280"/>
        <v>0</v>
      </c>
      <c r="AJ1109" s="116">
        <f t="shared" si="281"/>
        <v>0</v>
      </c>
      <c r="AK1109" s="116">
        <f t="shared" si="282"/>
        <v>0</v>
      </c>
      <c r="AL1109" s="116">
        <f t="shared" si="283"/>
        <v>476</v>
      </c>
      <c r="AM1109" s="116">
        <f t="shared" si="284"/>
        <v>534</v>
      </c>
      <c r="AN1109" s="116">
        <f t="shared" si="285"/>
        <v>528</v>
      </c>
      <c r="AO1109" s="116">
        <f t="shared" si="286"/>
        <v>527</v>
      </c>
      <c r="AP1109" s="116">
        <f t="shared" si="287"/>
        <v>31</v>
      </c>
      <c r="AQ1109" s="116">
        <f t="shared" si="288"/>
        <v>2096</v>
      </c>
    </row>
    <row r="1110" spans="1:43" x14ac:dyDescent="0.25">
      <c r="A1110" s="119" t="s">
        <v>1403</v>
      </c>
      <c r="B1110" s="119" t="s">
        <v>1418</v>
      </c>
      <c r="C1110" s="120">
        <v>0</v>
      </c>
      <c r="D1110" s="120">
        <v>0</v>
      </c>
      <c r="E1110" s="120">
        <v>0</v>
      </c>
      <c r="F1110" s="120">
        <v>0</v>
      </c>
      <c r="G1110" s="120">
        <v>0</v>
      </c>
      <c r="H1110" s="120">
        <v>0</v>
      </c>
      <c r="I1110" s="120">
        <v>0</v>
      </c>
      <c r="J1110" s="120">
        <v>0</v>
      </c>
      <c r="K1110" s="120">
        <v>0</v>
      </c>
      <c r="L1110" s="120">
        <v>0</v>
      </c>
      <c r="M1110" s="120">
        <v>459</v>
      </c>
      <c r="N1110" s="120">
        <v>505</v>
      </c>
      <c r="O1110" s="120">
        <v>459</v>
      </c>
      <c r="P1110" s="120">
        <v>470</v>
      </c>
      <c r="Q1110" s="120">
        <v>5</v>
      </c>
      <c r="R1110" s="120">
        <v>1898</v>
      </c>
      <c r="AB1110" s="116">
        <f t="shared" si="273"/>
        <v>0</v>
      </c>
      <c r="AC1110" s="116">
        <f t="shared" si="274"/>
        <v>0</v>
      </c>
      <c r="AD1110" s="116">
        <f t="shared" si="275"/>
        <v>0</v>
      </c>
      <c r="AE1110" s="116">
        <f t="shared" si="276"/>
        <v>0</v>
      </c>
      <c r="AF1110" s="116">
        <f t="shared" si="277"/>
        <v>0</v>
      </c>
      <c r="AG1110" s="116">
        <f t="shared" si="278"/>
        <v>0</v>
      </c>
      <c r="AH1110" s="116">
        <f t="shared" si="279"/>
        <v>0</v>
      </c>
      <c r="AI1110" s="116">
        <f t="shared" si="280"/>
        <v>0</v>
      </c>
      <c r="AJ1110" s="116">
        <f t="shared" si="281"/>
        <v>0</v>
      </c>
      <c r="AK1110" s="116">
        <f t="shared" si="282"/>
        <v>0</v>
      </c>
      <c r="AL1110" s="116">
        <f t="shared" si="283"/>
        <v>459</v>
      </c>
      <c r="AM1110" s="116">
        <f t="shared" si="284"/>
        <v>505</v>
      </c>
      <c r="AN1110" s="116">
        <f t="shared" si="285"/>
        <v>459</v>
      </c>
      <c r="AO1110" s="116">
        <f t="shared" si="286"/>
        <v>470</v>
      </c>
      <c r="AP1110" s="116">
        <f t="shared" si="287"/>
        <v>5</v>
      </c>
      <c r="AQ1110" s="116">
        <f t="shared" si="288"/>
        <v>1898</v>
      </c>
    </row>
    <row r="1111" spans="1:43" x14ac:dyDescent="0.25">
      <c r="A1111" s="119" t="s">
        <v>1403</v>
      </c>
      <c r="B1111" s="119" t="s">
        <v>1419</v>
      </c>
      <c r="C1111" s="120">
        <v>0</v>
      </c>
      <c r="D1111" s="120">
        <v>0</v>
      </c>
      <c r="E1111" s="120">
        <v>0</v>
      </c>
      <c r="F1111" s="120">
        <v>0</v>
      </c>
      <c r="G1111" s="120">
        <v>0</v>
      </c>
      <c r="H1111" s="120">
        <v>0</v>
      </c>
      <c r="I1111" s="120">
        <v>0</v>
      </c>
      <c r="J1111" s="120">
        <v>199</v>
      </c>
      <c r="K1111" s="120">
        <v>228</v>
      </c>
      <c r="L1111" s="120">
        <v>222</v>
      </c>
      <c r="M1111" s="120">
        <v>0</v>
      </c>
      <c r="N1111" s="120">
        <v>0</v>
      </c>
      <c r="O1111" s="120">
        <v>0</v>
      </c>
      <c r="P1111" s="120">
        <v>0</v>
      </c>
      <c r="Q1111" s="120">
        <v>0</v>
      </c>
      <c r="R1111" s="120">
        <v>649</v>
      </c>
      <c r="AB1111" s="116">
        <f t="shared" si="273"/>
        <v>0</v>
      </c>
      <c r="AC1111" s="116">
        <f t="shared" si="274"/>
        <v>0</v>
      </c>
      <c r="AD1111" s="116">
        <f t="shared" si="275"/>
        <v>0</v>
      </c>
      <c r="AE1111" s="116">
        <f t="shared" si="276"/>
        <v>0</v>
      </c>
      <c r="AF1111" s="116">
        <f t="shared" si="277"/>
        <v>0</v>
      </c>
      <c r="AG1111" s="116">
        <f t="shared" si="278"/>
        <v>0</v>
      </c>
      <c r="AH1111" s="116">
        <f t="shared" si="279"/>
        <v>0</v>
      </c>
      <c r="AI1111" s="116">
        <f t="shared" si="280"/>
        <v>199</v>
      </c>
      <c r="AJ1111" s="116">
        <f t="shared" si="281"/>
        <v>228</v>
      </c>
      <c r="AK1111" s="116">
        <f t="shared" si="282"/>
        <v>222</v>
      </c>
      <c r="AL1111" s="116">
        <f t="shared" si="283"/>
        <v>0</v>
      </c>
      <c r="AM1111" s="116">
        <f t="shared" si="284"/>
        <v>0</v>
      </c>
      <c r="AN1111" s="116">
        <f t="shared" si="285"/>
        <v>0</v>
      </c>
      <c r="AO1111" s="116">
        <f t="shared" si="286"/>
        <v>0</v>
      </c>
      <c r="AP1111" s="116">
        <f t="shared" si="287"/>
        <v>0</v>
      </c>
      <c r="AQ1111" s="116">
        <f t="shared" si="288"/>
        <v>649</v>
      </c>
    </row>
    <row r="1112" spans="1:43" x14ac:dyDescent="0.25">
      <c r="A1112" s="119" t="s">
        <v>1403</v>
      </c>
      <c r="B1112" s="119" t="s">
        <v>172</v>
      </c>
      <c r="C1112" s="120">
        <v>0</v>
      </c>
      <c r="D1112" s="120">
        <v>53</v>
      </c>
      <c r="E1112" s="120">
        <v>36</v>
      </c>
      <c r="F1112" s="120">
        <v>41</v>
      </c>
      <c r="G1112" s="120">
        <v>38</v>
      </c>
      <c r="H1112" s="120">
        <v>40</v>
      </c>
      <c r="I1112" s="120">
        <v>41</v>
      </c>
      <c r="J1112" s="120">
        <v>0</v>
      </c>
      <c r="K1112" s="120">
        <v>0</v>
      </c>
      <c r="L1112" s="120">
        <v>0</v>
      </c>
      <c r="M1112" s="120">
        <v>0</v>
      </c>
      <c r="N1112" s="120">
        <v>0</v>
      </c>
      <c r="O1112" s="120">
        <v>0</v>
      </c>
      <c r="P1112" s="120">
        <v>0</v>
      </c>
      <c r="Q1112" s="120">
        <v>0</v>
      </c>
      <c r="R1112" s="120">
        <v>249</v>
      </c>
      <c r="AB1112" s="116">
        <f t="shared" si="273"/>
        <v>0</v>
      </c>
      <c r="AC1112" s="116">
        <f t="shared" si="274"/>
        <v>53</v>
      </c>
      <c r="AD1112" s="116">
        <f t="shared" si="275"/>
        <v>36</v>
      </c>
      <c r="AE1112" s="116">
        <f t="shared" si="276"/>
        <v>41</v>
      </c>
      <c r="AF1112" s="116">
        <f t="shared" si="277"/>
        <v>38</v>
      </c>
      <c r="AG1112" s="116">
        <f t="shared" si="278"/>
        <v>40</v>
      </c>
      <c r="AH1112" s="116">
        <f t="shared" si="279"/>
        <v>41</v>
      </c>
      <c r="AI1112" s="116">
        <f t="shared" si="280"/>
        <v>0</v>
      </c>
      <c r="AJ1112" s="116">
        <f t="shared" si="281"/>
        <v>0</v>
      </c>
      <c r="AK1112" s="116">
        <f t="shared" si="282"/>
        <v>0</v>
      </c>
      <c r="AL1112" s="116">
        <f t="shared" si="283"/>
        <v>0</v>
      </c>
      <c r="AM1112" s="116">
        <f t="shared" si="284"/>
        <v>0</v>
      </c>
      <c r="AN1112" s="116">
        <f t="shared" si="285"/>
        <v>0</v>
      </c>
      <c r="AO1112" s="116">
        <f t="shared" si="286"/>
        <v>0</v>
      </c>
      <c r="AP1112" s="116">
        <f t="shared" si="287"/>
        <v>0</v>
      </c>
      <c r="AQ1112" s="116">
        <f t="shared" si="288"/>
        <v>249</v>
      </c>
    </row>
    <row r="1113" spans="1:43" x14ac:dyDescent="0.25">
      <c r="A1113" s="119" t="s">
        <v>1403</v>
      </c>
      <c r="B1113" s="119" t="s">
        <v>1420</v>
      </c>
      <c r="C1113" s="120">
        <v>0</v>
      </c>
      <c r="D1113" s="120">
        <v>43</v>
      </c>
      <c r="E1113" s="120">
        <v>44</v>
      </c>
      <c r="F1113" s="120">
        <v>47</v>
      </c>
      <c r="G1113" s="120">
        <v>36</v>
      </c>
      <c r="H1113" s="120">
        <v>48</v>
      </c>
      <c r="I1113" s="120">
        <v>35</v>
      </c>
      <c r="J1113" s="120">
        <v>0</v>
      </c>
      <c r="K1113" s="120">
        <v>0</v>
      </c>
      <c r="L1113" s="120">
        <v>0</v>
      </c>
      <c r="M1113" s="120">
        <v>0</v>
      </c>
      <c r="N1113" s="120">
        <v>0</v>
      </c>
      <c r="O1113" s="120">
        <v>0</v>
      </c>
      <c r="P1113" s="120">
        <v>0</v>
      </c>
      <c r="Q1113" s="120">
        <v>0</v>
      </c>
      <c r="R1113" s="120">
        <v>253</v>
      </c>
      <c r="AB1113" s="116">
        <f t="shared" si="273"/>
        <v>0</v>
      </c>
      <c r="AC1113" s="116">
        <f t="shared" si="274"/>
        <v>43</v>
      </c>
      <c r="AD1113" s="116">
        <f t="shared" si="275"/>
        <v>44</v>
      </c>
      <c r="AE1113" s="116">
        <f t="shared" si="276"/>
        <v>47</v>
      </c>
      <c r="AF1113" s="116">
        <f t="shared" si="277"/>
        <v>36</v>
      </c>
      <c r="AG1113" s="116">
        <f t="shared" si="278"/>
        <v>48</v>
      </c>
      <c r="AH1113" s="116">
        <f t="shared" si="279"/>
        <v>35</v>
      </c>
      <c r="AI1113" s="116">
        <f t="shared" si="280"/>
        <v>0</v>
      </c>
      <c r="AJ1113" s="116">
        <f t="shared" si="281"/>
        <v>0</v>
      </c>
      <c r="AK1113" s="116">
        <f t="shared" si="282"/>
        <v>0</v>
      </c>
      <c r="AL1113" s="116">
        <f t="shared" si="283"/>
        <v>0</v>
      </c>
      <c r="AM1113" s="116">
        <f t="shared" si="284"/>
        <v>0</v>
      </c>
      <c r="AN1113" s="116">
        <f t="shared" si="285"/>
        <v>0</v>
      </c>
      <c r="AO1113" s="116">
        <f t="shared" si="286"/>
        <v>0</v>
      </c>
      <c r="AP1113" s="116">
        <f t="shared" si="287"/>
        <v>0</v>
      </c>
      <c r="AQ1113" s="116">
        <f t="shared" si="288"/>
        <v>253</v>
      </c>
    </row>
    <row r="1114" spans="1:43" x14ac:dyDescent="0.25">
      <c r="A1114" s="119" t="s">
        <v>1403</v>
      </c>
      <c r="B1114" s="119" t="s">
        <v>1421</v>
      </c>
      <c r="C1114" s="120">
        <v>0</v>
      </c>
      <c r="D1114" s="120">
        <v>31</v>
      </c>
      <c r="E1114" s="120">
        <v>24</v>
      </c>
      <c r="F1114" s="120">
        <v>38</v>
      </c>
      <c r="G1114" s="120">
        <v>41</v>
      </c>
      <c r="H1114" s="120">
        <v>36</v>
      </c>
      <c r="I1114" s="120">
        <v>41</v>
      </c>
      <c r="J1114" s="120">
        <v>0</v>
      </c>
      <c r="K1114" s="120">
        <v>0</v>
      </c>
      <c r="L1114" s="120">
        <v>0</v>
      </c>
      <c r="M1114" s="120">
        <v>0</v>
      </c>
      <c r="N1114" s="120">
        <v>0</v>
      </c>
      <c r="O1114" s="120">
        <v>0</v>
      </c>
      <c r="P1114" s="120">
        <v>0</v>
      </c>
      <c r="Q1114" s="120">
        <v>0</v>
      </c>
      <c r="R1114" s="120">
        <v>211</v>
      </c>
      <c r="AB1114" s="116">
        <f t="shared" si="273"/>
        <v>0</v>
      </c>
      <c r="AC1114" s="116">
        <f t="shared" si="274"/>
        <v>31</v>
      </c>
      <c r="AD1114" s="116">
        <f t="shared" si="275"/>
        <v>24</v>
      </c>
      <c r="AE1114" s="116">
        <f t="shared" si="276"/>
        <v>38</v>
      </c>
      <c r="AF1114" s="116">
        <f t="shared" si="277"/>
        <v>41</v>
      </c>
      <c r="AG1114" s="116">
        <f t="shared" si="278"/>
        <v>36</v>
      </c>
      <c r="AH1114" s="116">
        <f t="shared" si="279"/>
        <v>41</v>
      </c>
      <c r="AI1114" s="116">
        <f t="shared" si="280"/>
        <v>0</v>
      </c>
      <c r="AJ1114" s="116">
        <f t="shared" si="281"/>
        <v>0</v>
      </c>
      <c r="AK1114" s="116">
        <f t="shared" si="282"/>
        <v>0</v>
      </c>
      <c r="AL1114" s="116">
        <f t="shared" si="283"/>
        <v>0</v>
      </c>
      <c r="AM1114" s="116">
        <f t="shared" si="284"/>
        <v>0</v>
      </c>
      <c r="AN1114" s="116">
        <f t="shared" si="285"/>
        <v>0</v>
      </c>
      <c r="AO1114" s="116">
        <f t="shared" si="286"/>
        <v>0</v>
      </c>
      <c r="AP1114" s="116">
        <f t="shared" si="287"/>
        <v>0</v>
      </c>
      <c r="AQ1114" s="116">
        <f t="shared" si="288"/>
        <v>211</v>
      </c>
    </row>
    <row r="1115" spans="1:43" x14ac:dyDescent="0.25">
      <c r="A1115" s="119" t="s">
        <v>1403</v>
      </c>
      <c r="B1115" s="119" t="s">
        <v>1422</v>
      </c>
      <c r="C1115" s="120">
        <v>0</v>
      </c>
      <c r="D1115" s="120">
        <v>61</v>
      </c>
      <c r="E1115" s="120">
        <v>69</v>
      </c>
      <c r="F1115" s="120">
        <v>58</v>
      </c>
      <c r="G1115" s="120">
        <v>73</v>
      </c>
      <c r="H1115" s="120">
        <v>61</v>
      </c>
      <c r="I1115" s="120">
        <v>77</v>
      </c>
      <c r="J1115" s="120">
        <v>0</v>
      </c>
      <c r="K1115" s="120">
        <v>0</v>
      </c>
      <c r="L1115" s="120">
        <v>0</v>
      </c>
      <c r="M1115" s="120">
        <v>0</v>
      </c>
      <c r="N1115" s="120">
        <v>0</v>
      </c>
      <c r="O1115" s="120">
        <v>0</v>
      </c>
      <c r="P1115" s="120">
        <v>0</v>
      </c>
      <c r="Q1115" s="120">
        <v>0</v>
      </c>
      <c r="R1115" s="120">
        <v>399</v>
      </c>
      <c r="AB1115" s="116">
        <f t="shared" si="273"/>
        <v>0</v>
      </c>
      <c r="AC1115" s="116">
        <f t="shared" si="274"/>
        <v>61</v>
      </c>
      <c r="AD1115" s="116">
        <f t="shared" si="275"/>
        <v>69</v>
      </c>
      <c r="AE1115" s="116">
        <f t="shared" si="276"/>
        <v>58</v>
      </c>
      <c r="AF1115" s="116">
        <f t="shared" si="277"/>
        <v>73</v>
      </c>
      <c r="AG1115" s="116">
        <f t="shared" si="278"/>
        <v>61</v>
      </c>
      <c r="AH1115" s="116">
        <f t="shared" si="279"/>
        <v>77</v>
      </c>
      <c r="AI1115" s="116">
        <f t="shared" si="280"/>
        <v>0</v>
      </c>
      <c r="AJ1115" s="116">
        <f t="shared" si="281"/>
        <v>0</v>
      </c>
      <c r="AK1115" s="116">
        <f t="shared" si="282"/>
        <v>0</v>
      </c>
      <c r="AL1115" s="116">
        <f t="shared" si="283"/>
        <v>0</v>
      </c>
      <c r="AM1115" s="116">
        <f t="shared" si="284"/>
        <v>0</v>
      </c>
      <c r="AN1115" s="116">
        <f t="shared" si="285"/>
        <v>0</v>
      </c>
      <c r="AO1115" s="116">
        <f t="shared" si="286"/>
        <v>0</v>
      </c>
      <c r="AP1115" s="116">
        <f t="shared" si="287"/>
        <v>0</v>
      </c>
      <c r="AQ1115" s="116">
        <f t="shared" si="288"/>
        <v>399</v>
      </c>
    </row>
    <row r="1116" spans="1:43" x14ac:dyDescent="0.25">
      <c r="A1116" s="119" t="s">
        <v>1423</v>
      </c>
      <c r="B1116" s="119" t="s">
        <v>1424</v>
      </c>
      <c r="C1116" s="120">
        <v>0</v>
      </c>
      <c r="D1116" s="120">
        <v>0</v>
      </c>
      <c r="E1116" s="120">
        <v>0</v>
      </c>
      <c r="F1116" s="120">
        <v>0</v>
      </c>
      <c r="G1116" s="120">
        <v>143</v>
      </c>
      <c r="H1116" s="120">
        <v>168</v>
      </c>
      <c r="I1116" s="120">
        <v>132</v>
      </c>
      <c r="J1116" s="120">
        <v>136</v>
      </c>
      <c r="K1116" s="120">
        <v>0</v>
      </c>
      <c r="L1116" s="120">
        <v>0</v>
      </c>
      <c r="M1116" s="120">
        <v>0</v>
      </c>
      <c r="N1116" s="120">
        <v>0</v>
      </c>
      <c r="O1116" s="120">
        <v>0</v>
      </c>
      <c r="P1116" s="120">
        <v>0</v>
      </c>
      <c r="Q1116" s="120">
        <v>0</v>
      </c>
      <c r="R1116" s="120">
        <v>579</v>
      </c>
      <c r="AB1116" s="116">
        <f t="shared" si="273"/>
        <v>0</v>
      </c>
      <c r="AC1116" s="116">
        <f t="shared" si="274"/>
        <v>0</v>
      </c>
      <c r="AD1116" s="116">
        <f t="shared" si="275"/>
        <v>0</v>
      </c>
      <c r="AE1116" s="116">
        <f t="shared" si="276"/>
        <v>0</v>
      </c>
      <c r="AF1116" s="116">
        <f t="shared" si="277"/>
        <v>143</v>
      </c>
      <c r="AG1116" s="116">
        <f t="shared" si="278"/>
        <v>168</v>
      </c>
      <c r="AH1116" s="116">
        <f t="shared" si="279"/>
        <v>132</v>
      </c>
      <c r="AI1116" s="116">
        <f t="shared" si="280"/>
        <v>136</v>
      </c>
      <c r="AJ1116" s="116">
        <f t="shared" si="281"/>
        <v>0</v>
      </c>
      <c r="AK1116" s="116">
        <f t="shared" si="282"/>
        <v>0</v>
      </c>
      <c r="AL1116" s="116">
        <f t="shared" si="283"/>
        <v>0</v>
      </c>
      <c r="AM1116" s="116">
        <f t="shared" si="284"/>
        <v>0</v>
      </c>
      <c r="AN1116" s="116">
        <f t="shared" si="285"/>
        <v>0</v>
      </c>
      <c r="AO1116" s="116">
        <f t="shared" si="286"/>
        <v>0</v>
      </c>
      <c r="AP1116" s="116">
        <f t="shared" si="287"/>
        <v>0</v>
      </c>
      <c r="AQ1116" s="116">
        <f t="shared" si="288"/>
        <v>579</v>
      </c>
    </row>
    <row r="1117" spans="1:43" x14ac:dyDescent="0.25">
      <c r="A1117" s="119" t="s">
        <v>1423</v>
      </c>
      <c r="B1117" s="119" t="s">
        <v>1425</v>
      </c>
      <c r="C1117" s="120">
        <v>56</v>
      </c>
      <c r="D1117" s="120">
        <v>135</v>
      </c>
      <c r="E1117" s="120">
        <v>169</v>
      </c>
      <c r="F1117" s="120">
        <v>117</v>
      </c>
      <c r="G1117" s="120">
        <v>0</v>
      </c>
      <c r="H1117" s="120">
        <v>0</v>
      </c>
      <c r="I1117" s="120">
        <v>0</v>
      </c>
      <c r="J1117" s="120">
        <v>0</v>
      </c>
      <c r="K1117" s="120">
        <v>0</v>
      </c>
      <c r="L1117" s="120">
        <v>0</v>
      </c>
      <c r="M1117" s="120">
        <v>0</v>
      </c>
      <c r="N1117" s="120">
        <v>0</v>
      </c>
      <c r="O1117" s="120">
        <v>0</v>
      </c>
      <c r="P1117" s="120">
        <v>0</v>
      </c>
      <c r="Q1117" s="120">
        <v>0</v>
      </c>
      <c r="R1117" s="120">
        <v>477</v>
      </c>
      <c r="AB1117" s="116">
        <f t="shared" si="273"/>
        <v>56</v>
      </c>
      <c r="AC1117" s="116">
        <f t="shared" si="274"/>
        <v>135</v>
      </c>
      <c r="AD1117" s="116">
        <f t="shared" si="275"/>
        <v>169</v>
      </c>
      <c r="AE1117" s="116">
        <f t="shared" si="276"/>
        <v>117</v>
      </c>
      <c r="AF1117" s="116">
        <f t="shared" si="277"/>
        <v>0</v>
      </c>
      <c r="AG1117" s="116">
        <f t="shared" si="278"/>
        <v>0</v>
      </c>
      <c r="AH1117" s="116">
        <f t="shared" si="279"/>
        <v>0</v>
      </c>
      <c r="AI1117" s="116">
        <f t="shared" si="280"/>
        <v>0</v>
      </c>
      <c r="AJ1117" s="116">
        <f t="shared" si="281"/>
        <v>0</v>
      </c>
      <c r="AK1117" s="116">
        <f t="shared" si="282"/>
        <v>0</v>
      </c>
      <c r="AL1117" s="116">
        <f t="shared" si="283"/>
        <v>0</v>
      </c>
      <c r="AM1117" s="116">
        <f t="shared" si="284"/>
        <v>0</v>
      </c>
      <c r="AN1117" s="116">
        <f t="shared" si="285"/>
        <v>0</v>
      </c>
      <c r="AO1117" s="116">
        <f t="shared" si="286"/>
        <v>0</v>
      </c>
      <c r="AP1117" s="116">
        <f t="shared" si="287"/>
        <v>0</v>
      </c>
      <c r="AQ1117" s="116">
        <f t="shared" si="288"/>
        <v>477</v>
      </c>
    </row>
    <row r="1118" spans="1:43" x14ac:dyDescent="0.25">
      <c r="A1118" s="119" t="s">
        <v>1426</v>
      </c>
      <c r="B1118" s="119" t="s">
        <v>1426</v>
      </c>
      <c r="C1118" s="120">
        <v>0</v>
      </c>
      <c r="D1118" s="120">
        <v>0</v>
      </c>
      <c r="E1118" s="120">
        <v>0</v>
      </c>
      <c r="F1118" s="120">
        <v>0</v>
      </c>
      <c r="G1118" s="120">
        <v>0</v>
      </c>
      <c r="H1118" s="120">
        <v>0</v>
      </c>
      <c r="I1118" s="120">
        <v>0</v>
      </c>
      <c r="J1118" s="120">
        <v>0</v>
      </c>
      <c r="K1118" s="120">
        <v>0</v>
      </c>
      <c r="L1118" s="120">
        <v>0</v>
      </c>
      <c r="M1118" s="120">
        <v>152</v>
      </c>
      <c r="N1118" s="120">
        <v>154</v>
      </c>
      <c r="O1118" s="120">
        <v>145</v>
      </c>
      <c r="P1118" s="120">
        <v>146</v>
      </c>
      <c r="Q1118" s="120">
        <v>0</v>
      </c>
      <c r="R1118" s="118">
        <v>597</v>
      </c>
      <c r="AB1118" s="116">
        <f t="shared" si="273"/>
        <v>0</v>
      </c>
      <c r="AC1118" s="116">
        <f t="shared" si="274"/>
        <v>0</v>
      </c>
      <c r="AD1118" s="116">
        <f t="shared" si="275"/>
        <v>0</v>
      </c>
      <c r="AE1118" s="116">
        <f t="shared" si="276"/>
        <v>0</v>
      </c>
      <c r="AF1118" s="116">
        <f t="shared" si="277"/>
        <v>0</v>
      </c>
      <c r="AG1118" s="116">
        <f t="shared" si="278"/>
        <v>0</v>
      </c>
      <c r="AH1118" s="116">
        <f t="shared" si="279"/>
        <v>0</v>
      </c>
      <c r="AI1118" s="116">
        <f t="shared" si="280"/>
        <v>0</v>
      </c>
      <c r="AJ1118" s="116">
        <f t="shared" si="281"/>
        <v>0</v>
      </c>
      <c r="AK1118" s="116">
        <f t="shared" si="282"/>
        <v>0</v>
      </c>
      <c r="AL1118" s="116">
        <f t="shared" si="283"/>
        <v>152</v>
      </c>
      <c r="AM1118" s="116">
        <f t="shared" si="284"/>
        <v>154</v>
      </c>
      <c r="AN1118" s="116">
        <f t="shared" si="285"/>
        <v>145</v>
      </c>
      <c r="AO1118" s="116">
        <f t="shared" si="286"/>
        <v>146</v>
      </c>
      <c r="AP1118" s="116">
        <f t="shared" si="287"/>
        <v>0</v>
      </c>
      <c r="AQ1118" s="116">
        <f t="shared" si="288"/>
        <v>597</v>
      </c>
    </row>
    <row r="1119" spans="1:43" x14ac:dyDescent="0.25">
      <c r="A1119" s="119" t="s">
        <v>1427</v>
      </c>
      <c r="B1119" s="119" t="s">
        <v>1428</v>
      </c>
      <c r="C1119" s="120">
        <v>91</v>
      </c>
      <c r="D1119" s="120">
        <v>72</v>
      </c>
      <c r="E1119" s="120">
        <v>85</v>
      </c>
      <c r="F1119" s="120">
        <v>94</v>
      </c>
      <c r="G1119" s="120">
        <v>0</v>
      </c>
      <c r="H1119" s="120">
        <v>0</v>
      </c>
      <c r="I1119" s="120">
        <v>0</v>
      </c>
      <c r="J1119" s="120">
        <v>0</v>
      </c>
      <c r="K1119" s="120">
        <v>0</v>
      </c>
      <c r="L1119" s="120">
        <v>0</v>
      </c>
      <c r="M1119" s="120">
        <v>0</v>
      </c>
      <c r="N1119" s="120">
        <v>0</v>
      </c>
      <c r="O1119" s="120">
        <v>0</v>
      </c>
      <c r="P1119" s="120">
        <v>0</v>
      </c>
      <c r="Q1119" s="120">
        <v>0</v>
      </c>
      <c r="R1119" s="118">
        <v>342</v>
      </c>
      <c r="AB1119" s="116">
        <f t="shared" si="273"/>
        <v>91</v>
      </c>
      <c r="AC1119" s="116">
        <f t="shared" si="274"/>
        <v>72</v>
      </c>
      <c r="AD1119" s="116">
        <f t="shared" si="275"/>
        <v>85</v>
      </c>
      <c r="AE1119" s="116">
        <f t="shared" si="276"/>
        <v>94</v>
      </c>
      <c r="AF1119" s="116">
        <f t="shared" si="277"/>
        <v>0</v>
      </c>
      <c r="AG1119" s="116">
        <f t="shared" si="278"/>
        <v>0</v>
      </c>
      <c r="AH1119" s="116">
        <f t="shared" si="279"/>
        <v>0</v>
      </c>
      <c r="AI1119" s="116">
        <f t="shared" si="280"/>
        <v>0</v>
      </c>
      <c r="AJ1119" s="116">
        <f t="shared" si="281"/>
        <v>0</v>
      </c>
      <c r="AK1119" s="116">
        <f t="shared" si="282"/>
        <v>0</v>
      </c>
      <c r="AL1119" s="116">
        <f t="shared" si="283"/>
        <v>0</v>
      </c>
      <c r="AM1119" s="116">
        <f t="shared" si="284"/>
        <v>0</v>
      </c>
      <c r="AN1119" s="116">
        <f t="shared" si="285"/>
        <v>0</v>
      </c>
      <c r="AO1119" s="116">
        <f t="shared" si="286"/>
        <v>0</v>
      </c>
      <c r="AP1119" s="116">
        <f t="shared" si="287"/>
        <v>0</v>
      </c>
      <c r="AQ1119" s="116">
        <f t="shared" si="288"/>
        <v>342</v>
      </c>
    </row>
    <row r="1120" spans="1:43" x14ac:dyDescent="0.25">
      <c r="A1120" s="119" t="s">
        <v>1427</v>
      </c>
      <c r="B1120" s="119" t="s">
        <v>1429</v>
      </c>
      <c r="C1120" s="120">
        <v>0</v>
      </c>
      <c r="D1120" s="120">
        <v>0</v>
      </c>
      <c r="E1120" s="120">
        <v>0</v>
      </c>
      <c r="F1120" s="120">
        <v>0</v>
      </c>
      <c r="G1120" s="120">
        <v>97</v>
      </c>
      <c r="H1120" s="120">
        <v>92</v>
      </c>
      <c r="I1120" s="120">
        <v>89</v>
      </c>
      <c r="J1120" s="120">
        <v>91</v>
      </c>
      <c r="K1120" s="120">
        <v>0</v>
      </c>
      <c r="L1120" s="120">
        <v>0</v>
      </c>
      <c r="M1120" s="120">
        <v>0</v>
      </c>
      <c r="N1120" s="120">
        <v>0</v>
      </c>
      <c r="O1120" s="120">
        <v>0</v>
      </c>
      <c r="P1120" s="120">
        <v>0</v>
      </c>
      <c r="Q1120" s="120">
        <v>0</v>
      </c>
      <c r="R1120" s="120">
        <v>369</v>
      </c>
      <c r="AB1120" s="116">
        <f t="shared" si="273"/>
        <v>0</v>
      </c>
      <c r="AC1120" s="116">
        <f t="shared" si="274"/>
        <v>0</v>
      </c>
      <c r="AD1120" s="116">
        <f t="shared" si="275"/>
        <v>0</v>
      </c>
      <c r="AE1120" s="116">
        <f t="shared" si="276"/>
        <v>0</v>
      </c>
      <c r="AF1120" s="116">
        <f t="shared" si="277"/>
        <v>97</v>
      </c>
      <c r="AG1120" s="116">
        <f t="shared" si="278"/>
        <v>92</v>
      </c>
      <c r="AH1120" s="116">
        <f t="shared" si="279"/>
        <v>89</v>
      </c>
      <c r="AI1120" s="116">
        <f t="shared" si="280"/>
        <v>91</v>
      </c>
      <c r="AJ1120" s="116">
        <f t="shared" si="281"/>
        <v>0</v>
      </c>
      <c r="AK1120" s="116">
        <f t="shared" si="282"/>
        <v>0</v>
      </c>
      <c r="AL1120" s="116">
        <f t="shared" si="283"/>
        <v>0</v>
      </c>
      <c r="AM1120" s="116">
        <f t="shared" si="284"/>
        <v>0</v>
      </c>
      <c r="AN1120" s="116">
        <f t="shared" si="285"/>
        <v>0</v>
      </c>
      <c r="AO1120" s="116">
        <f t="shared" si="286"/>
        <v>0</v>
      </c>
      <c r="AP1120" s="116">
        <f t="shared" si="287"/>
        <v>0</v>
      </c>
      <c r="AQ1120" s="116">
        <f t="shared" si="288"/>
        <v>369</v>
      </c>
    </row>
    <row r="1121" spans="1:43" x14ac:dyDescent="0.25">
      <c r="A1121" s="119" t="s">
        <v>1427</v>
      </c>
      <c r="B1121" s="119" t="s">
        <v>1430</v>
      </c>
      <c r="C1121" s="120">
        <v>0</v>
      </c>
      <c r="D1121" s="120">
        <v>0</v>
      </c>
      <c r="E1121" s="120">
        <v>0</v>
      </c>
      <c r="F1121" s="120">
        <v>0</v>
      </c>
      <c r="G1121" s="120">
        <v>0</v>
      </c>
      <c r="H1121" s="120">
        <v>0</v>
      </c>
      <c r="I1121" s="120">
        <v>0</v>
      </c>
      <c r="J1121" s="120">
        <v>0</v>
      </c>
      <c r="K1121" s="120">
        <v>72</v>
      </c>
      <c r="L1121" s="120">
        <v>75</v>
      </c>
      <c r="M1121" s="120">
        <v>70</v>
      </c>
      <c r="N1121" s="120">
        <v>71</v>
      </c>
      <c r="O1121" s="120">
        <v>66</v>
      </c>
      <c r="P1121" s="120">
        <v>78</v>
      </c>
      <c r="Q1121" s="120">
        <v>6</v>
      </c>
      <c r="R1121" s="120">
        <v>438</v>
      </c>
      <c r="AB1121" s="116">
        <f t="shared" si="273"/>
        <v>0</v>
      </c>
      <c r="AC1121" s="116">
        <f t="shared" si="274"/>
        <v>0</v>
      </c>
      <c r="AD1121" s="116">
        <f t="shared" si="275"/>
        <v>0</v>
      </c>
      <c r="AE1121" s="116">
        <f t="shared" si="276"/>
        <v>0</v>
      </c>
      <c r="AF1121" s="116">
        <f t="shared" si="277"/>
        <v>0</v>
      </c>
      <c r="AG1121" s="116">
        <f t="shared" si="278"/>
        <v>0</v>
      </c>
      <c r="AH1121" s="116">
        <f t="shared" si="279"/>
        <v>0</v>
      </c>
      <c r="AI1121" s="116">
        <f t="shared" si="280"/>
        <v>0</v>
      </c>
      <c r="AJ1121" s="116">
        <f t="shared" si="281"/>
        <v>72</v>
      </c>
      <c r="AK1121" s="116">
        <f t="shared" si="282"/>
        <v>75</v>
      </c>
      <c r="AL1121" s="116">
        <f t="shared" si="283"/>
        <v>70</v>
      </c>
      <c r="AM1121" s="116">
        <f t="shared" si="284"/>
        <v>71</v>
      </c>
      <c r="AN1121" s="116">
        <f t="shared" si="285"/>
        <v>66</v>
      </c>
      <c r="AO1121" s="116">
        <f t="shared" si="286"/>
        <v>78</v>
      </c>
      <c r="AP1121" s="116">
        <f t="shared" si="287"/>
        <v>6</v>
      </c>
      <c r="AQ1121" s="116">
        <f t="shared" si="288"/>
        <v>438</v>
      </c>
    </row>
    <row r="1122" spans="1:43" x14ac:dyDescent="0.25">
      <c r="A1122" s="119" t="s">
        <v>1431</v>
      </c>
      <c r="B1122" s="119" t="s">
        <v>1432</v>
      </c>
      <c r="C1122" s="120">
        <v>132</v>
      </c>
      <c r="D1122" s="120">
        <v>330</v>
      </c>
      <c r="E1122" s="120">
        <v>0</v>
      </c>
      <c r="F1122" s="120">
        <v>0</v>
      </c>
      <c r="G1122" s="120">
        <v>0</v>
      </c>
      <c r="H1122" s="120">
        <v>0</v>
      </c>
      <c r="I1122" s="120">
        <v>0</v>
      </c>
      <c r="J1122" s="120">
        <v>0</v>
      </c>
      <c r="K1122" s="120">
        <v>0</v>
      </c>
      <c r="L1122" s="120">
        <v>0</v>
      </c>
      <c r="M1122" s="120">
        <v>0</v>
      </c>
      <c r="N1122" s="120">
        <v>0</v>
      </c>
      <c r="O1122" s="120">
        <v>0</v>
      </c>
      <c r="P1122" s="120">
        <v>0</v>
      </c>
      <c r="Q1122" s="120">
        <v>0</v>
      </c>
      <c r="R1122" s="120">
        <v>462</v>
      </c>
      <c r="AB1122" s="116">
        <f t="shared" si="273"/>
        <v>132</v>
      </c>
      <c r="AC1122" s="116">
        <f t="shared" si="274"/>
        <v>330</v>
      </c>
      <c r="AD1122" s="116">
        <f t="shared" si="275"/>
        <v>0</v>
      </c>
      <c r="AE1122" s="116">
        <f t="shared" si="276"/>
        <v>0</v>
      </c>
      <c r="AF1122" s="116">
        <f t="shared" si="277"/>
        <v>0</v>
      </c>
      <c r="AG1122" s="116">
        <f t="shared" si="278"/>
        <v>0</v>
      </c>
      <c r="AH1122" s="116">
        <f t="shared" si="279"/>
        <v>0</v>
      </c>
      <c r="AI1122" s="116">
        <f t="shared" si="280"/>
        <v>0</v>
      </c>
      <c r="AJ1122" s="116">
        <f t="shared" si="281"/>
        <v>0</v>
      </c>
      <c r="AK1122" s="116">
        <f t="shared" si="282"/>
        <v>0</v>
      </c>
      <c r="AL1122" s="116">
        <f t="shared" si="283"/>
        <v>0</v>
      </c>
      <c r="AM1122" s="116">
        <f t="shared" si="284"/>
        <v>0</v>
      </c>
      <c r="AN1122" s="116">
        <f t="shared" si="285"/>
        <v>0</v>
      </c>
      <c r="AO1122" s="116">
        <f t="shared" si="286"/>
        <v>0</v>
      </c>
      <c r="AP1122" s="116">
        <f t="shared" si="287"/>
        <v>0</v>
      </c>
      <c r="AQ1122" s="116">
        <f t="shared" si="288"/>
        <v>462</v>
      </c>
    </row>
    <row r="1123" spans="1:43" x14ac:dyDescent="0.25">
      <c r="A1123" s="119" t="s">
        <v>1431</v>
      </c>
      <c r="B1123" s="119" t="s">
        <v>1433</v>
      </c>
      <c r="C1123" s="120">
        <v>0</v>
      </c>
      <c r="D1123" s="120">
        <v>0</v>
      </c>
      <c r="E1123" s="120">
        <v>76</v>
      </c>
      <c r="F1123" s="120">
        <v>101</v>
      </c>
      <c r="G1123" s="120">
        <v>91</v>
      </c>
      <c r="H1123" s="120">
        <v>87</v>
      </c>
      <c r="I1123" s="120">
        <v>86</v>
      </c>
      <c r="J1123" s="120">
        <v>0</v>
      </c>
      <c r="K1123" s="120">
        <v>0</v>
      </c>
      <c r="L1123" s="120">
        <v>0</v>
      </c>
      <c r="M1123" s="120">
        <v>0</v>
      </c>
      <c r="N1123" s="120">
        <v>0</v>
      </c>
      <c r="O1123" s="120">
        <v>0</v>
      </c>
      <c r="P1123" s="120">
        <v>0</v>
      </c>
      <c r="Q1123" s="120">
        <v>0</v>
      </c>
      <c r="R1123" s="120">
        <v>441</v>
      </c>
      <c r="AB1123" s="116">
        <f t="shared" si="273"/>
        <v>0</v>
      </c>
      <c r="AC1123" s="116">
        <f t="shared" si="274"/>
        <v>0</v>
      </c>
      <c r="AD1123" s="116">
        <f t="shared" si="275"/>
        <v>76</v>
      </c>
      <c r="AE1123" s="116">
        <f t="shared" si="276"/>
        <v>101</v>
      </c>
      <c r="AF1123" s="116">
        <f t="shared" si="277"/>
        <v>91</v>
      </c>
      <c r="AG1123" s="116">
        <f t="shared" si="278"/>
        <v>87</v>
      </c>
      <c r="AH1123" s="116">
        <f t="shared" si="279"/>
        <v>86</v>
      </c>
      <c r="AI1123" s="116">
        <f t="shared" si="280"/>
        <v>0</v>
      </c>
      <c r="AJ1123" s="116">
        <f t="shared" si="281"/>
        <v>0</v>
      </c>
      <c r="AK1123" s="116">
        <f t="shared" si="282"/>
        <v>0</v>
      </c>
      <c r="AL1123" s="116">
        <f t="shared" si="283"/>
        <v>0</v>
      </c>
      <c r="AM1123" s="116">
        <f t="shared" si="284"/>
        <v>0</v>
      </c>
      <c r="AN1123" s="116">
        <f t="shared" si="285"/>
        <v>0</v>
      </c>
      <c r="AO1123" s="116">
        <f t="shared" si="286"/>
        <v>0</v>
      </c>
      <c r="AP1123" s="116">
        <f t="shared" si="287"/>
        <v>0</v>
      </c>
      <c r="AQ1123" s="116">
        <f t="shared" si="288"/>
        <v>441</v>
      </c>
    </row>
    <row r="1124" spans="1:43" x14ac:dyDescent="0.25">
      <c r="A1124" s="119" t="s">
        <v>1431</v>
      </c>
      <c r="B1124" s="119" t="s">
        <v>1434</v>
      </c>
      <c r="C1124" s="120">
        <v>0</v>
      </c>
      <c r="D1124" s="120">
        <v>0</v>
      </c>
      <c r="E1124" s="120">
        <v>51</v>
      </c>
      <c r="F1124" s="120">
        <v>58</v>
      </c>
      <c r="G1124" s="120">
        <v>49</v>
      </c>
      <c r="H1124" s="120">
        <v>59</v>
      </c>
      <c r="I1124" s="120">
        <v>57</v>
      </c>
      <c r="J1124" s="120">
        <v>0</v>
      </c>
      <c r="K1124" s="120">
        <v>0</v>
      </c>
      <c r="L1124" s="120">
        <v>0</v>
      </c>
      <c r="M1124" s="120">
        <v>0</v>
      </c>
      <c r="N1124" s="120">
        <v>0</v>
      </c>
      <c r="O1124" s="120">
        <v>0</v>
      </c>
      <c r="P1124" s="120">
        <v>0</v>
      </c>
      <c r="Q1124" s="120">
        <v>0</v>
      </c>
      <c r="R1124" s="120">
        <v>274</v>
      </c>
      <c r="AB1124" s="116">
        <f t="shared" si="273"/>
        <v>0</v>
      </c>
      <c r="AC1124" s="116">
        <f t="shared" si="274"/>
        <v>0</v>
      </c>
      <c r="AD1124" s="116">
        <f t="shared" si="275"/>
        <v>51</v>
      </c>
      <c r="AE1124" s="116">
        <f t="shared" si="276"/>
        <v>58</v>
      </c>
      <c r="AF1124" s="116">
        <f t="shared" si="277"/>
        <v>49</v>
      </c>
      <c r="AG1124" s="116">
        <f t="shared" si="278"/>
        <v>59</v>
      </c>
      <c r="AH1124" s="116">
        <f t="shared" si="279"/>
        <v>57</v>
      </c>
      <c r="AI1124" s="116">
        <f t="shared" si="280"/>
        <v>0</v>
      </c>
      <c r="AJ1124" s="116">
        <f t="shared" si="281"/>
        <v>0</v>
      </c>
      <c r="AK1124" s="116">
        <f t="shared" si="282"/>
        <v>0</v>
      </c>
      <c r="AL1124" s="116">
        <f t="shared" si="283"/>
        <v>0</v>
      </c>
      <c r="AM1124" s="116">
        <f t="shared" si="284"/>
        <v>0</v>
      </c>
      <c r="AN1124" s="116">
        <f t="shared" si="285"/>
        <v>0</v>
      </c>
      <c r="AO1124" s="116">
        <f t="shared" si="286"/>
        <v>0</v>
      </c>
      <c r="AP1124" s="116">
        <f t="shared" si="287"/>
        <v>0</v>
      </c>
      <c r="AQ1124" s="116">
        <f t="shared" si="288"/>
        <v>274</v>
      </c>
    </row>
    <row r="1125" spans="1:43" x14ac:dyDescent="0.25">
      <c r="A1125" s="119" t="s">
        <v>1431</v>
      </c>
      <c r="B1125" s="119" t="s">
        <v>797</v>
      </c>
      <c r="C1125" s="120">
        <v>0</v>
      </c>
      <c r="D1125" s="120">
        <v>0</v>
      </c>
      <c r="E1125" s="120">
        <v>80</v>
      </c>
      <c r="F1125" s="120">
        <v>72</v>
      </c>
      <c r="G1125" s="120">
        <v>82</v>
      </c>
      <c r="H1125" s="120">
        <v>62</v>
      </c>
      <c r="I1125" s="120">
        <v>87</v>
      </c>
      <c r="J1125" s="120">
        <v>0</v>
      </c>
      <c r="K1125" s="120">
        <v>0</v>
      </c>
      <c r="L1125" s="120">
        <v>0</v>
      </c>
      <c r="M1125" s="120">
        <v>0</v>
      </c>
      <c r="N1125" s="120">
        <v>0</v>
      </c>
      <c r="O1125" s="120">
        <v>0</v>
      </c>
      <c r="P1125" s="120">
        <v>0</v>
      </c>
      <c r="Q1125" s="120">
        <v>0</v>
      </c>
      <c r="R1125" s="120">
        <v>383</v>
      </c>
      <c r="AB1125" s="116">
        <f t="shared" si="273"/>
        <v>0</v>
      </c>
      <c r="AC1125" s="116">
        <f t="shared" si="274"/>
        <v>0</v>
      </c>
      <c r="AD1125" s="116">
        <f t="shared" si="275"/>
        <v>80</v>
      </c>
      <c r="AE1125" s="116">
        <f t="shared" si="276"/>
        <v>72</v>
      </c>
      <c r="AF1125" s="116">
        <f t="shared" si="277"/>
        <v>82</v>
      </c>
      <c r="AG1125" s="116">
        <f t="shared" si="278"/>
        <v>62</v>
      </c>
      <c r="AH1125" s="116">
        <f t="shared" si="279"/>
        <v>87</v>
      </c>
      <c r="AI1125" s="116">
        <f t="shared" si="280"/>
        <v>0</v>
      </c>
      <c r="AJ1125" s="116">
        <f t="shared" si="281"/>
        <v>0</v>
      </c>
      <c r="AK1125" s="116">
        <f t="shared" si="282"/>
        <v>0</v>
      </c>
      <c r="AL1125" s="116">
        <f t="shared" si="283"/>
        <v>0</v>
      </c>
      <c r="AM1125" s="116">
        <f t="shared" si="284"/>
        <v>0</v>
      </c>
      <c r="AN1125" s="116">
        <f t="shared" si="285"/>
        <v>0</v>
      </c>
      <c r="AO1125" s="116">
        <f t="shared" si="286"/>
        <v>0</v>
      </c>
      <c r="AP1125" s="116">
        <f t="shared" si="287"/>
        <v>0</v>
      </c>
      <c r="AQ1125" s="116">
        <f t="shared" si="288"/>
        <v>383</v>
      </c>
    </row>
    <row r="1126" spans="1:43" x14ac:dyDescent="0.25">
      <c r="A1126" s="119" t="s">
        <v>1431</v>
      </c>
      <c r="B1126" s="119" t="s">
        <v>539</v>
      </c>
      <c r="C1126" s="120">
        <v>0</v>
      </c>
      <c r="D1126" s="120">
        <v>0</v>
      </c>
      <c r="E1126" s="120">
        <v>40</v>
      </c>
      <c r="F1126" s="120">
        <v>45</v>
      </c>
      <c r="G1126" s="120">
        <v>39</v>
      </c>
      <c r="H1126" s="120">
        <v>42</v>
      </c>
      <c r="I1126" s="120">
        <v>45</v>
      </c>
      <c r="J1126" s="120">
        <v>0</v>
      </c>
      <c r="K1126" s="120">
        <v>0</v>
      </c>
      <c r="L1126" s="120">
        <v>0</v>
      </c>
      <c r="M1126" s="120">
        <v>0</v>
      </c>
      <c r="N1126" s="120">
        <v>0</v>
      </c>
      <c r="O1126" s="120">
        <v>0</v>
      </c>
      <c r="P1126" s="120">
        <v>0</v>
      </c>
      <c r="Q1126" s="120">
        <v>0</v>
      </c>
      <c r="R1126" s="120">
        <v>211</v>
      </c>
      <c r="AB1126" s="116">
        <f t="shared" si="273"/>
        <v>0</v>
      </c>
      <c r="AC1126" s="116">
        <f t="shared" si="274"/>
        <v>0</v>
      </c>
      <c r="AD1126" s="116">
        <f t="shared" si="275"/>
        <v>40</v>
      </c>
      <c r="AE1126" s="116">
        <f t="shared" si="276"/>
        <v>45</v>
      </c>
      <c r="AF1126" s="116">
        <f t="shared" si="277"/>
        <v>39</v>
      </c>
      <c r="AG1126" s="116">
        <f t="shared" si="278"/>
        <v>42</v>
      </c>
      <c r="AH1126" s="116">
        <f t="shared" si="279"/>
        <v>45</v>
      </c>
      <c r="AI1126" s="116">
        <f t="shared" si="280"/>
        <v>0</v>
      </c>
      <c r="AJ1126" s="116">
        <f t="shared" si="281"/>
        <v>0</v>
      </c>
      <c r="AK1126" s="116">
        <f t="shared" si="282"/>
        <v>0</v>
      </c>
      <c r="AL1126" s="116">
        <f t="shared" si="283"/>
        <v>0</v>
      </c>
      <c r="AM1126" s="116">
        <f t="shared" si="284"/>
        <v>0</v>
      </c>
      <c r="AN1126" s="116">
        <f t="shared" si="285"/>
        <v>0</v>
      </c>
      <c r="AO1126" s="116">
        <f t="shared" si="286"/>
        <v>0</v>
      </c>
      <c r="AP1126" s="116">
        <f t="shared" si="287"/>
        <v>0</v>
      </c>
      <c r="AQ1126" s="116">
        <f t="shared" si="288"/>
        <v>211</v>
      </c>
    </row>
    <row r="1127" spans="1:43" x14ac:dyDescent="0.25">
      <c r="A1127" s="119" t="s">
        <v>1431</v>
      </c>
      <c r="B1127" s="119" t="s">
        <v>1435</v>
      </c>
      <c r="C1127" s="120">
        <v>0</v>
      </c>
      <c r="D1127" s="120">
        <v>0</v>
      </c>
      <c r="E1127" s="120">
        <v>0</v>
      </c>
      <c r="F1127" s="120">
        <v>0</v>
      </c>
      <c r="G1127" s="120">
        <v>0</v>
      </c>
      <c r="H1127" s="120">
        <v>0</v>
      </c>
      <c r="I1127" s="120">
        <v>0</v>
      </c>
      <c r="J1127" s="120">
        <v>0</v>
      </c>
      <c r="K1127" s="120">
        <v>0</v>
      </c>
      <c r="L1127" s="120">
        <v>0</v>
      </c>
      <c r="M1127" s="120">
        <v>306</v>
      </c>
      <c r="N1127" s="120">
        <v>343</v>
      </c>
      <c r="O1127" s="120">
        <v>344</v>
      </c>
      <c r="P1127" s="120">
        <v>335</v>
      </c>
      <c r="Q1127" s="120">
        <v>0</v>
      </c>
      <c r="R1127" s="120">
        <v>1328</v>
      </c>
      <c r="AB1127" s="116">
        <f t="shared" si="273"/>
        <v>0</v>
      </c>
      <c r="AC1127" s="116">
        <f t="shared" si="274"/>
        <v>0</v>
      </c>
      <c r="AD1127" s="116">
        <f t="shared" si="275"/>
        <v>0</v>
      </c>
      <c r="AE1127" s="116">
        <f t="shared" si="276"/>
        <v>0</v>
      </c>
      <c r="AF1127" s="116">
        <f t="shared" si="277"/>
        <v>0</v>
      </c>
      <c r="AG1127" s="116">
        <f t="shared" si="278"/>
        <v>0</v>
      </c>
      <c r="AH1127" s="116">
        <f t="shared" si="279"/>
        <v>0</v>
      </c>
      <c r="AI1127" s="116">
        <f t="shared" si="280"/>
        <v>0</v>
      </c>
      <c r="AJ1127" s="116">
        <f t="shared" si="281"/>
        <v>0</v>
      </c>
      <c r="AK1127" s="116">
        <f t="shared" si="282"/>
        <v>0</v>
      </c>
      <c r="AL1127" s="116">
        <f t="shared" si="283"/>
        <v>306</v>
      </c>
      <c r="AM1127" s="116">
        <f t="shared" si="284"/>
        <v>343</v>
      </c>
      <c r="AN1127" s="116">
        <f t="shared" si="285"/>
        <v>344</v>
      </c>
      <c r="AO1127" s="116">
        <f t="shared" si="286"/>
        <v>335</v>
      </c>
      <c r="AP1127" s="116">
        <f t="shared" si="287"/>
        <v>0</v>
      </c>
      <c r="AQ1127" s="116">
        <f t="shared" si="288"/>
        <v>1328</v>
      </c>
    </row>
    <row r="1128" spans="1:43" x14ac:dyDescent="0.25">
      <c r="A1128" s="119" t="s">
        <v>1431</v>
      </c>
      <c r="B1128" s="119" t="s">
        <v>1436</v>
      </c>
      <c r="C1128" s="120">
        <v>0</v>
      </c>
      <c r="D1128" s="120">
        <v>0</v>
      </c>
      <c r="E1128" s="120">
        <v>0</v>
      </c>
      <c r="F1128" s="120">
        <v>0</v>
      </c>
      <c r="G1128" s="120">
        <v>0</v>
      </c>
      <c r="H1128" s="120">
        <v>0</v>
      </c>
      <c r="I1128" s="120">
        <v>0</v>
      </c>
      <c r="J1128" s="120">
        <v>353</v>
      </c>
      <c r="K1128" s="120">
        <v>342</v>
      </c>
      <c r="L1128" s="120">
        <v>328</v>
      </c>
      <c r="M1128" s="120">
        <v>0</v>
      </c>
      <c r="N1128" s="120">
        <v>0</v>
      </c>
      <c r="O1128" s="120">
        <v>0</v>
      </c>
      <c r="P1128" s="120">
        <v>0</v>
      </c>
      <c r="Q1128" s="120">
        <v>0</v>
      </c>
      <c r="R1128" s="120">
        <v>1023</v>
      </c>
      <c r="AB1128" s="116">
        <f t="shared" si="273"/>
        <v>0</v>
      </c>
      <c r="AC1128" s="116">
        <f t="shared" si="274"/>
        <v>0</v>
      </c>
      <c r="AD1128" s="116">
        <f t="shared" si="275"/>
        <v>0</v>
      </c>
      <c r="AE1128" s="116">
        <f t="shared" si="276"/>
        <v>0</v>
      </c>
      <c r="AF1128" s="116">
        <f t="shared" si="277"/>
        <v>0</v>
      </c>
      <c r="AG1128" s="116">
        <f t="shared" si="278"/>
        <v>0</v>
      </c>
      <c r="AH1128" s="116">
        <f t="shared" si="279"/>
        <v>0</v>
      </c>
      <c r="AI1128" s="116">
        <f t="shared" si="280"/>
        <v>353</v>
      </c>
      <c r="AJ1128" s="116">
        <f t="shared" si="281"/>
        <v>342</v>
      </c>
      <c r="AK1128" s="116">
        <f t="shared" si="282"/>
        <v>328</v>
      </c>
      <c r="AL1128" s="116">
        <f t="shared" si="283"/>
        <v>0</v>
      </c>
      <c r="AM1128" s="116">
        <f t="shared" si="284"/>
        <v>0</v>
      </c>
      <c r="AN1128" s="116">
        <f t="shared" si="285"/>
        <v>0</v>
      </c>
      <c r="AO1128" s="116">
        <f t="shared" si="286"/>
        <v>0</v>
      </c>
      <c r="AP1128" s="116">
        <f t="shared" si="287"/>
        <v>0</v>
      </c>
      <c r="AQ1128" s="116">
        <f t="shared" si="288"/>
        <v>1023</v>
      </c>
    </row>
    <row r="1129" spans="1:43" x14ac:dyDescent="0.25">
      <c r="A1129" s="119" t="s">
        <v>1431</v>
      </c>
      <c r="B1129" s="119" t="s">
        <v>1437</v>
      </c>
      <c r="C1129" s="120">
        <v>0</v>
      </c>
      <c r="D1129" s="120">
        <v>0</v>
      </c>
      <c r="E1129" s="120">
        <v>56</v>
      </c>
      <c r="F1129" s="120">
        <v>53</v>
      </c>
      <c r="G1129" s="120">
        <v>54</v>
      </c>
      <c r="H1129" s="120">
        <v>70</v>
      </c>
      <c r="I1129" s="120">
        <v>61</v>
      </c>
      <c r="J1129" s="120">
        <v>0</v>
      </c>
      <c r="K1129" s="120">
        <v>0</v>
      </c>
      <c r="L1129" s="120">
        <v>0</v>
      </c>
      <c r="M1129" s="120">
        <v>0</v>
      </c>
      <c r="N1129" s="120">
        <v>0</v>
      </c>
      <c r="O1129" s="120">
        <v>0</v>
      </c>
      <c r="P1129" s="120">
        <v>0</v>
      </c>
      <c r="Q1129" s="120">
        <v>0</v>
      </c>
      <c r="R1129" s="120">
        <v>294</v>
      </c>
      <c r="AB1129" s="116">
        <f t="shared" si="273"/>
        <v>0</v>
      </c>
      <c r="AC1129" s="116">
        <f t="shared" si="274"/>
        <v>0</v>
      </c>
      <c r="AD1129" s="116">
        <f t="shared" si="275"/>
        <v>56</v>
      </c>
      <c r="AE1129" s="116">
        <f t="shared" si="276"/>
        <v>53</v>
      </c>
      <c r="AF1129" s="116">
        <f t="shared" si="277"/>
        <v>54</v>
      </c>
      <c r="AG1129" s="116">
        <f t="shared" si="278"/>
        <v>70</v>
      </c>
      <c r="AH1129" s="116">
        <f t="shared" si="279"/>
        <v>61</v>
      </c>
      <c r="AI1129" s="116">
        <f t="shared" si="280"/>
        <v>0</v>
      </c>
      <c r="AJ1129" s="116">
        <f t="shared" si="281"/>
        <v>0</v>
      </c>
      <c r="AK1129" s="116">
        <f t="shared" si="282"/>
        <v>0</v>
      </c>
      <c r="AL1129" s="116">
        <f t="shared" si="283"/>
        <v>0</v>
      </c>
      <c r="AM1129" s="116">
        <f t="shared" si="284"/>
        <v>0</v>
      </c>
      <c r="AN1129" s="116">
        <f t="shared" si="285"/>
        <v>0</v>
      </c>
      <c r="AO1129" s="116">
        <f t="shared" si="286"/>
        <v>0</v>
      </c>
      <c r="AP1129" s="116">
        <f t="shared" si="287"/>
        <v>0</v>
      </c>
      <c r="AQ1129" s="116">
        <f t="shared" si="288"/>
        <v>294</v>
      </c>
    </row>
    <row r="1130" spans="1:43" x14ac:dyDescent="0.25">
      <c r="A1130" s="119" t="s">
        <v>1438</v>
      </c>
      <c r="B1130" s="119" t="s">
        <v>1439</v>
      </c>
      <c r="C1130" s="120">
        <v>0</v>
      </c>
      <c r="D1130" s="120">
        <v>69</v>
      </c>
      <c r="E1130" s="120">
        <v>54</v>
      </c>
      <c r="F1130" s="120">
        <v>54</v>
      </c>
      <c r="G1130" s="120">
        <v>88</v>
      </c>
      <c r="H1130" s="120">
        <v>72</v>
      </c>
      <c r="I1130" s="120">
        <v>80</v>
      </c>
      <c r="J1130" s="120">
        <v>0</v>
      </c>
      <c r="K1130" s="120">
        <v>0</v>
      </c>
      <c r="L1130" s="120">
        <v>0</v>
      </c>
      <c r="M1130" s="120">
        <v>0</v>
      </c>
      <c r="N1130" s="120">
        <v>0</v>
      </c>
      <c r="O1130" s="120">
        <v>0</v>
      </c>
      <c r="P1130" s="120">
        <v>0</v>
      </c>
      <c r="Q1130" s="120">
        <v>0</v>
      </c>
      <c r="R1130" s="120">
        <v>417</v>
      </c>
      <c r="AB1130" s="116">
        <f t="shared" si="273"/>
        <v>0</v>
      </c>
      <c r="AC1130" s="116">
        <f t="shared" si="274"/>
        <v>69</v>
      </c>
      <c r="AD1130" s="116">
        <f t="shared" si="275"/>
        <v>54</v>
      </c>
      <c r="AE1130" s="116">
        <f t="shared" si="276"/>
        <v>54</v>
      </c>
      <c r="AF1130" s="116">
        <f t="shared" si="277"/>
        <v>88</v>
      </c>
      <c r="AG1130" s="116">
        <f t="shared" si="278"/>
        <v>72</v>
      </c>
      <c r="AH1130" s="116">
        <f t="shared" si="279"/>
        <v>80</v>
      </c>
      <c r="AI1130" s="116">
        <f t="shared" si="280"/>
        <v>0</v>
      </c>
      <c r="AJ1130" s="116">
        <f t="shared" si="281"/>
        <v>0</v>
      </c>
      <c r="AK1130" s="116">
        <f t="shared" si="282"/>
        <v>0</v>
      </c>
      <c r="AL1130" s="116">
        <f t="shared" si="283"/>
        <v>0</v>
      </c>
      <c r="AM1130" s="116">
        <f t="shared" si="284"/>
        <v>0</v>
      </c>
      <c r="AN1130" s="116">
        <f t="shared" si="285"/>
        <v>0</v>
      </c>
      <c r="AO1130" s="116">
        <f t="shared" si="286"/>
        <v>0</v>
      </c>
      <c r="AP1130" s="116">
        <f t="shared" si="287"/>
        <v>0</v>
      </c>
      <c r="AQ1130" s="116">
        <f t="shared" si="288"/>
        <v>417</v>
      </c>
    </row>
    <row r="1131" spans="1:43" x14ac:dyDescent="0.25">
      <c r="A1131" s="119" t="s">
        <v>1438</v>
      </c>
      <c r="B1131" s="119" t="s">
        <v>1440</v>
      </c>
      <c r="C1131" s="120">
        <v>0</v>
      </c>
      <c r="D1131" s="120">
        <v>35</v>
      </c>
      <c r="E1131" s="120">
        <v>45</v>
      </c>
      <c r="F1131" s="120">
        <v>50</v>
      </c>
      <c r="G1131" s="120">
        <v>48</v>
      </c>
      <c r="H1131" s="120">
        <v>52</v>
      </c>
      <c r="I1131" s="120">
        <v>46</v>
      </c>
      <c r="J1131" s="120">
        <v>0</v>
      </c>
      <c r="K1131" s="120">
        <v>0</v>
      </c>
      <c r="L1131" s="120">
        <v>0</v>
      </c>
      <c r="M1131" s="120">
        <v>0</v>
      </c>
      <c r="N1131" s="120">
        <v>0</v>
      </c>
      <c r="O1131" s="120">
        <v>0</v>
      </c>
      <c r="P1131" s="120">
        <v>0</v>
      </c>
      <c r="Q1131" s="120">
        <v>0</v>
      </c>
      <c r="R1131" s="120">
        <v>276</v>
      </c>
      <c r="AB1131" s="116">
        <f t="shared" si="273"/>
        <v>0</v>
      </c>
      <c r="AC1131" s="116">
        <f t="shared" si="274"/>
        <v>35</v>
      </c>
      <c r="AD1131" s="116">
        <f t="shared" si="275"/>
        <v>45</v>
      </c>
      <c r="AE1131" s="116">
        <f t="shared" si="276"/>
        <v>50</v>
      </c>
      <c r="AF1131" s="116">
        <f t="shared" si="277"/>
        <v>48</v>
      </c>
      <c r="AG1131" s="116">
        <f t="shared" si="278"/>
        <v>52</v>
      </c>
      <c r="AH1131" s="116">
        <f t="shared" si="279"/>
        <v>46</v>
      </c>
      <c r="AI1131" s="116">
        <f t="shared" si="280"/>
        <v>0</v>
      </c>
      <c r="AJ1131" s="116">
        <f t="shared" si="281"/>
        <v>0</v>
      </c>
      <c r="AK1131" s="116">
        <f t="shared" si="282"/>
        <v>0</v>
      </c>
      <c r="AL1131" s="116">
        <f t="shared" si="283"/>
        <v>0</v>
      </c>
      <c r="AM1131" s="116">
        <f t="shared" si="284"/>
        <v>0</v>
      </c>
      <c r="AN1131" s="116">
        <f t="shared" si="285"/>
        <v>0</v>
      </c>
      <c r="AO1131" s="116">
        <f t="shared" si="286"/>
        <v>0</v>
      </c>
      <c r="AP1131" s="116">
        <f t="shared" si="287"/>
        <v>0</v>
      </c>
      <c r="AQ1131" s="116">
        <f t="shared" si="288"/>
        <v>276</v>
      </c>
    </row>
    <row r="1132" spans="1:43" x14ac:dyDescent="0.25">
      <c r="A1132" s="119" t="s">
        <v>1438</v>
      </c>
      <c r="B1132" s="119" t="s">
        <v>1441</v>
      </c>
      <c r="C1132" s="120">
        <v>0</v>
      </c>
      <c r="D1132" s="120">
        <v>39</v>
      </c>
      <c r="E1132" s="120">
        <v>37</v>
      </c>
      <c r="F1132" s="120">
        <v>49</v>
      </c>
      <c r="G1132" s="120">
        <v>50</v>
      </c>
      <c r="H1132" s="120">
        <v>36</v>
      </c>
      <c r="I1132" s="120">
        <v>32</v>
      </c>
      <c r="J1132" s="120">
        <v>0</v>
      </c>
      <c r="K1132" s="120">
        <v>0</v>
      </c>
      <c r="L1132" s="120">
        <v>0</v>
      </c>
      <c r="M1132" s="120">
        <v>0</v>
      </c>
      <c r="N1132" s="120">
        <v>0</v>
      </c>
      <c r="O1132" s="120">
        <v>0</v>
      </c>
      <c r="P1132" s="120">
        <v>0</v>
      </c>
      <c r="Q1132" s="120">
        <v>0</v>
      </c>
      <c r="R1132" s="120">
        <v>243</v>
      </c>
      <c r="AB1132" s="116">
        <f t="shared" si="273"/>
        <v>0</v>
      </c>
      <c r="AC1132" s="116">
        <f t="shared" si="274"/>
        <v>39</v>
      </c>
      <c r="AD1132" s="116">
        <f t="shared" si="275"/>
        <v>37</v>
      </c>
      <c r="AE1132" s="116">
        <f t="shared" si="276"/>
        <v>49</v>
      </c>
      <c r="AF1132" s="116">
        <f t="shared" si="277"/>
        <v>50</v>
      </c>
      <c r="AG1132" s="116">
        <f t="shared" si="278"/>
        <v>36</v>
      </c>
      <c r="AH1132" s="116">
        <f t="shared" si="279"/>
        <v>32</v>
      </c>
      <c r="AI1132" s="116">
        <f t="shared" si="280"/>
        <v>0</v>
      </c>
      <c r="AJ1132" s="116">
        <f t="shared" si="281"/>
        <v>0</v>
      </c>
      <c r="AK1132" s="116">
        <f t="shared" si="282"/>
        <v>0</v>
      </c>
      <c r="AL1132" s="116">
        <f t="shared" si="283"/>
        <v>0</v>
      </c>
      <c r="AM1132" s="116">
        <f t="shared" si="284"/>
        <v>0</v>
      </c>
      <c r="AN1132" s="116">
        <f t="shared" si="285"/>
        <v>0</v>
      </c>
      <c r="AO1132" s="116">
        <f t="shared" si="286"/>
        <v>0</v>
      </c>
      <c r="AP1132" s="116">
        <f t="shared" si="287"/>
        <v>0</v>
      </c>
      <c r="AQ1132" s="116">
        <f t="shared" si="288"/>
        <v>243</v>
      </c>
    </row>
    <row r="1133" spans="1:43" x14ac:dyDescent="0.25">
      <c r="A1133" s="119" t="s">
        <v>1438</v>
      </c>
      <c r="B1133" s="119" t="s">
        <v>1442</v>
      </c>
      <c r="C1133" s="120">
        <v>0</v>
      </c>
      <c r="D1133" s="120">
        <v>93</v>
      </c>
      <c r="E1133" s="120">
        <v>84</v>
      </c>
      <c r="F1133" s="120">
        <v>86</v>
      </c>
      <c r="G1133" s="120">
        <v>93</v>
      </c>
      <c r="H1133" s="120">
        <v>100</v>
      </c>
      <c r="I1133" s="120">
        <v>93</v>
      </c>
      <c r="J1133" s="120">
        <v>0</v>
      </c>
      <c r="K1133" s="120">
        <v>0</v>
      </c>
      <c r="L1133" s="120">
        <v>0</v>
      </c>
      <c r="M1133" s="120">
        <v>0</v>
      </c>
      <c r="N1133" s="120">
        <v>0</v>
      </c>
      <c r="O1133" s="120">
        <v>0</v>
      </c>
      <c r="P1133" s="120">
        <v>0</v>
      </c>
      <c r="Q1133" s="120">
        <v>0</v>
      </c>
      <c r="R1133" s="120">
        <v>549</v>
      </c>
      <c r="AB1133" s="116">
        <f t="shared" si="273"/>
        <v>0</v>
      </c>
      <c r="AC1133" s="116">
        <f t="shared" si="274"/>
        <v>93</v>
      </c>
      <c r="AD1133" s="116">
        <f t="shared" si="275"/>
        <v>84</v>
      </c>
      <c r="AE1133" s="116">
        <f t="shared" si="276"/>
        <v>86</v>
      </c>
      <c r="AF1133" s="116">
        <f t="shared" si="277"/>
        <v>93</v>
      </c>
      <c r="AG1133" s="116">
        <f t="shared" si="278"/>
        <v>100</v>
      </c>
      <c r="AH1133" s="116">
        <f t="shared" si="279"/>
        <v>93</v>
      </c>
      <c r="AI1133" s="116">
        <f t="shared" si="280"/>
        <v>0</v>
      </c>
      <c r="AJ1133" s="116">
        <f t="shared" si="281"/>
        <v>0</v>
      </c>
      <c r="AK1133" s="116">
        <f t="shared" si="282"/>
        <v>0</v>
      </c>
      <c r="AL1133" s="116">
        <f t="shared" si="283"/>
        <v>0</v>
      </c>
      <c r="AM1133" s="116">
        <f t="shared" si="284"/>
        <v>0</v>
      </c>
      <c r="AN1133" s="116">
        <f t="shared" si="285"/>
        <v>0</v>
      </c>
      <c r="AO1133" s="116">
        <f t="shared" si="286"/>
        <v>0</v>
      </c>
      <c r="AP1133" s="116">
        <f t="shared" si="287"/>
        <v>0</v>
      </c>
      <c r="AQ1133" s="116">
        <f t="shared" si="288"/>
        <v>549</v>
      </c>
    </row>
    <row r="1134" spans="1:43" x14ac:dyDescent="0.25">
      <c r="A1134" s="119" t="s">
        <v>1438</v>
      </c>
      <c r="B1134" s="119" t="s">
        <v>1443</v>
      </c>
      <c r="C1134" s="120">
        <v>0</v>
      </c>
      <c r="D1134" s="120">
        <v>0</v>
      </c>
      <c r="E1134" s="120">
        <v>0</v>
      </c>
      <c r="F1134" s="120">
        <v>0</v>
      </c>
      <c r="G1134" s="120">
        <v>0</v>
      </c>
      <c r="H1134" s="120">
        <v>0</v>
      </c>
      <c r="I1134" s="120">
        <v>0</v>
      </c>
      <c r="J1134" s="120">
        <v>0</v>
      </c>
      <c r="K1134" s="120">
        <v>0</v>
      </c>
      <c r="L1134" s="120">
        <v>0</v>
      </c>
      <c r="M1134" s="120">
        <v>239</v>
      </c>
      <c r="N1134" s="120">
        <v>230</v>
      </c>
      <c r="O1134" s="120">
        <v>233</v>
      </c>
      <c r="P1134" s="120">
        <v>299</v>
      </c>
      <c r="Q1134" s="120">
        <v>17</v>
      </c>
      <c r="R1134" s="120">
        <v>1018</v>
      </c>
      <c r="AB1134" s="116">
        <f t="shared" si="273"/>
        <v>0</v>
      </c>
      <c r="AC1134" s="116">
        <f t="shared" si="274"/>
        <v>0</v>
      </c>
      <c r="AD1134" s="116">
        <f t="shared" si="275"/>
        <v>0</v>
      </c>
      <c r="AE1134" s="116">
        <f t="shared" si="276"/>
        <v>0</v>
      </c>
      <c r="AF1134" s="116">
        <f t="shared" si="277"/>
        <v>0</v>
      </c>
      <c r="AG1134" s="116">
        <f t="shared" si="278"/>
        <v>0</v>
      </c>
      <c r="AH1134" s="116">
        <f t="shared" si="279"/>
        <v>0</v>
      </c>
      <c r="AI1134" s="116">
        <f t="shared" si="280"/>
        <v>0</v>
      </c>
      <c r="AJ1134" s="116">
        <f t="shared" si="281"/>
        <v>0</v>
      </c>
      <c r="AK1134" s="116">
        <f t="shared" si="282"/>
        <v>0</v>
      </c>
      <c r="AL1134" s="116">
        <f t="shared" si="283"/>
        <v>239</v>
      </c>
      <c r="AM1134" s="116">
        <f t="shared" si="284"/>
        <v>230</v>
      </c>
      <c r="AN1134" s="116">
        <f t="shared" si="285"/>
        <v>233</v>
      </c>
      <c r="AO1134" s="116">
        <f t="shared" si="286"/>
        <v>299</v>
      </c>
      <c r="AP1134" s="116">
        <f t="shared" si="287"/>
        <v>17</v>
      </c>
      <c r="AQ1134" s="116">
        <f t="shared" si="288"/>
        <v>1018</v>
      </c>
    </row>
    <row r="1135" spans="1:43" x14ac:dyDescent="0.25">
      <c r="A1135" s="119" t="s">
        <v>1438</v>
      </c>
      <c r="B1135" s="119" t="s">
        <v>1444</v>
      </c>
      <c r="C1135" s="120">
        <v>154</v>
      </c>
      <c r="D1135" s="120">
        <v>0</v>
      </c>
      <c r="E1135" s="120">
        <v>0</v>
      </c>
      <c r="F1135" s="120">
        <v>0</v>
      </c>
      <c r="G1135" s="120">
        <v>0</v>
      </c>
      <c r="H1135" s="120">
        <v>0</v>
      </c>
      <c r="I1135" s="120">
        <v>0</v>
      </c>
      <c r="J1135" s="120">
        <v>0</v>
      </c>
      <c r="K1135" s="120">
        <v>0</v>
      </c>
      <c r="L1135" s="120">
        <v>0</v>
      </c>
      <c r="M1135" s="120">
        <v>0</v>
      </c>
      <c r="N1135" s="120">
        <v>0</v>
      </c>
      <c r="O1135" s="120">
        <v>0</v>
      </c>
      <c r="P1135" s="120">
        <v>0</v>
      </c>
      <c r="Q1135" s="120">
        <v>0</v>
      </c>
      <c r="R1135" s="120">
        <v>154</v>
      </c>
      <c r="AB1135" s="116">
        <f t="shared" si="273"/>
        <v>154</v>
      </c>
      <c r="AC1135" s="116">
        <f t="shared" si="274"/>
        <v>0</v>
      </c>
      <c r="AD1135" s="116">
        <f t="shared" si="275"/>
        <v>0</v>
      </c>
      <c r="AE1135" s="116">
        <f t="shared" si="276"/>
        <v>0</v>
      </c>
      <c r="AF1135" s="116">
        <f t="shared" si="277"/>
        <v>0</v>
      </c>
      <c r="AG1135" s="116">
        <f t="shared" si="278"/>
        <v>0</v>
      </c>
      <c r="AH1135" s="116">
        <f t="shared" si="279"/>
        <v>0</v>
      </c>
      <c r="AI1135" s="116">
        <f t="shared" si="280"/>
        <v>0</v>
      </c>
      <c r="AJ1135" s="116">
        <f t="shared" si="281"/>
        <v>0</v>
      </c>
      <c r="AK1135" s="116">
        <f t="shared" si="282"/>
        <v>0</v>
      </c>
      <c r="AL1135" s="116">
        <f t="shared" si="283"/>
        <v>0</v>
      </c>
      <c r="AM1135" s="116">
        <f t="shared" si="284"/>
        <v>0</v>
      </c>
      <c r="AN1135" s="116">
        <f t="shared" si="285"/>
        <v>0</v>
      </c>
      <c r="AO1135" s="116">
        <f t="shared" si="286"/>
        <v>0</v>
      </c>
      <c r="AP1135" s="116">
        <f t="shared" si="287"/>
        <v>0</v>
      </c>
      <c r="AQ1135" s="116">
        <f t="shared" si="288"/>
        <v>154</v>
      </c>
    </row>
    <row r="1136" spans="1:43" x14ac:dyDescent="0.25">
      <c r="A1136" s="119" t="s">
        <v>1438</v>
      </c>
      <c r="B1136" s="119" t="s">
        <v>1445</v>
      </c>
      <c r="C1136" s="120">
        <v>0</v>
      </c>
      <c r="D1136" s="120">
        <v>0</v>
      </c>
      <c r="E1136" s="120">
        <v>0</v>
      </c>
      <c r="F1136" s="120">
        <v>0</v>
      </c>
      <c r="G1136" s="120">
        <v>0</v>
      </c>
      <c r="H1136" s="120">
        <v>0</v>
      </c>
      <c r="I1136" s="120">
        <v>0</v>
      </c>
      <c r="J1136" s="120">
        <v>313</v>
      </c>
      <c r="K1136" s="120">
        <v>313</v>
      </c>
      <c r="L1136" s="120">
        <v>339</v>
      </c>
      <c r="M1136" s="120">
        <v>0</v>
      </c>
      <c r="N1136" s="120">
        <v>0</v>
      </c>
      <c r="O1136" s="120">
        <v>0</v>
      </c>
      <c r="P1136" s="120">
        <v>0</v>
      </c>
      <c r="Q1136" s="120">
        <v>0</v>
      </c>
      <c r="R1136" s="120">
        <v>965</v>
      </c>
      <c r="AB1136" s="116">
        <f t="shared" si="273"/>
        <v>0</v>
      </c>
      <c r="AC1136" s="116">
        <f t="shared" si="274"/>
        <v>0</v>
      </c>
      <c r="AD1136" s="116">
        <f t="shared" si="275"/>
        <v>0</v>
      </c>
      <c r="AE1136" s="116">
        <f t="shared" si="276"/>
        <v>0</v>
      </c>
      <c r="AF1136" s="116">
        <f t="shared" si="277"/>
        <v>0</v>
      </c>
      <c r="AG1136" s="116">
        <f t="shared" si="278"/>
        <v>0</v>
      </c>
      <c r="AH1136" s="116">
        <f t="shared" si="279"/>
        <v>0</v>
      </c>
      <c r="AI1136" s="116">
        <f t="shared" si="280"/>
        <v>313</v>
      </c>
      <c r="AJ1136" s="116">
        <f t="shared" si="281"/>
        <v>313</v>
      </c>
      <c r="AK1136" s="116">
        <f t="shared" si="282"/>
        <v>339</v>
      </c>
      <c r="AL1136" s="116">
        <f t="shared" si="283"/>
        <v>0</v>
      </c>
      <c r="AM1136" s="116">
        <f t="shared" si="284"/>
        <v>0</v>
      </c>
      <c r="AN1136" s="116">
        <f t="shared" si="285"/>
        <v>0</v>
      </c>
      <c r="AO1136" s="116">
        <f t="shared" si="286"/>
        <v>0</v>
      </c>
      <c r="AP1136" s="116">
        <f t="shared" si="287"/>
        <v>0</v>
      </c>
      <c r="AQ1136" s="116">
        <f t="shared" si="288"/>
        <v>965</v>
      </c>
    </row>
    <row r="1137" spans="1:43" x14ac:dyDescent="0.25">
      <c r="A1137" s="119" t="s">
        <v>1438</v>
      </c>
      <c r="B1137" s="119" t="s">
        <v>1446</v>
      </c>
      <c r="C1137" s="120">
        <v>0</v>
      </c>
      <c r="D1137" s="120">
        <v>43</v>
      </c>
      <c r="E1137" s="120">
        <v>33</v>
      </c>
      <c r="F1137" s="120">
        <v>41</v>
      </c>
      <c r="G1137" s="120">
        <v>48</v>
      </c>
      <c r="H1137" s="120">
        <v>49</v>
      </c>
      <c r="I1137" s="120">
        <v>41</v>
      </c>
      <c r="J1137" s="120">
        <v>0</v>
      </c>
      <c r="K1137" s="120">
        <v>0</v>
      </c>
      <c r="L1137" s="120">
        <v>0</v>
      </c>
      <c r="M1137" s="120">
        <v>0</v>
      </c>
      <c r="N1137" s="120">
        <v>0</v>
      </c>
      <c r="O1137" s="120">
        <v>0</v>
      </c>
      <c r="P1137" s="120">
        <v>0</v>
      </c>
      <c r="Q1137" s="120">
        <v>0</v>
      </c>
      <c r="R1137" s="118">
        <v>255</v>
      </c>
      <c r="AB1137" s="116">
        <f t="shared" si="273"/>
        <v>0</v>
      </c>
      <c r="AC1137" s="116">
        <f t="shared" si="274"/>
        <v>43</v>
      </c>
      <c r="AD1137" s="116">
        <f t="shared" si="275"/>
        <v>33</v>
      </c>
      <c r="AE1137" s="116">
        <f t="shared" si="276"/>
        <v>41</v>
      </c>
      <c r="AF1137" s="116">
        <f t="shared" si="277"/>
        <v>48</v>
      </c>
      <c r="AG1137" s="116">
        <f t="shared" si="278"/>
        <v>49</v>
      </c>
      <c r="AH1137" s="116">
        <f t="shared" si="279"/>
        <v>41</v>
      </c>
      <c r="AI1137" s="116">
        <f t="shared" si="280"/>
        <v>0</v>
      </c>
      <c r="AJ1137" s="116">
        <f t="shared" si="281"/>
        <v>0</v>
      </c>
      <c r="AK1137" s="116">
        <f t="shared" si="282"/>
        <v>0</v>
      </c>
      <c r="AL1137" s="116">
        <f t="shared" si="283"/>
        <v>0</v>
      </c>
      <c r="AM1137" s="116">
        <f t="shared" si="284"/>
        <v>0</v>
      </c>
      <c r="AN1137" s="116">
        <f t="shared" si="285"/>
        <v>0</v>
      </c>
      <c r="AO1137" s="116">
        <f t="shared" si="286"/>
        <v>0</v>
      </c>
      <c r="AP1137" s="116">
        <f t="shared" si="287"/>
        <v>0</v>
      </c>
      <c r="AQ1137" s="116">
        <f t="shared" si="288"/>
        <v>255</v>
      </c>
    </row>
    <row r="1138" spans="1:43" x14ac:dyDescent="0.25">
      <c r="A1138" s="119" t="s">
        <v>1447</v>
      </c>
      <c r="B1138" s="119" t="s">
        <v>1448</v>
      </c>
      <c r="C1138" s="120">
        <v>26</v>
      </c>
      <c r="D1138" s="120">
        <v>33</v>
      </c>
      <c r="E1138" s="120">
        <v>28</v>
      </c>
      <c r="F1138" s="120">
        <v>29</v>
      </c>
      <c r="G1138" s="120">
        <v>39</v>
      </c>
      <c r="H1138" s="120">
        <v>43</v>
      </c>
      <c r="I1138" s="120">
        <v>42</v>
      </c>
      <c r="J1138" s="120">
        <v>0</v>
      </c>
      <c r="K1138" s="120">
        <v>0</v>
      </c>
      <c r="L1138" s="120">
        <v>0</v>
      </c>
      <c r="M1138" s="120">
        <v>0</v>
      </c>
      <c r="N1138" s="120">
        <v>0</v>
      </c>
      <c r="O1138" s="120">
        <v>0</v>
      </c>
      <c r="P1138" s="120">
        <v>0</v>
      </c>
      <c r="Q1138" s="120">
        <v>0</v>
      </c>
      <c r="R1138" s="118">
        <v>240</v>
      </c>
      <c r="AB1138" s="116">
        <f t="shared" si="273"/>
        <v>26</v>
      </c>
      <c r="AC1138" s="116">
        <f t="shared" si="274"/>
        <v>33</v>
      </c>
      <c r="AD1138" s="116">
        <f t="shared" si="275"/>
        <v>28</v>
      </c>
      <c r="AE1138" s="116">
        <f t="shared" si="276"/>
        <v>29</v>
      </c>
      <c r="AF1138" s="116">
        <f t="shared" si="277"/>
        <v>39</v>
      </c>
      <c r="AG1138" s="116">
        <f t="shared" si="278"/>
        <v>43</v>
      </c>
      <c r="AH1138" s="116">
        <f t="shared" si="279"/>
        <v>42</v>
      </c>
      <c r="AI1138" s="116">
        <f t="shared" si="280"/>
        <v>0</v>
      </c>
      <c r="AJ1138" s="116">
        <f t="shared" si="281"/>
        <v>0</v>
      </c>
      <c r="AK1138" s="116">
        <f t="shared" si="282"/>
        <v>0</v>
      </c>
      <c r="AL1138" s="116">
        <f t="shared" si="283"/>
        <v>0</v>
      </c>
      <c r="AM1138" s="116">
        <f t="shared" si="284"/>
        <v>0</v>
      </c>
      <c r="AN1138" s="116">
        <f t="shared" si="285"/>
        <v>0</v>
      </c>
      <c r="AO1138" s="116">
        <f t="shared" si="286"/>
        <v>0</v>
      </c>
      <c r="AP1138" s="116">
        <f t="shared" si="287"/>
        <v>0</v>
      </c>
      <c r="AQ1138" s="116">
        <f t="shared" si="288"/>
        <v>240</v>
      </c>
    </row>
    <row r="1139" spans="1:43" x14ac:dyDescent="0.25">
      <c r="A1139" s="119" t="s">
        <v>1447</v>
      </c>
      <c r="B1139" s="119" t="s">
        <v>1449</v>
      </c>
      <c r="C1139" s="120">
        <v>0</v>
      </c>
      <c r="D1139" s="120">
        <v>0</v>
      </c>
      <c r="E1139" s="120">
        <v>0</v>
      </c>
      <c r="F1139" s="120">
        <v>0</v>
      </c>
      <c r="G1139" s="120">
        <v>0</v>
      </c>
      <c r="H1139" s="120">
        <v>0</v>
      </c>
      <c r="I1139" s="120">
        <v>0</v>
      </c>
      <c r="J1139" s="120">
        <v>34</v>
      </c>
      <c r="K1139" s="120">
        <v>25</v>
      </c>
      <c r="L1139" s="120">
        <v>27</v>
      </c>
      <c r="M1139" s="120">
        <v>12</v>
      </c>
      <c r="N1139" s="120">
        <v>19</v>
      </c>
      <c r="O1139" s="120">
        <v>19</v>
      </c>
      <c r="P1139" s="120">
        <v>21</v>
      </c>
      <c r="Q1139" s="120">
        <v>0</v>
      </c>
      <c r="R1139" s="120">
        <v>157</v>
      </c>
      <c r="AB1139" s="116">
        <f t="shared" si="273"/>
        <v>0</v>
      </c>
      <c r="AC1139" s="116">
        <f t="shared" si="274"/>
        <v>0</v>
      </c>
      <c r="AD1139" s="116">
        <f t="shared" si="275"/>
        <v>0</v>
      </c>
      <c r="AE1139" s="116">
        <f t="shared" si="276"/>
        <v>0</v>
      </c>
      <c r="AF1139" s="116">
        <f t="shared" si="277"/>
        <v>0</v>
      </c>
      <c r="AG1139" s="116">
        <f t="shared" si="278"/>
        <v>0</v>
      </c>
      <c r="AH1139" s="116">
        <f t="shared" si="279"/>
        <v>0</v>
      </c>
      <c r="AI1139" s="116">
        <f t="shared" si="280"/>
        <v>34</v>
      </c>
      <c r="AJ1139" s="116">
        <f t="shared" si="281"/>
        <v>25</v>
      </c>
      <c r="AK1139" s="116">
        <f t="shared" si="282"/>
        <v>27</v>
      </c>
      <c r="AL1139" s="116">
        <f t="shared" si="283"/>
        <v>12</v>
      </c>
      <c r="AM1139" s="116">
        <f t="shared" si="284"/>
        <v>19</v>
      </c>
      <c r="AN1139" s="116">
        <f t="shared" si="285"/>
        <v>19</v>
      </c>
      <c r="AO1139" s="116">
        <f t="shared" si="286"/>
        <v>21</v>
      </c>
      <c r="AP1139" s="116">
        <f t="shared" si="287"/>
        <v>0</v>
      </c>
      <c r="AQ1139" s="116">
        <f t="shared" si="288"/>
        <v>157</v>
      </c>
    </row>
    <row r="1140" spans="1:43" x14ac:dyDescent="0.25">
      <c r="A1140" s="119" t="s">
        <v>1450</v>
      </c>
      <c r="B1140" s="119" t="s">
        <v>1451</v>
      </c>
      <c r="C1140" s="120">
        <v>0</v>
      </c>
      <c r="D1140" s="120">
        <v>27</v>
      </c>
      <c r="E1140" s="120">
        <v>36</v>
      </c>
      <c r="F1140" s="120">
        <v>26</v>
      </c>
      <c r="G1140" s="120">
        <v>25</v>
      </c>
      <c r="H1140" s="120">
        <v>38</v>
      </c>
      <c r="I1140" s="120">
        <v>0</v>
      </c>
      <c r="J1140" s="120">
        <v>0</v>
      </c>
      <c r="K1140" s="120">
        <v>0</v>
      </c>
      <c r="L1140" s="120">
        <v>0</v>
      </c>
      <c r="M1140" s="120">
        <v>0</v>
      </c>
      <c r="N1140" s="120">
        <v>0</v>
      </c>
      <c r="O1140" s="120">
        <v>0</v>
      </c>
      <c r="P1140" s="120">
        <v>0</v>
      </c>
      <c r="Q1140" s="120">
        <v>0</v>
      </c>
      <c r="R1140" s="120">
        <v>152</v>
      </c>
      <c r="AB1140" s="116">
        <f t="shared" si="273"/>
        <v>0</v>
      </c>
      <c r="AC1140" s="116">
        <f t="shared" si="274"/>
        <v>27</v>
      </c>
      <c r="AD1140" s="116">
        <f t="shared" si="275"/>
        <v>36</v>
      </c>
      <c r="AE1140" s="116">
        <f t="shared" si="276"/>
        <v>26</v>
      </c>
      <c r="AF1140" s="116">
        <f t="shared" si="277"/>
        <v>25</v>
      </c>
      <c r="AG1140" s="116">
        <f t="shared" si="278"/>
        <v>38</v>
      </c>
      <c r="AH1140" s="116">
        <f t="shared" si="279"/>
        <v>0</v>
      </c>
      <c r="AI1140" s="116">
        <f t="shared" si="280"/>
        <v>0</v>
      </c>
      <c r="AJ1140" s="116">
        <f t="shared" si="281"/>
        <v>0</v>
      </c>
      <c r="AK1140" s="116">
        <f t="shared" si="282"/>
        <v>0</v>
      </c>
      <c r="AL1140" s="116">
        <f t="shared" si="283"/>
        <v>0</v>
      </c>
      <c r="AM1140" s="116">
        <f t="shared" si="284"/>
        <v>0</v>
      </c>
      <c r="AN1140" s="116">
        <f t="shared" si="285"/>
        <v>0</v>
      </c>
      <c r="AO1140" s="116">
        <f t="shared" si="286"/>
        <v>0</v>
      </c>
      <c r="AP1140" s="116">
        <f t="shared" si="287"/>
        <v>0</v>
      </c>
      <c r="AQ1140" s="116">
        <f t="shared" si="288"/>
        <v>152</v>
      </c>
    </row>
    <row r="1141" spans="1:43" x14ac:dyDescent="0.25">
      <c r="A1141" s="119" t="s">
        <v>1450</v>
      </c>
      <c r="B1141" s="119" t="s">
        <v>1452</v>
      </c>
      <c r="C1141" s="120">
        <v>0</v>
      </c>
      <c r="D1141" s="120">
        <v>0</v>
      </c>
      <c r="E1141" s="120">
        <v>0</v>
      </c>
      <c r="F1141" s="120">
        <v>0</v>
      </c>
      <c r="G1141" s="120">
        <v>0</v>
      </c>
      <c r="H1141" s="120">
        <v>0</v>
      </c>
      <c r="I1141" s="120">
        <v>111</v>
      </c>
      <c r="J1141" s="120">
        <v>116</v>
      </c>
      <c r="K1141" s="120">
        <v>114</v>
      </c>
      <c r="L1141" s="120">
        <v>108</v>
      </c>
      <c r="M1141" s="120">
        <v>0</v>
      </c>
      <c r="N1141" s="120">
        <v>0</v>
      </c>
      <c r="O1141" s="120">
        <v>0</v>
      </c>
      <c r="P1141" s="120">
        <v>0</v>
      </c>
      <c r="Q1141" s="120">
        <v>0</v>
      </c>
      <c r="R1141" s="120">
        <v>449</v>
      </c>
      <c r="AB1141" s="116">
        <f t="shared" si="273"/>
        <v>0</v>
      </c>
      <c r="AC1141" s="116">
        <f t="shared" si="274"/>
        <v>0</v>
      </c>
      <c r="AD1141" s="116">
        <f t="shared" si="275"/>
        <v>0</v>
      </c>
      <c r="AE1141" s="116">
        <f t="shared" si="276"/>
        <v>0</v>
      </c>
      <c r="AF1141" s="116">
        <f t="shared" si="277"/>
        <v>0</v>
      </c>
      <c r="AG1141" s="116">
        <f t="shared" si="278"/>
        <v>0</v>
      </c>
      <c r="AH1141" s="116">
        <f t="shared" si="279"/>
        <v>111</v>
      </c>
      <c r="AI1141" s="116">
        <f t="shared" si="280"/>
        <v>116</v>
      </c>
      <c r="AJ1141" s="116">
        <f t="shared" si="281"/>
        <v>114</v>
      </c>
      <c r="AK1141" s="116">
        <f t="shared" si="282"/>
        <v>108</v>
      </c>
      <c r="AL1141" s="116">
        <f t="shared" si="283"/>
        <v>0</v>
      </c>
      <c r="AM1141" s="116">
        <f t="shared" si="284"/>
        <v>0</v>
      </c>
      <c r="AN1141" s="116">
        <f t="shared" si="285"/>
        <v>0</v>
      </c>
      <c r="AO1141" s="116">
        <f t="shared" si="286"/>
        <v>0</v>
      </c>
      <c r="AP1141" s="116">
        <f t="shared" si="287"/>
        <v>0</v>
      </c>
      <c r="AQ1141" s="116">
        <f t="shared" si="288"/>
        <v>449</v>
      </c>
    </row>
    <row r="1142" spans="1:43" x14ac:dyDescent="0.25">
      <c r="A1142" s="119" t="s">
        <v>1450</v>
      </c>
      <c r="B1142" s="119" t="s">
        <v>1453</v>
      </c>
      <c r="C1142" s="120">
        <v>0</v>
      </c>
      <c r="D1142" s="120">
        <v>0</v>
      </c>
      <c r="E1142" s="120">
        <v>0</v>
      </c>
      <c r="F1142" s="120">
        <v>0</v>
      </c>
      <c r="G1142" s="120">
        <v>0</v>
      </c>
      <c r="H1142" s="120">
        <v>0</v>
      </c>
      <c r="I1142" s="120">
        <v>126</v>
      </c>
      <c r="J1142" s="120">
        <v>123</v>
      </c>
      <c r="K1142" s="120">
        <v>121</v>
      </c>
      <c r="L1142" s="120">
        <v>124</v>
      </c>
      <c r="M1142" s="120">
        <v>0</v>
      </c>
      <c r="N1142" s="120">
        <v>0</v>
      </c>
      <c r="O1142" s="120">
        <v>0</v>
      </c>
      <c r="P1142" s="120">
        <v>0</v>
      </c>
      <c r="Q1142" s="120">
        <v>0</v>
      </c>
      <c r="R1142" s="120">
        <v>494</v>
      </c>
      <c r="AB1142" s="116">
        <f t="shared" si="273"/>
        <v>0</v>
      </c>
      <c r="AC1142" s="116">
        <f t="shared" si="274"/>
        <v>0</v>
      </c>
      <c r="AD1142" s="116">
        <f t="shared" si="275"/>
        <v>0</v>
      </c>
      <c r="AE1142" s="116">
        <f t="shared" si="276"/>
        <v>0</v>
      </c>
      <c r="AF1142" s="116">
        <f t="shared" si="277"/>
        <v>0</v>
      </c>
      <c r="AG1142" s="116">
        <f t="shared" si="278"/>
        <v>0</v>
      </c>
      <c r="AH1142" s="116">
        <f t="shared" si="279"/>
        <v>126</v>
      </c>
      <c r="AI1142" s="116">
        <f t="shared" si="280"/>
        <v>123</v>
      </c>
      <c r="AJ1142" s="116">
        <f t="shared" si="281"/>
        <v>121</v>
      </c>
      <c r="AK1142" s="116">
        <f t="shared" si="282"/>
        <v>124</v>
      </c>
      <c r="AL1142" s="116">
        <f t="shared" si="283"/>
        <v>0</v>
      </c>
      <c r="AM1142" s="116">
        <f t="shared" si="284"/>
        <v>0</v>
      </c>
      <c r="AN1142" s="116">
        <f t="shared" si="285"/>
        <v>0</v>
      </c>
      <c r="AO1142" s="116">
        <f t="shared" si="286"/>
        <v>0</v>
      </c>
      <c r="AP1142" s="116">
        <f t="shared" si="287"/>
        <v>0</v>
      </c>
      <c r="AQ1142" s="116">
        <f t="shared" si="288"/>
        <v>494</v>
      </c>
    </row>
    <row r="1143" spans="1:43" x14ac:dyDescent="0.25">
      <c r="A1143" s="119" t="s">
        <v>1450</v>
      </c>
      <c r="B1143" s="119" t="s">
        <v>1454</v>
      </c>
      <c r="C1143" s="120">
        <v>0</v>
      </c>
      <c r="D1143" s="120">
        <v>0</v>
      </c>
      <c r="E1143" s="120">
        <v>0</v>
      </c>
      <c r="F1143" s="120">
        <v>0</v>
      </c>
      <c r="G1143" s="120">
        <v>0</v>
      </c>
      <c r="H1143" s="120">
        <v>0</v>
      </c>
      <c r="I1143" s="120">
        <v>0</v>
      </c>
      <c r="J1143" s="120">
        <v>0</v>
      </c>
      <c r="K1143" s="120">
        <v>0</v>
      </c>
      <c r="L1143" s="120">
        <v>0</v>
      </c>
      <c r="M1143" s="120">
        <v>151</v>
      </c>
      <c r="N1143" s="120">
        <v>173</v>
      </c>
      <c r="O1143" s="120">
        <v>177</v>
      </c>
      <c r="P1143" s="120">
        <v>199</v>
      </c>
      <c r="Q1143" s="120">
        <v>11</v>
      </c>
      <c r="R1143" s="120">
        <v>711</v>
      </c>
      <c r="AB1143" s="116">
        <f t="shared" si="273"/>
        <v>0</v>
      </c>
      <c r="AC1143" s="116">
        <f t="shared" si="274"/>
        <v>0</v>
      </c>
      <c r="AD1143" s="116">
        <f t="shared" si="275"/>
        <v>0</v>
      </c>
      <c r="AE1143" s="116">
        <f t="shared" si="276"/>
        <v>0</v>
      </c>
      <c r="AF1143" s="116">
        <f t="shared" si="277"/>
        <v>0</v>
      </c>
      <c r="AG1143" s="116">
        <f t="shared" si="278"/>
        <v>0</v>
      </c>
      <c r="AH1143" s="116">
        <f t="shared" si="279"/>
        <v>0</v>
      </c>
      <c r="AI1143" s="116">
        <f t="shared" si="280"/>
        <v>0</v>
      </c>
      <c r="AJ1143" s="116">
        <f t="shared" si="281"/>
        <v>0</v>
      </c>
      <c r="AK1143" s="116">
        <f t="shared" si="282"/>
        <v>0</v>
      </c>
      <c r="AL1143" s="116">
        <f t="shared" si="283"/>
        <v>151</v>
      </c>
      <c r="AM1143" s="116">
        <f t="shared" si="284"/>
        <v>173</v>
      </c>
      <c r="AN1143" s="116">
        <f t="shared" si="285"/>
        <v>177</v>
      </c>
      <c r="AO1143" s="116">
        <f t="shared" si="286"/>
        <v>199</v>
      </c>
      <c r="AP1143" s="116">
        <f t="shared" si="287"/>
        <v>11</v>
      </c>
      <c r="AQ1143" s="116">
        <f t="shared" si="288"/>
        <v>711</v>
      </c>
    </row>
    <row r="1144" spans="1:43" x14ac:dyDescent="0.25">
      <c r="A1144" s="119" t="s">
        <v>1450</v>
      </c>
      <c r="B1144" s="119" t="s">
        <v>1455</v>
      </c>
      <c r="C1144" s="120">
        <v>0</v>
      </c>
      <c r="D1144" s="120">
        <v>67</v>
      </c>
      <c r="E1144" s="120">
        <v>94</v>
      </c>
      <c r="F1144" s="120">
        <v>77</v>
      </c>
      <c r="G1144" s="120">
        <v>96</v>
      </c>
      <c r="H1144" s="120">
        <v>79</v>
      </c>
      <c r="I1144" s="120">
        <v>0</v>
      </c>
      <c r="J1144" s="120">
        <v>0</v>
      </c>
      <c r="K1144" s="120">
        <v>0</v>
      </c>
      <c r="L1144" s="120">
        <v>0</v>
      </c>
      <c r="M1144" s="120">
        <v>0</v>
      </c>
      <c r="N1144" s="120">
        <v>0</v>
      </c>
      <c r="O1144" s="120">
        <v>0</v>
      </c>
      <c r="P1144" s="120">
        <v>0</v>
      </c>
      <c r="Q1144" s="120">
        <v>0</v>
      </c>
      <c r="R1144" s="118">
        <v>413</v>
      </c>
      <c r="AB1144" s="116">
        <f t="shared" si="273"/>
        <v>0</v>
      </c>
      <c r="AC1144" s="116">
        <f t="shared" si="274"/>
        <v>67</v>
      </c>
      <c r="AD1144" s="116">
        <f t="shared" si="275"/>
        <v>94</v>
      </c>
      <c r="AE1144" s="116">
        <f t="shared" si="276"/>
        <v>77</v>
      </c>
      <c r="AF1144" s="116">
        <f t="shared" si="277"/>
        <v>96</v>
      </c>
      <c r="AG1144" s="116">
        <f t="shared" si="278"/>
        <v>79</v>
      </c>
      <c r="AH1144" s="116">
        <f t="shared" si="279"/>
        <v>0</v>
      </c>
      <c r="AI1144" s="116">
        <f t="shared" si="280"/>
        <v>0</v>
      </c>
      <c r="AJ1144" s="116">
        <f t="shared" si="281"/>
        <v>0</v>
      </c>
      <c r="AK1144" s="116">
        <f t="shared" si="282"/>
        <v>0</v>
      </c>
      <c r="AL1144" s="116">
        <f t="shared" si="283"/>
        <v>0</v>
      </c>
      <c r="AM1144" s="116">
        <f t="shared" si="284"/>
        <v>0</v>
      </c>
      <c r="AN1144" s="116">
        <f t="shared" si="285"/>
        <v>0</v>
      </c>
      <c r="AO1144" s="116">
        <f t="shared" si="286"/>
        <v>0</v>
      </c>
      <c r="AP1144" s="116">
        <f t="shared" si="287"/>
        <v>0</v>
      </c>
      <c r="AQ1144" s="116">
        <f t="shared" si="288"/>
        <v>413</v>
      </c>
    </row>
    <row r="1145" spans="1:43" x14ac:dyDescent="0.25">
      <c r="A1145" s="119" t="s">
        <v>1450</v>
      </c>
      <c r="B1145" s="119" t="s">
        <v>1456</v>
      </c>
      <c r="C1145" s="120">
        <v>76</v>
      </c>
      <c r="D1145" s="120">
        <v>3</v>
      </c>
      <c r="E1145" s="120">
        <v>3</v>
      </c>
      <c r="F1145" s="120">
        <v>2</v>
      </c>
      <c r="G1145" s="120">
        <v>1</v>
      </c>
      <c r="H1145" s="120">
        <v>4</v>
      </c>
      <c r="I1145" s="120">
        <v>0</v>
      </c>
      <c r="J1145" s="120">
        <v>0</v>
      </c>
      <c r="K1145" s="120">
        <v>0</v>
      </c>
      <c r="L1145" s="120">
        <v>0</v>
      </c>
      <c r="M1145" s="120">
        <v>0</v>
      </c>
      <c r="N1145" s="120">
        <v>0</v>
      </c>
      <c r="O1145" s="120">
        <v>0</v>
      </c>
      <c r="P1145" s="120">
        <v>0</v>
      </c>
      <c r="Q1145" s="120">
        <v>0</v>
      </c>
      <c r="R1145" s="120">
        <v>89</v>
      </c>
      <c r="AB1145" s="116">
        <f t="shared" si="273"/>
        <v>76</v>
      </c>
      <c r="AC1145" s="116">
        <f t="shared" si="274"/>
        <v>3</v>
      </c>
      <c r="AD1145" s="116">
        <f t="shared" si="275"/>
        <v>3</v>
      </c>
      <c r="AE1145" s="116">
        <f t="shared" si="276"/>
        <v>2</v>
      </c>
      <c r="AF1145" s="116">
        <f t="shared" si="277"/>
        <v>1</v>
      </c>
      <c r="AG1145" s="116">
        <f t="shared" si="278"/>
        <v>4</v>
      </c>
      <c r="AH1145" s="116">
        <f t="shared" si="279"/>
        <v>0</v>
      </c>
      <c r="AI1145" s="116">
        <f t="shared" si="280"/>
        <v>0</v>
      </c>
      <c r="AJ1145" s="116">
        <f t="shared" si="281"/>
        <v>0</v>
      </c>
      <c r="AK1145" s="116">
        <f t="shared" si="282"/>
        <v>0</v>
      </c>
      <c r="AL1145" s="116">
        <f t="shared" si="283"/>
        <v>0</v>
      </c>
      <c r="AM1145" s="116">
        <f t="shared" si="284"/>
        <v>0</v>
      </c>
      <c r="AN1145" s="116">
        <f t="shared" si="285"/>
        <v>0</v>
      </c>
      <c r="AO1145" s="116">
        <f t="shared" si="286"/>
        <v>0</v>
      </c>
      <c r="AP1145" s="116">
        <f t="shared" si="287"/>
        <v>0</v>
      </c>
      <c r="AQ1145" s="116">
        <f t="shared" si="288"/>
        <v>89</v>
      </c>
    </row>
    <row r="1146" spans="1:43" x14ac:dyDescent="0.25">
      <c r="A1146" s="119" t="s">
        <v>1450</v>
      </c>
      <c r="B1146" s="119" t="s">
        <v>1457</v>
      </c>
      <c r="C1146" s="120">
        <v>0</v>
      </c>
      <c r="D1146" s="120">
        <v>112</v>
      </c>
      <c r="E1146" s="120">
        <v>110</v>
      </c>
      <c r="F1146" s="120">
        <v>122</v>
      </c>
      <c r="G1146" s="120">
        <v>120</v>
      </c>
      <c r="H1146" s="120">
        <v>142</v>
      </c>
      <c r="I1146" s="120">
        <v>0</v>
      </c>
      <c r="J1146" s="120">
        <v>0</v>
      </c>
      <c r="K1146" s="120">
        <v>0</v>
      </c>
      <c r="L1146" s="120">
        <v>0</v>
      </c>
      <c r="M1146" s="120">
        <v>0</v>
      </c>
      <c r="N1146" s="120">
        <v>0</v>
      </c>
      <c r="O1146" s="120">
        <v>0</v>
      </c>
      <c r="P1146" s="120">
        <v>0</v>
      </c>
      <c r="Q1146" s="120">
        <v>0</v>
      </c>
      <c r="R1146" s="120">
        <v>606</v>
      </c>
      <c r="AB1146" s="116">
        <f t="shared" si="273"/>
        <v>0</v>
      </c>
      <c r="AC1146" s="116">
        <f t="shared" si="274"/>
        <v>112</v>
      </c>
      <c r="AD1146" s="116">
        <f t="shared" si="275"/>
        <v>110</v>
      </c>
      <c r="AE1146" s="116">
        <f t="shared" si="276"/>
        <v>122</v>
      </c>
      <c r="AF1146" s="116">
        <f t="shared" si="277"/>
        <v>120</v>
      </c>
      <c r="AG1146" s="116">
        <f t="shared" si="278"/>
        <v>142</v>
      </c>
      <c r="AH1146" s="116">
        <f t="shared" si="279"/>
        <v>0</v>
      </c>
      <c r="AI1146" s="116">
        <f t="shared" si="280"/>
        <v>0</v>
      </c>
      <c r="AJ1146" s="116">
        <f t="shared" si="281"/>
        <v>0</v>
      </c>
      <c r="AK1146" s="116">
        <f t="shared" si="282"/>
        <v>0</v>
      </c>
      <c r="AL1146" s="116">
        <f t="shared" si="283"/>
        <v>0</v>
      </c>
      <c r="AM1146" s="116">
        <f t="shared" si="284"/>
        <v>0</v>
      </c>
      <c r="AN1146" s="116">
        <f t="shared" si="285"/>
        <v>0</v>
      </c>
      <c r="AO1146" s="116">
        <f t="shared" si="286"/>
        <v>0</v>
      </c>
      <c r="AP1146" s="116">
        <f t="shared" si="287"/>
        <v>0</v>
      </c>
      <c r="AQ1146" s="116">
        <f t="shared" si="288"/>
        <v>606</v>
      </c>
    </row>
    <row r="1147" spans="1:43" x14ac:dyDescent="0.25">
      <c r="A1147" s="119" t="s">
        <v>1458</v>
      </c>
      <c r="B1147" s="119" t="s">
        <v>1459</v>
      </c>
      <c r="C1147" s="120">
        <v>21</v>
      </c>
      <c r="D1147" s="120">
        <v>43</v>
      </c>
      <c r="E1147" s="120">
        <v>41</v>
      </c>
      <c r="F1147" s="120">
        <v>53</v>
      </c>
      <c r="G1147" s="120">
        <v>40</v>
      </c>
      <c r="H1147" s="120">
        <v>48</v>
      </c>
      <c r="I1147" s="120">
        <v>57</v>
      </c>
      <c r="J1147" s="120">
        <v>0</v>
      </c>
      <c r="K1147" s="120">
        <v>0</v>
      </c>
      <c r="L1147" s="120">
        <v>0</v>
      </c>
      <c r="M1147" s="120">
        <v>0</v>
      </c>
      <c r="N1147" s="120">
        <v>0</v>
      </c>
      <c r="O1147" s="120">
        <v>0</v>
      </c>
      <c r="P1147" s="120">
        <v>0</v>
      </c>
      <c r="Q1147" s="120">
        <v>0</v>
      </c>
      <c r="R1147" s="120">
        <v>303</v>
      </c>
      <c r="AB1147" s="116">
        <f t="shared" si="273"/>
        <v>21</v>
      </c>
      <c r="AC1147" s="116">
        <f t="shared" si="274"/>
        <v>43</v>
      </c>
      <c r="AD1147" s="116">
        <f t="shared" si="275"/>
        <v>41</v>
      </c>
      <c r="AE1147" s="116">
        <f t="shared" si="276"/>
        <v>53</v>
      </c>
      <c r="AF1147" s="116">
        <f t="shared" si="277"/>
        <v>40</v>
      </c>
      <c r="AG1147" s="116">
        <f t="shared" si="278"/>
        <v>48</v>
      </c>
      <c r="AH1147" s="116">
        <f t="shared" si="279"/>
        <v>57</v>
      </c>
      <c r="AI1147" s="116">
        <f t="shared" si="280"/>
        <v>0</v>
      </c>
      <c r="AJ1147" s="116">
        <f t="shared" si="281"/>
        <v>0</v>
      </c>
      <c r="AK1147" s="116">
        <f t="shared" si="282"/>
        <v>0</v>
      </c>
      <c r="AL1147" s="116">
        <f t="shared" si="283"/>
        <v>0</v>
      </c>
      <c r="AM1147" s="116">
        <f t="shared" si="284"/>
        <v>0</v>
      </c>
      <c r="AN1147" s="116">
        <f t="shared" si="285"/>
        <v>0</v>
      </c>
      <c r="AO1147" s="116">
        <f t="shared" si="286"/>
        <v>0</v>
      </c>
      <c r="AP1147" s="116">
        <f t="shared" si="287"/>
        <v>0</v>
      </c>
      <c r="AQ1147" s="116">
        <f t="shared" si="288"/>
        <v>303</v>
      </c>
    </row>
    <row r="1148" spans="1:43" x14ac:dyDescent="0.25">
      <c r="A1148" s="119" t="s">
        <v>1458</v>
      </c>
      <c r="B1148" s="119" t="s">
        <v>1460</v>
      </c>
      <c r="C1148" s="120">
        <v>26</v>
      </c>
      <c r="D1148" s="120">
        <v>55</v>
      </c>
      <c r="E1148" s="120">
        <v>69</v>
      </c>
      <c r="F1148" s="120">
        <v>81</v>
      </c>
      <c r="G1148" s="120">
        <v>66</v>
      </c>
      <c r="H1148" s="120">
        <v>64</v>
      </c>
      <c r="I1148" s="120">
        <v>55</v>
      </c>
      <c r="J1148" s="120">
        <v>0</v>
      </c>
      <c r="K1148" s="120">
        <v>0</v>
      </c>
      <c r="L1148" s="120">
        <v>0</v>
      </c>
      <c r="M1148" s="120">
        <v>0</v>
      </c>
      <c r="N1148" s="120">
        <v>0</v>
      </c>
      <c r="O1148" s="120">
        <v>0</v>
      </c>
      <c r="P1148" s="120">
        <v>0</v>
      </c>
      <c r="Q1148" s="120">
        <v>0</v>
      </c>
      <c r="R1148" s="120">
        <v>416</v>
      </c>
      <c r="AB1148" s="116">
        <f t="shared" si="273"/>
        <v>26</v>
      </c>
      <c r="AC1148" s="116">
        <f t="shared" si="274"/>
        <v>55</v>
      </c>
      <c r="AD1148" s="116">
        <f t="shared" si="275"/>
        <v>69</v>
      </c>
      <c r="AE1148" s="116">
        <f t="shared" si="276"/>
        <v>81</v>
      </c>
      <c r="AF1148" s="116">
        <f t="shared" si="277"/>
        <v>66</v>
      </c>
      <c r="AG1148" s="116">
        <f t="shared" si="278"/>
        <v>64</v>
      </c>
      <c r="AH1148" s="116">
        <f t="shared" si="279"/>
        <v>55</v>
      </c>
      <c r="AI1148" s="116">
        <f t="shared" si="280"/>
        <v>0</v>
      </c>
      <c r="AJ1148" s="116">
        <f t="shared" si="281"/>
        <v>0</v>
      </c>
      <c r="AK1148" s="116">
        <f t="shared" si="282"/>
        <v>0</v>
      </c>
      <c r="AL1148" s="116">
        <f t="shared" si="283"/>
        <v>0</v>
      </c>
      <c r="AM1148" s="116">
        <f t="shared" si="284"/>
        <v>0</v>
      </c>
      <c r="AN1148" s="116">
        <f t="shared" si="285"/>
        <v>0</v>
      </c>
      <c r="AO1148" s="116">
        <f t="shared" si="286"/>
        <v>0</v>
      </c>
      <c r="AP1148" s="116">
        <f t="shared" si="287"/>
        <v>0</v>
      </c>
      <c r="AQ1148" s="116">
        <f t="shared" si="288"/>
        <v>416</v>
      </c>
    </row>
    <row r="1149" spans="1:43" x14ac:dyDescent="0.25">
      <c r="A1149" s="119" t="s">
        <v>1458</v>
      </c>
      <c r="B1149" s="119" t="s">
        <v>1461</v>
      </c>
      <c r="C1149" s="120">
        <v>0</v>
      </c>
      <c r="D1149" s="120">
        <v>76</v>
      </c>
      <c r="E1149" s="120">
        <v>75</v>
      </c>
      <c r="F1149" s="120">
        <v>66</v>
      </c>
      <c r="G1149" s="120">
        <v>76</v>
      </c>
      <c r="H1149" s="120">
        <v>82</v>
      </c>
      <c r="I1149" s="120">
        <v>87</v>
      </c>
      <c r="J1149" s="120">
        <v>0</v>
      </c>
      <c r="K1149" s="120">
        <v>0</v>
      </c>
      <c r="L1149" s="120">
        <v>0</v>
      </c>
      <c r="M1149" s="120">
        <v>0</v>
      </c>
      <c r="N1149" s="120">
        <v>0</v>
      </c>
      <c r="O1149" s="120">
        <v>0</v>
      </c>
      <c r="P1149" s="120">
        <v>0</v>
      </c>
      <c r="Q1149" s="120">
        <v>0</v>
      </c>
      <c r="R1149" s="120">
        <v>462</v>
      </c>
      <c r="AB1149" s="116">
        <f t="shared" si="273"/>
        <v>0</v>
      </c>
      <c r="AC1149" s="116">
        <f t="shared" si="274"/>
        <v>76</v>
      </c>
      <c r="AD1149" s="116">
        <f t="shared" si="275"/>
        <v>75</v>
      </c>
      <c r="AE1149" s="116">
        <f t="shared" si="276"/>
        <v>66</v>
      </c>
      <c r="AF1149" s="116">
        <f t="shared" si="277"/>
        <v>76</v>
      </c>
      <c r="AG1149" s="116">
        <f t="shared" si="278"/>
        <v>82</v>
      </c>
      <c r="AH1149" s="116">
        <f t="shared" si="279"/>
        <v>87</v>
      </c>
      <c r="AI1149" s="116">
        <f t="shared" si="280"/>
        <v>0</v>
      </c>
      <c r="AJ1149" s="116">
        <f t="shared" si="281"/>
        <v>0</v>
      </c>
      <c r="AK1149" s="116">
        <f t="shared" si="282"/>
        <v>0</v>
      </c>
      <c r="AL1149" s="116">
        <f t="shared" si="283"/>
        <v>0</v>
      </c>
      <c r="AM1149" s="116">
        <f t="shared" si="284"/>
        <v>0</v>
      </c>
      <c r="AN1149" s="116">
        <f t="shared" si="285"/>
        <v>0</v>
      </c>
      <c r="AO1149" s="116">
        <f t="shared" si="286"/>
        <v>0</v>
      </c>
      <c r="AP1149" s="116">
        <f t="shared" si="287"/>
        <v>0</v>
      </c>
      <c r="AQ1149" s="116">
        <f t="shared" si="288"/>
        <v>462</v>
      </c>
    </row>
    <row r="1150" spans="1:43" x14ac:dyDescent="0.25">
      <c r="A1150" s="119" t="s">
        <v>1458</v>
      </c>
      <c r="B1150" s="119" t="s">
        <v>1462</v>
      </c>
      <c r="C1150" s="120">
        <v>0</v>
      </c>
      <c r="D1150" s="120">
        <v>0</v>
      </c>
      <c r="E1150" s="120">
        <v>0</v>
      </c>
      <c r="F1150" s="120">
        <v>0</v>
      </c>
      <c r="G1150" s="120">
        <v>0</v>
      </c>
      <c r="H1150" s="120">
        <v>0</v>
      </c>
      <c r="I1150" s="120">
        <v>0</v>
      </c>
      <c r="J1150" s="120">
        <v>0</v>
      </c>
      <c r="K1150" s="120">
        <v>0</v>
      </c>
      <c r="L1150" s="120">
        <v>0</v>
      </c>
      <c r="M1150" s="120">
        <v>164</v>
      </c>
      <c r="N1150" s="120">
        <v>149</v>
      </c>
      <c r="O1150" s="120">
        <v>170</v>
      </c>
      <c r="P1150" s="120">
        <v>162</v>
      </c>
      <c r="Q1150" s="120">
        <v>7</v>
      </c>
      <c r="R1150" s="120">
        <v>652</v>
      </c>
      <c r="AB1150" s="116">
        <f t="shared" si="273"/>
        <v>0</v>
      </c>
      <c r="AC1150" s="116">
        <f t="shared" si="274"/>
        <v>0</v>
      </c>
      <c r="AD1150" s="116">
        <f t="shared" si="275"/>
        <v>0</v>
      </c>
      <c r="AE1150" s="116">
        <f t="shared" si="276"/>
        <v>0</v>
      </c>
      <c r="AF1150" s="116">
        <f t="shared" si="277"/>
        <v>0</v>
      </c>
      <c r="AG1150" s="116">
        <f t="shared" si="278"/>
        <v>0</v>
      </c>
      <c r="AH1150" s="116">
        <f t="shared" si="279"/>
        <v>0</v>
      </c>
      <c r="AI1150" s="116">
        <f t="shared" si="280"/>
        <v>0</v>
      </c>
      <c r="AJ1150" s="116">
        <f t="shared" si="281"/>
        <v>0</v>
      </c>
      <c r="AK1150" s="116">
        <f t="shared" si="282"/>
        <v>0</v>
      </c>
      <c r="AL1150" s="116">
        <f t="shared" si="283"/>
        <v>164</v>
      </c>
      <c r="AM1150" s="116">
        <f t="shared" si="284"/>
        <v>149</v>
      </c>
      <c r="AN1150" s="116">
        <f t="shared" si="285"/>
        <v>170</v>
      </c>
      <c r="AO1150" s="116">
        <f t="shared" si="286"/>
        <v>162</v>
      </c>
      <c r="AP1150" s="116">
        <f t="shared" si="287"/>
        <v>7</v>
      </c>
      <c r="AQ1150" s="116">
        <f t="shared" si="288"/>
        <v>652</v>
      </c>
    </row>
    <row r="1151" spans="1:43" x14ac:dyDescent="0.25">
      <c r="A1151" s="119" t="s">
        <v>1458</v>
      </c>
      <c r="B1151" s="119" t="s">
        <v>1463</v>
      </c>
      <c r="C1151" s="120">
        <v>0</v>
      </c>
      <c r="D1151" s="120">
        <v>0</v>
      </c>
      <c r="E1151" s="120">
        <v>0</v>
      </c>
      <c r="F1151" s="120">
        <v>0</v>
      </c>
      <c r="G1151" s="120">
        <v>0</v>
      </c>
      <c r="H1151" s="120">
        <v>0</v>
      </c>
      <c r="I1151" s="120">
        <v>0</v>
      </c>
      <c r="J1151" s="120">
        <v>146</v>
      </c>
      <c r="K1151" s="120">
        <v>183</v>
      </c>
      <c r="L1151" s="120">
        <v>165</v>
      </c>
      <c r="M1151" s="120">
        <v>0</v>
      </c>
      <c r="N1151" s="120">
        <v>0</v>
      </c>
      <c r="O1151" s="120">
        <v>0</v>
      </c>
      <c r="P1151" s="120">
        <v>0</v>
      </c>
      <c r="Q1151" s="120">
        <v>0</v>
      </c>
      <c r="R1151" s="120">
        <v>494</v>
      </c>
      <c r="AB1151" s="116">
        <f t="shared" si="273"/>
        <v>0</v>
      </c>
      <c r="AC1151" s="116">
        <f t="shared" si="274"/>
        <v>0</v>
      </c>
      <c r="AD1151" s="116">
        <f t="shared" si="275"/>
        <v>0</v>
      </c>
      <c r="AE1151" s="116">
        <f t="shared" si="276"/>
        <v>0</v>
      </c>
      <c r="AF1151" s="116">
        <f t="shared" si="277"/>
        <v>0</v>
      </c>
      <c r="AG1151" s="116">
        <f t="shared" si="278"/>
        <v>0</v>
      </c>
      <c r="AH1151" s="116">
        <f t="shared" si="279"/>
        <v>0</v>
      </c>
      <c r="AI1151" s="116">
        <f t="shared" si="280"/>
        <v>146</v>
      </c>
      <c r="AJ1151" s="116">
        <f t="shared" si="281"/>
        <v>183</v>
      </c>
      <c r="AK1151" s="116">
        <f t="shared" si="282"/>
        <v>165</v>
      </c>
      <c r="AL1151" s="116">
        <f t="shared" si="283"/>
        <v>0</v>
      </c>
      <c r="AM1151" s="116">
        <f t="shared" si="284"/>
        <v>0</v>
      </c>
      <c r="AN1151" s="116">
        <f t="shared" si="285"/>
        <v>0</v>
      </c>
      <c r="AO1151" s="116">
        <f t="shared" si="286"/>
        <v>0</v>
      </c>
      <c r="AP1151" s="116">
        <f t="shared" si="287"/>
        <v>0</v>
      </c>
      <c r="AQ1151" s="116">
        <f t="shared" si="288"/>
        <v>494</v>
      </c>
    </row>
    <row r="1152" spans="1:43" x14ac:dyDescent="0.25">
      <c r="A1152" s="119" t="s">
        <v>1464</v>
      </c>
      <c r="B1152" s="119" t="s">
        <v>1465</v>
      </c>
      <c r="C1152" s="120">
        <v>30</v>
      </c>
      <c r="D1152" s="120">
        <v>34</v>
      </c>
      <c r="E1152" s="120">
        <v>45</v>
      </c>
      <c r="F1152" s="120">
        <v>49</v>
      </c>
      <c r="G1152" s="120">
        <v>43</v>
      </c>
      <c r="H1152" s="120">
        <v>38</v>
      </c>
      <c r="I1152" s="120">
        <v>42</v>
      </c>
      <c r="J1152" s="120">
        <v>0</v>
      </c>
      <c r="K1152" s="120">
        <v>0</v>
      </c>
      <c r="L1152" s="120">
        <v>0</v>
      </c>
      <c r="M1152" s="120">
        <v>0</v>
      </c>
      <c r="N1152" s="120">
        <v>0</v>
      </c>
      <c r="O1152" s="120">
        <v>0</v>
      </c>
      <c r="P1152" s="120">
        <v>0</v>
      </c>
      <c r="Q1152" s="120">
        <v>0</v>
      </c>
      <c r="R1152" s="120">
        <v>281</v>
      </c>
      <c r="AB1152" s="116">
        <f t="shared" si="273"/>
        <v>30</v>
      </c>
      <c r="AC1152" s="116">
        <f t="shared" si="274"/>
        <v>34</v>
      </c>
      <c r="AD1152" s="116">
        <f t="shared" si="275"/>
        <v>45</v>
      </c>
      <c r="AE1152" s="116">
        <f t="shared" si="276"/>
        <v>49</v>
      </c>
      <c r="AF1152" s="116">
        <f t="shared" si="277"/>
        <v>43</v>
      </c>
      <c r="AG1152" s="116">
        <f t="shared" si="278"/>
        <v>38</v>
      </c>
      <c r="AH1152" s="116">
        <f t="shared" si="279"/>
        <v>42</v>
      </c>
      <c r="AI1152" s="116">
        <f t="shared" si="280"/>
        <v>0</v>
      </c>
      <c r="AJ1152" s="116">
        <f t="shared" si="281"/>
        <v>0</v>
      </c>
      <c r="AK1152" s="116">
        <f t="shared" si="282"/>
        <v>0</v>
      </c>
      <c r="AL1152" s="116">
        <f t="shared" si="283"/>
        <v>0</v>
      </c>
      <c r="AM1152" s="116">
        <f t="shared" si="284"/>
        <v>0</v>
      </c>
      <c r="AN1152" s="116">
        <f t="shared" si="285"/>
        <v>0</v>
      </c>
      <c r="AO1152" s="116">
        <f t="shared" si="286"/>
        <v>0</v>
      </c>
      <c r="AP1152" s="116">
        <f t="shared" si="287"/>
        <v>0</v>
      </c>
      <c r="AQ1152" s="116">
        <f t="shared" si="288"/>
        <v>281</v>
      </c>
    </row>
    <row r="1153" spans="1:43" x14ac:dyDescent="0.25">
      <c r="A1153" s="119" t="s">
        <v>1464</v>
      </c>
      <c r="B1153" s="119" t="s">
        <v>1466</v>
      </c>
      <c r="C1153" s="120">
        <v>0</v>
      </c>
      <c r="D1153" s="120">
        <v>26</v>
      </c>
      <c r="E1153" s="120">
        <v>45</v>
      </c>
      <c r="F1153" s="120">
        <v>52</v>
      </c>
      <c r="G1153" s="120">
        <v>43</v>
      </c>
      <c r="H1153" s="120">
        <v>57</v>
      </c>
      <c r="I1153" s="120">
        <v>56</v>
      </c>
      <c r="J1153" s="120">
        <v>0</v>
      </c>
      <c r="K1153" s="120">
        <v>0</v>
      </c>
      <c r="L1153" s="120">
        <v>0</v>
      </c>
      <c r="M1153" s="120">
        <v>0</v>
      </c>
      <c r="N1153" s="120">
        <v>0</v>
      </c>
      <c r="O1153" s="120">
        <v>0</v>
      </c>
      <c r="P1153" s="120">
        <v>0</v>
      </c>
      <c r="Q1153" s="120">
        <v>0</v>
      </c>
      <c r="R1153" s="120">
        <v>279</v>
      </c>
      <c r="AB1153" s="116">
        <f t="shared" si="273"/>
        <v>0</v>
      </c>
      <c r="AC1153" s="116">
        <f t="shared" si="274"/>
        <v>26</v>
      </c>
      <c r="AD1153" s="116">
        <f t="shared" si="275"/>
        <v>45</v>
      </c>
      <c r="AE1153" s="116">
        <f t="shared" si="276"/>
        <v>52</v>
      </c>
      <c r="AF1153" s="116">
        <f t="shared" si="277"/>
        <v>43</v>
      </c>
      <c r="AG1153" s="116">
        <f t="shared" si="278"/>
        <v>57</v>
      </c>
      <c r="AH1153" s="116">
        <f t="shared" si="279"/>
        <v>56</v>
      </c>
      <c r="AI1153" s="116">
        <f t="shared" si="280"/>
        <v>0</v>
      </c>
      <c r="AJ1153" s="116">
        <f t="shared" si="281"/>
        <v>0</v>
      </c>
      <c r="AK1153" s="116">
        <f t="shared" si="282"/>
        <v>0</v>
      </c>
      <c r="AL1153" s="116">
        <f t="shared" si="283"/>
        <v>0</v>
      </c>
      <c r="AM1153" s="116">
        <f t="shared" si="284"/>
        <v>0</v>
      </c>
      <c r="AN1153" s="116">
        <f t="shared" si="285"/>
        <v>0</v>
      </c>
      <c r="AO1153" s="116">
        <f t="shared" si="286"/>
        <v>0</v>
      </c>
      <c r="AP1153" s="116">
        <f t="shared" si="287"/>
        <v>0</v>
      </c>
      <c r="AQ1153" s="116">
        <f t="shared" si="288"/>
        <v>279</v>
      </c>
    </row>
    <row r="1154" spans="1:43" x14ac:dyDescent="0.25">
      <c r="A1154" s="119" t="s">
        <v>1464</v>
      </c>
      <c r="B1154" s="119" t="s">
        <v>1467</v>
      </c>
      <c r="C1154" s="120">
        <v>0</v>
      </c>
      <c r="D1154" s="120">
        <v>0</v>
      </c>
      <c r="E1154" s="120">
        <v>0</v>
      </c>
      <c r="F1154" s="120">
        <v>0</v>
      </c>
      <c r="G1154" s="120">
        <v>0</v>
      </c>
      <c r="H1154" s="120">
        <v>0</v>
      </c>
      <c r="I1154" s="120">
        <v>0</v>
      </c>
      <c r="J1154" s="120">
        <v>177</v>
      </c>
      <c r="K1154" s="120">
        <v>189</v>
      </c>
      <c r="L1154" s="120">
        <v>211</v>
      </c>
      <c r="M1154" s="120">
        <v>0</v>
      </c>
      <c r="N1154" s="120">
        <v>0</v>
      </c>
      <c r="O1154" s="120">
        <v>0</v>
      </c>
      <c r="P1154" s="120">
        <v>0</v>
      </c>
      <c r="Q1154" s="120">
        <v>0</v>
      </c>
      <c r="R1154" s="120">
        <v>577</v>
      </c>
      <c r="AB1154" s="116">
        <f t="shared" si="273"/>
        <v>0</v>
      </c>
      <c r="AC1154" s="116">
        <f t="shared" si="274"/>
        <v>0</v>
      </c>
      <c r="AD1154" s="116">
        <f t="shared" si="275"/>
        <v>0</v>
      </c>
      <c r="AE1154" s="116">
        <f t="shared" si="276"/>
        <v>0</v>
      </c>
      <c r="AF1154" s="116">
        <f t="shared" si="277"/>
        <v>0</v>
      </c>
      <c r="AG1154" s="116">
        <f t="shared" si="278"/>
        <v>0</v>
      </c>
      <c r="AH1154" s="116">
        <f t="shared" si="279"/>
        <v>0</v>
      </c>
      <c r="AI1154" s="116">
        <f t="shared" si="280"/>
        <v>177</v>
      </c>
      <c r="AJ1154" s="116">
        <f t="shared" si="281"/>
        <v>189</v>
      </c>
      <c r="AK1154" s="116">
        <f t="shared" si="282"/>
        <v>211</v>
      </c>
      <c r="AL1154" s="116">
        <f t="shared" si="283"/>
        <v>0</v>
      </c>
      <c r="AM1154" s="116">
        <f t="shared" si="284"/>
        <v>0</v>
      </c>
      <c r="AN1154" s="116">
        <f t="shared" si="285"/>
        <v>0</v>
      </c>
      <c r="AO1154" s="116">
        <f t="shared" si="286"/>
        <v>0</v>
      </c>
      <c r="AP1154" s="116">
        <f t="shared" si="287"/>
        <v>0</v>
      </c>
      <c r="AQ1154" s="116">
        <f t="shared" si="288"/>
        <v>577</v>
      </c>
    </row>
    <row r="1155" spans="1:43" x14ac:dyDescent="0.25">
      <c r="A1155" s="119" t="s">
        <v>1464</v>
      </c>
      <c r="B1155" s="119" t="s">
        <v>1468</v>
      </c>
      <c r="C1155" s="120">
        <v>18</v>
      </c>
      <c r="D1155" s="120">
        <v>30</v>
      </c>
      <c r="E1155" s="120">
        <v>32</v>
      </c>
      <c r="F1155" s="120">
        <v>42</v>
      </c>
      <c r="G1155" s="120">
        <v>34</v>
      </c>
      <c r="H1155" s="120">
        <v>37</v>
      </c>
      <c r="I1155" s="120">
        <v>60</v>
      </c>
      <c r="J1155" s="120">
        <v>0</v>
      </c>
      <c r="K1155" s="120">
        <v>0</v>
      </c>
      <c r="L1155" s="120">
        <v>0</v>
      </c>
      <c r="M1155" s="120">
        <v>0</v>
      </c>
      <c r="N1155" s="120">
        <v>0</v>
      </c>
      <c r="O1155" s="120">
        <v>0</v>
      </c>
      <c r="P1155" s="120">
        <v>0</v>
      </c>
      <c r="Q1155" s="120">
        <v>0</v>
      </c>
      <c r="R1155" s="120">
        <v>253</v>
      </c>
      <c r="AB1155" s="116">
        <f t="shared" si="273"/>
        <v>18</v>
      </c>
      <c r="AC1155" s="116">
        <f t="shared" si="274"/>
        <v>30</v>
      </c>
      <c r="AD1155" s="116">
        <f t="shared" si="275"/>
        <v>32</v>
      </c>
      <c r="AE1155" s="116">
        <f t="shared" si="276"/>
        <v>42</v>
      </c>
      <c r="AF1155" s="116">
        <f t="shared" si="277"/>
        <v>34</v>
      </c>
      <c r="AG1155" s="116">
        <f t="shared" si="278"/>
        <v>37</v>
      </c>
      <c r="AH1155" s="116">
        <f t="shared" si="279"/>
        <v>60</v>
      </c>
      <c r="AI1155" s="116">
        <f t="shared" si="280"/>
        <v>0</v>
      </c>
      <c r="AJ1155" s="116">
        <f t="shared" si="281"/>
        <v>0</v>
      </c>
      <c r="AK1155" s="116">
        <f t="shared" si="282"/>
        <v>0</v>
      </c>
      <c r="AL1155" s="116">
        <f t="shared" si="283"/>
        <v>0</v>
      </c>
      <c r="AM1155" s="116">
        <f t="shared" si="284"/>
        <v>0</v>
      </c>
      <c r="AN1155" s="116">
        <f t="shared" si="285"/>
        <v>0</v>
      </c>
      <c r="AO1155" s="116">
        <f t="shared" si="286"/>
        <v>0</v>
      </c>
      <c r="AP1155" s="116">
        <f t="shared" si="287"/>
        <v>0</v>
      </c>
      <c r="AQ1155" s="116">
        <f t="shared" si="288"/>
        <v>253</v>
      </c>
    </row>
    <row r="1156" spans="1:43" x14ac:dyDescent="0.25">
      <c r="A1156" s="119" t="s">
        <v>1464</v>
      </c>
      <c r="B1156" s="119" t="s">
        <v>1469</v>
      </c>
      <c r="C1156" s="120">
        <v>0</v>
      </c>
      <c r="D1156" s="120">
        <v>0</v>
      </c>
      <c r="E1156" s="120">
        <v>0</v>
      </c>
      <c r="F1156" s="120">
        <v>0</v>
      </c>
      <c r="G1156" s="120">
        <v>0</v>
      </c>
      <c r="H1156" s="120">
        <v>0</v>
      </c>
      <c r="I1156" s="120">
        <v>0</v>
      </c>
      <c r="J1156" s="120">
        <v>0</v>
      </c>
      <c r="K1156" s="120">
        <v>0</v>
      </c>
      <c r="L1156" s="120">
        <v>0</v>
      </c>
      <c r="M1156" s="120">
        <v>170</v>
      </c>
      <c r="N1156" s="120">
        <v>244</v>
      </c>
      <c r="O1156" s="120">
        <v>224</v>
      </c>
      <c r="P1156" s="120">
        <v>231</v>
      </c>
      <c r="Q1156" s="120">
        <v>6</v>
      </c>
      <c r="R1156" s="120">
        <v>875</v>
      </c>
      <c r="AB1156" s="116">
        <f t="shared" ref="AB1156:AB1219" si="289">C1156*1</f>
        <v>0</v>
      </c>
      <c r="AC1156" s="116">
        <f t="shared" ref="AC1156:AC1219" si="290">D1156*1</f>
        <v>0</v>
      </c>
      <c r="AD1156" s="116">
        <f t="shared" ref="AD1156:AD1219" si="291">E1156*1</f>
        <v>0</v>
      </c>
      <c r="AE1156" s="116">
        <f t="shared" ref="AE1156:AE1219" si="292">F1156*1</f>
        <v>0</v>
      </c>
      <c r="AF1156" s="116">
        <f t="shared" ref="AF1156:AF1219" si="293">G1156*1</f>
        <v>0</v>
      </c>
      <c r="AG1156" s="116">
        <f t="shared" ref="AG1156:AG1219" si="294">H1156*1</f>
        <v>0</v>
      </c>
      <c r="AH1156" s="116">
        <f t="shared" ref="AH1156:AH1219" si="295">I1156*1</f>
        <v>0</v>
      </c>
      <c r="AI1156" s="116">
        <f t="shared" ref="AI1156:AI1219" si="296">J1156*1</f>
        <v>0</v>
      </c>
      <c r="AJ1156" s="116">
        <f t="shared" ref="AJ1156:AJ1219" si="297">K1156*1</f>
        <v>0</v>
      </c>
      <c r="AK1156" s="116">
        <f t="shared" ref="AK1156:AK1219" si="298">L1156*1</f>
        <v>0</v>
      </c>
      <c r="AL1156" s="116">
        <f t="shared" ref="AL1156:AL1219" si="299">M1156*1</f>
        <v>170</v>
      </c>
      <c r="AM1156" s="116">
        <f t="shared" ref="AM1156:AM1219" si="300">N1156*1</f>
        <v>244</v>
      </c>
      <c r="AN1156" s="116">
        <f t="shared" ref="AN1156:AN1219" si="301">O1156*1</f>
        <v>224</v>
      </c>
      <c r="AO1156" s="116">
        <f t="shared" ref="AO1156:AO1219" si="302">P1156*1</f>
        <v>231</v>
      </c>
      <c r="AP1156" s="116">
        <f t="shared" ref="AP1156:AP1219" si="303">Q1156*1</f>
        <v>6</v>
      </c>
      <c r="AQ1156" s="116">
        <f t="shared" ref="AQ1156:AQ1219" si="304">R1156*1</f>
        <v>875</v>
      </c>
    </row>
    <row r="1157" spans="1:43" x14ac:dyDescent="0.25">
      <c r="A1157" s="119" t="s">
        <v>1464</v>
      </c>
      <c r="B1157" s="119" t="s">
        <v>1470</v>
      </c>
      <c r="C1157" s="120">
        <v>0</v>
      </c>
      <c r="D1157" s="120">
        <v>32</v>
      </c>
      <c r="E1157" s="120">
        <v>35</v>
      </c>
      <c r="F1157" s="120">
        <v>39</v>
      </c>
      <c r="G1157" s="120">
        <v>41</v>
      </c>
      <c r="H1157" s="120">
        <v>41</v>
      </c>
      <c r="I1157" s="120">
        <v>43</v>
      </c>
      <c r="J1157" s="120">
        <v>0</v>
      </c>
      <c r="K1157" s="120">
        <v>0</v>
      </c>
      <c r="L1157" s="120">
        <v>0</v>
      </c>
      <c r="M1157" s="120">
        <v>0</v>
      </c>
      <c r="N1157" s="120">
        <v>0</v>
      </c>
      <c r="O1157" s="120">
        <v>0</v>
      </c>
      <c r="P1157" s="120">
        <v>0</v>
      </c>
      <c r="Q1157" s="120">
        <v>0</v>
      </c>
      <c r="R1157" s="120">
        <v>231</v>
      </c>
      <c r="AB1157" s="116">
        <f t="shared" si="289"/>
        <v>0</v>
      </c>
      <c r="AC1157" s="116">
        <f t="shared" si="290"/>
        <v>32</v>
      </c>
      <c r="AD1157" s="116">
        <f t="shared" si="291"/>
        <v>35</v>
      </c>
      <c r="AE1157" s="116">
        <f t="shared" si="292"/>
        <v>39</v>
      </c>
      <c r="AF1157" s="116">
        <f t="shared" si="293"/>
        <v>41</v>
      </c>
      <c r="AG1157" s="116">
        <f t="shared" si="294"/>
        <v>41</v>
      </c>
      <c r="AH1157" s="116">
        <f t="shared" si="295"/>
        <v>43</v>
      </c>
      <c r="AI1157" s="116">
        <f t="shared" si="296"/>
        <v>0</v>
      </c>
      <c r="AJ1157" s="116">
        <f t="shared" si="297"/>
        <v>0</v>
      </c>
      <c r="AK1157" s="116">
        <f t="shared" si="298"/>
        <v>0</v>
      </c>
      <c r="AL1157" s="116">
        <f t="shared" si="299"/>
        <v>0</v>
      </c>
      <c r="AM1157" s="116">
        <f t="shared" si="300"/>
        <v>0</v>
      </c>
      <c r="AN1157" s="116">
        <f t="shared" si="301"/>
        <v>0</v>
      </c>
      <c r="AO1157" s="116">
        <f t="shared" si="302"/>
        <v>0</v>
      </c>
      <c r="AP1157" s="116">
        <f t="shared" si="303"/>
        <v>0</v>
      </c>
      <c r="AQ1157" s="116">
        <f t="shared" si="304"/>
        <v>231</v>
      </c>
    </row>
    <row r="1158" spans="1:43" x14ac:dyDescent="0.25">
      <c r="A1158" s="119" t="s">
        <v>1471</v>
      </c>
      <c r="B1158" s="119" t="s">
        <v>1472</v>
      </c>
      <c r="C1158" s="120">
        <v>0</v>
      </c>
      <c r="D1158" s="120">
        <v>0</v>
      </c>
      <c r="E1158" s="120">
        <v>0</v>
      </c>
      <c r="F1158" s="120">
        <v>0</v>
      </c>
      <c r="G1158" s="120">
        <v>0</v>
      </c>
      <c r="H1158" s="120">
        <v>0</v>
      </c>
      <c r="I1158" s="120">
        <v>0</v>
      </c>
      <c r="J1158" s="120">
        <v>0</v>
      </c>
      <c r="K1158" s="120">
        <v>0</v>
      </c>
      <c r="L1158" s="120">
        <v>0</v>
      </c>
      <c r="M1158" s="120">
        <v>150</v>
      </c>
      <c r="N1158" s="120">
        <v>150</v>
      </c>
      <c r="O1158" s="120">
        <v>144</v>
      </c>
      <c r="P1158" s="120">
        <v>143</v>
      </c>
      <c r="Q1158" s="120">
        <v>0</v>
      </c>
      <c r="R1158" s="120">
        <v>587</v>
      </c>
      <c r="AB1158" s="116">
        <f t="shared" si="289"/>
        <v>0</v>
      </c>
      <c r="AC1158" s="116">
        <f t="shared" si="290"/>
        <v>0</v>
      </c>
      <c r="AD1158" s="116">
        <f t="shared" si="291"/>
        <v>0</v>
      </c>
      <c r="AE1158" s="116">
        <f t="shared" si="292"/>
        <v>0</v>
      </c>
      <c r="AF1158" s="116">
        <f t="shared" si="293"/>
        <v>0</v>
      </c>
      <c r="AG1158" s="116">
        <f t="shared" si="294"/>
        <v>0</v>
      </c>
      <c r="AH1158" s="116">
        <f t="shared" si="295"/>
        <v>0</v>
      </c>
      <c r="AI1158" s="116">
        <f t="shared" si="296"/>
        <v>0</v>
      </c>
      <c r="AJ1158" s="116">
        <f t="shared" si="297"/>
        <v>0</v>
      </c>
      <c r="AK1158" s="116">
        <f t="shared" si="298"/>
        <v>0</v>
      </c>
      <c r="AL1158" s="116">
        <f t="shared" si="299"/>
        <v>150</v>
      </c>
      <c r="AM1158" s="116">
        <f t="shared" si="300"/>
        <v>150</v>
      </c>
      <c r="AN1158" s="116">
        <f t="shared" si="301"/>
        <v>144</v>
      </c>
      <c r="AO1158" s="116">
        <f t="shared" si="302"/>
        <v>143</v>
      </c>
      <c r="AP1158" s="116">
        <f t="shared" si="303"/>
        <v>0</v>
      </c>
      <c r="AQ1158" s="116">
        <f t="shared" si="304"/>
        <v>587</v>
      </c>
    </row>
    <row r="1159" spans="1:43" x14ac:dyDescent="0.25">
      <c r="A1159" s="119" t="s">
        <v>1473</v>
      </c>
      <c r="B1159" s="119" t="s">
        <v>1474</v>
      </c>
      <c r="C1159" s="120">
        <v>0</v>
      </c>
      <c r="D1159" s="120">
        <v>0</v>
      </c>
      <c r="E1159" s="120">
        <v>0</v>
      </c>
      <c r="F1159" s="120">
        <v>0</v>
      </c>
      <c r="G1159" s="120">
        <v>0</v>
      </c>
      <c r="H1159" s="120">
        <v>0</v>
      </c>
      <c r="I1159" s="120">
        <v>0</v>
      </c>
      <c r="J1159" s="120">
        <v>0</v>
      </c>
      <c r="K1159" s="120">
        <v>0</v>
      </c>
      <c r="L1159" s="120">
        <v>0</v>
      </c>
      <c r="M1159" s="120">
        <v>315</v>
      </c>
      <c r="N1159" s="120">
        <v>292</v>
      </c>
      <c r="O1159" s="120">
        <v>280</v>
      </c>
      <c r="P1159" s="120">
        <v>294</v>
      </c>
      <c r="Q1159" s="120">
        <v>16</v>
      </c>
      <c r="R1159" s="120">
        <v>1197</v>
      </c>
      <c r="AB1159" s="116">
        <f t="shared" si="289"/>
        <v>0</v>
      </c>
      <c r="AC1159" s="116">
        <f t="shared" si="290"/>
        <v>0</v>
      </c>
      <c r="AD1159" s="116">
        <f t="shared" si="291"/>
        <v>0</v>
      </c>
      <c r="AE1159" s="116">
        <f t="shared" si="292"/>
        <v>0</v>
      </c>
      <c r="AF1159" s="116">
        <f t="shared" si="293"/>
        <v>0</v>
      </c>
      <c r="AG1159" s="116">
        <f t="shared" si="294"/>
        <v>0</v>
      </c>
      <c r="AH1159" s="116">
        <f t="shared" si="295"/>
        <v>0</v>
      </c>
      <c r="AI1159" s="116">
        <f t="shared" si="296"/>
        <v>0</v>
      </c>
      <c r="AJ1159" s="116">
        <f t="shared" si="297"/>
        <v>0</v>
      </c>
      <c r="AK1159" s="116">
        <f t="shared" si="298"/>
        <v>0</v>
      </c>
      <c r="AL1159" s="116">
        <f t="shared" si="299"/>
        <v>315</v>
      </c>
      <c r="AM1159" s="116">
        <f t="shared" si="300"/>
        <v>292</v>
      </c>
      <c r="AN1159" s="116">
        <f t="shared" si="301"/>
        <v>280</v>
      </c>
      <c r="AO1159" s="116">
        <f t="shared" si="302"/>
        <v>294</v>
      </c>
      <c r="AP1159" s="116">
        <f t="shared" si="303"/>
        <v>16</v>
      </c>
      <c r="AQ1159" s="116">
        <f t="shared" si="304"/>
        <v>1197</v>
      </c>
    </row>
    <row r="1160" spans="1:43" x14ac:dyDescent="0.25">
      <c r="A1160" s="119" t="s">
        <v>1475</v>
      </c>
      <c r="B1160" s="119" t="s">
        <v>1476</v>
      </c>
      <c r="C1160" s="120">
        <v>0</v>
      </c>
      <c r="D1160" s="120">
        <v>39</v>
      </c>
      <c r="E1160" s="120">
        <v>25</v>
      </c>
      <c r="F1160" s="120">
        <v>40</v>
      </c>
      <c r="G1160" s="120">
        <v>34</v>
      </c>
      <c r="H1160" s="120">
        <v>41</v>
      </c>
      <c r="I1160" s="120">
        <v>59</v>
      </c>
      <c r="J1160" s="120">
        <v>0</v>
      </c>
      <c r="K1160" s="120">
        <v>0</v>
      </c>
      <c r="L1160" s="120">
        <v>0</v>
      </c>
      <c r="M1160" s="120">
        <v>0</v>
      </c>
      <c r="N1160" s="120">
        <v>0</v>
      </c>
      <c r="O1160" s="120">
        <v>0</v>
      </c>
      <c r="P1160" s="120">
        <v>0</v>
      </c>
      <c r="Q1160" s="120">
        <v>0</v>
      </c>
      <c r="R1160" s="120">
        <v>238</v>
      </c>
      <c r="AB1160" s="116">
        <f t="shared" si="289"/>
        <v>0</v>
      </c>
      <c r="AC1160" s="116">
        <f t="shared" si="290"/>
        <v>39</v>
      </c>
      <c r="AD1160" s="116">
        <f t="shared" si="291"/>
        <v>25</v>
      </c>
      <c r="AE1160" s="116">
        <f t="shared" si="292"/>
        <v>40</v>
      </c>
      <c r="AF1160" s="116">
        <f t="shared" si="293"/>
        <v>34</v>
      </c>
      <c r="AG1160" s="116">
        <f t="shared" si="294"/>
        <v>41</v>
      </c>
      <c r="AH1160" s="116">
        <f t="shared" si="295"/>
        <v>59</v>
      </c>
      <c r="AI1160" s="116">
        <f t="shared" si="296"/>
        <v>0</v>
      </c>
      <c r="AJ1160" s="116">
        <f t="shared" si="297"/>
        <v>0</v>
      </c>
      <c r="AK1160" s="116">
        <f t="shared" si="298"/>
        <v>0</v>
      </c>
      <c r="AL1160" s="116">
        <f t="shared" si="299"/>
        <v>0</v>
      </c>
      <c r="AM1160" s="116">
        <f t="shared" si="300"/>
        <v>0</v>
      </c>
      <c r="AN1160" s="116">
        <f t="shared" si="301"/>
        <v>0</v>
      </c>
      <c r="AO1160" s="116">
        <f t="shared" si="302"/>
        <v>0</v>
      </c>
      <c r="AP1160" s="116">
        <f t="shared" si="303"/>
        <v>0</v>
      </c>
      <c r="AQ1160" s="116">
        <f t="shared" si="304"/>
        <v>238</v>
      </c>
    </row>
    <row r="1161" spans="1:43" x14ac:dyDescent="0.25">
      <c r="A1161" s="119" t="s">
        <v>1475</v>
      </c>
      <c r="B1161" s="119" t="s">
        <v>1477</v>
      </c>
      <c r="C1161" s="120">
        <v>0</v>
      </c>
      <c r="D1161" s="120">
        <v>37</v>
      </c>
      <c r="E1161" s="120">
        <v>40</v>
      </c>
      <c r="F1161" s="120">
        <v>43</v>
      </c>
      <c r="G1161" s="120">
        <v>43</v>
      </c>
      <c r="H1161" s="120">
        <v>59</v>
      </c>
      <c r="I1161" s="120">
        <v>46</v>
      </c>
      <c r="J1161" s="120">
        <v>0</v>
      </c>
      <c r="K1161" s="120">
        <v>0</v>
      </c>
      <c r="L1161" s="120">
        <v>0</v>
      </c>
      <c r="M1161" s="120">
        <v>0</v>
      </c>
      <c r="N1161" s="120">
        <v>0</v>
      </c>
      <c r="O1161" s="120">
        <v>0</v>
      </c>
      <c r="P1161" s="120">
        <v>0</v>
      </c>
      <c r="Q1161" s="120">
        <v>0</v>
      </c>
      <c r="R1161" s="120">
        <v>268</v>
      </c>
      <c r="AB1161" s="116">
        <f t="shared" si="289"/>
        <v>0</v>
      </c>
      <c r="AC1161" s="116">
        <f t="shared" si="290"/>
        <v>37</v>
      </c>
      <c r="AD1161" s="116">
        <f t="shared" si="291"/>
        <v>40</v>
      </c>
      <c r="AE1161" s="116">
        <f t="shared" si="292"/>
        <v>43</v>
      </c>
      <c r="AF1161" s="116">
        <f t="shared" si="293"/>
        <v>43</v>
      </c>
      <c r="AG1161" s="116">
        <f t="shared" si="294"/>
        <v>59</v>
      </c>
      <c r="AH1161" s="116">
        <f t="shared" si="295"/>
        <v>46</v>
      </c>
      <c r="AI1161" s="116">
        <f t="shared" si="296"/>
        <v>0</v>
      </c>
      <c r="AJ1161" s="116">
        <f t="shared" si="297"/>
        <v>0</v>
      </c>
      <c r="AK1161" s="116">
        <f t="shared" si="298"/>
        <v>0</v>
      </c>
      <c r="AL1161" s="116">
        <f t="shared" si="299"/>
        <v>0</v>
      </c>
      <c r="AM1161" s="116">
        <f t="shared" si="300"/>
        <v>0</v>
      </c>
      <c r="AN1161" s="116">
        <f t="shared" si="301"/>
        <v>0</v>
      </c>
      <c r="AO1161" s="116">
        <f t="shared" si="302"/>
        <v>0</v>
      </c>
      <c r="AP1161" s="116">
        <f t="shared" si="303"/>
        <v>0</v>
      </c>
      <c r="AQ1161" s="116">
        <f t="shared" si="304"/>
        <v>268</v>
      </c>
    </row>
    <row r="1162" spans="1:43" x14ac:dyDescent="0.25">
      <c r="A1162" s="119" t="s">
        <v>1475</v>
      </c>
      <c r="B1162" s="119" t="s">
        <v>1478</v>
      </c>
      <c r="C1162" s="120">
        <v>0</v>
      </c>
      <c r="D1162" s="120">
        <v>34</v>
      </c>
      <c r="E1162" s="120">
        <v>37</v>
      </c>
      <c r="F1162" s="120">
        <v>42</v>
      </c>
      <c r="G1162" s="120">
        <v>58</v>
      </c>
      <c r="H1162" s="120">
        <v>50</v>
      </c>
      <c r="I1162" s="120">
        <v>46</v>
      </c>
      <c r="J1162" s="120">
        <v>0</v>
      </c>
      <c r="K1162" s="120">
        <v>0</v>
      </c>
      <c r="L1162" s="120">
        <v>0</v>
      </c>
      <c r="M1162" s="120">
        <v>0</v>
      </c>
      <c r="N1162" s="120">
        <v>0</v>
      </c>
      <c r="O1162" s="120">
        <v>0</v>
      </c>
      <c r="P1162" s="120">
        <v>0</v>
      </c>
      <c r="Q1162" s="120">
        <v>0</v>
      </c>
      <c r="R1162" s="120">
        <v>267</v>
      </c>
      <c r="AB1162" s="116">
        <f t="shared" si="289"/>
        <v>0</v>
      </c>
      <c r="AC1162" s="116">
        <f t="shared" si="290"/>
        <v>34</v>
      </c>
      <c r="AD1162" s="116">
        <f t="shared" si="291"/>
        <v>37</v>
      </c>
      <c r="AE1162" s="116">
        <f t="shared" si="292"/>
        <v>42</v>
      </c>
      <c r="AF1162" s="116">
        <f t="shared" si="293"/>
        <v>58</v>
      </c>
      <c r="AG1162" s="116">
        <f t="shared" si="294"/>
        <v>50</v>
      </c>
      <c r="AH1162" s="116">
        <f t="shared" si="295"/>
        <v>46</v>
      </c>
      <c r="AI1162" s="116">
        <f t="shared" si="296"/>
        <v>0</v>
      </c>
      <c r="AJ1162" s="116">
        <f t="shared" si="297"/>
        <v>0</v>
      </c>
      <c r="AK1162" s="116">
        <f t="shared" si="298"/>
        <v>0</v>
      </c>
      <c r="AL1162" s="116">
        <f t="shared" si="299"/>
        <v>0</v>
      </c>
      <c r="AM1162" s="116">
        <f t="shared" si="300"/>
        <v>0</v>
      </c>
      <c r="AN1162" s="116">
        <f t="shared" si="301"/>
        <v>0</v>
      </c>
      <c r="AO1162" s="116">
        <f t="shared" si="302"/>
        <v>0</v>
      </c>
      <c r="AP1162" s="116">
        <f t="shared" si="303"/>
        <v>0</v>
      </c>
      <c r="AQ1162" s="116">
        <f t="shared" si="304"/>
        <v>267</v>
      </c>
    </row>
    <row r="1163" spans="1:43" x14ac:dyDescent="0.25">
      <c r="A1163" s="119" t="s">
        <v>1475</v>
      </c>
      <c r="B1163" s="119" t="s">
        <v>1479</v>
      </c>
      <c r="C1163" s="120">
        <v>0</v>
      </c>
      <c r="D1163" s="120">
        <v>37</v>
      </c>
      <c r="E1163" s="120">
        <v>42</v>
      </c>
      <c r="F1163" s="120">
        <v>36</v>
      </c>
      <c r="G1163" s="120">
        <v>43</v>
      </c>
      <c r="H1163" s="120">
        <v>45</v>
      </c>
      <c r="I1163" s="120">
        <v>46</v>
      </c>
      <c r="J1163" s="120">
        <v>0</v>
      </c>
      <c r="K1163" s="120">
        <v>0</v>
      </c>
      <c r="L1163" s="120">
        <v>0</v>
      </c>
      <c r="M1163" s="120">
        <v>0</v>
      </c>
      <c r="N1163" s="120">
        <v>0</v>
      </c>
      <c r="O1163" s="120">
        <v>0</v>
      </c>
      <c r="P1163" s="120">
        <v>0</v>
      </c>
      <c r="Q1163" s="120">
        <v>0</v>
      </c>
      <c r="R1163" s="120">
        <v>249</v>
      </c>
      <c r="AB1163" s="116">
        <f t="shared" si="289"/>
        <v>0</v>
      </c>
      <c r="AC1163" s="116">
        <f t="shared" si="290"/>
        <v>37</v>
      </c>
      <c r="AD1163" s="116">
        <f t="shared" si="291"/>
        <v>42</v>
      </c>
      <c r="AE1163" s="116">
        <f t="shared" si="292"/>
        <v>36</v>
      </c>
      <c r="AF1163" s="116">
        <f t="shared" si="293"/>
        <v>43</v>
      </c>
      <c r="AG1163" s="116">
        <f t="shared" si="294"/>
        <v>45</v>
      </c>
      <c r="AH1163" s="116">
        <f t="shared" si="295"/>
        <v>46</v>
      </c>
      <c r="AI1163" s="116">
        <f t="shared" si="296"/>
        <v>0</v>
      </c>
      <c r="AJ1163" s="116">
        <f t="shared" si="297"/>
        <v>0</v>
      </c>
      <c r="AK1163" s="116">
        <f t="shared" si="298"/>
        <v>0</v>
      </c>
      <c r="AL1163" s="116">
        <f t="shared" si="299"/>
        <v>0</v>
      </c>
      <c r="AM1163" s="116">
        <f t="shared" si="300"/>
        <v>0</v>
      </c>
      <c r="AN1163" s="116">
        <f t="shared" si="301"/>
        <v>0</v>
      </c>
      <c r="AO1163" s="116">
        <f t="shared" si="302"/>
        <v>0</v>
      </c>
      <c r="AP1163" s="116">
        <f t="shared" si="303"/>
        <v>0</v>
      </c>
      <c r="AQ1163" s="116">
        <f t="shared" si="304"/>
        <v>249</v>
      </c>
    </row>
    <row r="1164" spans="1:43" x14ac:dyDescent="0.25">
      <c r="A1164" s="119" t="s">
        <v>1475</v>
      </c>
      <c r="B1164" s="119" t="s">
        <v>1480</v>
      </c>
      <c r="C1164" s="120">
        <v>0</v>
      </c>
      <c r="D1164" s="120">
        <v>0</v>
      </c>
      <c r="E1164" s="120">
        <v>0</v>
      </c>
      <c r="F1164" s="120">
        <v>0</v>
      </c>
      <c r="G1164" s="120">
        <v>0</v>
      </c>
      <c r="H1164" s="120">
        <v>0</v>
      </c>
      <c r="I1164" s="120">
        <v>0</v>
      </c>
      <c r="J1164" s="120">
        <v>185</v>
      </c>
      <c r="K1164" s="120">
        <v>172</v>
      </c>
      <c r="L1164" s="120">
        <v>188</v>
      </c>
      <c r="M1164" s="120">
        <v>0</v>
      </c>
      <c r="N1164" s="120">
        <v>0</v>
      </c>
      <c r="O1164" s="120">
        <v>0</v>
      </c>
      <c r="P1164" s="120">
        <v>0</v>
      </c>
      <c r="Q1164" s="120">
        <v>0</v>
      </c>
      <c r="R1164" s="120">
        <v>545</v>
      </c>
      <c r="AB1164" s="116">
        <f t="shared" si="289"/>
        <v>0</v>
      </c>
      <c r="AC1164" s="116">
        <f t="shared" si="290"/>
        <v>0</v>
      </c>
      <c r="AD1164" s="116">
        <f t="shared" si="291"/>
        <v>0</v>
      </c>
      <c r="AE1164" s="116">
        <f t="shared" si="292"/>
        <v>0</v>
      </c>
      <c r="AF1164" s="116">
        <f t="shared" si="293"/>
        <v>0</v>
      </c>
      <c r="AG1164" s="116">
        <f t="shared" si="294"/>
        <v>0</v>
      </c>
      <c r="AH1164" s="116">
        <f t="shared" si="295"/>
        <v>0</v>
      </c>
      <c r="AI1164" s="116">
        <f t="shared" si="296"/>
        <v>185</v>
      </c>
      <c r="AJ1164" s="116">
        <f t="shared" si="297"/>
        <v>172</v>
      </c>
      <c r="AK1164" s="116">
        <f t="shared" si="298"/>
        <v>188</v>
      </c>
      <c r="AL1164" s="116">
        <f t="shared" si="299"/>
        <v>0</v>
      </c>
      <c r="AM1164" s="116">
        <f t="shared" si="300"/>
        <v>0</v>
      </c>
      <c r="AN1164" s="116">
        <f t="shared" si="301"/>
        <v>0</v>
      </c>
      <c r="AO1164" s="116">
        <f t="shared" si="302"/>
        <v>0</v>
      </c>
      <c r="AP1164" s="116">
        <f t="shared" si="303"/>
        <v>0</v>
      </c>
      <c r="AQ1164" s="116">
        <f t="shared" si="304"/>
        <v>545</v>
      </c>
    </row>
    <row r="1165" spans="1:43" x14ac:dyDescent="0.25">
      <c r="A1165" s="119" t="s">
        <v>1481</v>
      </c>
      <c r="B1165" s="119" t="s">
        <v>1482</v>
      </c>
      <c r="C1165" s="120">
        <v>96</v>
      </c>
      <c r="D1165" s="120">
        <v>131</v>
      </c>
      <c r="E1165" s="120">
        <v>164</v>
      </c>
      <c r="F1165" s="120">
        <v>147</v>
      </c>
      <c r="G1165" s="120">
        <v>152</v>
      </c>
      <c r="H1165" s="120">
        <v>150</v>
      </c>
      <c r="I1165" s="120">
        <v>133</v>
      </c>
      <c r="J1165" s="120">
        <v>0</v>
      </c>
      <c r="K1165" s="120">
        <v>0</v>
      </c>
      <c r="L1165" s="120">
        <v>0</v>
      </c>
      <c r="M1165" s="120">
        <v>0</v>
      </c>
      <c r="N1165" s="120">
        <v>0</v>
      </c>
      <c r="O1165" s="120">
        <v>0</v>
      </c>
      <c r="P1165" s="120">
        <v>0</v>
      </c>
      <c r="Q1165" s="120">
        <v>0</v>
      </c>
      <c r="R1165" s="120">
        <v>973</v>
      </c>
      <c r="AB1165" s="116">
        <f t="shared" si="289"/>
        <v>96</v>
      </c>
      <c r="AC1165" s="116">
        <f t="shared" si="290"/>
        <v>131</v>
      </c>
      <c r="AD1165" s="116">
        <f t="shared" si="291"/>
        <v>164</v>
      </c>
      <c r="AE1165" s="116">
        <f t="shared" si="292"/>
        <v>147</v>
      </c>
      <c r="AF1165" s="116">
        <f t="shared" si="293"/>
        <v>152</v>
      </c>
      <c r="AG1165" s="116">
        <f t="shared" si="294"/>
        <v>150</v>
      </c>
      <c r="AH1165" s="116">
        <f t="shared" si="295"/>
        <v>133</v>
      </c>
      <c r="AI1165" s="116">
        <f t="shared" si="296"/>
        <v>0</v>
      </c>
      <c r="AJ1165" s="116">
        <f t="shared" si="297"/>
        <v>0</v>
      </c>
      <c r="AK1165" s="116">
        <f t="shared" si="298"/>
        <v>0</v>
      </c>
      <c r="AL1165" s="116">
        <f t="shared" si="299"/>
        <v>0</v>
      </c>
      <c r="AM1165" s="116">
        <f t="shared" si="300"/>
        <v>0</v>
      </c>
      <c r="AN1165" s="116">
        <f t="shared" si="301"/>
        <v>0</v>
      </c>
      <c r="AO1165" s="116">
        <f t="shared" si="302"/>
        <v>0</v>
      </c>
      <c r="AP1165" s="116">
        <f t="shared" si="303"/>
        <v>0</v>
      </c>
      <c r="AQ1165" s="116">
        <f t="shared" si="304"/>
        <v>973</v>
      </c>
    </row>
    <row r="1166" spans="1:43" x14ac:dyDescent="0.25">
      <c r="A1166" s="119" t="s">
        <v>1481</v>
      </c>
      <c r="B1166" s="119" t="s">
        <v>1483</v>
      </c>
      <c r="C1166" s="120">
        <v>0</v>
      </c>
      <c r="D1166" s="120">
        <v>0</v>
      </c>
      <c r="E1166" s="120">
        <v>0</v>
      </c>
      <c r="F1166" s="120">
        <v>0</v>
      </c>
      <c r="G1166" s="120">
        <v>0</v>
      </c>
      <c r="H1166" s="120">
        <v>0</v>
      </c>
      <c r="I1166" s="120">
        <v>0</v>
      </c>
      <c r="J1166" s="120">
        <v>0</v>
      </c>
      <c r="K1166" s="120">
        <v>0</v>
      </c>
      <c r="L1166" s="120">
        <v>0</v>
      </c>
      <c r="M1166" s="120">
        <v>122</v>
      </c>
      <c r="N1166" s="120">
        <v>115</v>
      </c>
      <c r="O1166" s="120">
        <v>138</v>
      </c>
      <c r="P1166" s="120">
        <v>92</v>
      </c>
      <c r="Q1166" s="120">
        <v>4</v>
      </c>
      <c r="R1166" s="120">
        <v>471</v>
      </c>
      <c r="AB1166" s="116">
        <f t="shared" si="289"/>
        <v>0</v>
      </c>
      <c r="AC1166" s="116">
        <f t="shared" si="290"/>
        <v>0</v>
      </c>
      <c r="AD1166" s="116">
        <f t="shared" si="291"/>
        <v>0</v>
      </c>
      <c r="AE1166" s="116">
        <f t="shared" si="292"/>
        <v>0</v>
      </c>
      <c r="AF1166" s="116">
        <f t="shared" si="293"/>
        <v>0</v>
      </c>
      <c r="AG1166" s="116">
        <f t="shared" si="294"/>
        <v>0</v>
      </c>
      <c r="AH1166" s="116">
        <f t="shared" si="295"/>
        <v>0</v>
      </c>
      <c r="AI1166" s="116">
        <f t="shared" si="296"/>
        <v>0</v>
      </c>
      <c r="AJ1166" s="116">
        <f t="shared" si="297"/>
        <v>0</v>
      </c>
      <c r="AK1166" s="116">
        <f t="shared" si="298"/>
        <v>0</v>
      </c>
      <c r="AL1166" s="116">
        <f t="shared" si="299"/>
        <v>122</v>
      </c>
      <c r="AM1166" s="116">
        <f t="shared" si="300"/>
        <v>115</v>
      </c>
      <c r="AN1166" s="116">
        <f t="shared" si="301"/>
        <v>138</v>
      </c>
      <c r="AO1166" s="116">
        <f t="shared" si="302"/>
        <v>92</v>
      </c>
      <c r="AP1166" s="116">
        <f t="shared" si="303"/>
        <v>4</v>
      </c>
      <c r="AQ1166" s="116">
        <f t="shared" si="304"/>
        <v>471</v>
      </c>
    </row>
    <row r="1167" spans="1:43" x14ac:dyDescent="0.25">
      <c r="A1167" s="119" t="s">
        <v>1481</v>
      </c>
      <c r="B1167" s="119" t="s">
        <v>1484</v>
      </c>
      <c r="C1167" s="120">
        <v>0</v>
      </c>
      <c r="D1167" s="120">
        <v>0</v>
      </c>
      <c r="E1167" s="120">
        <v>0</v>
      </c>
      <c r="F1167" s="120">
        <v>0</v>
      </c>
      <c r="G1167" s="120">
        <v>0</v>
      </c>
      <c r="H1167" s="120">
        <v>0</v>
      </c>
      <c r="I1167" s="120">
        <v>0</v>
      </c>
      <c r="J1167" s="120">
        <v>120</v>
      </c>
      <c r="K1167" s="120">
        <v>129</v>
      </c>
      <c r="L1167" s="120">
        <v>145</v>
      </c>
      <c r="M1167" s="120">
        <v>0</v>
      </c>
      <c r="N1167" s="120">
        <v>0</v>
      </c>
      <c r="O1167" s="120">
        <v>0</v>
      </c>
      <c r="P1167" s="120">
        <v>0</v>
      </c>
      <c r="Q1167" s="120">
        <v>0</v>
      </c>
      <c r="R1167" s="120">
        <v>394</v>
      </c>
      <c r="AB1167" s="116">
        <f t="shared" si="289"/>
        <v>0</v>
      </c>
      <c r="AC1167" s="116">
        <f t="shared" si="290"/>
        <v>0</v>
      </c>
      <c r="AD1167" s="116">
        <f t="shared" si="291"/>
        <v>0</v>
      </c>
      <c r="AE1167" s="116">
        <f t="shared" si="292"/>
        <v>0</v>
      </c>
      <c r="AF1167" s="116">
        <f t="shared" si="293"/>
        <v>0</v>
      </c>
      <c r="AG1167" s="116">
        <f t="shared" si="294"/>
        <v>0</v>
      </c>
      <c r="AH1167" s="116">
        <f t="shared" si="295"/>
        <v>0</v>
      </c>
      <c r="AI1167" s="116">
        <f t="shared" si="296"/>
        <v>120</v>
      </c>
      <c r="AJ1167" s="116">
        <f t="shared" si="297"/>
        <v>129</v>
      </c>
      <c r="AK1167" s="116">
        <f t="shared" si="298"/>
        <v>145</v>
      </c>
      <c r="AL1167" s="116">
        <f t="shared" si="299"/>
        <v>0</v>
      </c>
      <c r="AM1167" s="116">
        <f t="shared" si="300"/>
        <v>0</v>
      </c>
      <c r="AN1167" s="116">
        <f t="shared" si="301"/>
        <v>0</v>
      </c>
      <c r="AO1167" s="116">
        <f t="shared" si="302"/>
        <v>0</v>
      </c>
      <c r="AP1167" s="116">
        <f t="shared" si="303"/>
        <v>0</v>
      </c>
      <c r="AQ1167" s="116">
        <f t="shared" si="304"/>
        <v>394</v>
      </c>
    </row>
    <row r="1168" spans="1:43" x14ac:dyDescent="0.25">
      <c r="A1168" s="119" t="s">
        <v>1485</v>
      </c>
      <c r="B1168" s="119" t="s">
        <v>1486</v>
      </c>
      <c r="C1168" s="120">
        <v>0</v>
      </c>
      <c r="D1168" s="120">
        <v>0</v>
      </c>
      <c r="E1168" s="120">
        <v>0</v>
      </c>
      <c r="F1168" s="120">
        <v>0</v>
      </c>
      <c r="G1168" s="120">
        <v>0</v>
      </c>
      <c r="H1168" s="120">
        <v>0</v>
      </c>
      <c r="I1168" s="120">
        <v>0</v>
      </c>
      <c r="J1168" s="120">
        <v>0</v>
      </c>
      <c r="K1168" s="120">
        <v>0</v>
      </c>
      <c r="L1168" s="120">
        <v>0</v>
      </c>
      <c r="M1168" s="120">
        <v>364</v>
      </c>
      <c r="N1168" s="120">
        <v>358</v>
      </c>
      <c r="O1168" s="120">
        <v>343</v>
      </c>
      <c r="P1168" s="120">
        <v>316</v>
      </c>
      <c r="Q1168" s="120">
        <v>0</v>
      </c>
      <c r="R1168" s="120">
        <v>1381</v>
      </c>
      <c r="AB1168" s="116">
        <f t="shared" si="289"/>
        <v>0</v>
      </c>
      <c r="AC1168" s="116">
        <f t="shared" si="290"/>
        <v>0</v>
      </c>
      <c r="AD1168" s="116">
        <f t="shared" si="291"/>
        <v>0</v>
      </c>
      <c r="AE1168" s="116">
        <f t="shared" si="292"/>
        <v>0</v>
      </c>
      <c r="AF1168" s="116">
        <f t="shared" si="293"/>
        <v>0</v>
      </c>
      <c r="AG1168" s="116">
        <f t="shared" si="294"/>
        <v>0</v>
      </c>
      <c r="AH1168" s="116">
        <f t="shared" si="295"/>
        <v>0</v>
      </c>
      <c r="AI1168" s="116">
        <f t="shared" si="296"/>
        <v>0</v>
      </c>
      <c r="AJ1168" s="116">
        <f t="shared" si="297"/>
        <v>0</v>
      </c>
      <c r="AK1168" s="116">
        <f t="shared" si="298"/>
        <v>0</v>
      </c>
      <c r="AL1168" s="116">
        <f t="shared" si="299"/>
        <v>364</v>
      </c>
      <c r="AM1168" s="116">
        <f t="shared" si="300"/>
        <v>358</v>
      </c>
      <c r="AN1168" s="116">
        <f t="shared" si="301"/>
        <v>343</v>
      </c>
      <c r="AO1168" s="116">
        <f t="shared" si="302"/>
        <v>316</v>
      </c>
      <c r="AP1168" s="116">
        <f t="shared" si="303"/>
        <v>0</v>
      </c>
      <c r="AQ1168" s="116">
        <f t="shared" si="304"/>
        <v>1381</v>
      </c>
    </row>
    <row r="1169" spans="1:43" x14ac:dyDescent="0.25">
      <c r="A1169" s="119" t="s">
        <v>1487</v>
      </c>
      <c r="B1169" s="119" t="s">
        <v>1488</v>
      </c>
      <c r="C1169" s="120">
        <v>0</v>
      </c>
      <c r="D1169" s="120">
        <v>0</v>
      </c>
      <c r="E1169" s="120">
        <v>0</v>
      </c>
      <c r="F1169" s="120">
        <v>0</v>
      </c>
      <c r="G1169" s="120">
        <v>0</v>
      </c>
      <c r="H1169" s="120">
        <v>0</v>
      </c>
      <c r="I1169" s="120">
        <v>0</v>
      </c>
      <c r="J1169" s="120">
        <v>0</v>
      </c>
      <c r="K1169" s="120">
        <v>0</v>
      </c>
      <c r="L1169" s="120">
        <v>0</v>
      </c>
      <c r="M1169" s="120">
        <v>119</v>
      </c>
      <c r="N1169" s="120">
        <v>127</v>
      </c>
      <c r="O1169" s="120">
        <v>133</v>
      </c>
      <c r="P1169" s="120">
        <v>135</v>
      </c>
      <c r="Q1169" s="120">
        <v>0</v>
      </c>
      <c r="R1169" s="118">
        <v>514</v>
      </c>
      <c r="AB1169" s="116">
        <f t="shared" si="289"/>
        <v>0</v>
      </c>
      <c r="AC1169" s="116">
        <f t="shared" si="290"/>
        <v>0</v>
      </c>
      <c r="AD1169" s="116">
        <f t="shared" si="291"/>
        <v>0</v>
      </c>
      <c r="AE1169" s="116">
        <f t="shared" si="292"/>
        <v>0</v>
      </c>
      <c r="AF1169" s="116">
        <f t="shared" si="293"/>
        <v>0</v>
      </c>
      <c r="AG1169" s="116">
        <f t="shared" si="294"/>
        <v>0</v>
      </c>
      <c r="AH1169" s="116">
        <f t="shared" si="295"/>
        <v>0</v>
      </c>
      <c r="AI1169" s="116">
        <f t="shared" si="296"/>
        <v>0</v>
      </c>
      <c r="AJ1169" s="116">
        <f t="shared" si="297"/>
        <v>0</v>
      </c>
      <c r="AK1169" s="116">
        <f t="shared" si="298"/>
        <v>0</v>
      </c>
      <c r="AL1169" s="116">
        <f t="shared" si="299"/>
        <v>119</v>
      </c>
      <c r="AM1169" s="116">
        <f t="shared" si="300"/>
        <v>127</v>
      </c>
      <c r="AN1169" s="116">
        <f t="shared" si="301"/>
        <v>133</v>
      </c>
      <c r="AO1169" s="116">
        <f t="shared" si="302"/>
        <v>135</v>
      </c>
      <c r="AP1169" s="116">
        <f t="shared" si="303"/>
        <v>0</v>
      </c>
      <c r="AQ1169" s="116">
        <f t="shared" si="304"/>
        <v>514</v>
      </c>
    </row>
    <row r="1170" spans="1:43" x14ac:dyDescent="0.25">
      <c r="A1170" s="119" t="s">
        <v>1489</v>
      </c>
      <c r="B1170" s="119" t="s">
        <v>1490</v>
      </c>
      <c r="C1170" s="120">
        <v>0</v>
      </c>
      <c r="D1170" s="120">
        <v>0</v>
      </c>
      <c r="E1170" s="120">
        <v>0</v>
      </c>
      <c r="F1170" s="120">
        <v>0</v>
      </c>
      <c r="G1170" s="120">
        <v>0</v>
      </c>
      <c r="H1170" s="120">
        <v>188</v>
      </c>
      <c r="I1170" s="120">
        <v>183</v>
      </c>
      <c r="J1170" s="120">
        <v>0</v>
      </c>
      <c r="K1170" s="120">
        <v>0</v>
      </c>
      <c r="L1170" s="120">
        <v>0</v>
      </c>
      <c r="M1170" s="120">
        <v>0</v>
      </c>
      <c r="N1170" s="120">
        <v>0</v>
      </c>
      <c r="O1170" s="120">
        <v>0</v>
      </c>
      <c r="P1170" s="120">
        <v>0</v>
      </c>
      <c r="Q1170" s="120">
        <v>0</v>
      </c>
      <c r="R1170" s="120">
        <v>371</v>
      </c>
      <c r="AB1170" s="116">
        <f t="shared" si="289"/>
        <v>0</v>
      </c>
      <c r="AC1170" s="116">
        <f t="shared" si="290"/>
        <v>0</v>
      </c>
      <c r="AD1170" s="116">
        <f t="shared" si="291"/>
        <v>0</v>
      </c>
      <c r="AE1170" s="116">
        <f t="shared" si="292"/>
        <v>0</v>
      </c>
      <c r="AF1170" s="116">
        <f t="shared" si="293"/>
        <v>0</v>
      </c>
      <c r="AG1170" s="116">
        <f t="shared" si="294"/>
        <v>188</v>
      </c>
      <c r="AH1170" s="116">
        <f t="shared" si="295"/>
        <v>183</v>
      </c>
      <c r="AI1170" s="116">
        <f t="shared" si="296"/>
        <v>0</v>
      </c>
      <c r="AJ1170" s="116">
        <f t="shared" si="297"/>
        <v>0</v>
      </c>
      <c r="AK1170" s="116">
        <f t="shared" si="298"/>
        <v>0</v>
      </c>
      <c r="AL1170" s="116">
        <f t="shared" si="299"/>
        <v>0</v>
      </c>
      <c r="AM1170" s="116">
        <f t="shared" si="300"/>
        <v>0</v>
      </c>
      <c r="AN1170" s="116">
        <f t="shared" si="301"/>
        <v>0</v>
      </c>
      <c r="AO1170" s="116">
        <f t="shared" si="302"/>
        <v>0</v>
      </c>
      <c r="AP1170" s="116">
        <f t="shared" si="303"/>
        <v>0</v>
      </c>
      <c r="AQ1170" s="116">
        <f t="shared" si="304"/>
        <v>371</v>
      </c>
    </row>
    <row r="1171" spans="1:43" x14ac:dyDescent="0.25">
      <c r="A1171" s="119" t="s">
        <v>1489</v>
      </c>
      <c r="B1171" s="119" t="s">
        <v>1491</v>
      </c>
      <c r="C1171" s="120">
        <v>88</v>
      </c>
      <c r="D1171" s="120">
        <v>93</v>
      </c>
      <c r="E1171" s="120">
        <v>109</v>
      </c>
      <c r="F1171" s="120">
        <v>106</v>
      </c>
      <c r="G1171" s="120">
        <v>95</v>
      </c>
      <c r="H1171" s="120">
        <v>0</v>
      </c>
      <c r="I1171" s="120">
        <v>0</v>
      </c>
      <c r="J1171" s="120">
        <v>0</v>
      </c>
      <c r="K1171" s="120">
        <v>0</v>
      </c>
      <c r="L1171" s="120">
        <v>0</v>
      </c>
      <c r="M1171" s="120">
        <v>0</v>
      </c>
      <c r="N1171" s="120">
        <v>0</v>
      </c>
      <c r="O1171" s="120">
        <v>0</v>
      </c>
      <c r="P1171" s="120">
        <v>0</v>
      </c>
      <c r="Q1171" s="120">
        <v>0</v>
      </c>
      <c r="R1171" s="120">
        <v>491</v>
      </c>
      <c r="AB1171" s="116">
        <f t="shared" si="289"/>
        <v>88</v>
      </c>
      <c r="AC1171" s="116">
        <f t="shared" si="290"/>
        <v>93</v>
      </c>
      <c r="AD1171" s="116">
        <f t="shared" si="291"/>
        <v>109</v>
      </c>
      <c r="AE1171" s="116">
        <f t="shared" si="292"/>
        <v>106</v>
      </c>
      <c r="AF1171" s="116">
        <f t="shared" si="293"/>
        <v>95</v>
      </c>
      <c r="AG1171" s="116">
        <f t="shared" si="294"/>
        <v>0</v>
      </c>
      <c r="AH1171" s="116">
        <f t="shared" si="295"/>
        <v>0</v>
      </c>
      <c r="AI1171" s="116">
        <f t="shared" si="296"/>
        <v>0</v>
      </c>
      <c r="AJ1171" s="116">
        <f t="shared" si="297"/>
        <v>0</v>
      </c>
      <c r="AK1171" s="116">
        <f t="shared" si="298"/>
        <v>0</v>
      </c>
      <c r="AL1171" s="116">
        <f t="shared" si="299"/>
        <v>0</v>
      </c>
      <c r="AM1171" s="116">
        <f t="shared" si="300"/>
        <v>0</v>
      </c>
      <c r="AN1171" s="116">
        <f t="shared" si="301"/>
        <v>0</v>
      </c>
      <c r="AO1171" s="116">
        <f t="shared" si="302"/>
        <v>0</v>
      </c>
      <c r="AP1171" s="116">
        <f t="shared" si="303"/>
        <v>0</v>
      </c>
      <c r="AQ1171" s="116">
        <f t="shared" si="304"/>
        <v>491</v>
      </c>
    </row>
    <row r="1172" spans="1:43" x14ac:dyDescent="0.25">
      <c r="A1172" s="119" t="s">
        <v>1489</v>
      </c>
      <c r="B1172" s="119" t="s">
        <v>1492</v>
      </c>
      <c r="C1172" s="120">
        <v>0</v>
      </c>
      <c r="D1172" s="120">
        <v>56</v>
      </c>
      <c r="E1172" s="120">
        <v>70</v>
      </c>
      <c r="F1172" s="120">
        <v>64</v>
      </c>
      <c r="G1172" s="120">
        <v>82</v>
      </c>
      <c r="H1172" s="120">
        <v>0</v>
      </c>
      <c r="I1172" s="120">
        <v>0</v>
      </c>
      <c r="J1172" s="120">
        <v>0</v>
      </c>
      <c r="K1172" s="120">
        <v>0</v>
      </c>
      <c r="L1172" s="120">
        <v>0</v>
      </c>
      <c r="M1172" s="120">
        <v>0</v>
      </c>
      <c r="N1172" s="120">
        <v>0</v>
      </c>
      <c r="O1172" s="120">
        <v>0</v>
      </c>
      <c r="P1172" s="120">
        <v>0</v>
      </c>
      <c r="Q1172" s="120">
        <v>0</v>
      </c>
      <c r="R1172" s="120">
        <v>272</v>
      </c>
      <c r="AB1172" s="116">
        <f t="shared" si="289"/>
        <v>0</v>
      </c>
      <c r="AC1172" s="116">
        <f t="shared" si="290"/>
        <v>56</v>
      </c>
      <c r="AD1172" s="116">
        <f t="shared" si="291"/>
        <v>70</v>
      </c>
      <c r="AE1172" s="116">
        <f t="shared" si="292"/>
        <v>64</v>
      </c>
      <c r="AF1172" s="116">
        <f t="shared" si="293"/>
        <v>82</v>
      </c>
      <c r="AG1172" s="116">
        <f t="shared" si="294"/>
        <v>0</v>
      </c>
      <c r="AH1172" s="116">
        <f t="shared" si="295"/>
        <v>0</v>
      </c>
      <c r="AI1172" s="116">
        <f t="shared" si="296"/>
        <v>0</v>
      </c>
      <c r="AJ1172" s="116">
        <f t="shared" si="297"/>
        <v>0</v>
      </c>
      <c r="AK1172" s="116">
        <f t="shared" si="298"/>
        <v>0</v>
      </c>
      <c r="AL1172" s="116">
        <f t="shared" si="299"/>
        <v>0</v>
      </c>
      <c r="AM1172" s="116">
        <f t="shared" si="300"/>
        <v>0</v>
      </c>
      <c r="AN1172" s="116">
        <f t="shared" si="301"/>
        <v>0</v>
      </c>
      <c r="AO1172" s="116">
        <f t="shared" si="302"/>
        <v>0</v>
      </c>
      <c r="AP1172" s="116">
        <f t="shared" si="303"/>
        <v>0</v>
      </c>
      <c r="AQ1172" s="116">
        <f t="shared" si="304"/>
        <v>272</v>
      </c>
    </row>
    <row r="1173" spans="1:43" x14ac:dyDescent="0.25">
      <c r="A1173" s="119" t="s">
        <v>1489</v>
      </c>
      <c r="B1173" s="119" t="s">
        <v>1493</v>
      </c>
      <c r="C1173" s="120">
        <v>0</v>
      </c>
      <c r="D1173" s="120">
        <v>0</v>
      </c>
      <c r="E1173" s="120">
        <v>0</v>
      </c>
      <c r="F1173" s="120">
        <v>0</v>
      </c>
      <c r="G1173" s="120">
        <v>0</v>
      </c>
      <c r="H1173" s="120">
        <v>0</v>
      </c>
      <c r="I1173" s="120">
        <v>0</v>
      </c>
      <c r="J1173" s="120">
        <v>0</v>
      </c>
      <c r="K1173" s="120">
        <v>0</v>
      </c>
      <c r="L1173" s="120">
        <v>0</v>
      </c>
      <c r="M1173" s="120">
        <v>179</v>
      </c>
      <c r="N1173" s="120">
        <v>165</v>
      </c>
      <c r="O1173" s="120">
        <v>177</v>
      </c>
      <c r="P1173" s="120">
        <v>160</v>
      </c>
      <c r="Q1173" s="120">
        <v>4</v>
      </c>
      <c r="R1173" s="120">
        <v>685</v>
      </c>
      <c r="AB1173" s="116">
        <f t="shared" si="289"/>
        <v>0</v>
      </c>
      <c r="AC1173" s="116">
        <f t="shared" si="290"/>
        <v>0</v>
      </c>
      <c r="AD1173" s="116">
        <f t="shared" si="291"/>
        <v>0</v>
      </c>
      <c r="AE1173" s="116">
        <f t="shared" si="292"/>
        <v>0</v>
      </c>
      <c r="AF1173" s="116">
        <f t="shared" si="293"/>
        <v>0</v>
      </c>
      <c r="AG1173" s="116">
        <f t="shared" si="294"/>
        <v>0</v>
      </c>
      <c r="AH1173" s="116">
        <f t="shared" si="295"/>
        <v>0</v>
      </c>
      <c r="AI1173" s="116">
        <f t="shared" si="296"/>
        <v>0</v>
      </c>
      <c r="AJ1173" s="116">
        <f t="shared" si="297"/>
        <v>0</v>
      </c>
      <c r="AK1173" s="116">
        <f t="shared" si="298"/>
        <v>0</v>
      </c>
      <c r="AL1173" s="116">
        <f t="shared" si="299"/>
        <v>179</v>
      </c>
      <c r="AM1173" s="116">
        <f t="shared" si="300"/>
        <v>165</v>
      </c>
      <c r="AN1173" s="116">
        <f t="shared" si="301"/>
        <v>177</v>
      </c>
      <c r="AO1173" s="116">
        <f t="shared" si="302"/>
        <v>160</v>
      </c>
      <c r="AP1173" s="116">
        <f t="shared" si="303"/>
        <v>4</v>
      </c>
      <c r="AQ1173" s="116">
        <f t="shared" si="304"/>
        <v>685</v>
      </c>
    </row>
    <row r="1174" spans="1:43" x14ac:dyDescent="0.25">
      <c r="A1174" s="119" t="s">
        <v>1489</v>
      </c>
      <c r="B1174" s="119" t="s">
        <v>1494</v>
      </c>
      <c r="C1174" s="120">
        <v>0</v>
      </c>
      <c r="D1174" s="120">
        <v>0</v>
      </c>
      <c r="E1174" s="120">
        <v>0</v>
      </c>
      <c r="F1174" s="120">
        <v>0</v>
      </c>
      <c r="G1174" s="120">
        <v>0</v>
      </c>
      <c r="H1174" s="120">
        <v>0</v>
      </c>
      <c r="I1174" s="120">
        <v>0</v>
      </c>
      <c r="J1174" s="120">
        <v>152</v>
      </c>
      <c r="K1174" s="120">
        <v>189</v>
      </c>
      <c r="L1174" s="120">
        <v>186</v>
      </c>
      <c r="M1174" s="120">
        <v>0</v>
      </c>
      <c r="N1174" s="120">
        <v>0</v>
      </c>
      <c r="O1174" s="120">
        <v>0</v>
      </c>
      <c r="P1174" s="120">
        <v>0</v>
      </c>
      <c r="Q1174" s="120">
        <v>0</v>
      </c>
      <c r="R1174" s="120">
        <v>527</v>
      </c>
      <c r="AB1174" s="116">
        <f t="shared" si="289"/>
        <v>0</v>
      </c>
      <c r="AC1174" s="116">
        <f t="shared" si="290"/>
        <v>0</v>
      </c>
      <c r="AD1174" s="116">
        <f t="shared" si="291"/>
        <v>0</v>
      </c>
      <c r="AE1174" s="116">
        <f t="shared" si="292"/>
        <v>0</v>
      </c>
      <c r="AF1174" s="116">
        <f t="shared" si="293"/>
        <v>0</v>
      </c>
      <c r="AG1174" s="116">
        <f t="shared" si="294"/>
        <v>0</v>
      </c>
      <c r="AH1174" s="116">
        <f t="shared" si="295"/>
        <v>0</v>
      </c>
      <c r="AI1174" s="116">
        <f t="shared" si="296"/>
        <v>152</v>
      </c>
      <c r="AJ1174" s="116">
        <f t="shared" si="297"/>
        <v>189</v>
      </c>
      <c r="AK1174" s="116">
        <f t="shared" si="298"/>
        <v>186</v>
      </c>
      <c r="AL1174" s="116">
        <f t="shared" si="299"/>
        <v>0</v>
      </c>
      <c r="AM1174" s="116">
        <f t="shared" si="300"/>
        <v>0</v>
      </c>
      <c r="AN1174" s="116">
        <f t="shared" si="301"/>
        <v>0</v>
      </c>
      <c r="AO1174" s="116">
        <f t="shared" si="302"/>
        <v>0</v>
      </c>
      <c r="AP1174" s="116">
        <f t="shared" si="303"/>
        <v>0</v>
      </c>
      <c r="AQ1174" s="116">
        <f t="shared" si="304"/>
        <v>527</v>
      </c>
    </row>
    <row r="1175" spans="1:43" x14ac:dyDescent="0.25">
      <c r="A1175" s="119" t="s">
        <v>1495</v>
      </c>
      <c r="B1175" s="119" t="s">
        <v>1496</v>
      </c>
      <c r="C1175" s="120">
        <v>24</v>
      </c>
      <c r="D1175" s="120">
        <v>77</v>
      </c>
      <c r="E1175" s="120">
        <v>93</v>
      </c>
      <c r="F1175" s="120">
        <v>67</v>
      </c>
      <c r="G1175" s="120">
        <v>88</v>
      </c>
      <c r="H1175" s="120">
        <v>92</v>
      </c>
      <c r="I1175" s="120">
        <v>87</v>
      </c>
      <c r="J1175" s="120">
        <v>0</v>
      </c>
      <c r="K1175" s="120">
        <v>0</v>
      </c>
      <c r="L1175" s="120">
        <v>0</v>
      </c>
      <c r="M1175" s="120">
        <v>0</v>
      </c>
      <c r="N1175" s="120">
        <v>0</v>
      </c>
      <c r="O1175" s="120">
        <v>0</v>
      </c>
      <c r="P1175" s="120">
        <v>0</v>
      </c>
      <c r="Q1175" s="120">
        <v>0</v>
      </c>
      <c r="R1175" s="120">
        <v>528</v>
      </c>
      <c r="AB1175" s="116">
        <f t="shared" si="289"/>
        <v>24</v>
      </c>
      <c r="AC1175" s="116">
        <f t="shared" si="290"/>
        <v>77</v>
      </c>
      <c r="AD1175" s="116">
        <f t="shared" si="291"/>
        <v>93</v>
      </c>
      <c r="AE1175" s="116">
        <f t="shared" si="292"/>
        <v>67</v>
      </c>
      <c r="AF1175" s="116">
        <f t="shared" si="293"/>
        <v>88</v>
      </c>
      <c r="AG1175" s="116">
        <f t="shared" si="294"/>
        <v>92</v>
      </c>
      <c r="AH1175" s="116">
        <f t="shared" si="295"/>
        <v>87</v>
      </c>
      <c r="AI1175" s="116">
        <f t="shared" si="296"/>
        <v>0</v>
      </c>
      <c r="AJ1175" s="116">
        <f t="shared" si="297"/>
        <v>0</v>
      </c>
      <c r="AK1175" s="116">
        <f t="shared" si="298"/>
        <v>0</v>
      </c>
      <c r="AL1175" s="116">
        <f t="shared" si="299"/>
        <v>0</v>
      </c>
      <c r="AM1175" s="116">
        <f t="shared" si="300"/>
        <v>0</v>
      </c>
      <c r="AN1175" s="116">
        <f t="shared" si="301"/>
        <v>0</v>
      </c>
      <c r="AO1175" s="116">
        <f t="shared" si="302"/>
        <v>0</v>
      </c>
      <c r="AP1175" s="116">
        <f t="shared" si="303"/>
        <v>0</v>
      </c>
      <c r="AQ1175" s="116">
        <f t="shared" si="304"/>
        <v>528</v>
      </c>
    </row>
    <row r="1176" spans="1:43" x14ac:dyDescent="0.25">
      <c r="A1176" s="119" t="s">
        <v>1495</v>
      </c>
      <c r="B1176" s="119" t="s">
        <v>1497</v>
      </c>
      <c r="C1176" s="120">
        <v>0</v>
      </c>
      <c r="D1176" s="120">
        <v>0</v>
      </c>
      <c r="E1176" s="120">
        <v>0</v>
      </c>
      <c r="F1176" s="120">
        <v>0</v>
      </c>
      <c r="G1176" s="120">
        <v>0</v>
      </c>
      <c r="H1176" s="120">
        <v>0</v>
      </c>
      <c r="I1176" s="120">
        <v>0</v>
      </c>
      <c r="J1176" s="120">
        <v>0</v>
      </c>
      <c r="K1176" s="120">
        <v>0</v>
      </c>
      <c r="L1176" s="120">
        <v>0</v>
      </c>
      <c r="M1176" s="120">
        <v>151</v>
      </c>
      <c r="N1176" s="120">
        <v>152</v>
      </c>
      <c r="O1176" s="120">
        <v>148</v>
      </c>
      <c r="P1176" s="120">
        <v>150</v>
      </c>
      <c r="Q1176" s="120">
        <v>0</v>
      </c>
      <c r="R1176" s="120">
        <v>601</v>
      </c>
      <c r="AB1176" s="116">
        <f t="shared" si="289"/>
        <v>0</v>
      </c>
      <c r="AC1176" s="116">
        <f t="shared" si="290"/>
        <v>0</v>
      </c>
      <c r="AD1176" s="116">
        <f t="shared" si="291"/>
        <v>0</v>
      </c>
      <c r="AE1176" s="116">
        <f t="shared" si="292"/>
        <v>0</v>
      </c>
      <c r="AF1176" s="116">
        <f t="shared" si="293"/>
        <v>0</v>
      </c>
      <c r="AG1176" s="116">
        <f t="shared" si="294"/>
        <v>0</v>
      </c>
      <c r="AH1176" s="116">
        <f t="shared" si="295"/>
        <v>0</v>
      </c>
      <c r="AI1176" s="116">
        <f t="shared" si="296"/>
        <v>0</v>
      </c>
      <c r="AJ1176" s="116">
        <f t="shared" si="297"/>
        <v>0</v>
      </c>
      <c r="AK1176" s="116">
        <f t="shared" si="298"/>
        <v>0</v>
      </c>
      <c r="AL1176" s="116">
        <f t="shared" si="299"/>
        <v>151</v>
      </c>
      <c r="AM1176" s="116">
        <f t="shared" si="300"/>
        <v>152</v>
      </c>
      <c r="AN1176" s="116">
        <f t="shared" si="301"/>
        <v>148</v>
      </c>
      <c r="AO1176" s="116">
        <f t="shared" si="302"/>
        <v>150</v>
      </c>
      <c r="AP1176" s="116">
        <f t="shared" si="303"/>
        <v>0</v>
      </c>
      <c r="AQ1176" s="116">
        <f t="shared" si="304"/>
        <v>601</v>
      </c>
    </row>
    <row r="1177" spans="1:43" x14ac:dyDescent="0.25">
      <c r="A1177" s="119" t="s">
        <v>1495</v>
      </c>
      <c r="B1177" s="119" t="s">
        <v>1498</v>
      </c>
      <c r="C1177" s="120">
        <v>0</v>
      </c>
      <c r="D1177" s="120">
        <v>0</v>
      </c>
      <c r="E1177" s="120">
        <v>0</v>
      </c>
      <c r="F1177" s="120">
        <v>0</v>
      </c>
      <c r="G1177" s="120">
        <v>0</v>
      </c>
      <c r="H1177" s="120">
        <v>0</v>
      </c>
      <c r="I1177" s="120">
        <v>0</v>
      </c>
      <c r="J1177" s="120">
        <v>172</v>
      </c>
      <c r="K1177" s="120">
        <v>168</v>
      </c>
      <c r="L1177" s="120">
        <v>169</v>
      </c>
      <c r="M1177" s="120">
        <v>0</v>
      </c>
      <c r="N1177" s="120">
        <v>0</v>
      </c>
      <c r="O1177" s="120">
        <v>0</v>
      </c>
      <c r="P1177" s="120">
        <v>0</v>
      </c>
      <c r="Q1177" s="120">
        <v>0</v>
      </c>
      <c r="R1177" s="120">
        <v>509</v>
      </c>
      <c r="AB1177" s="116">
        <f t="shared" si="289"/>
        <v>0</v>
      </c>
      <c r="AC1177" s="116">
        <f t="shared" si="290"/>
        <v>0</v>
      </c>
      <c r="AD1177" s="116">
        <f t="shared" si="291"/>
        <v>0</v>
      </c>
      <c r="AE1177" s="116">
        <f t="shared" si="292"/>
        <v>0</v>
      </c>
      <c r="AF1177" s="116">
        <f t="shared" si="293"/>
        <v>0</v>
      </c>
      <c r="AG1177" s="116">
        <f t="shared" si="294"/>
        <v>0</v>
      </c>
      <c r="AH1177" s="116">
        <f t="shared" si="295"/>
        <v>0</v>
      </c>
      <c r="AI1177" s="116">
        <f t="shared" si="296"/>
        <v>172</v>
      </c>
      <c r="AJ1177" s="116">
        <f t="shared" si="297"/>
        <v>168</v>
      </c>
      <c r="AK1177" s="116">
        <f t="shared" si="298"/>
        <v>169</v>
      </c>
      <c r="AL1177" s="116">
        <f t="shared" si="299"/>
        <v>0</v>
      </c>
      <c r="AM1177" s="116">
        <f t="shared" si="300"/>
        <v>0</v>
      </c>
      <c r="AN1177" s="116">
        <f t="shared" si="301"/>
        <v>0</v>
      </c>
      <c r="AO1177" s="116">
        <f t="shared" si="302"/>
        <v>0</v>
      </c>
      <c r="AP1177" s="116">
        <f t="shared" si="303"/>
        <v>0</v>
      </c>
      <c r="AQ1177" s="116">
        <f t="shared" si="304"/>
        <v>509</v>
      </c>
    </row>
    <row r="1178" spans="1:43" x14ac:dyDescent="0.25">
      <c r="A1178" s="119" t="s">
        <v>1495</v>
      </c>
      <c r="B1178" s="119" t="s">
        <v>1499</v>
      </c>
      <c r="C1178" s="120">
        <v>21</v>
      </c>
      <c r="D1178" s="120">
        <v>82</v>
      </c>
      <c r="E1178" s="120">
        <v>72</v>
      </c>
      <c r="F1178" s="120">
        <v>96</v>
      </c>
      <c r="G1178" s="120">
        <v>90</v>
      </c>
      <c r="H1178" s="120">
        <v>86</v>
      </c>
      <c r="I1178" s="120">
        <v>109</v>
      </c>
      <c r="J1178" s="120">
        <v>0</v>
      </c>
      <c r="K1178" s="120">
        <v>0</v>
      </c>
      <c r="L1178" s="120">
        <v>0</v>
      </c>
      <c r="M1178" s="120">
        <v>0</v>
      </c>
      <c r="N1178" s="120">
        <v>0</v>
      </c>
      <c r="O1178" s="120">
        <v>0</v>
      </c>
      <c r="P1178" s="120">
        <v>0</v>
      </c>
      <c r="Q1178" s="120">
        <v>0</v>
      </c>
      <c r="R1178" s="118">
        <v>556</v>
      </c>
      <c r="AB1178" s="116">
        <f t="shared" si="289"/>
        <v>21</v>
      </c>
      <c r="AC1178" s="116">
        <f t="shared" si="290"/>
        <v>82</v>
      </c>
      <c r="AD1178" s="116">
        <f t="shared" si="291"/>
        <v>72</v>
      </c>
      <c r="AE1178" s="116">
        <f t="shared" si="292"/>
        <v>96</v>
      </c>
      <c r="AF1178" s="116">
        <f t="shared" si="293"/>
        <v>90</v>
      </c>
      <c r="AG1178" s="116">
        <f t="shared" si="294"/>
        <v>86</v>
      </c>
      <c r="AH1178" s="116">
        <f t="shared" si="295"/>
        <v>109</v>
      </c>
      <c r="AI1178" s="116">
        <f t="shared" si="296"/>
        <v>0</v>
      </c>
      <c r="AJ1178" s="116">
        <f t="shared" si="297"/>
        <v>0</v>
      </c>
      <c r="AK1178" s="116">
        <f t="shared" si="298"/>
        <v>0</v>
      </c>
      <c r="AL1178" s="116">
        <f t="shared" si="299"/>
        <v>0</v>
      </c>
      <c r="AM1178" s="116">
        <f t="shared" si="300"/>
        <v>0</v>
      </c>
      <c r="AN1178" s="116">
        <f t="shared" si="301"/>
        <v>0</v>
      </c>
      <c r="AO1178" s="116">
        <f t="shared" si="302"/>
        <v>0</v>
      </c>
      <c r="AP1178" s="116">
        <f t="shared" si="303"/>
        <v>0</v>
      </c>
      <c r="AQ1178" s="116">
        <f t="shared" si="304"/>
        <v>556</v>
      </c>
    </row>
    <row r="1179" spans="1:43" x14ac:dyDescent="0.25">
      <c r="A1179" s="119" t="s">
        <v>1500</v>
      </c>
      <c r="B1179" s="119" t="s">
        <v>1501</v>
      </c>
      <c r="C1179" s="120">
        <v>0</v>
      </c>
      <c r="D1179" s="120">
        <v>0</v>
      </c>
      <c r="E1179" s="120">
        <v>64</v>
      </c>
      <c r="F1179" s="120">
        <v>64</v>
      </c>
      <c r="G1179" s="120">
        <v>68</v>
      </c>
      <c r="H1179" s="120">
        <v>56</v>
      </c>
      <c r="I1179" s="120">
        <v>51</v>
      </c>
      <c r="J1179" s="120">
        <v>0</v>
      </c>
      <c r="K1179" s="120">
        <v>0</v>
      </c>
      <c r="L1179" s="120">
        <v>0</v>
      </c>
      <c r="M1179" s="120">
        <v>0</v>
      </c>
      <c r="N1179" s="120">
        <v>0</v>
      </c>
      <c r="O1179" s="120">
        <v>0</v>
      </c>
      <c r="P1179" s="120">
        <v>0</v>
      </c>
      <c r="Q1179" s="120">
        <v>0</v>
      </c>
      <c r="R1179" s="120">
        <v>303</v>
      </c>
      <c r="AB1179" s="116">
        <f t="shared" si="289"/>
        <v>0</v>
      </c>
      <c r="AC1179" s="116">
        <f t="shared" si="290"/>
        <v>0</v>
      </c>
      <c r="AD1179" s="116">
        <f t="shared" si="291"/>
        <v>64</v>
      </c>
      <c r="AE1179" s="116">
        <f t="shared" si="292"/>
        <v>64</v>
      </c>
      <c r="AF1179" s="116">
        <f t="shared" si="293"/>
        <v>68</v>
      </c>
      <c r="AG1179" s="116">
        <f t="shared" si="294"/>
        <v>56</v>
      </c>
      <c r="AH1179" s="116">
        <f t="shared" si="295"/>
        <v>51</v>
      </c>
      <c r="AI1179" s="116">
        <f t="shared" si="296"/>
        <v>0</v>
      </c>
      <c r="AJ1179" s="116">
        <f t="shared" si="297"/>
        <v>0</v>
      </c>
      <c r="AK1179" s="116">
        <f t="shared" si="298"/>
        <v>0</v>
      </c>
      <c r="AL1179" s="116">
        <f t="shared" si="299"/>
        <v>0</v>
      </c>
      <c r="AM1179" s="116">
        <f t="shared" si="300"/>
        <v>0</v>
      </c>
      <c r="AN1179" s="116">
        <f t="shared" si="301"/>
        <v>0</v>
      </c>
      <c r="AO1179" s="116">
        <f t="shared" si="302"/>
        <v>0</v>
      </c>
      <c r="AP1179" s="116">
        <f t="shared" si="303"/>
        <v>0</v>
      </c>
      <c r="AQ1179" s="116">
        <f t="shared" si="304"/>
        <v>303</v>
      </c>
    </row>
    <row r="1180" spans="1:43" x14ac:dyDescent="0.25">
      <c r="A1180" s="119" t="s">
        <v>1500</v>
      </c>
      <c r="B1180" s="119" t="s">
        <v>1502</v>
      </c>
      <c r="C1180" s="120">
        <v>0</v>
      </c>
      <c r="D1180" s="120">
        <v>0</v>
      </c>
      <c r="E1180" s="120">
        <v>67</v>
      </c>
      <c r="F1180" s="120">
        <v>61</v>
      </c>
      <c r="G1180" s="120">
        <v>42</v>
      </c>
      <c r="H1180" s="120">
        <v>51</v>
      </c>
      <c r="I1180" s="120">
        <v>46</v>
      </c>
      <c r="J1180" s="120">
        <v>0</v>
      </c>
      <c r="K1180" s="120">
        <v>0</v>
      </c>
      <c r="L1180" s="120">
        <v>0</v>
      </c>
      <c r="M1180" s="120">
        <v>0</v>
      </c>
      <c r="N1180" s="120">
        <v>0</v>
      </c>
      <c r="O1180" s="120">
        <v>0</v>
      </c>
      <c r="P1180" s="120">
        <v>0</v>
      </c>
      <c r="Q1180" s="120">
        <v>0</v>
      </c>
      <c r="R1180" s="120">
        <v>267</v>
      </c>
      <c r="AB1180" s="116">
        <f t="shared" si="289"/>
        <v>0</v>
      </c>
      <c r="AC1180" s="116">
        <f t="shared" si="290"/>
        <v>0</v>
      </c>
      <c r="AD1180" s="116">
        <f t="shared" si="291"/>
        <v>67</v>
      </c>
      <c r="AE1180" s="116">
        <f t="shared" si="292"/>
        <v>61</v>
      </c>
      <c r="AF1180" s="116">
        <f t="shared" si="293"/>
        <v>42</v>
      </c>
      <c r="AG1180" s="116">
        <f t="shared" si="294"/>
        <v>51</v>
      </c>
      <c r="AH1180" s="116">
        <f t="shared" si="295"/>
        <v>46</v>
      </c>
      <c r="AI1180" s="116">
        <f t="shared" si="296"/>
        <v>0</v>
      </c>
      <c r="AJ1180" s="116">
        <f t="shared" si="297"/>
        <v>0</v>
      </c>
      <c r="AK1180" s="116">
        <f t="shared" si="298"/>
        <v>0</v>
      </c>
      <c r="AL1180" s="116">
        <f t="shared" si="299"/>
        <v>0</v>
      </c>
      <c r="AM1180" s="116">
        <f t="shared" si="300"/>
        <v>0</v>
      </c>
      <c r="AN1180" s="116">
        <f t="shared" si="301"/>
        <v>0</v>
      </c>
      <c r="AO1180" s="116">
        <f t="shared" si="302"/>
        <v>0</v>
      </c>
      <c r="AP1180" s="116">
        <f t="shared" si="303"/>
        <v>0</v>
      </c>
      <c r="AQ1180" s="116">
        <f t="shared" si="304"/>
        <v>267</v>
      </c>
    </row>
    <row r="1181" spans="1:43" x14ac:dyDescent="0.25">
      <c r="A1181" s="119" t="s">
        <v>1500</v>
      </c>
      <c r="B1181" s="119" t="s">
        <v>1503</v>
      </c>
      <c r="C1181" s="120">
        <v>0</v>
      </c>
      <c r="D1181" s="120">
        <v>0</v>
      </c>
      <c r="E1181" s="120">
        <v>59</v>
      </c>
      <c r="F1181" s="120">
        <v>53</v>
      </c>
      <c r="G1181" s="120">
        <v>45</v>
      </c>
      <c r="H1181" s="120">
        <v>44</v>
      </c>
      <c r="I1181" s="120">
        <v>46</v>
      </c>
      <c r="J1181" s="120">
        <v>0</v>
      </c>
      <c r="K1181" s="120">
        <v>0</v>
      </c>
      <c r="L1181" s="120">
        <v>0</v>
      </c>
      <c r="M1181" s="120">
        <v>0</v>
      </c>
      <c r="N1181" s="120">
        <v>0</v>
      </c>
      <c r="O1181" s="120">
        <v>0</v>
      </c>
      <c r="P1181" s="120">
        <v>0</v>
      </c>
      <c r="Q1181" s="120">
        <v>0</v>
      </c>
      <c r="R1181" s="120">
        <v>247</v>
      </c>
      <c r="AB1181" s="116">
        <f t="shared" si="289"/>
        <v>0</v>
      </c>
      <c r="AC1181" s="116">
        <f t="shared" si="290"/>
        <v>0</v>
      </c>
      <c r="AD1181" s="116">
        <f t="shared" si="291"/>
        <v>59</v>
      </c>
      <c r="AE1181" s="116">
        <f t="shared" si="292"/>
        <v>53</v>
      </c>
      <c r="AF1181" s="116">
        <f t="shared" si="293"/>
        <v>45</v>
      </c>
      <c r="AG1181" s="116">
        <f t="shared" si="294"/>
        <v>44</v>
      </c>
      <c r="AH1181" s="116">
        <f t="shared" si="295"/>
        <v>46</v>
      </c>
      <c r="AI1181" s="116">
        <f t="shared" si="296"/>
        <v>0</v>
      </c>
      <c r="AJ1181" s="116">
        <f t="shared" si="297"/>
        <v>0</v>
      </c>
      <c r="AK1181" s="116">
        <f t="shared" si="298"/>
        <v>0</v>
      </c>
      <c r="AL1181" s="116">
        <f t="shared" si="299"/>
        <v>0</v>
      </c>
      <c r="AM1181" s="116">
        <f t="shared" si="300"/>
        <v>0</v>
      </c>
      <c r="AN1181" s="116">
        <f t="shared" si="301"/>
        <v>0</v>
      </c>
      <c r="AO1181" s="116">
        <f t="shared" si="302"/>
        <v>0</v>
      </c>
      <c r="AP1181" s="116">
        <f t="shared" si="303"/>
        <v>0</v>
      </c>
      <c r="AQ1181" s="116">
        <f t="shared" si="304"/>
        <v>247</v>
      </c>
    </row>
    <row r="1182" spans="1:43" x14ac:dyDescent="0.25">
      <c r="A1182" s="119" t="s">
        <v>1500</v>
      </c>
      <c r="B1182" s="119" t="s">
        <v>1504</v>
      </c>
      <c r="C1182" s="120">
        <v>0</v>
      </c>
      <c r="D1182" s="120">
        <v>0</v>
      </c>
      <c r="E1182" s="120">
        <v>0</v>
      </c>
      <c r="F1182" s="120">
        <v>0</v>
      </c>
      <c r="G1182" s="120">
        <v>0</v>
      </c>
      <c r="H1182" s="120">
        <v>0</v>
      </c>
      <c r="I1182" s="120">
        <v>0</v>
      </c>
      <c r="J1182" s="120">
        <v>272</v>
      </c>
      <c r="K1182" s="120">
        <v>263</v>
      </c>
      <c r="L1182" s="120">
        <v>272</v>
      </c>
      <c r="M1182" s="120">
        <v>0</v>
      </c>
      <c r="N1182" s="120">
        <v>0</v>
      </c>
      <c r="O1182" s="120">
        <v>0</v>
      </c>
      <c r="P1182" s="120">
        <v>0</v>
      </c>
      <c r="Q1182" s="120">
        <v>0</v>
      </c>
      <c r="R1182" s="120">
        <v>807</v>
      </c>
      <c r="AB1182" s="116">
        <f t="shared" si="289"/>
        <v>0</v>
      </c>
      <c r="AC1182" s="116">
        <f t="shared" si="290"/>
        <v>0</v>
      </c>
      <c r="AD1182" s="116">
        <f t="shared" si="291"/>
        <v>0</v>
      </c>
      <c r="AE1182" s="116">
        <f t="shared" si="292"/>
        <v>0</v>
      </c>
      <c r="AF1182" s="116">
        <f t="shared" si="293"/>
        <v>0</v>
      </c>
      <c r="AG1182" s="116">
        <f t="shared" si="294"/>
        <v>0</v>
      </c>
      <c r="AH1182" s="116">
        <f t="shared" si="295"/>
        <v>0</v>
      </c>
      <c r="AI1182" s="116">
        <f t="shared" si="296"/>
        <v>272</v>
      </c>
      <c r="AJ1182" s="116">
        <f t="shared" si="297"/>
        <v>263</v>
      </c>
      <c r="AK1182" s="116">
        <f t="shared" si="298"/>
        <v>272</v>
      </c>
      <c r="AL1182" s="116">
        <f t="shared" si="299"/>
        <v>0</v>
      </c>
      <c r="AM1182" s="116">
        <f t="shared" si="300"/>
        <v>0</v>
      </c>
      <c r="AN1182" s="116">
        <f t="shared" si="301"/>
        <v>0</v>
      </c>
      <c r="AO1182" s="116">
        <f t="shared" si="302"/>
        <v>0</v>
      </c>
      <c r="AP1182" s="116">
        <f t="shared" si="303"/>
        <v>0</v>
      </c>
      <c r="AQ1182" s="116">
        <f t="shared" si="304"/>
        <v>807</v>
      </c>
    </row>
    <row r="1183" spans="1:43" x14ac:dyDescent="0.25">
      <c r="A1183" s="119" t="s">
        <v>1500</v>
      </c>
      <c r="B1183" s="119" t="s">
        <v>1505</v>
      </c>
      <c r="C1183" s="120">
        <v>0</v>
      </c>
      <c r="D1183" s="120">
        <v>0</v>
      </c>
      <c r="E1183" s="120">
        <v>78</v>
      </c>
      <c r="F1183" s="120">
        <v>60</v>
      </c>
      <c r="G1183" s="120">
        <v>60</v>
      </c>
      <c r="H1183" s="120">
        <v>70</v>
      </c>
      <c r="I1183" s="120">
        <v>71</v>
      </c>
      <c r="J1183" s="120">
        <v>0</v>
      </c>
      <c r="K1183" s="120">
        <v>0</v>
      </c>
      <c r="L1183" s="120">
        <v>0</v>
      </c>
      <c r="M1183" s="120">
        <v>0</v>
      </c>
      <c r="N1183" s="120">
        <v>0</v>
      </c>
      <c r="O1183" s="120">
        <v>0</v>
      </c>
      <c r="P1183" s="120">
        <v>0</v>
      </c>
      <c r="Q1183" s="120">
        <v>0</v>
      </c>
      <c r="R1183" s="120">
        <v>339</v>
      </c>
      <c r="AB1183" s="116">
        <f t="shared" si="289"/>
        <v>0</v>
      </c>
      <c r="AC1183" s="116">
        <f t="shared" si="290"/>
        <v>0</v>
      </c>
      <c r="AD1183" s="116">
        <f t="shared" si="291"/>
        <v>78</v>
      </c>
      <c r="AE1183" s="116">
        <f t="shared" si="292"/>
        <v>60</v>
      </c>
      <c r="AF1183" s="116">
        <f t="shared" si="293"/>
        <v>60</v>
      </c>
      <c r="AG1183" s="116">
        <f t="shared" si="294"/>
        <v>70</v>
      </c>
      <c r="AH1183" s="116">
        <f t="shared" si="295"/>
        <v>71</v>
      </c>
      <c r="AI1183" s="116">
        <f t="shared" si="296"/>
        <v>0</v>
      </c>
      <c r="AJ1183" s="116">
        <f t="shared" si="297"/>
        <v>0</v>
      </c>
      <c r="AK1183" s="116">
        <f t="shared" si="298"/>
        <v>0</v>
      </c>
      <c r="AL1183" s="116">
        <f t="shared" si="299"/>
        <v>0</v>
      </c>
      <c r="AM1183" s="116">
        <f t="shared" si="300"/>
        <v>0</v>
      </c>
      <c r="AN1183" s="116">
        <f t="shared" si="301"/>
        <v>0</v>
      </c>
      <c r="AO1183" s="116">
        <f t="shared" si="302"/>
        <v>0</v>
      </c>
      <c r="AP1183" s="116">
        <f t="shared" si="303"/>
        <v>0</v>
      </c>
      <c r="AQ1183" s="116">
        <f t="shared" si="304"/>
        <v>339</v>
      </c>
    </row>
    <row r="1184" spans="1:43" x14ac:dyDescent="0.25">
      <c r="A1184" s="119" t="s">
        <v>1500</v>
      </c>
      <c r="B1184" s="119" t="s">
        <v>1506</v>
      </c>
      <c r="C1184" s="120">
        <v>0</v>
      </c>
      <c r="D1184" s="120">
        <v>256</v>
      </c>
      <c r="E1184" s="120">
        <v>0</v>
      </c>
      <c r="F1184" s="120">
        <v>0</v>
      </c>
      <c r="G1184" s="120">
        <v>0</v>
      </c>
      <c r="H1184" s="120">
        <v>0</v>
      </c>
      <c r="I1184" s="120">
        <v>0</v>
      </c>
      <c r="J1184" s="120">
        <v>0</v>
      </c>
      <c r="K1184" s="120">
        <v>0</v>
      </c>
      <c r="L1184" s="120">
        <v>0</v>
      </c>
      <c r="M1184" s="120">
        <v>0</v>
      </c>
      <c r="N1184" s="120">
        <v>0</v>
      </c>
      <c r="O1184" s="120">
        <v>0</v>
      </c>
      <c r="P1184" s="120">
        <v>0</v>
      </c>
      <c r="Q1184" s="120">
        <v>0</v>
      </c>
      <c r="R1184" s="120">
        <v>256</v>
      </c>
      <c r="AB1184" s="116">
        <f t="shared" si="289"/>
        <v>0</v>
      </c>
      <c r="AC1184" s="116">
        <f t="shared" si="290"/>
        <v>256</v>
      </c>
      <c r="AD1184" s="116">
        <f t="shared" si="291"/>
        <v>0</v>
      </c>
      <c r="AE1184" s="116">
        <f t="shared" si="292"/>
        <v>0</v>
      </c>
      <c r="AF1184" s="116">
        <f t="shared" si="293"/>
        <v>0</v>
      </c>
      <c r="AG1184" s="116">
        <f t="shared" si="294"/>
        <v>0</v>
      </c>
      <c r="AH1184" s="116">
        <f t="shared" si="295"/>
        <v>0</v>
      </c>
      <c r="AI1184" s="116">
        <f t="shared" si="296"/>
        <v>0</v>
      </c>
      <c r="AJ1184" s="116">
        <f t="shared" si="297"/>
        <v>0</v>
      </c>
      <c r="AK1184" s="116">
        <f t="shared" si="298"/>
        <v>0</v>
      </c>
      <c r="AL1184" s="116">
        <f t="shared" si="299"/>
        <v>0</v>
      </c>
      <c r="AM1184" s="116">
        <f t="shared" si="300"/>
        <v>0</v>
      </c>
      <c r="AN1184" s="116">
        <f t="shared" si="301"/>
        <v>0</v>
      </c>
      <c r="AO1184" s="116">
        <f t="shared" si="302"/>
        <v>0</v>
      </c>
      <c r="AP1184" s="116">
        <f t="shared" si="303"/>
        <v>0</v>
      </c>
      <c r="AQ1184" s="116">
        <f t="shared" si="304"/>
        <v>256</v>
      </c>
    </row>
    <row r="1185" spans="1:43" x14ac:dyDescent="0.25">
      <c r="A1185" s="119" t="s">
        <v>1500</v>
      </c>
      <c r="B1185" s="119" t="s">
        <v>1507</v>
      </c>
      <c r="C1185" s="120">
        <v>0</v>
      </c>
      <c r="D1185" s="120">
        <v>0</v>
      </c>
      <c r="E1185" s="120">
        <v>41</v>
      </c>
      <c r="F1185" s="120">
        <v>46</v>
      </c>
      <c r="G1185" s="120">
        <v>61</v>
      </c>
      <c r="H1185" s="120">
        <v>65</v>
      </c>
      <c r="I1185" s="120">
        <v>48</v>
      </c>
      <c r="J1185" s="120">
        <v>0</v>
      </c>
      <c r="K1185" s="120">
        <v>0</v>
      </c>
      <c r="L1185" s="120">
        <v>0</v>
      </c>
      <c r="M1185" s="120">
        <v>0</v>
      </c>
      <c r="N1185" s="120">
        <v>0</v>
      </c>
      <c r="O1185" s="120">
        <v>0</v>
      </c>
      <c r="P1185" s="120">
        <v>0</v>
      </c>
      <c r="Q1185" s="120">
        <v>0</v>
      </c>
      <c r="R1185" s="120">
        <v>261</v>
      </c>
      <c r="AB1185" s="116">
        <f t="shared" si="289"/>
        <v>0</v>
      </c>
      <c r="AC1185" s="116">
        <f t="shared" si="290"/>
        <v>0</v>
      </c>
      <c r="AD1185" s="116">
        <f t="shared" si="291"/>
        <v>41</v>
      </c>
      <c r="AE1185" s="116">
        <f t="shared" si="292"/>
        <v>46</v>
      </c>
      <c r="AF1185" s="116">
        <f t="shared" si="293"/>
        <v>61</v>
      </c>
      <c r="AG1185" s="116">
        <f t="shared" si="294"/>
        <v>65</v>
      </c>
      <c r="AH1185" s="116">
        <f t="shared" si="295"/>
        <v>48</v>
      </c>
      <c r="AI1185" s="116">
        <f t="shared" si="296"/>
        <v>0</v>
      </c>
      <c r="AJ1185" s="116">
        <f t="shared" si="297"/>
        <v>0</v>
      </c>
      <c r="AK1185" s="116">
        <f t="shared" si="298"/>
        <v>0</v>
      </c>
      <c r="AL1185" s="116">
        <f t="shared" si="299"/>
        <v>0</v>
      </c>
      <c r="AM1185" s="116">
        <f t="shared" si="300"/>
        <v>0</v>
      </c>
      <c r="AN1185" s="116">
        <f t="shared" si="301"/>
        <v>0</v>
      </c>
      <c r="AO1185" s="116">
        <f t="shared" si="302"/>
        <v>0</v>
      </c>
      <c r="AP1185" s="116">
        <f t="shared" si="303"/>
        <v>0</v>
      </c>
      <c r="AQ1185" s="116">
        <f t="shared" si="304"/>
        <v>261</v>
      </c>
    </row>
    <row r="1186" spans="1:43" x14ac:dyDescent="0.25">
      <c r="A1186" s="119" t="s">
        <v>1500</v>
      </c>
      <c r="B1186" s="119" t="s">
        <v>1508</v>
      </c>
      <c r="C1186" s="120">
        <v>129</v>
      </c>
      <c r="D1186" s="120">
        <v>0</v>
      </c>
      <c r="E1186" s="120">
        <v>0</v>
      </c>
      <c r="F1186" s="120">
        <v>0</v>
      </c>
      <c r="G1186" s="120">
        <v>0</v>
      </c>
      <c r="H1186" s="120">
        <v>0</v>
      </c>
      <c r="I1186" s="120">
        <v>0</v>
      </c>
      <c r="J1186" s="120">
        <v>0</v>
      </c>
      <c r="K1186" s="120">
        <v>0</v>
      </c>
      <c r="L1186" s="120">
        <v>0</v>
      </c>
      <c r="M1186" s="120">
        <v>0</v>
      </c>
      <c r="N1186" s="120">
        <v>0</v>
      </c>
      <c r="O1186" s="120">
        <v>0</v>
      </c>
      <c r="P1186" s="120">
        <v>0</v>
      </c>
      <c r="Q1186" s="120">
        <v>0</v>
      </c>
      <c r="R1186" s="120">
        <v>129</v>
      </c>
      <c r="AB1186" s="116">
        <f t="shared" si="289"/>
        <v>129</v>
      </c>
      <c r="AC1186" s="116">
        <f t="shared" si="290"/>
        <v>0</v>
      </c>
      <c r="AD1186" s="116">
        <f t="shared" si="291"/>
        <v>0</v>
      </c>
      <c r="AE1186" s="116">
        <f t="shared" si="292"/>
        <v>0</v>
      </c>
      <c r="AF1186" s="116">
        <f t="shared" si="293"/>
        <v>0</v>
      </c>
      <c r="AG1186" s="116">
        <f t="shared" si="294"/>
        <v>0</v>
      </c>
      <c r="AH1186" s="116">
        <f t="shared" si="295"/>
        <v>0</v>
      </c>
      <c r="AI1186" s="116">
        <f t="shared" si="296"/>
        <v>0</v>
      </c>
      <c r="AJ1186" s="116">
        <f t="shared" si="297"/>
        <v>0</v>
      </c>
      <c r="AK1186" s="116">
        <f t="shared" si="298"/>
        <v>0</v>
      </c>
      <c r="AL1186" s="116">
        <f t="shared" si="299"/>
        <v>0</v>
      </c>
      <c r="AM1186" s="116">
        <f t="shared" si="300"/>
        <v>0</v>
      </c>
      <c r="AN1186" s="116">
        <f t="shared" si="301"/>
        <v>0</v>
      </c>
      <c r="AO1186" s="116">
        <f t="shared" si="302"/>
        <v>0</v>
      </c>
      <c r="AP1186" s="116">
        <f t="shared" si="303"/>
        <v>0</v>
      </c>
      <c r="AQ1186" s="116">
        <f t="shared" si="304"/>
        <v>129</v>
      </c>
    </row>
    <row r="1187" spans="1:43" x14ac:dyDescent="0.25">
      <c r="A1187" s="119" t="s">
        <v>1500</v>
      </c>
      <c r="B1187" s="119" t="s">
        <v>1509</v>
      </c>
      <c r="C1187" s="120">
        <v>0</v>
      </c>
      <c r="D1187" s="120">
        <v>0</v>
      </c>
      <c r="E1187" s="120">
        <v>0</v>
      </c>
      <c r="F1187" s="120">
        <v>0</v>
      </c>
      <c r="G1187" s="120">
        <v>0</v>
      </c>
      <c r="H1187" s="120">
        <v>0</v>
      </c>
      <c r="I1187" s="120">
        <v>0</v>
      </c>
      <c r="J1187" s="120">
        <v>0</v>
      </c>
      <c r="K1187" s="120">
        <v>0</v>
      </c>
      <c r="L1187" s="120">
        <v>0</v>
      </c>
      <c r="M1187" s="120">
        <v>259</v>
      </c>
      <c r="N1187" s="120">
        <v>239</v>
      </c>
      <c r="O1187" s="120">
        <v>219</v>
      </c>
      <c r="P1187" s="120">
        <v>246</v>
      </c>
      <c r="Q1187" s="120">
        <v>3</v>
      </c>
      <c r="R1187" s="120">
        <v>966</v>
      </c>
      <c r="AB1187" s="116">
        <f t="shared" si="289"/>
        <v>0</v>
      </c>
      <c r="AC1187" s="116">
        <f t="shared" si="290"/>
        <v>0</v>
      </c>
      <c r="AD1187" s="116">
        <f t="shared" si="291"/>
        <v>0</v>
      </c>
      <c r="AE1187" s="116">
        <f t="shared" si="292"/>
        <v>0</v>
      </c>
      <c r="AF1187" s="116">
        <f t="shared" si="293"/>
        <v>0</v>
      </c>
      <c r="AG1187" s="116">
        <f t="shared" si="294"/>
        <v>0</v>
      </c>
      <c r="AH1187" s="116">
        <f t="shared" si="295"/>
        <v>0</v>
      </c>
      <c r="AI1187" s="116">
        <f t="shared" si="296"/>
        <v>0</v>
      </c>
      <c r="AJ1187" s="116">
        <f t="shared" si="297"/>
        <v>0</v>
      </c>
      <c r="AK1187" s="116">
        <f t="shared" si="298"/>
        <v>0</v>
      </c>
      <c r="AL1187" s="116">
        <f t="shared" si="299"/>
        <v>259</v>
      </c>
      <c r="AM1187" s="116">
        <f t="shared" si="300"/>
        <v>239</v>
      </c>
      <c r="AN1187" s="116">
        <f t="shared" si="301"/>
        <v>219</v>
      </c>
      <c r="AO1187" s="116">
        <f t="shared" si="302"/>
        <v>246</v>
      </c>
      <c r="AP1187" s="116">
        <f t="shared" si="303"/>
        <v>3</v>
      </c>
      <c r="AQ1187" s="116">
        <f t="shared" si="304"/>
        <v>966</v>
      </c>
    </row>
    <row r="1188" spans="1:43" x14ac:dyDescent="0.25">
      <c r="A1188" s="119" t="s">
        <v>1510</v>
      </c>
      <c r="B1188" s="119" t="s">
        <v>1511</v>
      </c>
      <c r="C1188" s="120">
        <v>21</v>
      </c>
      <c r="D1188" s="120">
        <v>32</v>
      </c>
      <c r="E1188" s="120">
        <v>49</v>
      </c>
      <c r="F1188" s="120">
        <v>44</v>
      </c>
      <c r="G1188" s="120">
        <v>37</v>
      </c>
      <c r="H1188" s="120">
        <v>48</v>
      </c>
      <c r="I1188" s="120">
        <v>40</v>
      </c>
      <c r="J1188" s="120">
        <v>49</v>
      </c>
      <c r="K1188" s="120">
        <v>36</v>
      </c>
      <c r="L1188" s="120">
        <v>46</v>
      </c>
      <c r="M1188" s="120">
        <v>0</v>
      </c>
      <c r="N1188" s="120">
        <v>0</v>
      </c>
      <c r="O1188" s="120">
        <v>0</v>
      </c>
      <c r="P1188" s="120">
        <v>0</v>
      </c>
      <c r="Q1188" s="120">
        <v>0</v>
      </c>
      <c r="R1188" s="120">
        <v>402</v>
      </c>
      <c r="AB1188" s="116">
        <f t="shared" si="289"/>
        <v>21</v>
      </c>
      <c r="AC1188" s="116">
        <f t="shared" si="290"/>
        <v>32</v>
      </c>
      <c r="AD1188" s="116">
        <f t="shared" si="291"/>
        <v>49</v>
      </c>
      <c r="AE1188" s="116">
        <f t="shared" si="292"/>
        <v>44</v>
      </c>
      <c r="AF1188" s="116">
        <f t="shared" si="293"/>
        <v>37</v>
      </c>
      <c r="AG1188" s="116">
        <f t="shared" si="294"/>
        <v>48</v>
      </c>
      <c r="AH1188" s="116">
        <f t="shared" si="295"/>
        <v>40</v>
      </c>
      <c r="AI1188" s="116">
        <f t="shared" si="296"/>
        <v>49</v>
      </c>
      <c r="AJ1188" s="116">
        <f t="shared" si="297"/>
        <v>36</v>
      </c>
      <c r="AK1188" s="116">
        <f t="shared" si="298"/>
        <v>46</v>
      </c>
      <c r="AL1188" s="116">
        <f t="shared" si="299"/>
        <v>0</v>
      </c>
      <c r="AM1188" s="116">
        <f t="shared" si="300"/>
        <v>0</v>
      </c>
      <c r="AN1188" s="116">
        <f t="shared" si="301"/>
        <v>0</v>
      </c>
      <c r="AO1188" s="116">
        <f t="shared" si="302"/>
        <v>0</v>
      </c>
      <c r="AP1188" s="116">
        <f t="shared" si="303"/>
        <v>0</v>
      </c>
      <c r="AQ1188" s="116">
        <f t="shared" si="304"/>
        <v>402</v>
      </c>
    </row>
    <row r="1189" spans="1:43" x14ac:dyDescent="0.25">
      <c r="A1189" s="119" t="s">
        <v>1512</v>
      </c>
      <c r="B1189" s="119" t="s">
        <v>1512</v>
      </c>
      <c r="C1189" s="120">
        <v>0</v>
      </c>
      <c r="D1189" s="120">
        <v>0</v>
      </c>
      <c r="E1189" s="120">
        <v>0</v>
      </c>
      <c r="F1189" s="120">
        <v>0</v>
      </c>
      <c r="G1189" s="120">
        <v>0</v>
      </c>
      <c r="H1189" s="120">
        <v>0</v>
      </c>
      <c r="I1189" s="120">
        <v>0</v>
      </c>
      <c r="J1189" s="120">
        <v>0</v>
      </c>
      <c r="K1189" s="120">
        <v>0</v>
      </c>
      <c r="L1189" s="120">
        <v>0</v>
      </c>
      <c r="M1189" s="120">
        <v>151</v>
      </c>
      <c r="N1189" s="120">
        <v>140</v>
      </c>
      <c r="O1189" s="120">
        <v>132</v>
      </c>
      <c r="P1189" s="120">
        <v>131</v>
      </c>
      <c r="Q1189" s="120">
        <v>0</v>
      </c>
      <c r="R1189" s="120">
        <v>554</v>
      </c>
      <c r="AB1189" s="116">
        <f t="shared" si="289"/>
        <v>0</v>
      </c>
      <c r="AC1189" s="116">
        <f t="shared" si="290"/>
        <v>0</v>
      </c>
      <c r="AD1189" s="116">
        <f t="shared" si="291"/>
        <v>0</v>
      </c>
      <c r="AE1189" s="116">
        <f t="shared" si="292"/>
        <v>0</v>
      </c>
      <c r="AF1189" s="116">
        <f t="shared" si="293"/>
        <v>0</v>
      </c>
      <c r="AG1189" s="116">
        <f t="shared" si="294"/>
        <v>0</v>
      </c>
      <c r="AH1189" s="116">
        <f t="shared" si="295"/>
        <v>0</v>
      </c>
      <c r="AI1189" s="116">
        <f t="shared" si="296"/>
        <v>0</v>
      </c>
      <c r="AJ1189" s="116">
        <f t="shared" si="297"/>
        <v>0</v>
      </c>
      <c r="AK1189" s="116">
        <f t="shared" si="298"/>
        <v>0</v>
      </c>
      <c r="AL1189" s="116">
        <f t="shared" si="299"/>
        <v>151</v>
      </c>
      <c r="AM1189" s="116">
        <f t="shared" si="300"/>
        <v>140</v>
      </c>
      <c r="AN1189" s="116">
        <f t="shared" si="301"/>
        <v>132</v>
      </c>
      <c r="AO1189" s="116">
        <f t="shared" si="302"/>
        <v>131</v>
      </c>
      <c r="AP1189" s="116">
        <f t="shared" si="303"/>
        <v>0</v>
      </c>
      <c r="AQ1189" s="116">
        <f t="shared" si="304"/>
        <v>554</v>
      </c>
    </row>
    <row r="1190" spans="1:43" x14ac:dyDescent="0.25">
      <c r="A1190" s="119" t="s">
        <v>1513</v>
      </c>
      <c r="B1190" s="119" t="s">
        <v>1514</v>
      </c>
      <c r="C1190" s="120">
        <v>0</v>
      </c>
      <c r="D1190" s="120">
        <v>0</v>
      </c>
      <c r="E1190" s="120">
        <v>0</v>
      </c>
      <c r="F1190" s="120">
        <v>0</v>
      </c>
      <c r="G1190" s="120">
        <v>0</v>
      </c>
      <c r="H1190" s="120">
        <v>0</v>
      </c>
      <c r="I1190" s="120">
        <v>0</v>
      </c>
      <c r="J1190" s="120">
        <v>0</v>
      </c>
      <c r="K1190" s="120">
        <v>0</v>
      </c>
      <c r="L1190" s="120">
        <v>0</v>
      </c>
      <c r="M1190" s="120">
        <v>175</v>
      </c>
      <c r="N1190" s="120">
        <v>160</v>
      </c>
      <c r="O1190" s="120">
        <v>149</v>
      </c>
      <c r="P1190" s="120">
        <v>152</v>
      </c>
      <c r="Q1190" s="120">
        <v>7</v>
      </c>
      <c r="R1190" s="120">
        <v>643</v>
      </c>
      <c r="AB1190" s="116">
        <f t="shared" si="289"/>
        <v>0</v>
      </c>
      <c r="AC1190" s="116">
        <f t="shared" si="290"/>
        <v>0</v>
      </c>
      <c r="AD1190" s="116">
        <f t="shared" si="291"/>
        <v>0</v>
      </c>
      <c r="AE1190" s="116">
        <f t="shared" si="292"/>
        <v>0</v>
      </c>
      <c r="AF1190" s="116">
        <f t="shared" si="293"/>
        <v>0</v>
      </c>
      <c r="AG1190" s="116">
        <f t="shared" si="294"/>
        <v>0</v>
      </c>
      <c r="AH1190" s="116">
        <f t="shared" si="295"/>
        <v>0</v>
      </c>
      <c r="AI1190" s="116">
        <f t="shared" si="296"/>
        <v>0</v>
      </c>
      <c r="AJ1190" s="116">
        <f t="shared" si="297"/>
        <v>0</v>
      </c>
      <c r="AK1190" s="116">
        <f t="shared" si="298"/>
        <v>0</v>
      </c>
      <c r="AL1190" s="116">
        <f t="shared" si="299"/>
        <v>175</v>
      </c>
      <c r="AM1190" s="116">
        <f t="shared" si="300"/>
        <v>160</v>
      </c>
      <c r="AN1190" s="116">
        <f t="shared" si="301"/>
        <v>149</v>
      </c>
      <c r="AO1190" s="116">
        <f t="shared" si="302"/>
        <v>152</v>
      </c>
      <c r="AP1190" s="116">
        <f t="shared" si="303"/>
        <v>7</v>
      </c>
      <c r="AQ1190" s="116">
        <f t="shared" si="304"/>
        <v>643</v>
      </c>
    </row>
    <row r="1191" spans="1:43" x14ac:dyDescent="0.25">
      <c r="A1191" s="119" t="s">
        <v>1513</v>
      </c>
      <c r="B1191" s="119" t="s">
        <v>1515</v>
      </c>
      <c r="C1191" s="120">
        <v>0</v>
      </c>
      <c r="D1191" s="120">
        <v>0</v>
      </c>
      <c r="E1191" s="120">
        <v>0</v>
      </c>
      <c r="F1191" s="120">
        <v>0</v>
      </c>
      <c r="G1191" s="120">
        <v>0</v>
      </c>
      <c r="H1191" s="120">
        <v>0</v>
      </c>
      <c r="I1191" s="120">
        <v>0</v>
      </c>
      <c r="J1191" s="120">
        <v>0</v>
      </c>
      <c r="K1191" s="120">
        <v>209</v>
      </c>
      <c r="L1191" s="120">
        <v>198</v>
      </c>
      <c r="M1191" s="120">
        <v>0</v>
      </c>
      <c r="N1191" s="120">
        <v>0</v>
      </c>
      <c r="O1191" s="120">
        <v>0</v>
      </c>
      <c r="P1191" s="120">
        <v>0</v>
      </c>
      <c r="Q1191" s="120">
        <v>0</v>
      </c>
      <c r="R1191" s="120">
        <v>407</v>
      </c>
      <c r="AB1191" s="116">
        <f t="shared" si="289"/>
        <v>0</v>
      </c>
      <c r="AC1191" s="116">
        <f t="shared" si="290"/>
        <v>0</v>
      </c>
      <c r="AD1191" s="116">
        <f t="shared" si="291"/>
        <v>0</v>
      </c>
      <c r="AE1191" s="116">
        <f t="shared" si="292"/>
        <v>0</v>
      </c>
      <c r="AF1191" s="116">
        <f t="shared" si="293"/>
        <v>0</v>
      </c>
      <c r="AG1191" s="116">
        <f t="shared" si="294"/>
        <v>0</v>
      </c>
      <c r="AH1191" s="116">
        <f t="shared" si="295"/>
        <v>0</v>
      </c>
      <c r="AI1191" s="116">
        <f t="shared" si="296"/>
        <v>0</v>
      </c>
      <c r="AJ1191" s="116">
        <f t="shared" si="297"/>
        <v>209</v>
      </c>
      <c r="AK1191" s="116">
        <f t="shared" si="298"/>
        <v>198</v>
      </c>
      <c r="AL1191" s="116">
        <f t="shared" si="299"/>
        <v>0</v>
      </c>
      <c r="AM1191" s="116">
        <f t="shared" si="300"/>
        <v>0</v>
      </c>
      <c r="AN1191" s="116">
        <f t="shared" si="301"/>
        <v>0</v>
      </c>
      <c r="AO1191" s="116">
        <f t="shared" si="302"/>
        <v>0</v>
      </c>
      <c r="AP1191" s="116">
        <f t="shared" si="303"/>
        <v>0</v>
      </c>
      <c r="AQ1191" s="116">
        <f t="shared" si="304"/>
        <v>407</v>
      </c>
    </row>
    <row r="1192" spans="1:43" x14ac:dyDescent="0.25">
      <c r="A1192" s="119" t="s">
        <v>1516</v>
      </c>
      <c r="B1192" s="119" t="s">
        <v>1517</v>
      </c>
      <c r="C1192" s="120">
        <v>0</v>
      </c>
      <c r="D1192" s="120">
        <v>40</v>
      </c>
      <c r="E1192" s="120">
        <v>42</v>
      </c>
      <c r="F1192" s="120">
        <v>42</v>
      </c>
      <c r="G1192" s="120">
        <v>43</v>
      </c>
      <c r="H1192" s="120">
        <v>43</v>
      </c>
      <c r="I1192" s="120">
        <v>44</v>
      </c>
      <c r="J1192" s="120">
        <v>39</v>
      </c>
      <c r="K1192" s="120">
        <v>30</v>
      </c>
      <c r="L1192" s="120">
        <v>33</v>
      </c>
      <c r="M1192" s="120">
        <v>0</v>
      </c>
      <c r="N1192" s="120">
        <v>0</v>
      </c>
      <c r="O1192" s="120">
        <v>0</v>
      </c>
      <c r="P1192" s="120">
        <v>0</v>
      </c>
      <c r="Q1192" s="120">
        <v>0</v>
      </c>
      <c r="R1192" s="120">
        <v>356</v>
      </c>
      <c r="AB1192" s="116">
        <f t="shared" si="289"/>
        <v>0</v>
      </c>
      <c r="AC1192" s="116">
        <f t="shared" si="290"/>
        <v>40</v>
      </c>
      <c r="AD1192" s="116">
        <f t="shared" si="291"/>
        <v>42</v>
      </c>
      <c r="AE1192" s="116">
        <f t="shared" si="292"/>
        <v>42</v>
      </c>
      <c r="AF1192" s="116">
        <f t="shared" si="293"/>
        <v>43</v>
      </c>
      <c r="AG1192" s="116">
        <f t="shared" si="294"/>
        <v>43</v>
      </c>
      <c r="AH1192" s="116">
        <f t="shared" si="295"/>
        <v>44</v>
      </c>
      <c r="AI1192" s="116">
        <f t="shared" si="296"/>
        <v>39</v>
      </c>
      <c r="AJ1192" s="116">
        <f t="shared" si="297"/>
        <v>30</v>
      </c>
      <c r="AK1192" s="116">
        <f t="shared" si="298"/>
        <v>33</v>
      </c>
      <c r="AL1192" s="116">
        <f t="shared" si="299"/>
        <v>0</v>
      </c>
      <c r="AM1192" s="116">
        <f t="shared" si="300"/>
        <v>0</v>
      </c>
      <c r="AN1192" s="116">
        <f t="shared" si="301"/>
        <v>0</v>
      </c>
      <c r="AO1192" s="116">
        <f t="shared" si="302"/>
        <v>0</v>
      </c>
      <c r="AP1192" s="116">
        <f t="shared" si="303"/>
        <v>0</v>
      </c>
      <c r="AQ1192" s="116">
        <f t="shared" si="304"/>
        <v>356</v>
      </c>
    </row>
    <row r="1193" spans="1:43" x14ac:dyDescent="0.25">
      <c r="A1193" s="119" t="s">
        <v>1518</v>
      </c>
      <c r="B1193" s="119" t="s">
        <v>1519</v>
      </c>
      <c r="C1193" s="120">
        <v>45</v>
      </c>
      <c r="D1193" s="120">
        <v>62</v>
      </c>
      <c r="E1193" s="120">
        <v>67</v>
      </c>
      <c r="F1193" s="120">
        <v>47</v>
      </c>
      <c r="G1193" s="120">
        <v>79</v>
      </c>
      <c r="H1193" s="120">
        <v>56</v>
      </c>
      <c r="I1193" s="120">
        <v>72</v>
      </c>
      <c r="J1193" s="120">
        <v>66</v>
      </c>
      <c r="K1193" s="120">
        <v>0</v>
      </c>
      <c r="L1193" s="120">
        <v>0</v>
      </c>
      <c r="M1193" s="120">
        <v>0</v>
      </c>
      <c r="N1193" s="120">
        <v>0</v>
      </c>
      <c r="O1193" s="120">
        <v>0</v>
      </c>
      <c r="P1193" s="120">
        <v>0</v>
      </c>
      <c r="Q1193" s="120">
        <v>0</v>
      </c>
      <c r="R1193" s="120">
        <v>494</v>
      </c>
      <c r="AB1193" s="116">
        <f t="shared" si="289"/>
        <v>45</v>
      </c>
      <c r="AC1193" s="116">
        <f t="shared" si="290"/>
        <v>62</v>
      </c>
      <c r="AD1193" s="116">
        <f t="shared" si="291"/>
        <v>67</v>
      </c>
      <c r="AE1193" s="116">
        <f t="shared" si="292"/>
        <v>47</v>
      </c>
      <c r="AF1193" s="116">
        <f t="shared" si="293"/>
        <v>79</v>
      </c>
      <c r="AG1193" s="116">
        <f t="shared" si="294"/>
        <v>56</v>
      </c>
      <c r="AH1193" s="116">
        <f t="shared" si="295"/>
        <v>72</v>
      </c>
      <c r="AI1193" s="116">
        <f t="shared" si="296"/>
        <v>66</v>
      </c>
      <c r="AJ1193" s="116">
        <f t="shared" si="297"/>
        <v>0</v>
      </c>
      <c r="AK1193" s="116">
        <f t="shared" si="298"/>
        <v>0</v>
      </c>
      <c r="AL1193" s="116">
        <f t="shared" si="299"/>
        <v>0</v>
      </c>
      <c r="AM1193" s="116">
        <f t="shared" si="300"/>
        <v>0</v>
      </c>
      <c r="AN1193" s="116">
        <f t="shared" si="301"/>
        <v>0</v>
      </c>
      <c r="AO1193" s="116">
        <f t="shared" si="302"/>
        <v>0</v>
      </c>
      <c r="AP1193" s="116">
        <f t="shared" si="303"/>
        <v>0</v>
      </c>
      <c r="AQ1193" s="116">
        <f t="shared" si="304"/>
        <v>494</v>
      </c>
    </row>
    <row r="1194" spans="1:43" x14ac:dyDescent="0.25">
      <c r="A1194" s="119" t="s">
        <v>1520</v>
      </c>
      <c r="B1194" s="119" t="s">
        <v>1521</v>
      </c>
      <c r="C1194" s="120">
        <v>0</v>
      </c>
      <c r="D1194" s="120">
        <v>27</v>
      </c>
      <c r="E1194" s="120">
        <v>27</v>
      </c>
      <c r="F1194" s="120">
        <v>16</v>
      </c>
      <c r="G1194" s="120">
        <v>35</v>
      </c>
      <c r="H1194" s="120">
        <v>21</v>
      </c>
      <c r="I1194" s="120">
        <v>23</v>
      </c>
      <c r="J1194" s="120">
        <v>0</v>
      </c>
      <c r="K1194" s="120">
        <v>0</v>
      </c>
      <c r="L1194" s="120">
        <v>0</v>
      </c>
      <c r="M1194" s="120">
        <v>0</v>
      </c>
      <c r="N1194" s="120">
        <v>0</v>
      </c>
      <c r="O1194" s="120">
        <v>0</v>
      </c>
      <c r="P1194" s="120">
        <v>0</v>
      </c>
      <c r="Q1194" s="120">
        <v>0</v>
      </c>
      <c r="R1194" s="120">
        <v>149</v>
      </c>
      <c r="AB1194" s="116">
        <f t="shared" si="289"/>
        <v>0</v>
      </c>
      <c r="AC1194" s="116">
        <f t="shared" si="290"/>
        <v>27</v>
      </c>
      <c r="AD1194" s="116">
        <f t="shared" si="291"/>
        <v>27</v>
      </c>
      <c r="AE1194" s="116">
        <f t="shared" si="292"/>
        <v>16</v>
      </c>
      <c r="AF1194" s="116">
        <f t="shared" si="293"/>
        <v>35</v>
      </c>
      <c r="AG1194" s="116">
        <f t="shared" si="294"/>
        <v>21</v>
      </c>
      <c r="AH1194" s="116">
        <f t="shared" si="295"/>
        <v>23</v>
      </c>
      <c r="AI1194" s="116">
        <f t="shared" si="296"/>
        <v>0</v>
      </c>
      <c r="AJ1194" s="116">
        <f t="shared" si="297"/>
        <v>0</v>
      </c>
      <c r="AK1194" s="116">
        <f t="shared" si="298"/>
        <v>0</v>
      </c>
      <c r="AL1194" s="116">
        <f t="shared" si="299"/>
        <v>0</v>
      </c>
      <c r="AM1194" s="116">
        <f t="shared" si="300"/>
        <v>0</v>
      </c>
      <c r="AN1194" s="116">
        <f t="shared" si="301"/>
        <v>0</v>
      </c>
      <c r="AO1194" s="116">
        <f t="shared" si="302"/>
        <v>0</v>
      </c>
      <c r="AP1194" s="116">
        <f t="shared" si="303"/>
        <v>0</v>
      </c>
      <c r="AQ1194" s="116">
        <f t="shared" si="304"/>
        <v>149</v>
      </c>
    </row>
    <row r="1195" spans="1:43" x14ac:dyDescent="0.25">
      <c r="A1195" s="119" t="s">
        <v>1522</v>
      </c>
      <c r="B1195" s="119" t="s">
        <v>1523</v>
      </c>
      <c r="C1195" s="120">
        <v>0</v>
      </c>
      <c r="D1195" s="120">
        <v>113</v>
      </c>
      <c r="E1195" s="120">
        <v>102</v>
      </c>
      <c r="F1195" s="120">
        <v>98</v>
      </c>
      <c r="G1195" s="120">
        <v>0</v>
      </c>
      <c r="H1195" s="120">
        <v>0</v>
      </c>
      <c r="I1195" s="120">
        <v>0</v>
      </c>
      <c r="J1195" s="120">
        <v>0</v>
      </c>
      <c r="K1195" s="120">
        <v>0</v>
      </c>
      <c r="L1195" s="120">
        <v>0</v>
      </c>
      <c r="M1195" s="120">
        <v>0</v>
      </c>
      <c r="N1195" s="120">
        <v>0</v>
      </c>
      <c r="O1195" s="120">
        <v>0</v>
      </c>
      <c r="P1195" s="120">
        <v>0</v>
      </c>
      <c r="Q1195" s="120">
        <v>0</v>
      </c>
      <c r="R1195" s="120">
        <v>313</v>
      </c>
      <c r="AB1195" s="116">
        <f t="shared" si="289"/>
        <v>0</v>
      </c>
      <c r="AC1195" s="116">
        <f t="shared" si="290"/>
        <v>113</v>
      </c>
      <c r="AD1195" s="116">
        <f t="shared" si="291"/>
        <v>102</v>
      </c>
      <c r="AE1195" s="116">
        <f t="shared" si="292"/>
        <v>98</v>
      </c>
      <c r="AF1195" s="116">
        <f t="shared" si="293"/>
        <v>0</v>
      </c>
      <c r="AG1195" s="116">
        <f t="shared" si="294"/>
        <v>0</v>
      </c>
      <c r="AH1195" s="116">
        <f t="shared" si="295"/>
        <v>0</v>
      </c>
      <c r="AI1195" s="116">
        <f t="shared" si="296"/>
        <v>0</v>
      </c>
      <c r="AJ1195" s="116">
        <f t="shared" si="297"/>
        <v>0</v>
      </c>
      <c r="AK1195" s="116">
        <f t="shared" si="298"/>
        <v>0</v>
      </c>
      <c r="AL1195" s="116">
        <f t="shared" si="299"/>
        <v>0</v>
      </c>
      <c r="AM1195" s="116">
        <f t="shared" si="300"/>
        <v>0</v>
      </c>
      <c r="AN1195" s="116">
        <f t="shared" si="301"/>
        <v>0</v>
      </c>
      <c r="AO1195" s="116">
        <f t="shared" si="302"/>
        <v>0</v>
      </c>
      <c r="AP1195" s="116">
        <f t="shared" si="303"/>
        <v>0</v>
      </c>
      <c r="AQ1195" s="116">
        <f t="shared" si="304"/>
        <v>313</v>
      </c>
    </row>
    <row r="1196" spans="1:43" x14ac:dyDescent="0.25">
      <c r="A1196" s="119" t="s">
        <v>1522</v>
      </c>
      <c r="B1196" s="119" t="s">
        <v>1524</v>
      </c>
      <c r="C1196" s="120">
        <v>0</v>
      </c>
      <c r="D1196" s="120">
        <v>0</v>
      </c>
      <c r="E1196" s="120">
        <v>0</v>
      </c>
      <c r="F1196" s="120">
        <v>0</v>
      </c>
      <c r="G1196" s="120">
        <v>111</v>
      </c>
      <c r="H1196" s="120">
        <v>89</v>
      </c>
      <c r="I1196" s="120">
        <v>107</v>
      </c>
      <c r="J1196" s="120">
        <v>0</v>
      </c>
      <c r="K1196" s="120">
        <v>0</v>
      </c>
      <c r="L1196" s="120">
        <v>0</v>
      </c>
      <c r="M1196" s="120">
        <v>0</v>
      </c>
      <c r="N1196" s="120">
        <v>0</v>
      </c>
      <c r="O1196" s="120">
        <v>0</v>
      </c>
      <c r="P1196" s="120">
        <v>0</v>
      </c>
      <c r="Q1196" s="120">
        <v>0</v>
      </c>
      <c r="R1196" s="120">
        <v>307</v>
      </c>
      <c r="AB1196" s="116">
        <f t="shared" si="289"/>
        <v>0</v>
      </c>
      <c r="AC1196" s="116">
        <f t="shared" si="290"/>
        <v>0</v>
      </c>
      <c r="AD1196" s="116">
        <f t="shared" si="291"/>
        <v>0</v>
      </c>
      <c r="AE1196" s="116">
        <f t="shared" si="292"/>
        <v>0</v>
      </c>
      <c r="AF1196" s="116">
        <f t="shared" si="293"/>
        <v>111</v>
      </c>
      <c r="AG1196" s="116">
        <f t="shared" si="294"/>
        <v>89</v>
      </c>
      <c r="AH1196" s="116">
        <f t="shared" si="295"/>
        <v>107</v>
      </c>
      <c r="AI1196" s="116">
        <f t="shared" si="296"/>
        <v>0</v>
      </c>
      <c r="AJ1196" s="116">
        <f t="shared" si="297"/>
        <v>0</v>
      </c>
      <c r="AK1196" s="116">
        <f t="shared" si="298"/>
        <v>0</v>
      </c>
      <c r="AL1196" s="116">
        <f t="shared" si="299"/>
        <v>0</v>
      </c>
      <c r="AM1196" s="116">
        <f t="shared" si="300"/>
        <v>0</v>
      </c>
      <c r="AN1196" s="116">
        <f t="shared" si="301"/>
        <v>0</v>
      </c>
      <c r="AO1196" s="116">
        <f t="shared" si="302"/>
        <v>0</v>
      </c>
      <c r="AP1196" s="116">
        <f t="shared" si="303"/>
        <v>0</v>
      </c>
      <c r="AQ1196" s="116">
        <f t="shared" si="304"/>
        <v>307</v>
      </c>
    </row>
    <row r="1197" spans="1:43" x14ac:dyDescent="0.25">
      <c r="A1197" s="119" t="s">
        <v>1522</v>
      </c>
      <c r="B1197" s="119" t="s">
        <v>1525</v>
      </c>
      <c r="C1197" s="120">
        <v>45</v>
      </c>
      <c r="D1197" s="120">
        <v>0</v>
      </c>
      <c r="E1197" s="120">
        <v>0</v>
      </c>
      <c r="F1197" s="120">
        <v>0</v>
      </c>
      <c r="G1197" s="120">
        <v>0</v>
      </c>
      <c r="H1197" s="120">
        <v>0</v>
      </c>
      <c r="I1197" s="120">
        <v>0</v>
      </c>
      <c r="J1197" s="120">
        <v>0</v>
      </c>
      <c r="K1197" s="120">
        <v>0</v>
      </c>
      <c r="L1197" s="120">
        <v>0</v>
      </c>
      <c r="M1197" s="120">
        <v>106</v>
      </c>
      <c r="N1197" s="120">
        <v>104</v>
      </c>
      <c r="O1197" s="120">
        <v>92</v>
      </c>
      <c r="P1197" s="120">
        <v>103</v>
      </c>
      <c r="Q1197" s="120">
        <v>3</v>
      </c>
      <c r="R1197" s="120">
        <v>453</v>
      </c>
      <c r="AB1197" s="116">
        <f t="shared" si="289"/>
        <v>45</v>
      </c>
      <c r="AC1197" s="116">
        <f t="shared" si="290"/>
        <v>0</v>
      </c>
      <c r="AD1197" s="116">
        <f t="shared" si="291"/>
        <v>0</v>
      </c>
      <c r="AE1197" s="116">
        <f t="shared" si="292"/>
        <v>0</v>
      </c>
      <c r="AF1197" s="116">
        <f t="shared" si="293"/>
        <v>0</v>
      </c>
      <c r="AG1197" s="116">
        <f t="shared" si="294"/>
        <v>0</v>
      </c>
      <c r="AH1197" s="116">
        <f t="shared" si="295"/>
        <v>0</v>
      </c>
      <c r="AI1197" s="116">
        <f t="shared" si="296"/>
        <v>0</v>
      </c>
      <c r="AJ1197" s="116">
        <f t="shared" si="297"/>
        <v>0</v>
      </c>
      <c r="AK1197" s="116">
        <f t="shared" si="298"/>
        <v>0</v>
      </c>
      <c r="AL1197" s="116">
        <f t="shared" si="299"/>
        <v>106</v>
      </c>
      <c r="AM1197" s="116">
        <f t="shared" si="300"/>
        <v>104</v>
      </c>
      <c r="AN1197" s="116">
        <f t="shared" si="301"/>
        <v>92</v>
      </c>
      <c r="AO1197" s="116">
        <f t="shared" si="302"/>
        <v>103</v>
      </c>
      <c r="AP1197" s="116">
        <f t="shared" si="303"/>
        <v>3</v>
      </c>
      <c r="AQ1197" s="116">
        <f t="shared" si="304"/>
        <v>453</v>
      </c>
    </row>
    <row r="1198" spans="1:43" x14ac:dyDescent="0.25">
      <c r="A1198" s="119" t="s">
        <v>1522</v>
      </c>
      <c r="B1198" s="119" t="s">
        <v>1526</v>
      </c>
      <c r="C1198" s="120">
        <v>0</v>
      </c>
      <c r="D1198" s="120">
        <v>0</v>
      </c>
      <c r="E1198" s="120">
        <v>0</v>
      </c>
      <c r="F1198" s="120">
        <v>0</v>
      </c>
      <c r="G1198" s="120">
        <v>0</v>
      </c>
      <c r="H1198" s="120">
        <v>0</v>
      </c>
      <c r="I1198" s="120">
        <v>0</v>
      </c>
      <c r="J1198" s="120">
        <v>134</v>
      </c>
      <c r="K1198" s="120">
        <v>113</v>
      </c>
      <c r="L1198" s="120">
        <v>138</v>
      </c>
      <c r="M1198" s="120">
        <v>0</v>
      </c>
      <c r="N1198" s="120">
        <v>0</v>
      </c>
      <c r="O1198" s="120">
        <v>0</v>
      </c>
      <c r="P1198" s="120">
        <v>0</v>
      </c>
      <c r="Q1198" s="120">
        <v>0</v>
      </c>
      <c r="R1198" s="120">
        <v>385</v>
      </c>
      <c r="AB1198" s="116">
        <f t="shared" si="289"/>
        <v>0</v>
      </c>
      <c r="AC1198" s="116">
        <f t="shared" si="290"/>
        <v>0</v>
      </c>
      <c r="AD1198" s="116">
        <f t="shared" si="291"/>
        <v>0</v>
      </c>
      <c r="AE1198" s="116">
        <f t="shared" si="292"/>
        <v>0</v>
      </c>
      <c r="AF1198" s="116">
        <f t="shared" si="293"/>
        <v>0</v>
      </c>
      <c r="AG1198" s="116">
        <f t="shared" si="294"/>
        <v>0</v>
      </c>
      <c r="AH1198" s="116">
        <f t="shared" si="295"/>
        <v>0</v>
      </c>
      <c r="AI1198" s="116">
        <f t="shared" si="296"/>
        <v>134</v>
      </c>
      <c r="AJ1198" s="116">
        <f t="shared" si="297"/>
        <v>113</v>
      </c>
      <c r="AK1198" s="116">
        <f t="shared" si="298"/>
        <v>138</v>
      </c>
      <c r="AL1198" s="116">
        <f t="shared" si="299"/>
        <v>0</v>
      </c>
      <c r="AM1198" s="116">
        <f t="shared" si="300"/>
        <v>0</v>
      </c>
      <c r="AN1198" s="116">
        <f t="shared" si="301"/>
        <v>0</v>
      </c>
      <c r="AO1198" s="116">
        <f t="shared" si="302"/>
        <v>0</v>
      </c>
      <c r="AP1198" s="116">
        <f t="shared" si="303"/>
        <v>0</v>
      </c>
      <c r="AQ1198" s="116">
        <f t="shared" si="304"/>
        <v>385</v>
      </c>
    </row>
    <row r="1199" spans="1:43" x14ac:dyDescent="0.25">
      <c r="A1199" s="119" t="s">
        <v>1527</v>
      </c>
      <c r="B1199" s="119" t="s">
        <v>1528</v>
      </c>
      <c r="C1199" s="120">
        <v>67</v>
      </c>
      <c r="D1199" s="120">
        <v>83</v>
      </c>
      <c r="E1199" s="120">
        <v>88</v>
      </c>
      <c r="F1199" s="120">
        <v>91</v>
      </c>
      <c r="G1199" s="120">
        <v>88</v>
      </c>
      <c r="H1199" s="120">
        <v>104</v>
      </c>
      <c r="I1199" s="120">
        <v>66</v>
      </c>
      <c r="J1199" s="120">
        <v>90</v>
      </c>
      <c r="K1199" s="120">
        <v>0</v>
      </c>
      <c r="L1199" s="120">
        <v>0</v>
      </c>
      <c r="M1199" s="120">
        <v>0</v>
      </c>
      <c r="N1199" s="120">
        <v>0</v>
      </c>
      <c r="O1199" s="120">
        <v>0</v>
      </c>
      <c r="P1199" s="120">
        <v>0</v>
      </c>
      <c r="Q1199" s="120">
        <v>0</v>
      </c>
      <c r="R1199" s="120">
        <v>677</v>
      </c>
      <c r="AB1199" s="116">
        <f t="shared" si="289"/>
        <v>67</v>
      </c>
      <c r="AC1199" s="116">
        <f t="shared" si="290"/>
        <v>83</v>
      </c>
      <c r="AD1199" s="116">
        <f t="shared" si="291"/>
        <v>88</v>
      </c>
      <c r="AE1199" s="116">
        <f t="shared" si="292"/>
        <v>91</v>
      </c>
      <c r="AF1199" s="116">
        <f t="shared" si="293"/>
        <v>88</v>
      </c>
      <c r="AG1199" s="116">
        <f t="shared" si="294"/>
        <v>104</v>
      </c>
      <c r="AH1199" s="116">
        <f t="shared" si="295"/>
        <v>66</v>
      </c>
      <c r="AI1199" s="116">
        <f t="shared" si="296"/>
        <v>90</v>
      </c>
      <c r="AJ1199" s="116">
        <f t="shared" si="297"/>
        <v>0</v>
      </c>
      <c r="AK1199" s="116">
        <f t="shared" si="298"/>
        <v>0</v>
      </c>
      <c r="AL1199" s="116">
        <f t="shared" si="299"/>
        <v>0</v>
      </c>
      <c r="AM1199" s="116">
        <f t="shared" si="300"/>
        <v>0</v>
      </c>
      <c r="AN1199" s="116">
        <f t="shared" si="301"/>
        <v>0</v>
      </c>
      <c r="AO1199" s="116">
        <f t="shared" si="302"/>
        <v>0</v>
      </c>
      <c r="AP1199" s="116">
        <f t="shared" si="303"/>
        <v>0</v>
      </c>
      <c r="AQ1199" s="116">
        <f t="shared" si="304"/>
        <v>677</v>
      </c>
    </row>
    <row r="1200" spans="1:43" x14ac:dyDescent="0.25">
      <c r="A1200" s="119" t="s">
        <v>1527</v>
      </c>
      <c r="B1200" s="119" t="s">
        <v>1529</v>
      </c>
      <c r="C1200" s="120">
        <v>0</v>
      </c>
      <c r="D1200" s="120">
        <v>0</v>
      </c>
      <c r="E1200" s="120">
        <v>0</v>
      </c>
      <c r="F1200" s="120">
        <v>0</v>
      </c>
      <c r="G1200" s="120">
        <v>0</v>
      </c>
      <c r="H1200" s="120">
        <v>0</v>
      </c>
      <c r="I1200" s="120">
        <v>0</v>
      </c>
      <c r="J1200" s="120">
        <v>0</v>
      </c>
      <c r="K1200" s="120">
        <v>109</v>
      </c>
      <c r="L1200" s="120">
        <v>91</v>
      </c>
      <c r="M1200" s="120">
        <v>33</v>
      </c>
      <c r="N1200" s="120">
        <v>46</v>
      </c>
      <c r="O1200" s="120">
        <v>57</v>
      </c>
      <c r="P1200" s="120">
        <v>78</v>
      </c>
      <c r="Q1200" s="120">
        <v>2</v>
      </c>
      <c r="R1200" s="120">
        <v>416</v>
      </c>
      <c r="AB1200" s="116">
        <f t="shared" si="289"/>
        <v>0</v>
      </c>
      <c r="AC1200" s="116">
        <f t="shared" si="290"/>
        <v>0</v>
      </c>
      <c r="AD1200" s="116">
        <f t="shared" si="291"/>
        <v>0</v>
      </c>
      <c r="AE1200" s="116">
        <f t="shared" si="292"/>
        <v>0</v>
      </c>
      <c r="AF1200" s="116">
        <f t="shared" si="293"/>
        <v>0</v>
      </c>
      <c r="AG1200" s="116">
        <f t="shared" si="294"/>
        <v>0</v>
      </c>
      <c r="AH1200" s="116">
        <f t="shared" si="295"/>
        <v>0</v>
      </c>
      <c r="AI1200" s="116">
        <f t="shared" si="296"/>
        <v>0</v>
      </c>
      <c r="AJ1200" s="116">
        <f t="shared" si="297"/>
        <v>109</v>
      </c>
      <c r="AK1200" s="116">
        <f t="shared" si="298"/>
        <v>91</v>
      </c>
      <c r="AL1200" s="116">
        <f t="shared" si="299"/>
        <v>33</v>
      </c>
      <c r="AM1200" s="116">
        <f t="shared" si="300"/>
        <v>46</v>
      </c>
      <c r="AN1200" s="116">
        <f t="shared" si="301"/>
        <v>57</v>
      </c>
      <c r="AO1200" s="116">
        <f t="shared" si="302"/>
        <v>78</v>
      </c>
      <c r="AP1200" s="116">
        <f t="shared" si="303"/>
        <v>2</v>
      </c>
      <c r="AQ1200" s="116">
        <f t="shared" si="304"/>
        <v>416</v>
      </c>
    </row>
    <row r="1201" spans="1:43" x14ac:dyDescent="0.25">
      <c r="A1201" s="119" t="s">
        <v>1530</v>
      </c>
      <c r="B1201" s="119" t="s">
        <v>1531</v>
      </c>
      <c r="C1201" s="120">
        <v>0</v>
      </c>
      <c r="D1201" s="120">
        <v>0</v>
      </c>
      <c r="E1201" s="120">
        <v>0</v>
      </c>
      <c r="F1201" s="120">
        <v>0</v>
      </c>
      <c r="G1201" s="120">
        <v>0</v>
      </c>
      <c r="H1201" s="120">
        <v>0</v>
      </c>
      <c r="I1201" s="120">
        <v>0</v>
      </c>
      <c r="J1201" s="120">
        <v>0</v>
      </c>
      <c r="K1201" s="120">
        <v>0</v>
      </c>
      <c r="L1201" s="120">
        <v>0</v>
      </c>
      <c r="M1201" s="120">
        <v>182</v>
      </c>
      <c r="N1201" s="120">
        <v>178</v>
      </c>
      <c r="O1201" s="120">
        <v>155</v>
      </c>
      <c r="P1201" s="120">
        <v>145</v>
      </c>
      <c r="Q1201" s="120">
        <v>0</v>
      </c>
      <c r="R1201" s="120">
        <v>660</v>
      </c>
      <c r="AB1201" s="116">
        <f t="shared" si="289"/>
        <v>0</v>
      </c>
      <c r="AC1201" s="116">
        <f t="shared" si="290"/>
        <v>0</v>
      </c>
      <c r="AD1201" s="116">
        <f t="shared" si="291"/>
        <v>0</v>
      </c>
      <c r="AE1201" s="116">
        <f t="shared" si="292"/>
        <v>0</v>
      </c>
      <c r="AF1201" s="116">
        <f t="shared" si="293"/>
        <v>0</v>
      </c>
      <c r="AG1201" s="116">
        <f t="shared" si="294"/>
        <v>0</v>
      </c>
      <c r="AH1201" s="116">
        <f t="shared" si="295"/>
        <v>0</v>
      </c>
      <c r="AI1201" s="116">
        <f t="shared" si="296"/>
        <v>0</v>
      </c>
      <c r="AJ1201" s="116">
        <f t="shared" si="297"/>
        <v>0</v>
      </c>
      <c r="AK1201" s="116">
        <f t="shared" si="298"/>
        <v>0</v>
      </c>
      <c r="AL1201" s="116">
        <f t="shared" si="299"/>
        <v>182</v>
      </c>
      <c r="AM1201" s="116">
        <f t="shared" si="300"/>
        <v>178</v>
      </c>
      <c r="AN1201" s="116">
        <f t="shared" si="301"/>
        <v>155</v>
      </c>
      <c r="AO1201" s="116">
        <f t="shared" si="302"/>
        <v>145</v>
      </c>
      <c r="AP1201" s="116">
        <f t="shared" si="303"/>
        <v>0</v>
      </c>
      <c r="AQ1201" s="116">
        <f t="shared" si="304"/>
        <v>660</v>
      </c>
    </row>
    <row r="1202" spans="1:43" x14ac:dyDescent="0.25">
      <c r="A1202" s="119" t="s">
        <v>517</v>
      </c>
      <c r="B1202" s="119" t="s">
        <v>1532</v>
      </c>
      <c r="C1202" s="120">
        <v>0</v>
      </c>
      <c r="D1202" s="120">
        <v>44</v>
      </c>
      <c r="E1202" s="120">
        <v>81</v>
      </c>
      <c r="F1202" s="120">
        <v>57</v>
      </c>
      <c r="G1202" s="120">
        <v>70</v>
      </c>
      <c r="H1202" s="120">
        <v>56</v>
      </c>
      <c r="I1202" s="120">
        <v>61</v>
      </c>
      <c r="J1202" s="120">
        <v>0</v>
      </c>
      <c r="K1202" s="120">
        <v>0</v>
      </c>
      <c r="L1202" s="120">
        <v>0</v>
      </c>
      <c r="M1202" s="120">
        <v>0</v>
      </c>
      <c r="N1202" s="120">
        <v>0</v>
      </c>
      <c r="O1202" s="120">
        <v>0</v>
      </c>
      <c r="P1202" s="120">
        <v>0</v>
      </c>
      <c r="Q1202" s="120">
        <v>0</v>
      </c>
      <c r="R1202" s="120">
        <v>369</v>
      </c>
      <c r="AB1202" s="116">
        <f t="shared" si="289"/>
        <v>0</v>
      </c>
      <c r="AC1202" s="116">
        <f t="shared" si="290"/>
        <v>44</v>
      </c>
      <c r="AD1202" s="116">
        <f t="shared" si="291"/>
        <v>81</v>
      </c>
      <c r="AE1202" s="116">
        <f t="shared" si="292"/>
        <v>57</v>
      </c>
      <c r="AF1202" s="116">
        <f t="shared" si="293"/>
        <v>70</v>
      </c>
      <c r="AG1202" s="116">
        <f t="shared" si="294"/>
        <v>56</v>
      </c>
      <c r="AH1202" s="116">
        <f t="shared" si="295"/>
        <v>61</v>
      </c>
      <c r="AI1202" s="116">
        <f t="shared" si="296"/>
        <v>0</v>
      </c>
      <c r="AJ1202" s="116">
        <f t="shared" si="297"/>
        <v>0</v>
      </c>
      <c r="AK1202" s="116">
        <f t="shared" si="298"/>
        <v>0</v>
      </c>
      <c r="AL1202" s="116">
        <f t="shared" si="299"/>
        <v>0</v>
      </c>
      <c r="AM1202" s="116">
        <f t="shared" si="300"/>
        <v>0</v>
      </c>
      <c r="AN1202" s="116">
        <f t="shared" si="301"/>
        <v>0</v>
      </c>
      <c r="AO1202" s="116">
        <f t="shared" si="302"/>
        <v>0</v>
      </c>
      <c r="AP1202" s="116">
        <f t="shared" si="303"/>
        <v>0</v>
      </c>
      <c r="AQ1202" s="116">
        <f t="shared" si="304"/>
        <v>369</v>
      </c>
    </row>
    <row r="1203" spans="1:43" x14ac:dyDescent="0.25">
      <c r="A1203" s="119" t="s">
        <v>517</v>
      </c>
      <c r="B1203" s="119" t="s">
        <v>1090</v>
      </c>
      <c r="C1203" s="120">
        <v>123</v>
      </c>
      <c r="D1203" s="120">
        <v>0</v>
      </c>
      <c r="E1203" s="120">
        <v>0</v>
      </c>
      <c r="F1203" s="120">
        <v>0</v>
      </c>
      <c r="G1203" s="120">
        <v>0</v>
      </c>
      <c r="H1203" s="120">
        <v>0</v>
      </c>
      <c r="I1203" s="120">
        <v>0</v>
      </c>
      <c r="J1203" s="120">
        <v>0</v>
      </c>
      <c r="K1203" s="120">
        <v>0</v>
      </c>
      <c r="L1203" s="120">
        <v>0</v>
      </c>
      <c r="M1203" s="120">
        <v>0</v>
      </c>
      <c r="N1203" s="120">
        <v>0</v>
      </c>
      <c r="O1203" s="120">
        <v>0</v>
      </c>
      <c r="P1203" s="120">
        <v>0</v>
      </c>
      <c r="Q1203" s="120">
        <v>0</v>
      </c>
      <c r="R1203" s="120">
        <v>123</v>
      </c>
      <c r="AB1203" s="116">
        <f t="shared" si="289"/>
        <v>123</v>
      </c>
      <c r="AC1203" s="116">
        <f t="shared" si="290"/>
        <v>0</v>
      </c>
      <c r="AD1203" s="116">
        <f t="shared" si="291"/>
        <v>0</v>
      </c>
      <c r="AE1203" s="116">
        <f t="shared" si="292"/>
        <v>0</v>
      </c>
      <c r="AF1203" s="116">
        <f t="shared" si="293"/>
        <v>0</v>
      </c>
      <c r="AG1203" s="116">
        <f t="shared" si="294"/>
        <v>0</v>
      </c>
      <c r="AH1203" s="116">
        <f t="shared" si="295"/>
        <v>0</v>
      </c>
      <c r="AI1203" s="116">
        <f t="shared" si="296"/>
        <v>0</v>
      </c>
      <c r="AJ1203" s="116">
        <f t="shared" si="297"/>
        <v>0</v>
      </c>
      <c r="AK1203" s="116">
        <f t="shared" si="298"/>
        <v>0</v>
      </c>
      <c r="AL1203" s="116">
        <f t="shared" si="299"/>
        <v>0</v>
      </c>
      <c r="AM1203" s="116">
        <f t="shared" si="300"/>
        <v>0</v>
      </c>
      <c r="AN1203" s="116">
        <f t="shared" si="301"/>
        <v>0</v>
      </c>
      <c r="AO1203" s="116">
        <f t="shared" si="302"/>
        <v>0</v>
      </c>
      <c r="AP1203" s="116">
        <f t="shared" si="303"/>
        <v>0</v>
      </c>
      <c r="AQ1203" s="116">
        <f t="shared" si="304"/>
        <v>123</v>
      </c>
    </row>
    <row r="1204" spans="1:43" x14ac:dyDescent="0.25">
      <c r="A1204" s="119" t="s">
        <v>517</v>
      </c>
      <c r="B1204" s="119" t="s">
        <v>1533</v>
      </c>
      <c r="C1204" s="120">
        <v>0</v>
      </c>
      <c r="D1204" s="120">
        <v>0</v>
      </c>
      <c r="E1204" s="120">
        <v>0</v>
      </c>
      <c r="F1204" s="120">
        <v>0</v>
      </c>
      <c r="G1204" s="120">
        <v>0</v>
      </c>
      <c r="H1204" s="120">
        <v>0</v>
      </c>
      <c r="I1204" s="120">
        <v>0</v>
      </c>
      <c r="J1204" s="120">
        <v>458</v>
      </c>
      <c r="K1204" s="120">
        <v>406</v>
      </c>
      <c r="L1204" s="120">
        <v>456</v>
      </c>
      <c r="M1204" s="120">
        <v>0</v>
      </c>
      <c r="N1204" s="120">
        <v>0</v>
      </c>
      <c r="O1204" s="120">
        <v>0</v>
      </c>
      <c r="P1204" s="120">
        <v>0</v>
      </c>
      <c r="Q1204" s="120">
        <v>0</v>
      </c>
      <c r="R1204" s="120">
        <v>1320</v>
      </c>
      <c r="AB1204" s="116">
        <f t="shared" si="289"/>
        <v>0</v>
      </c>
      <c r="AC1204" s="116">
        <f t="shared" si="290"/>
        <v>0</v>
      </c>
      <c r="AD1204" s="116">
        <f t="shared" si="291"/>
        <v>0</v>
      </c>
      <c r="AE1204" s="116">
        <f t="shared" si="292"/>
        <v>0</v>
      </c>
      <c r="AF1204" s="116">
        <f t="shared" si="293"/>
        <v>0</v>
      </c>
      <c r="AG1204" s="116">
        <f t="shared" si="294"/>
        <v>0</v>
      </c>
      <c r="AH1204" s="116">
        <f t="shared" si="295"/>
        <v>0</v>
      </c>
      <c r="AI1204" s="116">
        <f t="shared" si="296"/>
        <v>458</v>
      </c>
      <c r="AJ1204" s="116">
        <f t="shared" si="297"/>
        <v>406</v>
      </c>
      <c r="AK1204" s="116">
        <f t="shared" si="298"/>
        <v>456</v>
      </c>
      <c r="AL1204" s="116">
        <f t="shared" si="299"/>
        <v>0</v>
      </c>
      <c r="AM1204" s="116">
        <f t="shared" si="300"/>
        <v>0</v>
      </c>
      <c r="AN1204" s="116">
        <f t="shared" si="301"/>
        <v>0</v>
      </c>
      <c r="AO1204" s="116">
        <f t="shared" si="302"/>
        <v>0</v>
      </c>
      <c r="AP1204" s="116">
        <f t="shared" si="303"/>
        <v>0</v>
      </c>
      <c r="AQ1204" s="116">
        <f t="shared" si="304"/>
        <v>1320</v>
      </c>
    </row>
    <row r="1205" spans="1:43" x14ac:dyDescent="0.25">
      <c r="A1205" s="119" t="s">
        <v>517</v>
      </c>
      <c r="B1205" s="119" t="s">
        <v>1534</v>
      </c>
      <c r="C1205" s="120">
        <v>0</v>
      </c>
      <c r="D1205" s="120">
        <v>47</v>
      </c>
      <c r="E1205" s="120">
        <v>49</v>
      </c>
      <c r="F1205" s="120">
        <v>44</v>
      </c>
      <c r="G1205" s="120">
        <v>54</v>
      </c>
      <c r="H1205" s="120">
        <v>50</v>
      </c>
      <c r="I1205" s="120">
        <v>50</v>
      </c>
      <c r="J1205" s="120">
        <v>0</v>
      </c>
      <c r="K1205" s="120">
        <v>0</v>
      </c>
      <c r="L1205" s="120">
        <v>0</v>
      </c>
      <c r="M1205" s="120">
        <v>0</v>
      </c>
      <c r="N1205" s="120">
        <v>0</v>
      </c>
      <c r="O1205" s="120">
        <v>0</v>
      </c>
      <c r="P1205" s="120">
        <v>0</v>
      </c>
      <c r="Q1205" s="120">
        <v>0</v>
      </c>
      <c r="R1205" s="120">
        <v>294</v>
      </c>
      <c r="AB1205" s="116">
        <f t="shared" si="289"/>
        <v>0</v>
      </c>
      <c r="AC1205" s="116">
        <f t="shared" si="290"/>
        <v>47</v>
      </c>
      <c r="AD1205" s="116">
        <f t="shared" si="291"/>
        <v>49</v>
      </c>
      <c r="AE1205" s="116">
        <f t="shared" si="292"/>
        <v>44</v>
      </c>
      <c r="AF1205" s="116">
        <f t="shared" si="293"/>
        <v>54</v>
      </c>
      <c r="AG1205" s="116">
        <f t="shared" si="294"/>
        <v>50</v>
      </c>
      <c r="AH1205" s="116">
        <f t="shared" si="295"/>
        <v>50</v>
      </c>
      <c r="AI1205" s="116">
        <f t="shared" si="296"/>
        <v>0</v>
      </c>
      <c r="AJ1205" s="116">
        <f t="shared" si="297"/>
        <v>0</v>
      </c>
      <c r="AK1205" s="116">
        <f t="shared" si="298"/>
        <v>0</v>
      </c>
      <c r="AL1205" s="116">
        <f t="shared" si="299"/>
        <v>0</v>
      </c>
      <c r="AM1205" s="116">
        <f t="shared" si="300"/>
        <v>0</v>
      </c>
      <c r="AN1205" s="116">
        <f t="shared" si="301"/>
        <v>0</v>
      </c>
      <c r="AO1205" s="116">
        <f t="shared" si="302"/>
        <v>0</v>
      </c>
      <c r="AP1205" s="116">
        <f t="shared" si="303"/>
        <v>0</v>
      </c>
      <c r="AQ1205" s="116">
        <f t="shared" si="304"/>
        <v>294</v>
      </c>
    </row>
    <row r="1206" spans="1:43" x14ac:dyDescent="0.25">
      <c r="A1206" s="119" t="s">
        <v>517</v>
      </c>
      <c r="B1206" s="119" t="s">
        <v>1535</v>
      </c>
      <c r="C1206" s="120">
        <v>0</v>
      </c>
      <c r="D1206" s="120">
        <v>62</v>
      </c>
      <c r="E1206" s="120">
        <v>63</v>
      </c>
      <c r="F1206" s="120">
        <v>65</v>
      </c>
      <c r="G1206" s="120">
        <v>65</v>
      </c>
      <c r="H1206" s="120">
        <v>70</v>
      </c>
      <c r="I1206" s="120">
        <v>60</v>
      </c>
      <c r="J1206" s="120">
        <v>0</v>
      </c>
      <c r="K1206" s="120">
        <v>0</v>
      </c>
      <c r="L1206" s="120">
        <v>0</v>
      </c>
      <c r="M1206" s="120">
        <v>0</v>
      </c>
      <c r="N1206" s="120">
        <v>0</v>
      </c>
      <c r="O1206" s="120">
        <v>0</v>
      </c>
      <c r="P1206" s="120">
        <v>0</v>
      </c>
      <c r="Q1206" s="120">
        <v>0</v>
      </c>
      <c r="R1206" s="120">
        <v>385</v>
      </c>
      <c r="AB1206" s="116">
        <f t="shared" si="289"/>
        <v>0</v>
      </c>
      <c r="AC1206" s="116">
        <f t="shared" si="290"/>
        <v>62</v>
      </c>
      <c r="AD1206" s="116">
        <f t="shared" si="291"/>
        <v>63</v>
      </c>
      <c r="AE1206" s="116">
        <f t="shared" si="292"/>
        <v>65</v>
      </c>
      <c r="AF1206" s="116">
        <f t="shared" si="293"/>
        <v>65</v>
      </c>
      <c r="AG1206" s="116">
        <f t="shared" si="294"/>
        <v>70</v>
      </c>
      <c r="AH1206" s="116">
        <f t="shared" si="295"/>
        <v>60</v>
      </c>
      <c r="AI1206" s="116">
        <f t="shared" si="296"/>
        <v>0</v>
      </c>
      <c r="AJ1206" s="116">
        <f t="shared" si="297"/>
        <v>0</v>
      </c>
      <c r="AK1206" s="116">
        <f t="shared" si="298"/>
        <v>0</v>
      </c>
      <c r="AL1206" s="116">
        <f t="shared" si="299"/>
        <v>0</v>
      </c>
      <c r="AM1206" s="116">
        <f t="shared" si="300"/>
        <v>0</v>
      </c>
      <c r="AN1206" s="116">
        <f t="shared" si="301"/>
        <v>0</v>
      </c>
      <c r="AO1206" s="116">
        <f t="shared" si="302"/>
        <v>0</v>
      </c>
      <c r="AP1206" s="116">
        <f t="shared" si="303"/>
        <v>0</v>
      </c>
      <c r="AQ1206" s="116">
        <f t="shared" si="304"/>
        <v>385</v>
      </c>
    </row>
    <row r="1207" spans="1:43" x14ac:dyDescent="0.25">
      <c r="A1207" s="119" t="s">
        <v>517</v>
      </c>
      <c r="B1207" s="119" t="s">
        <v>1536</v>
      </c>
      <c r="C1207" s="120">
        <v>0</v>
      </c>
      <c r="D1207" s="120">
        <v>0</v>
      </c>
      <c r="E1207" s="120">
        <v>0</v>
      </c>
      <c r="F1207" s="120">
        <v>0</v>
      </c>
      <c r="G1207" s="120">
        <v>0</v>
      </c>
      <c r="H1207" s="120">
        <v>2</v>
      </c>
      <c r="I1207" s="120">
        <v>5</v>
      </c>
      <c r="J1207" s="120">
        <v>3</v>
      </c>
      <c r="K1207" s="120">
        <v>4</v>
      </c>
      <c r="L1207" s="120">
        <v>1</v>
      </c>
      <c r="M1207" s="120">
        <v>7</v>
      </c>
      <c r="N1207" s="120">
        <v>22</v>
      </c>
      <c r="O1207" s="120">
        <v>28</v>
      </c>
      <c r="P1207" s="120">
        <v>25</v>
      </c>
      <c r="Q1207" s="120">
        <v>0</v>
      </c>
      <c r="R1207" s="120">
        <v>97</v>
      </c>
      <c r="AB1207" s="116">
        <f t="shared" si="289"/>
        <v>0</v>
      </c>
      <c r="AC1207" s="116">
        <f t="shared" si="290"/>
        <v>0</v>
      </c>
      <c r="AD1207" s="116">
        <f t="shared" si="291"/>
        <v>0</v>
      </c>
      <c r="AE1207" s="116">
        <f t="shared" si="292"/>
        <v>0</v>
      </c>
      <c r="AF1207" s="116">
        <f t="shared" si="293"/>
        <v>0</v>
      </c>
      <c r="AG1207" s="116">
        <f t="shared" si="294"/>
        <v>2</v>
      </c>
      <c r="AH1207" s="116">
        <f t="shared" si="295"/>
        <v>5</v>
      </c>
      <c r="AI1207" s="116">
        <f t="shared" si="296"/>
        <v>3</v>
      </c>
      <c r="AJ1207" s="116">
        <f t="shared" si="297"/>
        <v>4</v>
      </c>
      <c r="AK1207" s="116">
        <f t="shared" si="298"/>
        <v>1</v>
      </c>
      <c r="AL1207" s="116">
        <f t="shared" si="299"/>
        <v>7</v>
      </c>
      <c r="AM1207" s="116">
        <f t="shared" si="300"/>
        <v>22</v>
      </c>
      <c r="AN1207" s="116">
        <f t="shared" si="301"/>
        <v>28</v>
      </c>
      <c r="AO1207" s="116">
        <f t="shared" si="302"/>
        <v>25</v>
      </c>
      <c r="AP1207" s="116">
        <f t="shared" si="303"/>
        <v>0</v>
      </c>
      <c r="AQ1207" s="116">
        <f t="shared" si="304"/>
        <v>97</v>
      </c>
    </row>
    <row r="1208" spans="1:43" x14ac:dyDescent="0.25">
      <c r="A1208" s="119" t="s">
        <v>517</v>
      </c>
      <c r="B1208" s="119" t="s">
        <v>1537</v>
      </c>
      <c r="C1208" s="120">
        <v>0</v>
      </c>
      <c r="D1208" s="120">
        <v>0</v>
      </c>
      <c r="E1208" s="120">
        <v>0</v>
      </c>
      <c r="F1208" s="120">
        <v>0</v>
      </c>
      <c r="G1208" s="120">
        <v>0</v>
      </c>
      <c r="H1208" s="120">
        <v>0</v>
      </c>
      <c r="I1208" s="120">
        <v>0</v>
      </c>
      <c r="J1208" s="120">
        <v>0</v>
      </c>
      <c r="K1208" s="120">
        <v>0</v>
      </c>
      <c r="L1208" s="120">
        <v>0</v>
      </c>
      <c r="M1208" s="120">
        <v>326</v>
      </c>
      <c r="N1208" s="120">
        <v>324</v>
      </c>
      <c r="O1208" s="120">
        <v>364</v>
      </c>
      <c r="P1208" s="120">
        <v>309</v>
      </c>
      <c r="Q1208" s="120">
        <v>10</v>
      </c>
      <c r="R1208" s="120">
        <v>1333</v>
      </c>
      <c r="AB1208" s="116">
        <f t="shared" si="289"/>
        <v>0</v>
      </c>
      <c r="AC1208" s="116">
        <f t="shared" si="290"/>
        <v>0</v>
      </c>
      <c r="AD1208" s="116">
        <f t="shared" si="291"/>
        <v>0</v>
      </c>
      <c r="AE1208" s="116">
        <f t="shared" si="292"/>
        <v>0</v>
      </c>
      <c r="AF1208" s="116">
        <f t="shared" si="293"/>
        <v>0</v>
      </c>
      <c r="AG1208" s="116">
        <f t="shared" si="294"/>
        <v>0</v>
      </c>
      <c r="AH1208" s="116">
        <f t="shared" si="295"/>
        <v>0</v>
      </c>
      <c r="AI1208" s="116">
        <f t="shared" si="296"/>
        <v>0</v>
      </c>
      <c r="AJ1208" s="116">
        <f t="shared" si="297"/>
        <v>0</v>
      </c>
      <c r="AK1208" s="116">
        <f t="shared" si="298"/>
        <v>0</v>
      </c>
      <c r="AL1208" s="116">
        <f t="shared" si="299"/>
        <v>326</v>
      </c>
      <c r="AM1208" s="116">
        <f t="shared" si="300"/>
        <v>324</v>
      </c>
      <c r="AN1208" s="116">
        <f t="shared" si="301"/>
        <v>364</v>
      </c>
      <c r="AO1208" s="116">
        <f t="shared" si="302"/>
        <v>309</v>
      </c>
      <c r="AP1208" s="116">
        <f t="shared" si="303"/>
        <v>10</v>
      </c>
      <c r="AQ1208" s="116">
        <f t="shared" si="304"/>
        <v>1333</v>
      </c>
    </row>
    <row r="1209" spans="1:43" x14ac:dyDescent="0.25">
      <c r="A1209" s="119" t="s">
        <v>517</v>
      </c>
      <c r="B1209" s="119" t="s">
        <v>1538</v>
      </c>
      <c r="C1209" s="120">
        <v>71</v>
      </c>
      <c r="D1209" s="120">
        <v>68</v>
      </c>
      <c r="E1209" s="120">
        <v>59</v>
      </c>
      <c r="F1209" s="120">
        <v>80</v>
      </c>
      <c r="G1209" s="120">
        <v>70</v>
      </c>
      <c r="H1209" s="120">
        <v>70</v>
      </c>
      <c r="I1209" s="120">
        <v>88</v>
      </c>
      <c r="J1209" s="120">
        <v>0</v>
      </c>
      <c r="K1209" s="120">
        <v>0</v>
      </c>
      <c r="L1209" s="120">
        <v>0</v>
      </c>
      <c r="M1209" s="120">
        <v>0</v>
      </c>
      <c r="N1209" s="120">
        <v>0</v>
      </c>
      <c r="O1209" s="120">
        <v>0</v>
      </c>
      <c r="P1209" s="120">
        <v>0</v>
      </c>
      <c r="Q1209" s="120">
        <v>0</v>
      </c>
      <c r="R1209" s="120">
        <v>506</v>
      </c>
      <c r="AB1209" s="116">
        <f t="shared" si="289"/>
        <v>71</v>
      </c>
      <c r="AC1209" s="116">
        <f t="shared" si="290"/>
        <v>68</v>
      </c>
      <c r="AD1209" s="116">
        <f t="shared" si="291"/>
        <v>59</v>
      </c>
      <c r="AE1209" s="116">
        <f t="shared" si="292"/>
        <v>80</v>
      </c>
      <c r="AF1209" s="116">
        <f t="shared" si="293"/>
        <v>70</v>
      </c>
      <c r="AG1209" s="116">
        <f t="shared" si="294"/>
        <v>70</v>
      </c>
      <c r="AH1209" s="116">
        <f t="shared" si="295"/>
        <v>88</v>
      </c>
      <c r="AI1209" s="116">
        <f t="shared" si="296"/>
        <v>0</v>
      </c>
      <c r="AJ1209" s="116">
        <f t="shared" si="297"/>
        <v>0</v>
      </c>
      <c r="AK1209" s="116">
        <f t="shared" si="298"/>
        <v>0</v>
      </c>
      <c r="AL1209" s="116">
        <f t="shared" si="299"/>
        <v>0</v>
      </c>
      <c r="AM1209" s="116">
        <f t="shared" si="300"/>
        <v>0</v>
      </c>
      <c r="AN1209" s="116">
        <f t="shared" si="301"/>
        <v>0</v>
      </c>
      <c r="AO1209" s="116">
        <f t="shared" si="302"/>
        <v>0</v>
      </c>
      <c r="AP1209" s="116">
        <f t="shared" si="303"/>
        <v>0</v>
      </c>
      <c r="AQ1209" s="116">
        <f t="shared" si="304"/>
        <v>506</v>
      </c>
    </row>
    <row r="1210" spans="1:43" x14ac:dyDescent="0.25">
      <c r="A1210" s="119" t="s">
        <v>517</v>
      </c>
      <c r="B1210" s="119" t="s">
        <v>1539</v>
      </c>
      <c r="C1210" s="120">
        <v>19</v>
      </c>
      <c r="D1210" s="120">
        <v>110</v>
      </c>
      <c r="E1210" s="120">
        <v>109</v>
      </c>
      <c r="F1210" s="120">
        <v>97</v>
      </c>
      <c r="G1210" s="120">
        <v>114</v>
      </c>
      <c r="H1210" s="120">
        <v>93</v>
      </c>
      <c r="I1210" s="120">
        <v>103</v>
      </c>
      <c r="J1210" s="120">
        <v>0</v>
      </c>
      <c r="K1210" s="120">
        <v>0</v>
      </c>
      <c r="L1210" s="120">
        <v>0</v>
      </c>
      <c r="M1210" s="120">
        <v>0</v>
      </c>
      <c r="N1210" s="120">
        <v>0</v>
      </c>
      <c r="O1210" s="120">
        <v>0</v>
      </c>
      <c r="P1210" s="120">
        <v>0</v>
      </c>
      <c r="Q1210" s="120">
        <v>0</v>
      </c>
      <c r="R1210" s="120">
        <v>645</v>
      </c>
      <c r="AB1210" s="116">
        <f t="shared" si="289"/>
        <v>19</v>
      </c>
      <c r="AC1210" s="116">
        <f t="shared" si="290"/>
        <v>110</v>
      </c>
      <c r="AD1210" s="116">
        <f t="shared" si="291"/>
        <v>109</v>
      </c>
      <c r="AE1210" s="116">
        <f t="shared" si="292"/>
        <v>97</v>
      </c>
      <c r="AF1210" s="116">
        <f t="shared" si="293"/>
        <v>114</v>
      </c>
      <c r="AG1210" s="116">
        <f t="shared" si="294"/>
        <v>93</v>
      </c>
      <c r="AH1210" s="116">
        <f t="shared" si="295"/>
        <v>103</v>
      </c>
      <c r="AI1210" s="116">
        <f t="shared" si="296"/>
        <v>0</v>
      </c>
      <c r="AJ1210" s="116">
        <f t="shared" si="297"/>
        <v>0</v>
      </c>
      <c r="AK1210" s="116">
        <f t="shared" si="298"/>
        <v>0</v>
      </c>
      <c r="AL1210" s="116">
        <f t="shared" si="299"/>
        <v>0</v>
      </c>
      <c r="AM1210" s="116">
        <f t="shared" si="300"/>
        <v>0</v>
      </c>
      <c r="AN1210" s="116">
        <f t="shared" si="301"/>
        <v>0</v>
      </c>
      <c r="AO1210" s="116">
        <f t="shared" si="302"/>
        <v>0</v>
      </c>
      <c r="AP1210" s="116">
        <f t="shared" si="303"/>
        <v>0</v>
      </c>
      <c r="AQ1210" s="116">
        <f t="shared" si="304"/>
        <v>645</v>
      </c>
    </row>
    <row r="1211" spans="1:43" x14ac:dyDescent="0.25">
      <c r="A1211" s="119" t="s">
        <v>517</v>
      </c>
      <c r="B1211" s="119" t="s">
        <v>1540</v>
      </c>
      <c r="C1211" s="120">
        <v>39</v>
      </c>
      <c r="D1211" s="120">
        <v>39</v>
      </c>
      <c r="E1211" s="120">
        <v>51</v>
      </c>
      <c r="F1211" s="120">
        <v>39</v>
      </c>
      <c r="G1211" s="120">
        <v>46</v>
      </c>
      <c r="H1211" s="120">
        <v>40</v>
      </c>
      <c r="I1211" s="120">
        <v>40</v>
      </c>
      <c r="J1211" s="120">
        <v>0</v>
      </c>
      <c r="K1211" s="120">
        <v>0</v>
      </c>
      <c r="L1211" s="120">
        <v>0</v>
      </c>
      <c r="M1211" s="120">
        <v>0</v>
      </c>
      <c r="N1211" s="120">
        <v>0</v>
      </c>
      <c r="O1211" s="120">
        <v>0</v>
      </c>
      <c r="P1211" s="120">
        <v>0</v>
      </c>
      <c r="Q1211" s="120">
        <v>0</v>
      </c>
      <c r="R1211" s="120">
        <v>294</v>
      </c>
      <c r="AB1211" s="116">
        <f t="shared" si="289"/>
        <v>39</v>
      </c>
      <c r="AC1211" s="116">
        <f t="shared" si="290"/>
        <v>39</v>
      </c>
      <c r="AD1211" s="116">
        <f t="shared" si="291"/>
        <v>51</v>
      </c>
      <c r="AE1211" s="116">
        <f t="shared" si="292"/>
        <v>39</v>
      </c>
      <c r="AF1211" s="116">
        <f t="shared" si="293"/>
        <v>46</v>
      </c>
      <c r="AG1211" s="116">
        <f t="shared" si="294"/>
        <v>40</v>
      </c>
      <c r="AH1211" s="116">
        <f t="shared" si="295"/>
        <v>40</v>
      </c>
      <c r="AI1211" s="116">
        <f t="shared" si="296"/>
        <v>0</v>
      </c>
      <c r="AJ1211" s="116">
        <f t="shared" si="297"/>
        <v>0</v>
      </c>
      <c r="AK1211" s="116">
        <f t="shared" si="298"/>
        <v>0</v>
      </c>
      <c r="AL1211" s="116">
        <f t="shared" si="299"/>
        <v>0</v>
      </c>
      <c r="AM1211" s="116">
        <f t="shared" si="300"/>
        <v>0</v>
      </c>
      <c r="AN1211" s="116">
        <f t="shared" si="301"/>
        <v>0</v>
      </c>
      <c r="AO1211" s="116">
        <f t="shared" si="302"/>
        <v>0</v>
      </c>
      <c r="AP1211" s="116">
        <f t="shared" si="303"/>
        <v>0</v>
      </c>
      <c r="AQ1211" s="116">
        <f t="shared" si="304"/>
        <v>294</v>
      </c>
    </row>
    <row r="1212" spans="1:43" x14ac:dyDescent="0.25">
      <c r="A1212" s="119" t="s">
        <v>517</v>
      </c>
      <c r="B1212" s="119" t="s">
        <v>1541</v>
      </c>
      <c r="C1212" s="120">
        <v>0</v>
      </c>
      <c r="D1212" s="120">
        <v>70</v>
      </c>
      <c r="E1212" s="120">
        <v>65</v>
      </c>
      <c r="F1212" s="120">
        <v>69</v>
      </c>
      <c r="G1212" s="120">
        <v>87</v>
      </c>
      <c r="H1212" s="120">
        <v>59</v>
      </c>
      <c r="I1212" s="120">
        <v>58</v>
      </c>
      <c r="J1212" s="120">
        <v>0</v>
      </c>
      <c r="K1212" s="120">
        <v>0</v>
      </c>
      <c r="L1212" s="120">
        <v>0</v>
      </c>
      <c r="M1212" s="120">
        <v>0</v>
      </c>
      <c r="N1212" s="120">
        <v>0</v>
      </c>
      <c r="O1212" s="120">
        <v>0</v>
      </c>
      <c r="P1212" s="120">
        <v>0</v>
      </c>
      <c r="Q1212" s="120">
        <v>0</v>
      </c>
      <c r="R1212" s="120">
        <v>408</v>
      </c>
      <c r="AB1212" s="116">
        <f t="shared" si="289"/>
        <v>0</v>
      </c>
      <c r="AC1212" s="116">
        <f t="shared" si="290"/>
        <v>70</v>
      </c>
      <c r="AD1212" s="116">
        <f t="shared" si="291"/>
        <v>65</v>
      </c>
      <c r="AE1212" s="116">
        <f t="shared" si="292"/>
        <v>69</v>
      </c>
      <c r="AF1212" s="116">
        <f t="shared" si="293"/>
        <v>87</v>
      </c>
      <c r="AG1212" s="116">
        <f t="shared" si="294"/>
        <v>59</v>
      </c>
      <c r="AH1212" s="116">
        <f t="shared" si="295"/>
        <v>58</v>
      </c>
      <c r="AI1212" s="116">
        <f t="shared" si="296"/>
        <v>0</v>
      </c>
      <c r="AJ1212" s="116">
        <f t="shared" si="297"/>
        <v>0</v>
      </c>
      <c r="AK1212" s="116">
        <f t="shared" si="298"/>
        <v>0</v>
      </c>
      <c r="AL1212" s="116">
        <f t="shared" si="299"/>
        <v>0</v>
      </c>
      <c r="AM1212" s="116">
        <f t="shared" si="300"/>
        <v>0</v>
      </c>
      <c r="AN1212" s="116">
        <f t="shared" si="301"/>
        <v>0</v>
      </c>
      <c r="AO1212" s="116">
        <f t="shared" si="302"/>
        <v>0</v>
      </c>
      <c r="AP1212" s="116">
        <f t="shared" si="303"/>
        <v>0</v>
      </c>
      <c r="AQ1212" s="116">
        <f t="shared" si="304"/>
        <v>408</v>
      </c>
    </row>
    <row r="1213" spans="1:43" x14ac:dyDescent="0.25">
      <c r="A1213" s="119" t="s">
        <v>1542</v>
      </c>
      <c r="B1213" s="119" t="s">
        <v>1543</v>
      </c>
      <c r="C1213" s="120">
        <v>0</v>
      </c>
      <c r="D1213" s="120">
        <v>10</v>
      </c>
      <c r="E1213" s="120">
        <v>20</v>
      </c>
      <c r="F1213" s="120">
        <v>18</v>
      </c>
      <c r="G1213" s="120">
        <v>21</v>
      </c>
      <c r="H1213" s="120">
        <v>23</v>
      </c>
      <c r="I1213" s="120">
        <v>19</v>
      </c>
      <c r="J1213" s="120">
        <v>17</v>
      </c>
      <c r="K1213" s="120">
        <v>0</v>
      </c>
      <c r="L1213" s="120">
        <v>0</v>
      </c>
      <c r="M1213" s="120">
        <v>0</v>
      </c>
      <c r="N1213" s="120">
        <v>0</v>
      </c>
      <c r="O1213" s="120">
        <v>0</v>
      </c>
      <c r="P1213" s="120">
        <v>0</v>
      </c>
      <c r="Q1213" s="120">
        <v>0</v>
      </c>
      <c r="R1213" s="118">
        <v>128</v>
      </c>
      <c r="AB1213" s="116">
        <f t="shared" si="289"/>
        <v>0</v>
      </c>
      <c r="AC1213" s="116">
        <f t="shared" si="290"/>
        <v>10</v>
      </c>
      <c r="AD1213" s="116">
        <f t="shared" si="291"/>
        <v>20</v>
      </c>
      <c r="AE1213" s="116">
        <f t="shared" si="292"/>
        <v>18</v>
      </c>
      <c r="AF1213" s="116">
        <f t="shared" si="293"/>
        <v>21</v>
      </c>
      <c r="AG1213" s="116">
        <f t="shared" si="294"/>
        <v>23</v>
      </c>
      <c r="AH1213" s="116">
        <f t="shared" si="295"/>
        <v>19</v>
      </c>
      <c r="AI1213" s="116">
        <f t="shared" si="296"/>
        <v>17</v>
      </c>
      <c r="AJ1213" s="116">
        <f t="shared" si="297"/>
        <v>0</v>
      </c>
      <c r="AK1213" s="116">
        <f t="shared" si="298"/>
        <v>0</v>
      </c>
      <c r="AL1213" s="116">
        <f t="shared" si="299"/>
        <v>0</v>
      </c>
      <c r="AM1213" s="116">
        <f t="shared" si="300"/>
        <v>0</v>
      </c>
      <c r="AN1213" s="116">
        <f t="shared" si="301"/>
        <v>0</v>
      </c>
      <c r="AO1213" s="116">
        <f t="shared" si="302"/>
        <v>0</v>
      </c>
      <c r="AP1213" s="116">
        <f t="shared" si="303"/>
        <v>0</v>
      </c>
      <c r="AQ1213" s="116">
        <f t="shared" si="304"/>
        <v>128</v>
      </c>
    </row>
    <row r="1214" spans="1:43" x14ac:dyDescent="0.25">
      <c r="A1214" s="119" t="s">
        <v>1544</v>
      </c>
      <c r="B1214" s="119" t="s">
        <v>1545</v>
      </c>
      <c r="C1214" s="120">
        <v>0</v>
      </c>
      <c r="D1214" s="120">
        <v>52</v>
      </c>
      <c r="E1214" s="120">
        <v>61</v>
      </c>
      <c r="F1214" s="120">
        <v>56</v>
      </c>
      <c r="G1214" s="120">
        <v>68</v>
      </c>
      <c r="H1214" s="120">
        <v>57</v>
      </c>
      <c r="I1214" s="120">
        <v>57</v>
      </c>
      <c r="J1214" s="120">
        <v>70</v>
      </c>
      <c r="K1214" s="120">
        <v>0</v>
      </c>
      <c r="L1214" s="120">
        <v>0</v>
      </c>
      <c r="M1214" s="120">
        <v>0</v>
      </c>
      <c r="N1214" s="120">
        <v>0</v>
      </c>
      <c r="O1214" s="120">
        <v>0</v>
      </c>
      <c r="P1214" s="120">
        <v>0</v>
      </c>
      <c r="Q1214" s="120">
        <v>0</v>
      </c>
      <c r="R1214" s="120">
        <v>421</v>
      </c>
      <c r="AB1214" s="116">
        <f t="shared" si="289"/>
        <v>0</v>
      </c>
      <c r="AC1214" s="116">
        <f t="shared" si="290"/>
        <v>52</v>
      </c>
      <c r="AD1214" s="116">
        <f t="shared" si="291"/>
        <v>61</v>
      </c>
      <c r="AE1214" s="116">
        <f t="shared" si="292"/>
        <v>56</v>
      </c>
      <c r="AF1214" s="116">
        <f t="shared" si="293"/>
        <v>68</v>
      </c>
      <c r="AG1214" s="116">
        <f t="shared" si="294"/>
        <v>57</v>
      </c>
      <c r="AH1214" s="116">
        <f t="shared" si="295"/>
        <v>57</v>
      </c>
      <c r="AI1214" s="116">
        <f t="shared" si="296"/>
        <v>70</v>
      </c>
      <c r="AJ1214" s="116">
        <f t="shared" si="297"/>
        <v>0</v>
      </c>
      <c r="AK1214" s="116">
        <f t="shared" si="298"/>
        <v>0</v>
      </c>
      <c r="AL1214" s="116">
        <f t="shared" si="299"/>
        <v>0</v>
      </c>
      <c r="AM1214" s="116">
        <f t="shared" si="300"/>
        <v>0</v>
      </c>
      <c r="AN1214" s="116">
        <f t="shared" si="301"/>
        <v>0</v>
      </c>
      <c r="AO1214" s="116">
        <f t="shared" si="302"/>
        <v>0</v>
      </c>
      <c r="AP1214" s="116">
        <f t="shared" si="303"/>
        <v>0</v>
      </c>
      <c r="AQ1214" s="116">
        <f t="shared" si="304"/>
        <v>421</v>
      </c>
    </row>
    <row r="1215" spans="1:43" x14ac:dyDescent="0.25">
      <c r="A1215" s="119" t="s">
        <v>1544</v>
      </c>
      <c r="B1215" s="119" t="s">
        <v>1546</v>
      </c>
      <c r="C1215" s="120">
        <v>0</v>
      </c>
      <c r="D1215" s="120">
        <v>54</v>
      </c>
      <c r="E1215" s="120">
        <v>48</v>
      </c>
      <c r="F1215" s="120">
        <v>62</v>
      </c>
      <c r="G1215" s="120">
        <v>59</v>
      </c>
      <c r="H1215" s="120">
        <v>51</v>
      </c>
      <c r="I1215" s="120">
        <v>51</v>
      </c>
      <c r="J1215" s="120">
        <v>60</v>
      </c>
      <c r="K1215" s="120">
        <v>0</v>
      </c>
      <c r="L1215" s="120">
        <v>0</v>
      </c>
      <c r="M1215" s="120">
        <v>0</v>
      </c>
      <c r="N1215" s="120">
        <v>0</v>
      </c>
      <c r="O1215" s="120">
        <v>0</v>
      </c>
      <c r="P1215" s="120">
        <v>0</v>
      </c>
      <c r="Q1215" s="120">
        <v>0</v>
      </c>
      <c r="R1215" s="120">
        <v>385</v>
      </c>
      <c r="AB1215" s="116">
        <f t="shared" si="289"/>
        <v>0</v>
      </c>
      <c r="AC1215" s="116">
        <f t="shared" si="290"/>
        <v>54</v>
      </c>
      <c r="AD1215" s="116">
        <f t="shared" si="291"/>
        <v>48</v>
      </c>
      <c r="AE1215" s="116">
        <f t="shared" si="292"/>
        <v>62</v>
      </c>
      <c r="AF1215" s="116">
        <f t="shared" si="293"/>
        <v>59</v>
      </c>
      <c r="AG1215" s="116">
        <f t="shared" si="294"/>
        <v>51</v>
      </c>
      <c r="AH1215" s="116">
        <f t="shared" si="295"/>
        <v>51</v>
      </c>
      <c r="AI1215" s="116">
        <f t="shared" si="296"/>
        <v>60</v>
      </c>
      <c r="AJ1215" s="116">
        <f t="shared" si="297"/>
        <v>0</v>
      </c>
      <c r="AK1215" s="116">
        <f t="shared" si="298"/>
        <v>0</v>
      </c>
      <c r="AL1215" s="116">
        <f t="shared" si="299"/>
        <v>0</v>
      </c>
      <c r="AM1215" s="116">
        <f t="shared" si="300"/>
        <v>0</v>
      </c>
      <c r="AN1215" s="116">
        <f t="shared" si="301"/>
        <v>0</v>
      </c>
      <c r="AO1215" s="116">
        <f t="shared" si="302"/>
        <v>0</v>
      </c>
      <c r="AP1215" s="116">
        <f t="shared" si="303"/>
        <v>0</v>
      </c>
      <c r="AQ1215" s="116">
        <f t="shared" si="304"/>
        <v>385</v>
      </c>
    </row>
    <row r="1216" spans="1:43" x14ac:dyDescent="0.25">
      <c r="A1216" s="119" t="s">
        <v>1544</v>
      </c>
      <c r="B1216" s="119" t="s">
        <v>1547</v>
      </c>
      <c r="C1216" s="120">
        <v>76</v>
      </c>
      <c r="D1216" s="120">
        <v>64</v>
      </c>
      <c r="E1216" s="120">
        <v>56</v>
      </c>
      <c r="F1216" s="120">
        <v>70</v>
      </c>
      <c r="G1216" s="120">
        <v>59</v>
      </c>
      <c r="H1216" s="120">
        <v>74</v>
      </c>
      <c r="I1216" s="120">
        <v>55</v>
      </c>
      <c r="J1216" s="120">
        <v>64</v>
      </c>
      <c r="K1216" s="120">
        <v>0</v>
      </c>
      <c r="L1216" s="120">
        <v>0</v>
      </c>
      <c r="M1216" s="120">
        <v>0</v>
      </c>
      <c r="N1216" s="120">
        <v>0</v>
      </c>
      <c r="O1216" s="120">
        <v>0</v>
      </c>
      <c r="P1216" s="120">
        <v>0</v>
      </c>
      <c r="Q1216" s="120">
        <v>0</v>
      </c>
      <c r="R1216" s="120">
        <v>518</v>
      </c>
      <c r="AB1216" s="116">
        <f t="shared" si="289"/>
        <v>76</v>
      </c>
      <c r="AC1216" s="116">
        <f t="shared" si="290"/>
        <v>64</v>
      </c>
      <c r="AD1216" s="116">
        <f t="shared" si="291"/>
        <v>56</v>
      </c>
      <c r="AE1216" s="116">
        <f t="shared" si="292"/>
        <v>70</v>
      </c>
      <c r="AF1216" s="116">
        <f t="shared" si="293"/>
        <v>59</v>
      </c>
      <c r="AG1216" s="116">
        <f t="shared" si="294"/>
        <v>74</v>
      </c>
      <c r="AH1216" s="116">
        <f t="shared" si="295"/>
        <v>55</v>
      </c>
      <c r="AI1216" s="116">
        <f t="shared" si="296"/>
        <v>64</v>
      </c>
      <c r="AJ1216" s="116">
        <f t="shared" si="297"/>
        <v>0</v>
      </c>
      <c r="AK1216" s="116">
        <f t="shared" si="298"/>
        <v>0</v>
      </c>
      <c r="AL1216" s="116">
        <f t="shared" si="299"/>
        <v>0</v>
      </c>
      <c r="AM1216" s="116">
        <f t="shared" si="300"/>
        <v>0</v>
      </c>
      <c r="AN1216" s="116">
        <f t="shared" si="301"/>
        <v>0</v>
      </c>
      <c r="AO1216" s="116">
        <f t="shared" si="302"/>
        <v>0</v>
      </c>
      <c r="AP1216" s="116">
        <f t="shared" si="303"/>
        <v>0</v>
      </c>
      <c r="AQ1216" s="116">
        <f t="shared" si="304"/>
        <v>518</v>
      </c>
    </row>
    <row r="1217" spans="1:43" x14ac:dyDescent="0.25">
      <c r="A1217" s="119" t="s">
        <v>1544</v>
      </c>
      <c r="B1217" s="119" t="s">
        <v>1548</v>
      </c>
      <c r="C1217" s="120">
        <v>0</v>
      </c>
      <c r="D1217" s="120">
        <v>0</v>
      </c>
      <c r="E1217" s="120">
        <v>0</v>
      </c>
      <c r="F1217" s="120">
        <v>0</v>
      </c>
      <c r="G1217" s="120">
        <v>0</v>
      </c>
      <c r="H1217" s="120">
        <v>0</v>
      </c>
      <c r="I1217" s="120">
        <v>0</v>
      </c>
      <c r="J1217" s="120">
        <v>0</v>
      </c>
      <c r="K1217" s="120">
        <v>184</v>
      </c>
      <c r="L1217" s="120">
        <v>169</v>
      </c>
      <c r="M1217" s="120">
        <v>0</v>
      </c>
      <c r="N1217" s="120">
        <v>0</v>
      </c>
      <c r="O1217" s="120">
        <v>0</v>
      </c>
      <c r="P1217" s="120">
        <v>0</v>
      </c>
      <c r="Q1217" s="120">
        <v>0</v>
      </c>
      <c r="R1217" s="118">
        <v>353</v>
      </c>
      <c r="AB1217" s="116">
        <f t="shared" si="289"/>
        <v>0</v>
      </c>
      <c r="AC1217" s="116">
        <f t="shared" si="290"/>
        <v>0</v>
      </c>
      <c r="AD1217" s="116">
        <f t="shared" si="291"/>
        <v>0</v>
      </c>
      <c r="AE1217" s="116">
        <f t="shared" si="292"/>
        <v>0</v>
      </c>
      <c r="AF1217" s="116">
        <f t="shared" si="293"/>
        <v>0</v>
      </c>
      <c r="AG1217" s="116">
        <f t="shared" si="294"/>
        <v>0</v>
      </c>
      <c r="AH1217" s="116">
        <f t="shared" si="295"/>
        <v>0</v>
      </c>
      <c r="AI1217" s="116">
        <f t="shared" si="296"/>
        <v>0</v>
      </c>
      <c r="AJ1217" s="116">
        <f t="shared" si="297"/>
        <v>184</v>
      </c>
      <c r="AK1217" s="116">
        <f t="shared" si="298"/>
        <v>169</v>
      </c>
      <c r="AL1217" s="116">
        <f t="shared" si="299"/>
        <v>0</v>
      </c>
      <c r="AM1217" s="116">
        <f t="shared" si="300"/>
        <v>0</v>
      </c>
      <c r="AN1217" s="116">
        <f t="shared" si="301"/>
        <v>0</v>
      </c>
      <c r="AO1217" s="116">
        <f t="shared" si="302"/>
        <v>0</v>
      </c>
      <c r="AP1217" s="116">
        <f t="shared" si="303"/>
        <v>0</v>
      </c>
      <c r="AQ1217" s="116">
        <f t="shared" si="304"/>
        <v>353</v>
      </c>
    </row>
    <row r="1218" spans="1:43" x14ac:dyDescent="0.25">
      <c r="A1218" s="119" t="s">
        <v>1544</v>
      </c>
      <c r="B1218" s="119" t="s">
        <v>1549</v>
      </c>
      <c r="C1218" s="120">
        <v>0</v>
      </c>
      <c r="D1218" s="120">
        <v>0</v>
      </c>
      <c r="E1218" s="120">
        <v>0</v>
      </c>
      <c r="F1218" s="120">
        <v>0</v>
      </c>
      <c r="G1218" s="120">
        <v>0</v>
      </c>
      <c r="H1218" s="120">
        <v>0</v>
      </c>
      <c r="I1218" s="120">
        <v>0</v>
      </c>
      <c r="J1218" s="120">
        <v>0</v>
      </c>
      <c r="K1218" s="120">
        <v>0</v>
      </c>
      <c r="L1218" s="120">
        <v>0</v>
      </c>
      <c r="M1218" s="120">
        <v>180</v>
      </c>
      <c r="N1218" s="120">
        <v>175</v>
      </c>
      <c r="O1218" s="120">
        <v>162</v>
      </c>
      <c r="P1218" s="120">
        <v>166</v>
      </c>
      <c r="Q1218" s="120">
        <v>7</v>
      </c>
      <c r="R1218" s="120">
        <v>690</v>
      </c>
      <c r="AB1218" s="116">
        <f t="shared" si="289"/>
        <v>0</v>
      </c>
      <c r="AC1218" s="116">
        <f t="shared" si="290"/>
        <v>0</v>
      </c>
      <c r="AD1218" s="116">
        <f t="shared" si="291"/>
        <v>0</v>
      </c>
      <c r="AE1218" s="116">
        <f t="shared" si="292"/>
        <v>0</v>
      </c>
      <c r="AF1218" s="116">
        <f t="shared" si="293"/>
        <v>0</v>
      </c>
      <c r="AG1218" s="116">
        <f t="shared" si="294"/>
        <v>0</v>
      </c>
      <c r="AH1218" s="116">
        <f t="shared" si="295"/>
        <v>0</v>
      </c>
      <c r="AI1218" s="116">
        <f t="shared" si="296"/>
        <v>0</v>
      </c>
      <c r="AJ1218" s="116">
        <f t="shared" si="297"/>
        <v>0</v>
      </c>
      <c r="AK1218" s="116">
        <f t="shared" si="298"/>
        <v>0</v>
      </c>
      <c r="AL1218" s="116">
        <f t="shared" si="299"/>
        <v>180</v>
      </c>
      <c r="AM1218" s="116">
        <f t="shared" si="300"/>
        <v>175</v>
      </c>
      <c r="AN1218" s="116">
        <f t="shared" si="301"/>
        <v>162</v>
      </c>
      <c r="AO1218" s="116">
        <f t="shared" si="302"/>
        <v>166</v>
      </c>
      <c r="AP1218" s="116">
        <f t="shared" si="303"/>
        <v>7</v>
      </c>
      <c r="AQ1218" s="116">
        <f t="shared" si="304"/>
        <v>690</v>
      </c>
    </row>
    <row r="1219" spans="1:43" x14ac:dyDescent="0.25">
      <c r="A1219" s="119" t="s">
        <v>1550</v>
      </c>
      <c r="B1219" s="119" t="s">
        <v>1551</v>
      </c>
      <c r="C1219" s="120">
        <v>31</v>
      </c>
      <c r="D1219" s="120">
        <v>60</v>
      </c>
      <c r="E1219" s="120">
        <v>57</v>
      </c>
      <c r="F1219" s="120">
        <v>69</v>
      </c>
      <c r="G1219" s="120">
        <v>0</v>
      </c>
      <c r="H1219" s="120">
        <v>0</v>
      </c>
      <c r="I1219" s="120">
        <v>0</v>
      </c>
      <c r="J1219" s="120">
        <v>0</v>
      </c>
      <c r="K1219" s="120">
        <v>0</v>
      </c>
      <c r="L1219" s="120">
        <v>0</v>
      </c>
      <c r="M1219" s="120">
        <v>0</v>
      </c>
      <c r="N1219" s="120">
        <v>0</v>
      </c>
      <c r="O1219" s="120">
        <v>0</v>
      </c>
      <c r="P1219" s="120">
        <v>0</v>
      </c>
      <c r="Q1219" s="120">
        <v>0</v>
      </c>
      <c r="R1219" s="120">
        <v>217</v>
      </c>
      <c r="AB1219" s="116">
        <f t="shared" si="289"/>
        <v>31</v>
      </c>
      <c r="AC1219" s="116">
        <f t="shared" si="290"/>
        <v>60</v>
      </c>
      <c r="AD1219" s="116">
        <f t="shared" si="291"/>
        <v>57</v>
      </c>
      <c r="AE1219" s="116">
        <f t="shared" si="292"/>
        <v>69</v>
      </c>
      <c r="AF1219" s="116">
        <f t="shared" si="293"/>
        <v>0</v>
      </c>
      <c r="AG1219" s="116">
        <f t="shared" si="294"/>
        <v>0</v>
      </c>
      <c r="AH1219" s="116">
        <f t="shared" si="295"/>
        <v>0</v>
      </c>
      <c r="AI1219" s="116">
        <f t="shared" si="296"/>
        <v>0</v>
      </c>
      <c r="AJ1219" s="116">
        <f t="shared" si="297"/>
        <v>0</v>
      </c>
      <c r="AK1219" s="116">
        <f t="shared" si="298"/>
        <v>0</v>
      </c>
      <c r="AL1219" s="116">
        <f t="shared" si="299"/>
        <v>0</v>
      </c>
      <c r="AM1219" s="116">
        <f t="shared" si="300"/>
        <v>0</v>
      </c>
      <c r="AN1219" s="116">
        <f t="shared" si="301"/>
        <v>0</v>
      </c>
      <c r="AO1219" s="116">
        <f t="shared" si="302"/>
        <v>0</v>
      </c>
      <c r="AP1219" s="116">
        <f t="shared" si="303"/>
        <v>0</v>
      </c>
      <c r="AQ1219" s="116">
        <f t="shared" si="304"/>
        <v>217</v>
      </c>
    </row>
    <row r="1220" spans="1:43" x14ac:dyDescent="0.25">
      <c r="A1220" s="119" t="s">
        <v>1550</v>
      </c>
      <c r="B1220" s="119" t="s">
        <v>1552</v>
      </c>
      <c r="C1220" s="120">
        <v>32</v>
      </c>
      <c r="D1220" s="120">
        <v>41</v>
      </c>
      <c r="E1220" s="120">
        <v>38</v>
      </c>
      <c r="F1220" s="120">
        <v>42</v>
      </c>
      <c r="G1220" s="120">
        <v>45</v>
      </c>
      <c r="H1220" s="120">
        <v>33</v>
      </c>
      <c r="I1220" s="120">
        <v>55</v>
      </c>
      <c r="J1220" s="120">
        <v>41</v>
      </c>
      <c r="K1220" s="120">
        <v>0</v>
      </c>
      <c r="L1220" s="120">
        <v>0</v>
      </c>
      <c r="M1220" s="120">
        <v>0</v>
      </c>
      <c r="N1220" s="120">
        <v>0</v>
      </c>
      <c r="O1220" s="120">
        <v>0</v>
      </c>
      <c r="P1220" s="120">
        <v>0</v>
      </c>
      <c r="Q1220" s="120">
        <v>0</v>
      </c>
      <c r="R1220" s="120">
        <v>327</v>
      </c>
      <c r="AB1220" s="116">
        <f t="shared" ref="AB1220:AB1283" si="305">C1220*1</f>
        <v>32</v>
      </c>
      <c r="AC1220" s="116">
        <f t="shared" ref="AC1220:AC1283" si="306">D1220*1</f>
        <v>41</v>
      </c>
      <c r="AD1220" s="116">
        <f t="shared" ref="AD1220:AD1283" si="307">E1220*1</f>
        <v>38</v>
      </c>
      <c r="AE1220" s="116">
        <f t="shared" ref="AE1220:AE1283" si="308">F1220*1</f>
        <v>42</v>
      </c>
      <c r="AF1220" s="116">
        <f t="shared" ref="AF1220:AF1283" si="309">G1220*1</f>
        <v>45</v>
      </c>
      <c r="AG1220" s="116">
        <f t="shared" ref="AG1220:AG1283" si="310">H1220*1</f>
        <v>33</v>
      </c>
      <c r="AH1220" s="116">
        <f t="shared" ref="AH1220:AH1283" si="311">I1220*1</f>
        <v>55</v>
      </c>
      <c r="AI1220" s="116">
        <f t="shared" ref="AI1220:AI1283" si="312">J1220*1</f>
        <v>41</v>
      </c>
      <c r="AJ1220" s="116">
        <f t="shared" ref="AJ1220:AJ1283" si="313">K1220*1</f>
        <v>0</v>
      </c>
      <c r="AK1220" s="116">
        <f t="shared" ref="AK1220:AK1283" si="314">L1220*1</f>
        <v>0</v>
      </c>
      <c r="AL1220" s="116">
        <f t="shared" ref="AL1220:AL1283" si="315">M1220*1</f>
        <v>0</v>
      </c>
      <c r="AM1220" s="116">
        <f t="shared" ref="AM1220:AM1283" si="316">N1220*1</f>
        <v>0</v>
      </c>
      <c r="AN1220" s="116">
        <f t="shared" ref="AN1220:AN1283" si="317">O1220*1</f>
        <v>0</v>
      </c>
      <c r="AO1220" s="116">
        <f t="shared" ref="AO1220:AO1283" si="318">P1220*1</f>
        <v>0</v>
      </c>
      <c r="AP1220" s="116">
        <f t="shared" ref="AP1220:AP1283" si="319">Q1220*1</f>
        <v>0</v>
      </c>
      <c r="AQ1220" s="116">
        <f t="shared" ref="AQ1220:AQ1283" si="320">R1220*1</f>
        <v>327</v>
      </c>
    </row>
    <row r="1221" spans="1:43" x14ac:dyDescent="0.25">
      <c r="A1221" s="119" t="s">
        <v>1550</v>
      </c>
      <c r="B1221" s="119" t="s">
        <v>1553</v>
      </c>
      <c r="C1221" s="120">
        <v>35</v>
      </c>
      <c r="D1221" s="120">
        <v>62</v>
      </c>
      <c r="E1221" s="120">
        <v>73</v>
      </c>
      <c r="F1221" s="120">
        <v>64</v>
      </c>
      <c r="G1221" s="120">
        <v>88</v>
      </c>
      <c r="H1221" s="120">
        <v>62</v>
      </c>
      <c r="I1221" s="120">
        <v>71</v>
      </c>
      <c r="J1221" s="120">
        <v>64</v>
      </c>
      <c r="K1221" s="120">
        <v>0</v>
      </c>
      <c r="L1221" s="120">
        <v>0</v>
      </c>
      <c r="M1221" s="120">
        <v>0</v>
      </c>
      <c r="N1221" s="120">
        <v>0</v>
      </c>
      <c r="O1221" s="120">
        <v>0</v>
      </c>
      <c r="P1221" s="120">
        <v>0</v>
      </c>
      <c r="Q1221" s="120">
        <v>0</v>
      </c>
      <c r="R1221" s="120">
        <v>519</v>
      </c>
      <c r="AB1221" s="116">
        <f t="shared" si="305"/>
        <v>35</v>
      </c>
      <c r="AC1221" s="116">
        <f t="shared" si="306"/>
        <v>62</v>
      </c>
      <c r="AD1221" s="116">
        <f t="shared" si="307"/>
        <v>73</v>
      </c>
      <c r="AE1221" s="116">
        <f t="shared" si="308"/>
        <v>64</v>
      </c>
      <c r="AF1221" s="116">
        <f t="shared" si="309"/>
        <v>88</v>
      </c>
      <c r="AG1221" s="116">
        <f t="shared" si="310"/>
        <v>62</v>
      </c>
      <c r="AH1221" s="116">
        <f t="shared" si="311"/>
        <v>71</v>
      </c>
      <c r="AI1221" s="116">
        <f t="shared" si="312"/>
        <v>64</v>
      </c>
      <c r="AJ1221" s="116">
        <f t="shared" si="313"/>
        <v>0</v>
      </c>
      <c r="AK1221" s="116">
        <f t="shared" si="314"/>
        <v>0</v>
      </c>
      <c r="AL1221" s="116">
        <f t="shared" si="315"/>
        <v>0</v>
      </c>
      <c r="AM1221" s="116">
        <f t="shared" si="316"/>
        <v>0</v>
      </c>
      <c r="AN1221" s="116">
        <f t="shared" si="317"/>
        <v>0</v>
      </c>
      <c r="AO1221" s="116">
        <f t="shared" si="318"/>
        <v>0</v>
      </c>
      <c r="AP1221" s="116">
        <f t="shared" si="319"/>
        <v>0</v>
      </c>
      <c r="AQ1221" s="116">
        <f t="shared" si="320"/>
        <v>519</v>
      </c>
    </row>
    <row r="1222" spans="1:43" x14ac:dyDescent="0.25">
      <c r="A1222" s="119" t="s">
        <v>1550</v>
      </c>
      <c r="B1222" s="119" t="s">
        <v>1554</v>
      </c>
      <c r="C1222" s="120">
        <v>0</v>
      </c>
      <c r="D1222" s="120">
        <v>0</v>
      </c>
      <c r="E1222" s="120">
        <v>0</v>
      </c>
      <c r="F1222" s="120">
        <v>0</v>
      </c>
      <c r="G1222" s="120">
        <v>73</v>
      </c>
      <c r="H1222" s="120">
        <v>57</v>
      </c>
      <c r="I1222" s="120">
        <v>61</v>
      </c>
      <c r="J1222" s="120">
        <v>71</v>
      </c>
      <c r="K1222" s="120">
        <v>0</v>
      </c>
      <c r="L1222" s="120">
        <v>0</v>
      </c>
      <c r="M1222" s="120">
        <v>0</v>
      </c>
      <c r="N1222" s="120">
        <v>0</v>
      </c>
      <c r="O1222" s="120">
        <v>0</v>
      </c>
      <c r="P1222" s="120">
        <v>0</v>
      </c>
      <c r="Q1222" s="120">
        <v>0</v>
      </c>
      <c r="R1222" s="120">
        <v>262</v>
      </c>
      <c r="AB1222" s="116">
        <f t="shared" si="305"/>
        <v>0</v>
      </c>
      <c r="AC1222" s="116">
        <f t="shared" si="306"/>
        <v>0</v>
      </c>
      <c r="AD1222" s="116">
        <f t="shared" si="307"/>
        <v>0</v>
      </c>
      <c r="AE1222" s="116">
        <f t="shared" si="308"/>
        <v>0</v>
      </c>
      <c r="AF1222" s="116">
        <f t="shared" si="309"/>
        <v>73</v>
      </c>
      <c r="AG1222" s="116">
        <f t="shared" si="310"/>
        <v>57</v>
      </c>
      <c r="AH1222" s="116">
        <f t="shared" si="311"/>
        <v>61</v>
      </c>
      <c r="AI1222" s="116">
        <f t="shared" si="312"/>
        <v>71</v>
      </c>
      <c r="AJ1222" s="116">
        <f t="shared" si="313"/>
        <v>0</v>
      </c>
      <c r="AK1222" s="116">
        <f t="shared" si="314"/>
        <v>0</v>
      </c>
      <c r="AL1222" s="116">
        <f t="shared" si="315"/>
        <v>0</v>
      </c>
      <c r="AM1222" s="116">
        <f t="shared" si="316"/>
        <v>0</v>
      </c>
      <c r="AN1222" s="116">
        <f t="shared" si="317"/>
        <v>0</v>
      </c>
      <c r="AO1222" s="116">
        <f t="shared" si="318"/>
        <v>0</v>
      </c>
      <c r="AP1222" s="116">
        <f t="shared" si="319"/>
        <v>0</v>
      </c>
      <c r="AQ1222" s="116">
        <f t="shared" si="320"/>
        <v>262</v>
      </c>
    </row>
    <row r="1223" spans="1:43" x14ac:dyDescent="0.25">
      <c r="A1223" s="119" t="s">
        <v>1550</v>
      </c>
      <c r="B1223" s="119" t="s">
        <v>1555</v>
      </c>
      <c r="C1223" s="120">
        <v>0</v>
      </c>
      <c r="D1223" s="120">
        <v>0</v>
      </c>
      <c r="E1223" s="120">
        <v>0</v>
      </c>
      <c r="F1223" s="120">
        <v>0</v>
      </c>
      <c r="G1223" s="120">
        <v>0</v>
      </c>
      <c r="H1223" s="120">
        <v>0</v>
      </c>
      <c r="I1223" s="120">
        <v>0</v>
      </c>
      <c r="J1223" s="120">
        <v>0</v>
      </c>
      <c r="K1223" s="120">
        <v>175</v>
      </c>
      <c r="L1223" s="120">
        <v>160</v>
      </c>
      <c r="M1223" s="120">
        <v>0</v>
      </c>
      <c r="N1223" s="120">
        <v>0</v>
      </c>
      <c r="O1223" s="120">
        <v>0</v>
      </c>
      <c r="P1223" s="120">
        <v>0</v>
      </c>
      <c r="Q1223" s="120">
        <v>0</v>
      </c>
      <c r="R1223" s="120">
        <v>335</v>
      </c>
      <c r="AB1223" s="116">
        <f t="shared" si="305"/>
        <v>0</v>
      </c>
      <c r="AC1223" s="116">
        <f t="shared" si="306"/>
        <v>0</v>
      </c>
      <c r="AD1223" s="116">
        <f t="shared" si="307"/>
        <v>0</v>
      </c>
      <c r="AE1223" s="116">
        <f t="shared" si="308"/>
        <v>0</v>
      </c>
      <c r="AF1223" s="116">
        <f t="shared" si="309"/>
        <v>0</v>
      </c>
      <c r="AG1223" s="116">
        <f t="shared" si="310"/>
        <v>0</v>
      </c>
      <c r="AH1223" s="116">
        <f t="shared" si="311"/>
        <v>0</v>
      </c>
      <c r="AI1223" s="116">
        <f t="shared" si="312"/>
        <v>0</v>
      </c>
      <c r="AJ1223" s="116">
        <f t="shared" si="313"/>
        <v>175</v>
      </c>
      <c r="AK1223" s="116">
        <f t="shared" si="314"/>
        <v>160</v>
      </c>
      <c r="AL1223" s="116">
        <f t="shared" si="315"/>
        <v>0</v>
      </c>
      <c r="AM1223" s="116">
        <f t="shared" si="316"/>
        <v>0</v>
      </c>
      <c r="AN1223" s="116">
        <f t="shared" si="317"/>
        <v>0</v>
      </c>
      <c r="AO1223" s="116">
        <f t="shared" si="318"/>
        <v>0</v>
      </c>
      <c r="AP1223" s="116">
        <f t="shared" si="319"/>
        <v>0</v>
      </c>
      <c r="AQ1223" s="116">
        <f t="shared" si="320"/>
        <v>335</v>
      </c>
    </row>
    <row r="1224" spans="1:43" x14ac:dyDescent="0.25">
      <c r="A1224" s="119" t="s">
        <v>1550</v>
      </c>
      <c r="B1224" s="119" t="s">
        <v>1556</v>
      </c>
      <c r="C1224" s="120">
        <v>0</v>
      </c>
      <c r="D1224" s="120">
        <v>0</v>
      </c>
      <c r="E1224" s="120">
        <v>0</v>
      </c>
      <c r="F1224" s="120">
        <v>0</v>
      </c>
      <c r="G1224" s="120">
        <v>0</v>
      </c>
      <c r="H1224" s="120">
        <v>0</v>
      </c>
      <c r="I1224" s="120">
        <v>0</v>
      </c>
      <c r="J1224" s="120">
        <v>0</v>
      </c>
      <c r="K1224" s="120">
        <v>0</v>
      </c>
      <c r="L1224" s="120">
        <v>0</v>
      </c>
      <c r="M1224" s="120">
        <v>145</v>
      </c>
      <c r="N1224" s="120">
        <v>147</v>
      </c>
      <c r="O1224" s="120">
        <v>135</v>
      </c>
      <c r="P1224" s="120">
        <v>151</v>
      </c>
      <c r="Q1224" s="120">
        <v>0</v>
      </c>
      <c r="R1224" s="120">
        <v>578</v>
      </c>
      <c r="AB1224" s="116">
        <f t="shared" si="305"/>
        <v>0</v>
      </c>
      <c r="AC1224" s="116">
        <f t="shared" si="306"/>
        <v>0</v>
      </c>
      <c r="AD1224" s="116">
        <f t="shared" si="307"/>
        <v>0</v>
      </c>
      <c r="AE1224" s="116">
        <f t="shared" si="308"/>
        <v>0</v>
      </c>
      <c r="AF1224" s="116">
        <f t="shared" si="309"/>
        <v>0</v>
      </c>
      <c r="AG1224" s="116">
        <f t="shared" si="310"/>
        <v>0</v>
      </c>
      <c r="AH1224" s="116">
        <f t="shared" si="311"/>
        <v>0</v>
      </c>
      <c r="AI1224" s="116">
        <f t="shared" si="312"/>
        <v>0</v>
      </c>
      <c r="AJ1224" s="116">
        <f t="shared" si="313"/>
        <v>0</v>
      </c>
      <c r="AK1224" s="116">
        <f t="shared" si="314"/>
        <v>0</v>
      </c>
      <c r="AL1224" s="116">
        <f t="shared" si="315"/>
        <v>145</v>
      </c>
      <c r="AM1224" s="116">
        <f t="shared" si="316"/>
        <v>147</v>
      </c>
      <c r="AN1224" s="116">
        <f t="shared" si="317"/>
        <v>135</v>
      </c>
      <c r="AO1224" s="116">
        <f t="shared" si="318"/>
        <v>151</v>
      </c>
      <c r="AP1224" s="116">
        <f t="shared" si="319"/>
        <v>0</v>
      </c>
      <c r="AQ1224" s="116">
        <f t="shared" si="320"/>
        <v>578</v>
      </c>
    </row>
    <row r="1225" spans="1:43" x14ac:dyDescent="0.25">
      <c r="A1225" s="119" t="s">
        <v>1557</v>
      </c>
      <c r="B1225" s="119" t="s">
        <v>1558</v>
      </c>
      <c r="C1225" s="120">
        <v>0</v>
      </c>
      <c r="D1225" s="120">
        <v>20</v>
      </c>
      <c r="E1225" s="120">
        <v>18</v>
      </c>
      <c r="F1225" s="120">
        <v>21</v>
      </c>
      <c r="G1225" s="120">
        <v>19</v>
      </c>
      <c r="H1225" s="120">
        <v>20</v>
      </c>
      <c r="I1225" s="120">
        <v>20</v>
      </c>
      <c r="J1225" s="120">
        <v>24</v>
      </c>
      <c r="K1225" s="120">
        <v>0</v>
      </c>
      <c r="L1225" s="120">
        <v>0</v>
      </c>
      <c r="M1225" s="120">
        <v>0</v>
      </c>
      <c r="N1225" s="120">
        <v>0</v>
      </c>
      <c r="O1225" s="120">
        <v>0</v>
      </c>
      <c r="P1225" s="120">
        <v>0</v>
      </c>
      <c r="Q1225" s="120">
        <v>0</v>
      </c>
      <c r="R1225" s="120">
        <v>142</v>
      </c>
      <c r="AB1225" s="116">
        <f t="shared" si="305"/>
        <v>0</v>
      </c>
      <c r="AC1225" s="116">
        <f t="shared" si="306"/>
        <v>20</v>
      </c>
      <c r="AD1225" s="116">
        <f t="shared" si="307"/>
        <v>18</v>
      </c>
      <c r="AE1225" s="116">
        <f t="shared" si="308"/>
        <v>21</v>
      </c>
      <c r="AF1225" s="116">
        <f t="shared" si="309"/>
        <v>19</v>
      </c>
      <c r="AG1225" s="116">
        <f t="shared" si="310"/>
        <v>20</v>
      </c>
      <c r="AH1225" s="116">
        <f t="shared" si="311"/>
        <v>20</v>
      </c>
      <c r="AI1225" s="116">
        <f t="shared" si="312"/>
        <v>24</v>
      </c>
      <c r="AJ1225" s="116">
        <f t="shared" si="313"/>
        <v>0</v>
      </c>
      <c r="AK1225" s="116">
        <f t="shared" si="314"/>
        <v>0</v>
      </c>
      <c r="AL1225" s="116">
        <f t="shared" si="315"/>
        <v>0</v>
      </c>
      <c r="AM1225" s="116">
        <f t="shared" si="316"/>
        <v>0</v>
      </c>
      <c r="AN1225" s="116">
        <f t="shared" si="317"/>
        <v>0</v>
      </c>
      <c r="AO1225" s="116">
        <f t="shared" si="318"/>
        <v>0</v>
      </c>
      <c r="AP1225" s="116">
        <f t="shared" si="319"/>
        <v>0</v>
      </c>
      <c r="AQ1225" s="116">
        <f t="shared" si="320"/>
        <v>142</v>
      </c>
    </row>
    <row r="1226" spans="1:43" x14ac:dyDescent="0.25">
      <c r="A1226" s="119" t="s">
        <v>1559</v>
      </c>
      <c r="B1226" s="119" t="s">
        <v>1560</v>
      </c>
      <c r="C1226" s="120">
        <v>0</v>
      </c>
      <c r="D1226" s="120">
        <v>0</v>
      </c>
      <c r="E1226" s="120">
        <v>0</v>
      </c>
      <c r="F1226" s="120">
        <v>0</v>
      </c>
      <c r="G1226" s="120">
        <v>0</v>
      </c>
      <c r="H1226" s="120">
        <v>0</v>
      </c>
      <c r="I1226" s="120">
        <v>0</v>
      </c>
      <c r="J1226" s="120">
        <v>0</v>
      </c>
      <c r="K1226" s="120">
        <v>0</v>
      </c>
      <c r="L1226" s="120">
        <v>0</v>
      </c>
      <c r="M1226" s="120">
        <v>165</v>
      </c>
      <c r="N1226" s="120">
        <v>4</v>
      </c>
      <c r="O1226" s="120">
        <v>27</v>
      </c>
      <c r="P1226" s="120">
        <v>2</v>
      </c>
      <c r="Q1226" s="120">
        <v>0</v>
      </c>
      <c r="R1226" s="120">
        <v>198</v>
      </c>
      <c r="AB1226" s="116">
        <f t="shared" si="305"/>
        <v>0</v>
      </c>
      <c r="AC1226" s="116">
        <f t="shared" si="306"/>
        <v>0</v>
      </c>
      <c r="AD1226" s="116">
        <f t="shared" si="307"/>
        <v>0</v>
      </c>
      <c r="AE1226" s="116">
        <f t="shared" si="308"/>
        <v>0</v>
      </c>
      <c r="AF1226" s="116">
        <f t="shared" si="309"/>
        <v>0</v>
      </c>
      <c r="AG1226" s="116">
        <f t="shared" si="310"/>
        <v>0</v>
      </c>
      <c r="AH1226" s="116">
        <f t="shared" si="311"/>
        <v>0</v>
      </c>
      <c r="AI1226" s="116">
        <f t="shared" si="312"/>
        <v>0</v>
      </c>
      <c r="AJ1226" s="116">
        <f t="shared" si="313"/>
        <v>0</v>
      </c>
      <c r="AK1226" s="116">
        <f t="shared" si="314"/>
        <v>0</v>
      </c>
      <c r="AL1226" s="116">
        <f t="shared" si="315"/>
        <v>165</v>
      </c>
      <c r="AM1226" s="116">
        <f t="shared" si="316"/>
        <v>4</v>
      </c>
      <c r="AN1226" s="116">
        <f t="shared" si="317"/>
        <v>27</v>
      </c>
      <c r="AO1226" s="116">
        <f t="shared" si="318"/>
        <v>2</v>
      </c>
      <c r="AP1226" s="116">
        <f t="shared" si="319"/>
        <v>0</v>
      </c>
      <c r="AQ1226" s="116">
        <f t="shared" si="320"/>
        <v>198</v>
      </c>
    </row>
    <row r="1227" spans="1:43" x14ac:dyDescent="0.25">
      <c r="A1227" s="119" t="s">
        <v>1561</v>
      </c>
      <c r="B1227" s="119" t="s">
        <v>1562</v>
      </c>
      <c r="C1227" s="120">
        <v>0</v>
      </c>
      <c r="D1227" s="120">
        <v>0</v>
      </c>
      <c r="E1227" s="120">
        <v>0</v>
      </c>
      <c r="F1227" s="120">
        <v>0</v>
      </c>
      <c r="G1227" s="120">
        <v>0</v>
      </c>
      <c r="H1227" s="120">
        <v>0</v>
      </c>
      <c r="I1227" s="120">
        <v>0</v>
      </c>
      <c r="J1227" s="120">
        <v>0</v>
      </c>
      <c r="K1227" s="120">
        <v>0</v>
      </c>
      <c r="L1227" s="120">
        <v>0</v>
      </c>
      <c r="M1227" s="120">
        <v>101</v>
      </c>
      <c r="N1227" s="120">
        <v>1</v>
      </c>
      <c r="O1227" s="120">
        <v>35</v>
      </c>
      <c r="P1227" s="120">
        <v>3</v>
      </c>
      <c r="Q1227" s="120">
        <v>0</v>
      </c>
      <c r="R1227" s="120">
        <v>140</v>
      </c>
      <c r="AB1227" s="116">
        <f t="shared" si="305"/>
        <v>0</v>
      </c>
      <c r="AC1227" s="116">
        <f t="shared" si="306"/>
        <v>0</v>
      </c>
      <c r="AD1227" s="116">
        <f t="shared" si="307"/>
        <v>0</v>
      </c>
      <c r="AE1227" s="116">
        <f t="shared" si="308"/>
        <v>0</v>
      </c>
      <c r="AF1227" s="116">
        <f t="shared" si="309"/>
        <v>0</v>
      </c>
      <c r="AG1227" s="116">
        <f t="shared" si="310"/>
        <v>0</v>
      </c>
      <c r="AH1227" s="116">
        <f t="shared" si="311"/>
        <v>0</v>
      </c>
      <c r="AI1227" s="116">
        <f t="shared" si="312"/>
        <v>0</v>
      </c>
      <c r="AJ1227" s="116">
        <f t="shared" si="313"/>
        <v>0</v>
      </c>
      <c r="AK1227" s="116">
        <f t="shared" si="314"/>
        <v>0</v>
      </c>
      <c r="AL1227" s="116">
        <f t="shared" si="315"/>
        <v>101</v>
      </c>
      <c r="AM1227" s="116">
        <f t="shared" si="316"/>
        <v>1</v>
      </c>
      <c r="AN1227" s="116">
        <f t="shared" si="317"/>
        <v>35</v>
      </c>
      <c r="AO1227" s="116">
        <f t="shared" si="318"/>
        <v>3</v>
      </c>
      <c r="AP1227" s="116">
        <f t="shared" si="319"/>
        <v>0</v>
      </c>
      <c r="AQ1227" s="116">
        <f t="shared" si="320"/>
        <v>140</v>
      </c>
    </row>
    <row r="1228" spans="1:43" x14ac:dyDescent="0.25">
      <c r="A1228" s="119" t="s">
        <v>1563</v>
      </c>
      <c r="B1228" s="119" t="s">
        <v>1564</v>
      </c>
      <c r="C1228" s="120">
        <v>0</v>
      </c>
      <c r="D1228" s="120">
        <v>0</v>
      </c>
      <c r="E1228" s="120">
        <v>0</v>
      </c>
      <c r="F1228" s="120">
        <v>0</v>
      </c>
      <c r="G1228" s="120">
        <v>0</v>
      </c>
      <c r="H1228" s="120">
        <v>0</v>
      </c>
      <c r="I1228" s="120">
        <v>0</v>
      </c>
      <c r="J1228" s="120">
        <v>0</v>
      </c>
      <c r="K1228" s="120">
        <v>0</v>
      </c>
      <c r="L1228" s="120">
        <v>0</v>
      </c>
      <c r="M1228" s="120">
        <v>106</v>
      </c>
      <c r="N1228" s="120">
        <v>3</v>
      </c>
      <c r="O1228" s="120">
        <v>40</v>
      </c>
      <c r="P1228" s="120">
        <v>9</v>
      </c>
      <c r="Q1228" s="120">
        <v>0</v>
      </c>
      <c r="R1228" s="120">
        <v>158</v>
      </c>
      <c r="AB1228" s="116">
        <f t="shared" si="305"/>
        <v>0</v>
      </c>
      <c r="AC1228" s="116">
        <f t="shared" si="306"/>
        <v>0</v>
      </c>
      <c r="AD1228" s="116">
        <f t="shared" si="307"/>
        <v>0</v>
      </c>
      <c r="AE1228" s="116">
        <f t="shared" si="308"/>
        <v>0</v>
      </c>
      <c r="AF1228" s="116">
        <f t="shared" si="309"/>
        <v>0</v>
      </c>
      <c r="AG1228" s="116">
        <f t="shared" si="310"/>
        <v>0</v>
      </c>
      <c r="AH1228" s="116">
        <f t="shared" si="311"/>
        <v>0</v>
      </c>
      <c r="AI1228" s="116">
        <f t="shared" si="312"/>
        <v>0</v>
      </c>
      <c r="AJ1228" s="116">
        <f t="shared" si="313"/>
        <v>0</v>
      </c>
      <c r="AK1228" s="116">
        <f t="shared" si="314"/>
        <v>0</v>
      </c>
      <c r="AL1228" s="116">
        <f t="shared" si="315"/>
        <v>106</v>
      </c>
      <c r="AM1228" s="116">
        <f t="shared" si="316"/>
        <v>3</v>
      </c>
      <c r="AN1228" s="116">
        <f t="shared" si="317"/>
        <v>40</v>
      </c>
      <c r="AO1228" s="116">
        <f t="shared" si="318"/>
        <v>9</v>
      </c>
      <c r="AP1228" s="116">
        <f t="shared" si="319"/>
        <v>0</v>
      </c>
      <c r="AQ1228" s="116">
        <f t="shared" si="320"/>
        <v>158</v>
      </c>
    </row>
    <row r="1229" spans="1:43" x14ac:dyDescent="0.25">
      <c r="A1229" s="119" t="s">
        <v>1565</v>
      </c>
      <c r="B1229" s="119" t="s">
        <v>1566</v>
      </c>
      <c r="C1229" s="120">
        <v>0</v>
      </c>
      <c r="D1229" s="120">
        <v>63</v>
      </c>
      <c r="E1229" s="120">
        <v>63</v>
      </c>
      <c r="F1229" s="120">
        <v>63</v>
      </c>
      <c r="G1229" s="120">
        <v>63</v>
      </c>
      <c r="H1229" s="120">
        <v>63</v>
      </c>
      <c r="I1229" s="120">
        <v>63</v>
      </c>
      <c r="J1229" s="120">
        <v>63</v>
      </c>
      <c r="K1229" s="120">
        <v>63</v>
      </c>
      <c r="L1229" s="120">
        <v>63</v>
      </c>
      <c r="M1229" s="120">
        <v>62</v>
      </c>
      <c r="N1229" s="120">
        <v>59</v>
      </c>
      <c r="O1229" s="120">
        <v>54</v>
      </c>
      <c r="P1229" s="120">
        <v>53</v>
      </c>
      <c r="Q1229" s="120">
        <v>0</v>
      </c>
      <c r="R1229" s="120">
        <v>795</v>
      </c>
      <c r="AB1229" s="116">
        <f t="shared" si="305"/>
        <v>0</v>
      </c>
      <c r="AC1229" s="116">
        <f t="shared" si="306"/>
        <v>63</v>
      </c>
      <c r="AD1229" s="116">
        <f t="shared" si="307"/>
        <v>63</v>
      </c>
      <c r="AE1229" s="116">
        <f t="shared" si="308"/>
        <v>63</v>
      </c>
      <c r="AF1229" s="116">
        <f t="shared" si="309"/>
        <v>63</v>
      </c>
      <c r="AG1229" s="116">
        <f t="shared" si="310"/>
        <v>63</v>
      </c>
      <c r="AH1229" s="116">
        <f t="shared" si="311"/>
        <v>63</v>
      </c>
      <c r="AI1229" s="116">
        <f t="shared" si="312"/>
        <v>63</v>
      </c>
      <c r="AJ1229" s="116">
        <f t="shared" si="313"/>
        <v>63</v>
      </c>
      <c r="AK1229" s="116">
        <f t="shared" si="314"/>
        <v>63</v>
      </c>
      <c r="AL1229" s="116">
        <f t="shared" si="315"/>
        <v>62</v>
      </c>
      <c r="AM1229" s="116">
        <f t="shared" si="316"/>
        <v>59</v>
      </c>
      <c r="AN1229" s="116">
        <f t="shared" si="317"/>
        <v>54</v>
      </c>
      <c r="AO1229" s="116">
        <f t="shared" si="318"/>
        <v>53</v>
      </c>
      <c r="AP1229" s="116">
        <f t="shared" si="319"/>
        <v>0</v>
      </c>
      <c r="AQ1229" s="116">
        <f t="shared" si="320"/>
        <v>795</v>
      </c>
    </row>
    <row r="1230" spans="1:43" x14ac:dyDescent="0.25">
      <c r="A1230" s="119" t="s">
        <v>1567</v>
      </c>
      <c r="B1230" s="119" t="s">
        <v>1568</v>
      </c>
      <c r="C1230" s="120">
        <v>0</v>
      </c>
      <c r="D1230" s="120">
        <v>46</v>
      </c>
      <c r="E1230" s="120">
        <v>50</v>
      </c>
      <c r="F1230" s="120">
        <v>50</v>
      </c>
      <c r="G1230" s="120">
        <v>50</v>
      </c>
      <c r="H1230" s="120">
        <v>50</v>
      </c>
      <c r="I1230" s="120">
        <v>0</v>
      </c>
      <c r="J1230" s="120">
        <v>0</v>
      </c>
      <c r="K1230" s="120">
        <v>74</v>
      </c>
      <c r="L1230" s="120">
        <v>77</v>
      </c>
      <c r="M1230" s="120">
        <v>67</v>
      </c>
      <c r="N1230" s="120">
        <v>55</v>
      </c>
      <c r="O1230" s="120">
        <v>59</v>
      </c>
      <c r="P1230" s="120">
        <v>43</v>
      </c>
      <c r="Q1230" s="120">
        <v>0</v>
      </c>
      <c r="R1230" s="120">
        <v>621</v>
      </c>
      <c r="AB1230" s="116">
        <f t="shared" si="305"/>
        <v>0</v>
      </c>
      <c r="AC1230" s="116">
        <f t="shared" si="306"/>
        <v>46</v>
      </c>
      <c r="AD1230" s="116">
        <f t="shared" si="307"/>
        <v>50</v>
      </c>
      <c r="AE1230" s="116">
        <f t="shared" si="308"/>
        <v>50</v>
      </c>
      <c r="AF1230" s="116">
        <f t="shared" si="309"/>
        <v>50</v>
      </c>
      <c r="AG1230" s="116">
        <f t="shared" si="310"/>
        <v>50</v>
      </c>
      <c r="AH1230" s="116">
        <f t="shared" si="311"/>
        <v>0</v>
      </c>
      <c r="AI1230" s="116">
        <f t="shared" si="312"/>
        <v>0</v>
      </c>
      <c r="AJ1230" s="116">
        <f t="shared" si="313"/>
        <v>74</v>
      </c>
      <c r="AK1230" s="116">
        <f t="shared" si="314"/>
        <v>77</v>
      </c>
      <c r="AL1230" s="116">
        <f t="shared" si="315"/>
        <v>67</v>
      </c>
      <c r="AM1230" s="116">
        <f t="shared" si="316"/>
        <v>55</v>
      </c>
      <c r="AN1230" s="116">
        <f t="shared" si="317"/>
        <v>59</v>
      </c>
      <c r="AO1230" s="116">
        <f t="shared" si="318"/>
        <v>43</v>
      </c>
      <c r="AP1230" s="116">
        <f t="shared" si="319"/>
        <v>0</v>
      </c>
      <c r="AQ1230" s="116">
        <f t="shared" si="320"/>
        <v>621</v>
      </c>
    </row>
    <row r="1231" spans="1:43" x14ac:dyDescent="0.25">
      <c r="A1231" s="119" t="s">
        <v>1569</v>
      </c>
      <c r="B1231" s="119" t="s">
        <v>1570</v>
      </c>
      <c r="C1231" s="120">
        <v>20</v>
      </c>
      <c r="D1231" s="120">
        <v>21</v>
      </c>
      <c r="E1231" s="120">
        <v>22</v>
      </c>
      <c r="F1231" s="120">
        <v>30</v>
      </c>
      <c r="G1231" s="120">
        <v>33</v>
      </c>
      <c r="H1231" s="120">
        <v>30</v>
      </c>
      <c r="I1231" s="120">
        <v>20</v>
      </c>
      <c r="J1231" s="120">
        <v>25</v>
      </c>
      <c r="K1231" s="120">
        <v>0</v>
      </c>
      <c r="L1231" s="120">
        <v>0</v>
      </c>
      <c r="M1231" s="120">
        <v>0</v>
      </c>
      <c r="N1231" s="120">
        <v>0</v>
      </c>
      <c r="O1231" s="120">
        <v>0</v>
      </c>
      <c r="P1231" s="120">
        <v>0</v>
      </c>
      <c r="Q1231" s="120">
        <v>0</v>
      </c>
      <c r="R1231" s="120">
        <v>201</v>
      </c>
      <c r="AB1231" s="116">
        <f t="shared" si="305"/>
        <v>20</v>
      </c>
      <c r="AC1231" s="116">
        <f t="shared" si="306"/>
        <v>21</v>
      </c>
      <c r="AD1231" s="116">
        <f t="shared" si="307"/>
        <v>22</v>
      </c>
      <c r="AE1231" s="116">
        <f t="shared" si="308"/>
        <v>30</v>
      </c>
      <c r="AF1231" s="116">
        <f t="shared" si="309"/>
        <v>33</v>
      </c>
      <c r="AG1231" s="116">
        <f t="shared" si="310"/>
        <v>30</v>
      </c>
      <c r="AH1231" s="116">
        <f t="shared" si="311"/>
        <v>20</v>
      </c>
      <c r="AI1231" s="116">
        <f t="shared" si="312"/>
        <v>25</v>
      </c>
      <c r="AJ1231" s="116">
        <f t="shared" si="313"/>
        <v>0</v>
      </c>
      <c r="AK1231" s="116">
        <f t="shared" si="314"/>
        <v>0</v>
      </c>
      <c r="AL1231" s="116">
        <f t="shared" si="315"/>
        <v>0</v>
      </c>
      <c r="AM1231" s="116">
        <f t="shared" si="316"/>
        <v>0</v>
      </c>
      <c r="AN1231" s="116">
        <f t="shared" si="317"/>
        <v>0</v>
      </c>
      <c r="AO1231" s="116">
        <f t="shared" si="318"/>
        <v>0</v>
      </c>
      <c r="AP1231" s="116">
        <f t="shared" si="319"/>
        <v>0</v>
      </c>
      <c r="AQ1231" s="116">
        <f t="shared" si="320"/>
        <v>201</v>
      </c>
    </row>
    <row r="1232" spans="1:43" x14ac:dyDescent="0.25">
      <c r="A1232" s="119" t="s">
        <v>1569</v>
      </c>
      <c r="B1232" s="119" t="s">
        <v>1571</v>
      </c>
      <c r="C1232" s="120">
        <v>20</v>
      </c>
      <c r="D1232" s="120">
        <v>20</v>
      </c>
      <c r="E1232" s="120">
        <v>16</v>
      </c>
      <c r="F1232" s="120">
        <v>12</v>
      </c>
      <c r="G1232" s="120">
        <v>18</v>
      </c>
      <c r="H1232" s="120">
        <v>16</v>
      </c>
      <c r="I1232" s="120">
        <v>16</v>
      </c>
      <c r="J1232" s="120">
        <v>23</v>
      </c>
      <c r="K1232" s="120">
        <v>0</v>
      </c>
      <c r="L1232" s="120">
        <v>0</v>
      </c>
      <c r="M1232" s="120">
        <v>0</v>
      </c>
      <c r="N1232" s="120">
        <v>0</v>
      </c>
      <c r="O1232" s="120">
        <v>0</v>
      </c>
      <c r="P1232" s="120">
        <v>0</v>
      </c>
      <c r="Q1232" s="120">
        <v>0</v>
      </c>
      <c r="R1232" s="120">
        <v>141</v>
      </c>
      <c r="AB1232" s="116">
        <f t="shared" si="305"/>
        <v>20</v>
      </c>
      <c r="AC1232" s="116">
        <f t="shared" si="306"/>
        <v>20</v>
      </c>
      <c r="AD1232" s="116">
        <f t="shared" si="307"/>
        <v>16</v>
      </c>
      <c r="AE1232" s="116">
        <f t="shared" si="308"/>
        <v>12</v>
      </c>
      <c r="AF1232" s="116">
        <f t="shared" si="309"/>
        <v>18</v>
      </c>
      <c r="AG1232" s="116">
        <f t="shared" si="310"/>
        <v>16</v>
      </c>
      <c r="AH1232" s="116">
        <f t="shared" si="311"/>
        <v>16</v>
      </c>
      <c r="AI1232" s="116">
        <f t="shared" si="312"/>
        <v>23</v>
      </c>
      <c r="AJ1232" s="116">
        <f t="shared" si="313"/>
        <v>0</v>
      </c>
      <c r="AK1232" s="116">
        <f t="shared" si="314"/>
        <v>0</v>
      </c>
      <c r="AL1232" s="116">
        <f t="shared" si="315"/>
        <v>0</v>
      </c>
      <c r="AM1232" s="116">
        <f t="shared" si="316"/>
        <v>0</v>
      </c>
      <c r="AN1232" s="116">
        <f t="shared" si="317"/>
        <v>0</v>
      </c>
      <c r="AO1232" s="116">
        <f t="shared" si="318"/>
        <v>0</v>
      </c>
      <c r="AP1232" s="116">
        <f t="shared" si="319"/>
        <v>0</v>
      </c>
      <c r="AQ1232" s="116">
        <f t="shared" si="320"/>
        <v>141</v>
      </c>
    </row>
    <row r="1233" spans="1:43" x14ac:dyDescent="0.25">
      <c r="A1233" s="119" t="s">
        <v>1569</v>
      </c>
      <c r="B1233" s="119" t="s">
        <v>1572</v>
      </c>
      <c r="C1233" s="120">
        <v>0</v>
      </c>
      <c r="D1233" s="120">
        <v>0</v>
      </c>
      <c r="E1233" s="120">
        <v>0</v>
      </c>
      <c r="F1233" s="120">
        <v>0</v>
      </c>
      <c r="G1233" s="120">
        <v>0</v>
      </c>
      <c r="H1233" s="120">
        <v>0</v>
      </c>
      <c r="I1233" s="120">
        <v>0</v>
      </c>
      <c r="J1233" s="120">
        <v>0</v>
      </c>
      <c r="K1233" s="120">
        <v>66</v>
      </c>
      <c r="L1233" s="120">
        <v>58</v>
      </c>
      <c r="M1233" s="120">
        <v>30</v>
      </c>
      <c r="N1233" s="120">
        <v>29</v>
      </c>
      <c r="O1233" s="120">
        <v>17</v>
      </c>
      <c r="P1233" s="120">
        <v>36</v>
      </c>
      <c r="Q1233" s="120">
        <v>3</v>
      </c>
      <c r="R1233" s="120">
        <v>239</v>
      </c>
      <c r="AB1233" s="116">
        <f t="shared" si="305"/>
        <v>0</v>
      </c>
      <c r="AC1233" s="116">
        <f t="shared" si="306"/>
        <v>0</v>
      </c>
      <c r="AD1233" s="116">
        <f t="shared" si="307"/>
        <v>0</v>
      </c>
      <c r="AE1233" s="116">
        <f t="shared" si="308"/>
        <v>0</v>
      </c>
      <c r="AF1233" s="116">
        <f t="shared" si="309"/>
        <v>0</v>
      </c>
      <c r="AG1233" s="116">
        <f t="shared" si="310"/>
        <v>0</v>
      </c>
      <c r="AH1233" s="116">
        <f t="shared" si="311"/>
        <v>0</v>
      </c>
      <c r="AI1233" s="116">
        <f t="shared" si="312"/>
        <v>0</v>
      </c>
      <c r="AJ1233" s="116">
        <f t="shared" si="313"/>
        <v>66</v>
      </c>
      <c r="AK1233" s="116">
        <f t="shared" si="314"/>
        <v>58</v>
      </c>
      <c r="AL1233" s="116">
        <f t="shared" si="315"/>
        <v>30</v>
      </c>
      <c r="AM1233" s="116">
        <f t="shared" si="316"/>
        <v>29</v>
      </c>
      <c r="AN1233" s="116">
        <f t="shared" si="317"/>
        <v>17</v>
      </c>
      <c r="AO1233" s="116">
        <f t="shared" si="318"/>
        <v>36</v>
      </c>
      <c r="AP1233" s="116">
        <f t="shared" si="319"/>
        <v>3</v>
      </c>
      <c r="AQ1233" s="116">
        <f t="shared" si="320"/>
        <v>239</v>
      </c>
    </row>
    <row r="1234" spans="1:43" x14ac:dyDescent="0.25">
      <c r="A1234" s="119" t="s">
        <v>1573</v>
      </c>
      <c r="B1234" s="119" t="s">
        <v>1574</v>
      </c>
      <c r="C1234" s="120">
        <v>0</v>
      </c>
      <c r="D1234" s="120">
        <v>44</v>
      </c>
      <c r="E1234" s="120">
        <v>44</v>
      </c>
      <c r="F1234" s="120">
        <v>44</v>
      </c>
      <c r="G1234" s="120">
        <v>44</v>
      </c>
      <c r="H1234" s="120">
        <v>44</v>
      </c>
      <c r="I1234" s="120">
        <v>44</v>
      </c>
      <c r="J1234" s="120">
        <v>65</v>
      </c>
      <c r="K1234" s="120">
        <v>51</v>
      </c>
      <c r="L1234" s="120">
        <v>53</v>
      </c>
      <c r="M1234" s="120">
        <v>50</v>
      </c>
      <c r="N1234" s="120">
        <v>39</v>
      </c>
      <c r="O1234" s="120">
        <v>27</v>
      </c>
      <c r="P1234" s="120">
        <v>35</v>
      </c>
      <c r="Q1234" s="120">
        <v>0</v>
      </c>
      <c r="R1234" s="120">
        <v>584</v>
      </c>
      <c r="AB1234" s="116">
        <f t="shared" si="305"/>
        <v>0</v>
      </c>
      <c r="AC1234" s="116">
        <f t="shared" si="306"/>
        <v>44</v>
      </c>
      <c r="AD1234" s="116">
        <f t="shared" si="307"/>
        <v>44</v>
      </c>
      <c r="AE1234" s="116">
        <f t="shared" si="308"/>
        <v>44</v>
      </c>
      <c r="AF1234" s="116">
        <f t="shared" si="309"/>
        <v>44</v>
      </c>
      <c r="AG1234" s="116">
        <f t="shared" si="310"/>
        <v>44</v>
      </c>
      <c r="AH1234" s="116">
        <f t="shared" si="311"/>
        <v>44</v>
      </c>
      <c r="AI1234" s="116">
        <f t="shared" si="312"/>
        <v>65</v>
      </c>
      <c r="AJ1234" s="116">
        <f t="shared" si="313"/>
        <v>51</v>
      </c>
      <c r="AK1234" s="116">
        <f t="shared" si="314"/>
        <v>53</v>
      </c>
      <c r="AL1234" s="116">
        <f t="shared" si="315"/>
        <v>50</v>
      </c>
      <c r="AM1234" s="116">
        <f t="shared" si="316"/>
        <v>39</v>
      </c>
      <c r="AN1234" s="116">
        <f t="shared" si="317"/>
        <v>27</v>
      </c>
      <c r="AO1234" s="116">
        <f t="shared" si="318"/>
        <v>35</v>
      </c>
      <c r="AP1234" s="116">
        <f t="shared" si="319"/>
        <v>0</v>
      </c>
      <c r="AQ1234" s="116">
        <f t="shared" si="320"/>
        <v>584</v>
      </c>
    </row>
    <row r="1235" spans="1:43" x14ac:dyDescent="0.25">
      <c r="A1235" s="119" t="s">
        <v>1575</v>
      </c>
      <c r="B1235" s="119" t="s">
        <v>1576</v>
      </c>
      <c r="C1235" s="120">
        <v>0</v>
      </c>
      <c r="D1235" s="120">
        <v>0</v>
      </c>
      <c r="E1235" s="120">
        <v>0</v>
      </c>
      <c r="F1235" s="120">
        <v>0</v>
      </c>
      <c r="G1235" s="120">
        <v>0</v>
      </c>
      <c r="H1235" s="120">
        <v>0</v>
      </c>
      <c r="I1235" s="120">
        <v>0</v>
      </c>
      <c r="J1235" s="120">
        <v>0</v>
      </c>
      <c r="K1235" s="120">
        <v>71</v>
      </c>
      <c r="L1235" s="120">
        <v>71</v>
      </c>
      <c r="M1235" s="120">
        <v>55</v>
      </c>
      <c r="N1235" s="120">
        <v>67</v>
      </c>
      <c r="O1235" s="120">
        <v>67</v>
      </c>
      <c r="P1235" s="120">
        <v>66</v>
      </c>
      <c r="Q1235" s="120">
        <v>0</v>
      </c>
      <c r="R1235" s="120">
        <v>397</v>
      </c>
      <c r="AB1235" s="116">
        <f t="shared" si="305"/>
        <v>0</v>
      </c>
      <c r="AC1235" s="116">
        <f t="shared" si="306"/>
        <v>0</v>
      </c>
      <c r="AD1235" s="116">
        <f t="shared" si="307"/>
        <v>0</v>
      </c>
      <c r="AE1235" s="116">
        <f t="shared" si="308"/>
        <v>0</v>
      </c>
      <c r="AF1235" s="116">
        <f t="shared" si="309"/>
        <v>0</v>
      </c>
      <c r="AG1235" s="116">
        <f t="shared" si="310"/>
        <v>0</v>
      </c>
      <c r="AH1235" s="116">
        <f t="shared" si="311"/>
        <v>0</v>
      </c>
      <c r="AI1235" s="116">
        <f t="shared" si="312"/>
        <v>0</v>
      </c>
      <c r="AJ1235" s="116">
        <f t="shared" si="313"/>
        <v>71</v>
      </c>
      <c r="AK1235" s="116">
        <f t="shared" si="314"/>
        <v>71</v>
      </c>
      <c r="AL1235" s="116">
        <f t="shared" si="315"/>
        <v>55</v>
      </c>
      <c r="AM1235" s="116">
        <f t="shared" si="316"/>
        <v>67</v>
      </c>
      <c r="AN1235" s="116">
        <f t="shared" si="317"/>
        <v>67</v>
      </c>
      <c r="AO1235" s="116">
        <f t="shared" si="318"/>
        <v>66</v>
      </c>
      <c r="AP1235" s="116">
        <f t="shared" si="319"/>
        <v>0</v>
      </c>
      <c r="AQ1235" s="116">
        <f t="shared" si="320"/>
        <v>397</v>
      </c>
    </row>
    <row r="1236" spans="1:43" x14ac:dyDescent="0.25">
      <c r="A1236" s="119" t="s">
        <v>1577</v>
      </c>
      <c r="B1236" s="119" t="s">
        <v>1578</v>
      </c>
      <c r="C1236" s="120">
        <v>13</v>
      </c>
      <c r="D1236" s="120">
        <v>29</v>
      </c>
      <c r="E1236" s="120">
        <v>37</v>
      </c>
      <c r="F1236" s="120">
        <v>49</v>
      </c>
      <c r="G1236" s="120">
        <v>24</v>
      </c>
      <c r="H1236" s="120">
        <v>40</v>
      </c>
      <c r="I1236" s="120">
        <v>44</v>
      </c>
      <c r="J1236" s="120">
        <v>0</v>
      </c>
      <c r="K1236" s="120">
        <v>0</v>
      </c>
      <c r="L1236" s="120">
        <v>0</v>
      </c>
      <c r="M1236" s="120">
        <v>0</v>
      </c>
      <c r="N1236" s="120">
        <v>0</v>
      </c>
      <c r="O1236" s="120">
        <v>0</v>
      </c>
      <c r="P1236" s="120">
        <v>0</v>
      </c>
      <c r="Q1236" s="120">
        <v>0</v>
      </c>
      <c r="R1236" s="120">
        <v>236</v>
      </c>
      <c r="AB1236" s="116">
        <f t="shared" si="305"/>
        <v>13</v>
      </c>
      <c r="AC1236" s="116">
        <f t="shared" si="306"/>
        <v>29</v>
      </c>
      <c r="AD1236" s="116">
        <f t="shared" si="307"/>
        <v>37</v>
      </c>
      <c r="AE1236" s="116">
        <f t="shared" si="308"/>
        <v>49</v>
      </c>
      <c r="AF1236" s="116">
        <f t="shared" si="309"/>
        <v>24</v>
      </c>
      <c r="AG1236" s="116">
        <f t="shared" si="310"/>
        <v>40</v>
      </c>
      <c r="AH1236" s="116">
        <f t="shared" si="311"/>
        <v>44</v>
      </c>
      <c r="AI1236" s="116">
        <f t="shared" si="312"/>
        <v>0</v>
      </c>
      <c r="AJ1236" s="116">
        <f t="shared" si="313"/>
        <v>0</v>
      </c>
      <c r="AK1236" s="116">
        <f t="shared" si="314"/>
        <v>0</v>
      </c>
      <c r="AL1236" s="116">
        <f t="shared" si="315"/>
        <v>0</v>
      </c>
      <c r="AM1236" s="116">
        <f t="shared" si="316"/>
        <v>0</v>
      </c>
      <c r="AN1236" s="116">
        <f t="shared" si="317"/>
        <v>0</v>
      </c>
      <c r="AO1236" s="116">
        <f t="shared" si="318"/>
        <v>0</v>
      </c>
      <c r="AP1236" s="116">
        <f t="shared" si="319"/>
        <v>0</v>
      </c>
      <c r="AQ1236" s="116">
        <f t="shared" si="320"/>
        <v>236</v>
      </c>
    </row>
    <row r="1237" spans="1:43" x14ac:dyDescent="0.25">
      <c r="A1237" s="119" t="s">
        <v>1577</v>
      </c>
      <c r="B1237" s="119" t="s">
        <v>1579</v>
      </c>
      <c r="C1237" s="120">
        <v>28</v>
      </c>
      <c r="D1237" s="120">
        <v>36</v>
      </c>
      <c r="E1237" s="120">
        <v>46</v>
      </c>
      <c r="F1237" s="120">
        <v>38</v>
      </c>
      <c r="G1237" s="120">
        <v>27</v>
      </c>
      <c r="H1237" s="120">
        <v>45</v>
      </c>
      <c r="I1237" s="120">
        <v>29</v>
      </c>
      <c r="J1237" s="120">
        <v>0</v>
      </c>
      <c r="K1237" s="120">
        <v>0</v>
      </c>
      <c r="L1237" s="120">
        <v>0</v>
      </c>
      <c r="M1237" s="120">
        <v>0</v>
      </c>
      <c r="N1237" s="120">
        <v>0</v>
      </c>
      <c r="O1237" s="120">
        <v>0</v>
      </c>
      <c r="P1237" s="120">
        <v>0</v>
      </c>
      <c r="Q1237" s="120">
        <v>0</v>
      </c>
      <c r="R1237" s="120">
        <v>249</v>
      </c>
      <c r="AB1237" s="116">
        <f t="shared" si="305"/>
        <v>28</v>
      </c>
      <c r="AC1237" s="116">
        <f t="shared" si="306"/>
        <v>36</v>
      </c>
      <c r="AD1237" s="116">
        <f t="shared" si="307"/>
        <v>46</v>
      </c>
      <c r="AE1237" s="116">
        <f t="shared" si="308"/>
        <v>38</v>
      </c>
      <c r="AF1237" s="116">
        <f t="shared" si="309"/>
        <v>27</v>
      </c>
      <c r="AG1237" s="116">
        <f t="shared" si="310"/>
        <v>45</v>
      </c>
      <c r="AH1237" s="116">
        <f t="shared" si="311"/>
        <v>29</v>
      </c>
      <c r="AI1237" s="116">
        <f t="shared" si="312"/>
        <v>0</v>
      </c>
      <c r="AJ1237" s="116">
        <f t="shared" si="313"/>
        <v>0</v>
      </c>
      <c r="AK1237" s="116">
        <f t="shared" si="314"/>
        <v>0</v>
      </c>
      <c r="AL1237" s="116">
        <f t="shared" si="315"/>
        <v>0</v>
      </c>
      <c r="AM1237" s="116">
        <f t="shared" si="316"/>
        <v>0</v>
      </c>
      <c r="AN1237" s="116">
        <f t="shared" si="317"/>
        <v>0</v>
      </c>
      <c r="AO1237" s="116">
        <f t="shared" si="318"/>
        <v>0</v>
      </c>
      <c r="AP1237" s="116">
        <f t="shared" si="319"/>
        <v>0</v>
      </c>
      <c r="AQ1237" s="116">
        <f t="shared" si="320"/>
        <v>249</v>
      </c>
    </row>
    <row r="1238" spans="1:43" x14ac:dyDescent="0.25">
      <c r="A1238" s="119" t="s">
        <v>1577</v>
      </c>
      <c r="B1238" s="119" t="s">
        <v>1580</v>
      </c>
      <c r="C1238" s="120">
        <v>0</v>
      </c>
      <c r="D1238" s="120">
        <v>0</v>
      </c>
      <c r="E1238" s="120">
        <v>2</v>
      </c>
      <c r="F1238" s="120">
        <v>2</v>
      </c>
      <c r="G1238" s="120">
        <v>8</v>
      </c>
      <c r="H1238" s="120">
        <v>4</v>
      </c>
      <c r="I1238" s="120">
        <v>8</v>
      </c>
      <c r="J1238" s="120">
        <v>0</v>
      </c>
      <c r="K1238" s="120">
        <v>0</v>
      </c>
      <c r="L1238" s="120">
        <v>0</v>
      </c>
      <c r="M1238" s="120">
        <v>0</v>
      </c>
      <c r="N1238" s="120">
        <v>0</v>
      </c>
      <c r="O1238" s="120">
        <v>0</v>
      </c>
      <c r="P1238" s="120">
        <v>0</v>
      </c>
      <c r="Q1238" s="120">
        <v>0</v>
      </c>
      <c r="R1238" s="120">
        <v>24</v>
      </c>
      <c r="AB1238" s="116">
        <f t="shared" si="305"/>
        <v>0</v>
      </c>
      <c r="AC1238" s="116">
        <f t="shared" si="306"/>
        <v>0</v>
      </c>
      <c r="AD1238" s="116">
        <f t="shared" si="307"/>
        <v>2</v>
      </c>
      <c r="AE1238" s="116">
        <f t="shared" si="308"/>
        <v>2</v>
      </c>
      <c r="AF1238" s="116">
        <f t="shared" si="309"/>
        <v>8</v>
      </c>
      <c r="AG1238" s="116">
        <f t="shared" si="310"/>
        <v>4</v>
      </c>
      <c r="AH1238" s="116">
        <f t="shared" si="311"/>
        <v>8</v>
      </c>
      <c r="AI1238" s="116">
        <f t="shared" si="312"/>
        <v>0</v>
      </c>
      <c r="AJ1238" s="116">
        <f t="shared" si="313"/>
        <v>0</v>
      </c>
      <c r="AK1238" s="116">
        <f t="shared" si="314"/>
        <v>0</v>
      </c>
      <c r="AL1238" s="116">
        <f t="shared" si="315"/>
        <v>0</v>
      </c>
      <c r="AM1238" s="116">
        <f t="shared" si="316"/>
        <v>0</v>
      </c>
      <c r="AN1238" s="116">
        <f t="shared" si="317"/>
        <v>0</v>
      </c>
      <c r="AO1238" s="116">
        <f t="shared" si="318"/>
        <v>0</v>
      </c>
      <c r="AP1238" s="116">
        <f t="shared" si="319"/>
        <v>0</v>
      </c>
      <c r="AQ1238" s="116">
        <f t="shared" si="320"/>
        <v>24</v>
      </c>
    </row>
    <row r="1239" spans="1:43" x14ac:dyDescent="0.25">
      <c r="A1239" s="119" t="s">
        <v>1577</v>
      </c>
      <c r="B1239" s="119" t="s">
        <v>1581</v>
      </c>
      <c r="C1239" s="120">
        <v>0</v>
      </c>
      <c r="D1239" s="120">
        <v>0</v>
      </c>
      <c r="E1239" s="120">
        <v>0</v>
      </c>
      <c r="F1239" s="120">
        <v>0</v>
      </c>
      <c r="G1239" s="120">
        <v>0</v>
      </c>
      <c r="H1239" s="120">
        <v>0</v>
      </c>
      <c r="I1239" s="120">
        <v>0</v>
      </c>
      <c r="J1239" s="120">
        <v>4</v>
      </c>
      <c r="K1239" s="120">
        <v>6</v>
      </c>
      <c r="L1239" s="120">
        <v>3</v>
      </c>
      <c r="M1239" s="120">
        <v>4</v>
      </c>
      <c r="N1239" s="120">
        <v>5</v>
      </c>
      <c r="O1239" s="120">
        <v>1</v>
      </c>
      <c r="P1239" s="120">
        <v>1</v>
      </c>
      <c r="Q1239" s="120">
        <v>0</v>
      </c>
      <c r="R1239" s="120">
        <v>24</v>
      </c>
      <c r="AB1239" s="116">
        <f t="shared" si="305"/>
        <v>0</v>
      </c>
      <c r="AC1239" s="116">
        <f t="shared" si="306"/>
        <v>0</v>
      </c>
      <c r="AD1239" s="116">
        <f t="shared" si="307"/>
        <v>0</v>
      </c>
      <c r="AE1239" s="116">
        <f t="shared" si="308"/>
        <v>0</v>
      </c>
      <c r="AF1239" s="116">
        <f t="shared" si="309"/>
        <v>0</v>
      </c>
      <c r="AG1239" s="116">
        <f t="shared" si="310"/>
        <v>0</v>
      </c>
      <c r="AH1239" s="116">
        <f t="shared" si="311"/>
        <v>0</v>
      </c>
      <c r="AI1239" s="116">
        <f t="shared" si="312"/>
        <v>4</v>
      </c>
      <c r="AJ1239" s="116">
        <f t="shared" si="313"/>
        <v>6</v>
      </c>
      <c r="AK1239" s="116">
        <f t="shared" si="314"/>
        <v>3</v>
      </c>
      <c r="AL1239" s="116">
        <f t="shared" si="315"/>
        <v>4</v>
      </c>
      <c r="AM1239" s="116">
        <f t="shared" si="316"/>
        <v>5</v>
      </c>
      <c r="AN1239" s="116">
        <f t="shared" si="317"/>
        <v>1</v>
      </c>
      <c r="AO1239" s="116">
        <f t="shared" si="318"/>
        <v>1</v>
      </c>
      <c r="AP1239" s="116">
        <f t="shared" si="319"/>
        <v>0</v>
      </c>
      <c r="AQ1239" s="116">
        <f t="shared" si="320"/>
        <v>24</v>
      </c>
    </row>
    <row r="1240" spans="1:43" x14ac:dyDescent="0.25">
      <c r="A1240" s="119" t="s">
        <v>1577</v>
      </c>
      <c r="B1240" s="119" t="s">
        <v>1582</v>
      </c>
      <c r="C1240" s="120">
        <v>34</v>
      </c>
      <c r="D1240" s="120">
        <v>44</v>
      </c>
      <c r="E1240" s="120">
        <v>55</v>
      </c>
      <c r="F1240" s="120">
        <v>54</v>
      </c>
      <c r="G1240" s="120">
        <v>83</v>
      </c>
      <c r="H1240" s="120">
        <v>50</v>
      </c>
      <c r="I1240" s="120">
        <v>56</v>
      </c>
      <c r="J1240" s="120">
        <v>0</v>
      </c>
      <c r="K1240" s="120">
        <v>0</v>
      </c>
      <c r="L1240" s="120">
        <v>0</v>
      </c>
      <c r="M1240" s="120">
        <v>0</v>
      </c>
      <c r="N1240" s="120">
        <v>0</v>
      </c>
      <c r="O1240" s="120">
        <v>0</v>
      </c>
      <c r="P1240" s="120">
        <v>0</v>
      </c>
      <c r="Q1240" s="120">
        <v>0</v>
      </c>
      <c r="R1240" s="120">
        <v>376</v>
      </c>
      <c r="AB1240" s="116">
        <f t="shared" si="305"/>
        <v>34</v>
      </c>
      <c r="AC1240" s="116">
        <f t="shared" si="306"/>
        <v>44</v>
      </c>
      <c r="AD1240" s="116">
        <f t="shared" si="307"/>
        <v>55</v>
      </c>
      <c r="AE1240" s="116">
        <f t="shared" si="308"/>
        <v>54</v>
      </c>
      <c r="AF1240" s="116">
        <f t="shared" si="309"/>
        <v>83</v>
      </c>
      <c r="AG1240" s="116">
        <f t="shared" si="310"/>
        <v>50</v>
      </c>
      <c r="AH1240" s="116">
        <f t="shared" si="311"/>
        <v>56</v>
      </c>
      <c r="AI1240" s="116">
        <f t="shared" si="312"/>
        <v>0</v>
      </c>
      <c r="AJ1240" s="116">
        <f t="shared" si="313"/>
        <v>0</v>
      </c>
      <c r="AK1240" s="116">
        <f t="shared" si="314"/>
        <v>0</v>
      </c>
      <c r="AL1240" s="116">
        <f t="shared" si="315"/>
        <v>0</v>
      </c>
      <c r="AM1240" s="116">
        <f t="shared" si="316"/>
        <v>0</v>
      </c>
      <c r="AN1240" s="116">
        <f t="shared" si="317"/>
        <v>0</v>
      </c>
      <c r="AO1240" s="116">
        <f t="shared" si="318"/>
        <v>0</v>
      </c>
      <c r="AP1240" s="116">
        <f t="shared" si="319"/>
        <v>0</v>
      </c>
      <c r="AQ1240" s="116">
        <f t="shared" si="320"/>
        <v>376</v>
      </c>
    </row>
    <row r="1241" spans="1:43" x14ac:dyDescent="0.25">
      <c r="A1241" s="119" t="s">
        <v>1577</v>
      </c>
      <c r="B1241" s="119" t="s">
        <v>1583</v>
      </c>
      <c r="C1241" s="120">
        <v>0</v>
      </c>
      <c r="D1241" s="120">
        <v>0</v>
      </c>
      <c r="E1241" s="120">
        <v>0</v>
      </c>
      <c r="F1241" s="120">
        <v>0</v>
      </c>
      <c r="G1241" s="120">
        <v>0</v>
      </c>
      <c r="H1241" s="120">
        <v>0</v>
      </c>
      <c r="I1241" s="120">
        <v>0</v>
      </c>
      <c r="J1241" s="120">
        <v>107</v>
      </c>
      <c r="K1241" s="120">
        <v>148</v>
      </c>
      <c r="L1241" s="120">
        <v>152</v>
      </c>
      <c r="M1241" s="120">
        <v>0</v>
      </c>
      <c r="N1241" s="120">
        <v>0</v>
      </c>
      <c r="O1241" s="120">
        <v>0</v>
      </c>
      <c r="P1241" s="120">
        <v>0</v>
      </c>
      <c r="Q1241" s="120">
        <v>0</v>
      </c>
      <c r="R1241" s="120">
        <v>407</v>
      </c>
      <c r="AB1241" s="116">
        <f t="shared" si="305"/>
        <v>0</v>
      </c>
      <c r="AC1241" s="116">
        <f t="shared" si="306"/>
        <v>0</v>
      </c>
      <c r="AD1241" s="116">
        <f t="shared" si="307"/>
        <v>0</v>
      </c>
      <c r="AE1241" s="116">
        <f t="shared" si="308"/>
        <v>0</v>
      </c>
      <c r="AF1241" s="116">
        <f t="shared" si="309"/>
        <v>0</v>
      </c>
      <c r="AG1241" s="116">
        <f t="shared" si="310"/>
        <v>0</v>
      </c>
      <c r="AH1241" s="116">
        <f t="shared" si="311"/>
        <v>0</v>
      </c>
      <c r="AI1241" s="116">
        <f t="shared" si="312"/>
        <v>107</v>
      </c>
      <c r="AJ1241" s="116">
        <f t="shared" si="313"/>
        <v>148</v>
      </c>
      <c r="AK1241" s="116">
        <f t="shared" si="314"/>
        <v>152</v>
      </c>
      <c r="AL1241" s="116">
        <f t="shared" si="315"/>
        <v>0</v>
      </c>
      <c r="AM1241" s="116">
        <f t="shared" si="316"/>
        <v>0</v>
      </c>
      <c r="AN1241" s="116">
        <f t="shared" si="317"/>
        <v>0</v>
      </c>
      <c r="AO1241" s="116">
        <f t="shared" si="318"/>
        <v>0</v>
      </c>
      <c r="AP1241" s="116">
        <f t="shared" si="319"/>
        <v>0</v>
      </c>
      <c r="AQ1241" s="116">
        <f t="shared" si="320"/>
        <v>407</v>
      </c>
    </row>
    <row r="1242" spans="1:43" x14ac:dyDescent="0.25">
      <c r="A1242" s="119" t="s">
        <v>1577</v>
      </c>
      <c r="B1242" s="119" t="s">
        <v>1584</v>
      </c>
      <c r="C1242" s="120">
        <v>33</v>
      </c>
      <c r="D1242" s="120">
        <v>55</v>
      </c>
      <c r="E1242" s="120">
        <v>58</v>
      </c>
      <c r="F1242" s="120">
        <v>61</v>
      </c>
      <c r="G1242" s="120">
        <v>62</v>
      </c>
      <c r="H1242" s="120">
        <v>52</v>
      </c>
      <c r="I1242" s="120">
        <v>55</v>
      </c>
      <c r="J1242" s="120">
        <v>0</v>
      </c>
      <c r="K1242" s="120">
        <v>0</v>
      </c>
      <c r="L1242" s="120">
        <v>0</v>
      </c>
      <c r="M1242" s="120">
        <v>0</v>
      </c>
      <c r="N1242" s="120">
        <v>0</v>
      </c>
      <c r="O1242" s="120">
        <v>0</v>
      </c>
      <c r="P1242" s="120">
        <v>0</v>
      </c>
      <c r="Q1242" s="120">
        <v>0</v>
      </c>
      <c r="R1242" s="120">
        <v>376</v>
      </c>
      <c r="AB1242" s="116">
        <f t="shared" si="305"/>
        <v>33</v>
      </c>
      <c r="AC1242" s="116">
        <f t="shared" si="306"/>
        <v>55</v>
      </c>
      <c r="AD1242" s="116">
        <f t="shared" si="307"/>
        <v>58</v>
      </c>
      <c r="AE1242" s="116">
        <f t="shared" si="308"/>
        <v>61</v>
      </c>
      <c r="AF1242" s="116">
        <f t="shared" si="309"/>
        <v>62</v>
      </c>
      <c r="AG1242" s="116">
        <f t="shared" si="310"/>
        <v>52</v>
      </c>
      <c r="AH1242" s="116">
        <f t="shared" si="311"/>
        <v>55</v>
      </c>
      <c r="AI1242" s="116">
        <f t="shared" si="312"/>
        <v>0</v>
      </c>
      <c r="AJ1242" s="116">
        <f t="shared" si="313"/>
        <v>0</v>
      </c>
      <c r="AK1242" s="116">
        <f t="shared" si="314"/>
        <v>0</v>
      </c>
      <c r="AL1242" s="116">
        <f t="shared" si="315"/>
        <v>0</v>
      </c>
      <c r="AM1242" s="116">
        <f t="shared" si="316"/>
        <v>0</v>
      </c>
      <c r="AN1242" s="116">
        <f t="shared" si="317"/>
        <v>0</v>
      </c>
      <c r="AO1242" s="116">
        <f t="shared" si="318"/>
        <v>0</v>
      </c>
      <c r="AP1242" s="116">
        <f t="shared" si="319"/>
        <v>0</v>
      </c>
      <c r="AQ1242" s="116">
        <f t="shared" si="320"/>
        <v>376</v>
      </c>
    </row>
    <row r="1243" spans="1:43" x14ac:dyDescent="0.25">
      <c r="A1243" s="119" t="s">
        <v>1577</v>
      </c>
      <c r="B1243" s="119" t="s">
        <v>1585</v>
      </c>
      <c r="C1243" s="120">
        <v>0</v>
      </c>
      <c r="D1243" s="120">
        <v>0</v>
      </c>
      <c r="E1243" s="120">
        <v>0</v>
      </c>
      <c r="F1243" s="120">
        <v>0</v>
      </c>
      <c r="G1243" s="120">
        <v>0</v>
      </c>
      <c r="H1243" s="120">
        <v>0</v>
      </c>
      <c r="I1243" s="120">
        <v>0</v>
      </c>
      <c r="J1243" s="120">
        <v>0</v>
      </c>
      <c r="K1243" s="120">
        <v>0</v>
      </c>
      <c r="L1243" s="120">
        <v>0</v>
      </c>
      <c r="M1243" s="120">
        <v>189</v>
      </c>
      <c r="N1243" s="120">
        <v>192</v>
      </c>
      <c r="O1243" s="120">
        <v>170</v>
      </c>
      <c r="P1243" s="120">
        <v>161</v>
      </c>
      <c r="Q1243" s="120">
        <v>15</v>
      </c>
      <c r="R1243" s="120">
        <v>727</v>
      </c>
      <c r="AB1243" s="116">
        <f t="shared" si="305"/>
        <v>0</v>
      </c>
      <c r="AC1243" s="116">
        <f t="shared" si="306"/>
        <v>0</v>
      </c>
      <c r="AD1243" s="116">
        <f t="shared" si="307"/>
        <v>0</v>
      </c>
      <c r="AE1243" s="116">
        <f t="shared" si="308"/>
        <v>0</v>
      </c>
      <c r="AF1243" s="116">
        <f t="shared" si="309"/>
        <v>0</v>
      </c>
      <c r="AG1243" s="116">
        <f t="shared" si="310"/>
        <v>0</v>
      </c>
      <c r="AH1243" s="116">
        <f t="shared" si="311"/>
        <v>0</v>
      </c>
      <c r="AI1243" s="116">
        <f t="shared" si="312"/>
        <v>0</v>
      </c>
      <c r="AJ1243" s="116">
        <f t="shared" si="313"/>
        <v>0</v>
      </c>
      <c r="AK1243" s="116">
        <f t="shared" si="314"/>
        <v>0</v>
      </c>
      <c r="AL1243" s="116">
        <f t="shared" si="315"/>
        <v>189</v>
      </c>
      <c r="AM1243" s="116">
        <f t="shared" si="316"/>
        <v>192</v>
      </c>
      <c r="AN1243" s="116">
        <f t="shared" si="317"/>
        <v>170</v>
      </c>
      <c r="AO1243" s="116">
        <f t="shared" si="318"/>
        <v>161</v>
      </c>
      <c r="AP1243" s="116">
        <f t="shared" si="319"/>
        <v>15</v>
      </c>
      <c r="AQ1243" s="116">
        <f t="shared" si="320"/>
        <v>727</v>
      </c>
    </row>
    <row r="1244" spans="1:43" x14ac:dyDescent="0.25">
      <c r="A1244" s="119" t="s">
        <v>1577</v>
      </c>
      <c r="B1244" s="119" t="s">
        <v>1586</v>
      </c>
      <c r="C1244" s="120">
        <v>14</v>
      </c>
      <c r="D1244" s="120">
        <v>30</v>
      </c>
      <c r="E1244" s="120">
        <v>26</v>
      </c>
      <c r="F1244" s="120">
        <v>32</v>
      </c>
      <c r="G1244" s="120">
        <v>31</v>
      </c>
      <c r="H1244" s="120">
        <v>23</v>
      </c>
      <c r="I1244" s="120">
        <v>20</v>
      </c>
      <c r="J1244" s="120">
        <v>0</v>
      </c>
      <c r="K1244" s="120">
        <v>0</v>
      </c>
      <c r="L1244" s="120">
        <v>0</v>
      </c>
      <c r="M1244" s="120">
        <v>0</v>
      </c>
      <c r="N1244" s="120">
        <v>0</v>
      </c>
      <c r="O1244" s="120">
        <v>0</v>
      </c>
      <c r="P1244" s="120">
        <v>0</v>
      </c>
      <c r="Q1244" s="120">
        <v>0</v>
      </c>
      <c r="R1244" s="120">
        <v>176</v>
      </c>
      <c r="AB1244" s="116">
        <f t="shared" si="305"/>
        <v>14</v>
      </c>
      <c r="AC1244" s="116">
        <f t="shared" si="306"/>
        <v>30</v>
      </c>
      <c r="AD1244" s="116">
        <f t="shared" si="307"/>
        <v>26</v>
      </c>
      <c r="AE1244" s="116">
        <f t="shared" si="308"/>
        <v>32</v>
      </c>
      <c r="AF1244" s="116">
        <f t="shared" si="309"/>
        <v>31</v>
      </c>
      <c r="AG1244" s="116">
        <f t="shared" si="310"/>
        <v>23</v>
      </c>
      <c r="AH1244" s="116">
        <f t="shared" si="311"/>
        <v>20</v>
      </c>
      <c r="AI1244" s="116">
        <f t="shared" si="312"/>
        <v>0</v>
      </c>
      <c r="AJ1244" s="116">
        <f t="shared" si="313"/>
        <v>0</v>
      </c>
      <c r="AK1244" s="116">
        <f t="shared" si="314"/>
        <v>0</v>
      </c>
      <c r="AL1244" s="116">
        <f t="shared" si="315"/>
        <v>0</v>
      </c>
      <c r="AM1244" s="116">
        <f t="shared" si="316"/>
        <v>0</v>
      </c>
      <c r="AN1244" s="116">
        <f t="shared" si="317"/>
        <v>0</v>
      </c>
      <c r="AO1244" s="116">
        <f t="shared" si="318"/>
        <v>0</v>
      </c>
      <c r="AP1244" s="116">
        <f t="shared" si="319"/>
        <v>0</v>
      </c>
      <c r="AQ1244" s="116">
        <f t="shared" si="320"/>
        <v>176</v>
      </c>
    </row>
    <row r="1245" spans="1:43" x14ac:dyDescent="0.25">
      <c r="A1245" s="119" t="s">
        <v>1577</v>
      </c>
      <c r="B1245" s="119" t="s">
        <v>1587</v>
      </c>
      <c r="C1245" s="120">
        <v>29</v>
      </c>
      <c r="D1245" s="120">
        <v>56</v>
      </c>
      <c r="E1245" s="120">
        <v>62</v>
      </c>
      <c r="F1245" s="120">
        <v>72</v>
      </c>
      <c r="G1245" s="120">
        <v>45</v>
      </c>
      <c r="H1245" s="120">
        <v>64</v>
      </c>
      <c r="I1245" s="120">
        <v>51</v>
      </c>
      <c r="J1245" s="120">
        <v>0</v>
      </c>
      <c r="K1245" s="120">
        <v>0</v>
      </c>
      <c r="L1245" s="120">
        <v>0</v>
      </c>
      <c r="M1245" s="120">
        <v>0</v>
      </c>
      <c r="N1245" s="120">
        <v>0</v>
      </c>
      <c r="O1245" s="120">
        <v>0</v>
      </c>
      <c r="P1245" s="120">
        <v>0</v>
      </c>
      <c r="Q1245" s="120">
        <v>0</v>
      </c>
      <c r="R1245" s="120">
        <v>379</v>
      </c>
      <c r="AB1245" s="116">
        <f t="shared" si="305"/>
        <v>29</v>
      </c>
      <c r="AC1245" s="116">
        <f t="shared" si="306"/>
        <v>56</v>
      </c>
      <c r="AD1245" s="116">
        <f t="shared" si="307"/>
        <v>62</v>
      </c>
      <c r="AE1245" s="116">
        <f t="shared" si="308"/>
        <v>72</v>
      </c>
      <c r="AF1245" s="116">
        <f t="shared" si="309"/>
        <v>45</v>
      </c>
      <c r="AG1245" s="116">
        <f t="shared" si="310"/>
        <v>64</v>
      </c>
      <c r="AH1245" s="116">
        <f t="shared" si="311"/>
        <v>51</v>
      </c>
      <c r="AI1245" s="116">
        <f t="shared" si="312"/>
        <v>0</v>
      </c>
      <c r="AJ1245" s="116">
        <f t="shared" si="313"/>
        <v>0</v>
      </c>
      <c r="AK1245" s="116">
        <f t="shared" si="314"/>
        <v>0</v>
      </c>
      <c r="AL1245" s="116">
        <f t="shared" si="315"/>
        <v>0</v>
      </c>
      <c r="AM1245" s="116">
        <f t="shared" si="316"/>
        <v>0</v>
      </c>
      <c r="AN1245" s="116">
        <f t="shared" si="317"/>
        <v>0</v>
      </c>
      <c r="AO1245" s="116">
        <f t="shared" si="318"/>
        <v>0</v>
      </c>
      <c r="AP1245" s="116">
        <f t="shared" si="319"/>
        <v>0</v>
      </c>
      <c r="AQ1245" s="116">
        <f t="shared" si="320"/>
        <v>379</v>
      </c>
    </row>
    <row r="1246" spans="1:43" x14ac:dyDescent="0.25">
      <c r="A1246" s="119" t="s">
        <v>1577</v>
      </c>
      <c r="B1246" s="119" t="s">
        <v>1588</v>
      </c>
      <c r="C1246" s="120">
        <v>15</v>
      </c>
      <c r="D1246" s="120">
        <v>33</v>
      </c>
      <c r="E1246" s="120">
        <v>33</v>
      </c>
      <c r="F1246" s="120">
        <v>43</v>
      </c>
      <c r="G1246" s="120">
        <v>30</v>
      </c>
      <c r="H1246" s="120">
        <v>33</v>
      </c>
      <c r="I1246" s="120">
        <v>37</v>
      </c>
      <c r="J1246" s="120">
        <v>0</v>
      </c>
      <c r="K1246" s="120">
        <v>0</v>
      </c>
      <c r="L1246" s="120">
        <v>0</v>
      </c>
      <c r="M1246" s="120">
        <v>0</v>
      </c>
      <c r="N1246" s="120">
        <v>0</v>
      </c>
      <c r="O1246" s="120">
        <v>0</v>
      </c>
      <c r="P1246" s="120">
        <v>0</v>
      </c>
      <c r="Q1246" s="120">
        <v>0</v>
      </c>
      <c r="R1246" s="120">
        <v>224</v>
      </c>
      <c r="AB1246" s="116">
        <f t="shared" si="305"/>
        <v>15</v>
      </c>
      <c r="AC1246" s="116">
        <f t="shared" si="306"/>
        <v>33</v>
      </c>
      <c r="AD1246" s="116">
        <f t="shared" si="307"/>
        <v>33</v>
      </c>
      <c r="AE1246" s="116">
        <f t="shared" si="308"/>
        <v>43</v>
      </c>
      <c r="AF1246" s="116">
        <f t="shared" si="309"/>
        <v>30</v>
      </c>
      <c r="AG1246" s="116">
        <f t="shared" si="310"/>
        <v>33</v>
      </c>
      <c r="AH1246" s="116">
        <f t="shared" si="311"/>
        <v>37</v>
      </c>
      <c r="AI1246" s="116">
        <f t="shared" si="312"/>
        <v>0</v>
      </c>
      <c r="AJ1246" s="116">
        <f t="shared" si="313"/>
        <v>0</v>
      </c>
      <c r="AK1246" s="116">
        <f t="shared" si="314"/>
        <v>0</v>
      </c>
      <c r="AL1246" s="116">
        <f t="shared" si="315"/>
        <v>0</v>
      </c>
      <c r="AM1246" s="116">
        <f t="shared" si="316"/>
        <v>0</v>
      </c>
      <c r="AN1246" s="116">
        <f t="shared" si="317"/>
        <v>0</v>
      </c>
      <c r="AO1246" s="116">
        <f t="shared" si="318"/>
        <v>0</v>
      </c>
      <c r="AP1246" s="116">
        <f t="shared" si="319"/>
        <v>0</v>
      </c>
      <c r="AQ1246" s="116">
        <f t="shared" si="320"/>
        <v>224</v>
      </c>
    </row>
    <row r="1247" spans="1:43" x14ac:dyDescent="0.25">
      <c r="A1247" s="119" t="s">
        <v>1577</v>
      </c>
      <c r="B1247" s="119" t="s">
        <v>1589</v>
      </c>
      <c r="C1247" s="120">
        <v>0</v>
      </c>
      <c r="D1247" s="120">
        <v>0</v>
      </c>
      <c r="E1247" s="120">
        <v>0</v>
      </c>
      <c r="F1247" s="120">
        <v>0</v>
      </c>
      <c r="G1247" s="120">
        <v>0</v>
      </c>
      <c r="H1247" s="120">
        <v>0</v>
      </c>
      <c r="I1247" s="120">
        <v>0</v>
      </c>
      <c r="J1247" s="120">
        <v>0</v>
      </c>
      <c r="K1247" s="120">
        <v>0</v>
      </c>
      <c r="L1247" s="120">
        <v>0</v>
      </c>
      <c r="M1247" s="120">
        <v>213</v>
      </c>
      <c r="N1247" s="120">
        <v>200</v>
      </c>
      <c r="O1247" s="120">
        <v>211</v>
      </c>
      <c r="P1247" s="120">
        <v>200</v>
      </c>
      <c r="Q1247" s="120">
        <v>0</v>
      </c>
      <c r="R1247" s="120">
        <v>824</v>
      </c>
      <c r="AB1247" s="116">
        <f t="shared" si="305"/>
        <v>0</v>
      </c>
      <c r="AC1247" s="116">
        <f t="shared" si="306"/>
        <v>0</v>
      </c>
      <c r="AD1247" s="116">
        <f t="shared" si="307"/>
        <v>0</v>
      </c>
      <c r="AE1247" s="116">
        <f t="shared" si="308"/>
        <v>0</v>
      </c>
      <c r="AF1247" s="116">
        <f t="shared" si="309"/>
        <v>0</v>
      </c>
      <c r="AG1247" s="116">
        <f t="shared" si="310"/>
        <v>0</v>
      </c>
      <c r="AH1247" s="116">
        <f t="shared" si="311"/>
        <v>0</v>
      </c>
      <c r="AI1247" s="116">
        <f t="shared" si="312"/>
        <v>0</v>
      </c>
      <c r="AJ1247" s="116">
        <f t="shared" si="313"/>
        <v>0</v>
      </c>
      <c r="AK1247" s="116">
        <f t="shared" si="314"/>
        <v>0</v>
      </c>
      <c r="AL1247" s="116">
        <f t="shared" si="315"/>
        <v>213</v>
      </c>
      <c r="AM1247" s="116">
        <f t="shared" si="316"/>
        <v>200</v>
      </c>
      <c r="AN1247" s="116">
        <f t="shared" si="317"/>
        <v>211</v>
      </c>
      <c r="AO1247" s="116">
        <f t="shared" si="318"/>
        <v>200</v>
      </c>
      <c r="AP1247" s="116">
        <f t="shared" si="319"/>
        <v>0</v>
      </c>
      <c r="AQ1247" s="116">
        <f t="shared" si="320"/>
        <v>824</v>
      </c>
    </row>
    <row r="1248" spans="1:43" x14ac:dyDescent="0.25">
      <c r="A1248" s="119" t="s">
        <v>1577</v>
      </c>
      <c r="B1248" s="119" t="s">
        <v>1590</v>
      </c>
      <c r="C1248" s="120">
        <v>0</v>
      </c>
      <c r="D1248" s="120">
        <v>0</v>
      </c>
      <c r="E1248" s="120">
        <v>0</v>
      </c>
      <c r="F1248" s="120">
        <v>0</v>
      </c>
      <c r="G1248" s="120">
        <v>0</v>
      </c>
      <c r="H1248" s="120">
        <v>0</v>
      </c>
      <c r="I1248" s="120">
        <v>0</v>
      </c>
      <c r="J1248" s="120">
        <v>187</v>
      </c>
      <c r="K1248" s="120">
        <v>228</v>
      </c>
      <c r="L1248" s="120">
        <v>172</v>
      </c>
      <c r="M1248" s="120">
        <v>0</v>
      </c>
      <c r="N1248" s="120">
        <v>0</v>
      </c>
      <c r="O1248" s="120">
        <v>0</v>
      </c>
      <c r="P1248" s="120">
        <v>0</v>
      </c>
      <c r="Q1248" s="120">
        <v>0</v>
      </c>
      <c r="R1248" s="120">
        <v>587</v>
      </c>
      <c r="AB1248" s="116">
        <f t="shared" si="305"/>
        <v>0</v>
      </c>
      <c r="AC1248" s="116">
        <f t="shared" si="306"/>
        <v>0</v>
      </c>
      <c r="AD1248" s="116">
        <f t="shared" si="307"/>
        <v>0</v>
      </c>
      <c r="AE1248" s="116">
        <f t="shared" si="308"/>
        <v>0</v>
      </c>
      <c r="AF1248" s="116">
        <f t="shared" si="309"/>
        <v>0</v>
      </c>
      <c r="AG1248" s="116">
        <f t="shared" si="310"/>
        <v>0</v>
      </c>
      <c r="AH1248" s="116">
        <f t="shared" si="311"/>
        <v>0</v>
      </c>
      <c r="AI1248" s="116">
        <f t="shared" si="312"/>
        <v>187</v>
      </c>
      <c r="AJ1248" s="116">
        <f t="shared" si="313"/>
        <v>228</v>
      </c>
      <c r="AK1248" s="116">
        <f t="shared" si="314"/>
        <v>172</v>
      </c>
      <c r="AL1248" s="116">
        <f t="shared" si="315"/>
        <v>0</v>
      </c>
      <c r="AM1248" s="116">
        <f t="shared" si="316"/>
        <v>0</v>
      </c>
      <c r="AN1248" s="116">
        <f t="shared" si="317"/>
        <v>0</v>
      </c>
      <c r="AO1248" s="116">
        <f t="shared" si="318"/>
        <v>0</v>
      </c>
      <c r="AP1248" s="116">
        <f t="shared" si="319"/>
        <v>0</v>
      </c>
      <c r="AQ1248" s="116">
        <f t="shared" si="320"/>
        <v>587</v>
      </c>
    </row>
    <row r="1249" spans="1:43" x14ac:dyDescent="0.25">
      <c r="A1249" s="119" t="s">
        <v>1577</v>
      </c>
      <c r="B1249" s="119" t="s">
        <v>1421</v>
      </c>
      <c r="C1249" s="120">
        <v>14</v>
      </c>
      <c r="D1249" s="120">
        <v>41</v>
      </c>
      <c r="E1249" s="120">
        <v>44</v>
      </c>
      <c r="F1249" s="120">
        <v>37</v>
      </c>
      <c r="G1249" s="120">
        <v>38</v>
      </c>
      <c r="H1249" s="120">
        <v>39</v>
      </c>
      <c r="I1249" s="120">
        <v>51</v>
      </c>
      <c r="J1249" s="120">
        <v>0</v>
      </c>
      <c r="K1249" s="120">
        <v>0</v>
      </c>
      <c r="L1249" s="120">
        <v>0</v>
      </c>
      <c r="M1249" s="120">
        <v>0</v>
      </c>
      <c r="N1249" s="120">
        <v>0</v>
      </c>
      <c r="O1249" s="120">
        <v>0</v>
      </c>
      <c r="P1249" s="120">
        <v>0</v>
      </c>
      <c r="Q1249" s="120">
        <v>0</v>
      </c>
      <c r="R1249" s="120">
        <v>264</v>
      </c>
      <c r="AB1249" s="116">
        <f t="shared" si="305"/>
        <v>14</v>
      </c>
      <c r="AC1249" s="116">
        <f t="shared" si="306"/>
        <v>41</v>
      </c>
      <c r="AD1249" s="116">
        <f t="shared" si="307"/>
        <v>44</v>
      </c>
      <c r="AE1249" s="116">
        <f t="shared" si="308"/>
        <v>37</v>
      </c>
      <c r="AF1249" s="116">
        <f t="shared" si="309"/>
        <v>38</v>
      </c>
      <c r="AG1249" s="116">
        <f t="shared" si="310"/>
        <v>39</v>
      </c>
      <c r="AH1249" s="116">
        <f t="shared" si="311"/>
        <v>51</v>
      </c>
      <c r="AI1249" s="116">
        <f t="shared" si="312"/>
        <v>0</v>
      </c>
      <c r="AJ1249" s="116">
        <f t="shared" si="313"/>
        <v>0</v>
      </c>
      <c r="AK1249" s="116">
        <f t="shared" si="314"/>
        <v>0</v>
      </c>
      <c r="AL1249" s="116">
        <f t="shared" si="315"/>
        <v>0</v>
      </c>
      <c r="AM1249" s="116">
        <f t="shared" si="316"/>
        <v>0</v>
      </c>
      <c r="AN1249" s="116">
        <f t="shared" si="317"/>
        <v>0</v>
      </c>
      <c r="AO1249" s="116">
        <f t="shared" si="318"/>
        <v>0</v>
      </c>
      <c r="AP1249" s="116">
        <f t="shared" si="319"/>
        <v>0</v>
      </c>
      <c r="AQ1249" s="116">
        <f t="shared" si="320"/>
        <v>264</v>
      </c>
    </row>
    <row r="1250" spans="1:43" x14ac:dyDescent="0.25">
      <c r="A1250" s="119" t="s">
        <v>1591</v>
      </c>
      <c r="B1250" s="119" t="s">
        <v>1592</v>
      </c>
      <c r="C1250" s="120">
        <v>55</v>
      </c>
      <c r="D1250" s="120">
        <v>82</v>
      </c>
      <c r="E1250" s="120">
        <v>101</v>
      </c>
      <c r="F1250" s="120">
        <v>86</v>
      </c>
      <c r="G1250" s="120">
        <v>0</v>
      </c>
      <c r="H1250" s="120">
        <v>0</v>
      </c>
      <c r="I1250" s="120">
        <v>0</v>
      </c>
      <c r="J1250" s="120">
        <v>0</v>
      </c>
      <c r="K1250" s="120">
        <v>0</v>
      </c>
      <c r="L1250" s="120">
        <v>0</v>
      </c>
      <c r="M1250" s="120">
        <v>0</v>
      </c>
      <c r="N1250" s="120">
        <v>0</v>
      </c>
      <c r="O1250" s="120">
        <v>0</v>
      </c>
      <c r="P1250" s="120">
        <v>0</v>
      </c>
      <c r="Q1250" s="120">
        <v>0</v>
      </c>
      <c r="R1250" s="120">
        <v>324</v>
      </c>
      <c r="AB1250" s="116">
        <f t="shared" si="305"/>
        <v>55</v>
      </c>
      <c r="AC1250" s="116">
        <f t="shared" si="306"/>
        <v>82</v>
      </c>
      <c r="AD1250" s="116">
        <f t="shared" si="307"/>
        <v>101</v>
      </c>
      <c r="AE1250" s="116">
        <f t="shared" si="308"/>
        <v>86</v>
      </c>
      <c r="AF1250" s="116">
        <f t="shared" si="309"/>
        <v>0</v>
      </c>
      <c r="AG1250" s="116">
        <f t="shared" si="310"/>
        <v>0</v>
      </c>
      <c r="AH1250" s="116">
        <f t="shared" si="311"/>
        <v>0</v>
      </c>
      <c r="AI1250" s="116">
        <f t="shared" si="312"/>
        <v>0</v>
      </c>
      <c r="AJ1250" s="116">
        <f t="shared" si="313"/>
        <v>0</v>
      </c>
      <c r="AK1250" s="116">
        <f t="shared" si="314"/>
        <v>0</v>
      </c>
      <c r="AL1250" s="116">
        <f t="shared" si="315"/>
        <v>0</v>
      </c>
      <c r="AM1250" s="116">
        <f t="shared" si="316"/>
        <v>0</v>
      </c>
      <c r="AN1250" s="116">
        <f t="shared" si="317"/>
        <v>0</v>
      </c>
      <c r="AO1250" s="116">
        <f t="shared" si="318"/>
        <v>0</v>
      </c>
      <c r="AP1250" s="116">
        <f t="shared" si="319"/>
        <v>0</v>
      </c>
      <c r="AQ1250" s="116">
        <f t="shared" si="320"/>
        <v>324</v>
      </c>
    </row>
    <row r="1251" spans="1:43" x14ac:dyDescent="0.25">
      <c r="A1251" s="119" t="s">
        <v>1591</v>
      </c>
      <c r="B1251" s="119" t="s">
        <v>1593</v>
      </c>
      <c r="C1251" s="120">
        <v>0</v>
      </c>
      <c r="D1251" s="120">
        <v>0</v>
      </c>
      <c r="E1251" s="120">
        <v>0</v>
      </c>
      <c r="F1251" s="120">
        <v>0</v>
      </c>
      <c r="G1251" s="120">
        <v>89</v>
      </c>
      <c r="H1251" s="120">
        <v>70</v>
      </c>
      <c r="I1251" s="120">
        <v>86</v>
      </c>
      <c r="J1251" s="120">
        <v>86</v>
      </c>
      <c r="K1251" s="120">
        <v>0</v>
      </c>
      <c r="L1251" s="120">
        <v>0</v>
      </c>
      <c r="M1251" s="120">
        <v>0</v>
      </c>
      <c r="N1251" s="120">
        <v>0</v>
      </c>
      <c r="O1251" s="120">
        <v>0</v>
      </c>
      <c r="P1251" s="120">
        <v>0</v>
      </c>
      <c r="Q1251" s="120">
        <v>0</v>
      </c>
      <c r="R1251" s="120">
        <v>331</v>
      </c>
      <c r="AB1251" s="116">
        <f t="shared" si="305"/>
        <v>0</v>
      </c>
      <c r="AC1251" s="116">
        <f t="shared" si="306"/>
        <v>0</v>
      </c>
      <c r="AD1251" s="116">
        <f t="shared" si="307"/>
        <v>0</v>
      </c>
      <c r="AE1251" s="116">
        <f t="shared" si="308"/>
        <v>0</v>
      </c>
      <c r="AF1251" s="116">
        <f t="shared" si="309"/>
        <v>89</v>
      </c>
      <c r="AG1251" s="116">
        <f t="shared" si="310"/>
        <v>70</v>
      </c>
      <c r="AH1251" s="116">
        <f t="shared" si="311"/>
        <v>86</v>
      </c>
      <c r="AI1251" s="116">
        <f t="shared" si="312"/>
        <v>86</v>
      </c>
      <c r="AJ1251" s="116">
        <f t="shared" si="313"/>
        <v>0</v>
      </c>
      <c r="AK1251" s="116">
        <f t="shared" si="314"/>
        <v>0</v>
      </c>
      <c r="AL1251" s="116">
        <f t="shared" si="315"/>
        <v>0</v>
      </c>
      <c r="AM1251" s="116">
        <f t="shared" si="316"/>
        <v>0</v>
      </c>
      <c r="AN1251" s="116">
        <f t="shared" si="317"/>
        <v>0</v>
      </c>
      <c r="AO1251" s="116">
        <f t="shared" si="318"/>
        <v>0</v>
      </c>
      <c r="AP1251" s="116">
        <f t="shared" si="319"/>
        <v>0</v>
      </c>
      <c r="AQ1251" s="116">
        <f t="shared" si="320"/>
        <v>331</v>
      </c>
    </row>
    <row r="1252" spans="1:43" x14ac:dyDescent="0.25">
      <c r="A1252" s="119" t="s">
        <v>1594</v>
      </c>
      <c r="B1252" s="119" t="s">
        <v>242</v>
      </c>
      <c r="C1252" s="120">
        <v>0</v>
      </c>
      <c r="D1252" s="120">
        <v>32</v>
      </c>
      <c r="E1252" s="120">
        <v>42</v>
      </c>
      <c r="F1252" s="120">
        <v>32</v>
      </c>
      <c r="G1252" s="120">
        <v>30</v>
      </c>
      <c r="H1252" s="120">
        <v>41</v>
      </c>
      <c r="I1252" s="120">
        <v>37</v>
      </c>
      <c r="J1252" s="120">
        <v>0</v>
      </c>
      <c r="K1252" s="120">
        <v>0</v>
      </c>
      <c r="L1252" s="120">
        <v>0</v>
      </c>
      <c r="M1252" s="120">
        <v>0</v>
      </c>
      <c r="N1252" s="120">
        <v>0</v>
      </c>
      <c r="O1252" s="120">
        <v>0</v>
      </c>
      <c r="P1252" s="120">
        <v>0</v>
      </c>
      <c r="Q1252" s="120">
        <v>0</v>
      </c>
      <c r="R1252" s="120">
        <v>214</v>
      </c>
      <c r="AB1252" s="116">
        <f t="shared" si="305"/>
        <v>0</v>
      </c>
      <c r="AC1252" s="116">
        <f t="shared" si="306"/>
        <v>32</v>
      </c>
      <c r="AD1252" s="116">
        <f t="shared" si="307"/>
        <v>42</v>
      </c>
      <c r="AE1252" s="116">
        <f t="shared" si="308"/>
        <v>32</v>
      </c>
      <c r="AF1252" s="116">
        <f t="shared" si="309"/>
        <v>30</v>
      </c>
      <c r="AG1252" s="116">
        <f t="shared" si="310"/>
        <v>41</v>
      </c>
      <c r="AH1252" s="116">
        <f t="shared" si="311"/>
        <v>37</v>
      </c>
      <c r="AI1252" s="116">
        <f t="shared" si="312"/>
        <v>0</v>
      </c>
      <c r="AJ1252" s="116">
        <f t="shared" si="313"/>
        <v>0</v>
      </c>
      <c r="AK1252" s="116">
        <f t="shared" si="314"/>
        <v>0</v>
      </c>
      <c r="AL1252" s="116">
        <f t="shared" si="315"/>
        <v>0</v>
      </c>
      <c r="AM1252" s="116">
        <f t="shared" si="316"/>
        <v>0</v>
      </c>
      <c r="AN1252" s="116">
        <f t="shared" si="317"/>
        <v>0</v>
      </c>
      <c r="AO1252" s="116">
        <f t="shared" si="318"/>
        <v>0</v>
      </c>
      <c r="AP1252" s="116">
        <f t="shared" si="319"/>
        <v>0</v>
      </c>
      <c r="AQ1252" s="116">
        <f t="shared" si="320"/>
        <v>214</v>
      </c>
    </row>
    <row r="1253" spans="1:43" x14ac:dyDescent="0.25">
      <c r="A1253" s="119" t="s">
        <v>1594</v>
      </c>
      <c r="B1253" s="119" t="s">
        <v>1595</v>
      </c>
      <c r="C1253" s="120">
        <v>0</v>
      </c>
      <c r="D1253" s="120">
        <v>54</v>
      </c>
      <c r="E1253" s="120">
        <v>47</v>
      </c>
      <c r="F1253" s="120">
        <v>65</v>
      </c>
      <c r="G1253" s="120">
        <v>70</v>
      </c>
      <c r="H1253" s="120">
        <v>64</v>
      </c>
      <c r="I1253" s="120">
        <v>59</v>
      </c>
      <c r="J1253" s="120">
        <v>0</v>
      </c>
      <c r="K1253" s="120">
        <v>0</v>
      </c>
      <c r="L1253" s="120">
        <v>0</v>
      </c>
      <c r="M1253" s="120">
        <v>0</v>
      </c>
      <c r="N1253" s="120">
        <v>0</v>
      </c>
      <c r="O1253" s="120">
        <v>0</v>
      </c>
      <c r="P1253" s="120">
        <v>0</v>
      </c>
      <c r="Q1253" s="120">
        <v>0</v>
      </c>
      <c r="R1253" s="120">
        <v>359</v>
      </c>
      <c r="AB1253" s="116">
        <f t="shared" si="305"/>
        <v>0</v>
      </c>
      <c r="AC1253" s="116">
        <f t="shared" si="306"/>
        <v>54</v>
      </c>
      <c r="AD1253" s="116">
        <f t="shared" si="307"/>
        <v>47</v>
      </c>
      <c r="AE1253" s="116">
        <f t="shared" si="308"/>
        <v>65</v>
      </c>
      <c r="AF1253" s="116">
        <f t="shared" si="309"/>
        <v>70</v>
      </c>
      <c r="AG1253" s="116">
        <f t="shared" si="310"/>
        <v>64</v>
      </c>
      <c r="AH1253" s="116">
        <f t="shared" si="311"/>
        <v>59</v>
      </c>
      <c r="AI1253" s="116">
        <f t="shared" si="312"/>
        <v>0</v>
      </c>
      <c r="AJ1253" s="116">
        <f t="shared" si="313"/>
        <v>0</v>
      </c>
      <c r="AK1253" s="116">
        <f t="shared" si="314"/>
        <v>0</v>
      </c>
      <c r="AL1253" s="116">
        <f t="shared" si="315"/>
        <v>0</v>
      </c>
      <c r="AM1253" s="116">
        <f t="shared" si="316"/>
        <v>0</v>
      </c>
      <c r="AN1253" s="116">
        <f t="shared" si="317"/>
        <v>0</v>
      </c>
      <c r="AO1253" s="116">
        <f t="shared" si="318"/>
        <v>0</v>
      </c>
      <c r="AP1253" s="116">
        <f t="shared" si="319"/>
        <v>0</v>
      </c>
      <c r="AQ1253" s="116">
        <f t="shared" si="320"/>
        <v>359</v>
      </c>
    </row>
    <row r="1254" spans="1:43" x14ac:dyDescent="0.25">
      <c r="A1254" s="119" t="s">
        <v>1594</v>
      </c>
      <c r="B1254" s="119" t="s">
        <v>1596</v>
      </c>
      <c r="C1254" s="120">
        <v>0</v>
      </c>
      <c r="D1254" s="120">
        <v>31</v>
      </c>
      <c r="E1254" s="120">
        <v>40</v>
      </c>
      <c r="F1254" s="120">
        <v>43</v>
      </c>
      <c r="G1254" s="120">
        <v>34</v>
      </c>
      <c r="H1254" s="120">
        <v>32</v>
      </c>
      <c r="I1254" s="120">
        <v>30</v>
      </c>
      <c r="J1254" s="120">
        <v>0</v>
      </c>
      <c r="K1254" s="120">
        <v>0</v>
      </c>
      <c r="L1254" s="120">
        <v>0</v>
      </c>
      <c r="M1254" s="120">
        <v>0</v>
      </c>
      <c r="N1254" s="120">
        <v>0</v>
      </c>
      <c r="O1254" s="120">
        <v>0</v>
      </c>
      <c r="P1254" s="120">
        <v>0</v>
      </c>
      <c r="Q1254" s="120">
        <v>0</v>
      </c>
      <c r="R1254" s="120">
        <v>210</v>
      </c>
      <c r="AB1254" s="116">
        <f t="shared" si="305"/>
        <v>0</v>
      </c>
      <c r="AC1254" s="116">
        <f t="shared" si="306"/>
        <v>31</v>
      </c>
      <c r="AD1254" s="116">
        <f t="shared" si="307"/>
        <v>40</v>
      </c>
      <c r="AE1254" s="116">
        <f t="shared" si="308"/>
        <v>43</v>
      </c>
      <c r="AF1254" s="116">
        <f t="shared" si="309"/>
        <v>34</v>
      </c>
      <c r="AG1254" s="116">
        <f t="shared" si="310"/>
        <v>32</v>
      </c>
      <c r="AH1254" s="116">
        <f t="shared" si="311"/>
        <v>30</v>
      </c>
      <c r="AI1254" s="116">
        <f t="shared" si="312"/>
        <v>0</v>
      </c>
      <c r="AJ1254" s="116">
        <f t="shared" si="313"/>
        <v>0</v>
      </c>
      <c r="AK1254" s="116">
        <f t="shared" si="314"/>
        <v>0</v>
      </c>
      <c r="AL1254" s="116">
        <f t="shared" si="315"/>
        <v>0</v>
      </c>
      <c r="AM1254" s="116">
        <f t="shared" si="316"/>
        <v>0</v>
      </c>
      <c r="AN1254" s="116">
        <f t="shared" si="317"/>
        <v>0</v>
      </c>
      <c r="AO1254" s="116">
        <f t="shared" si="318"/>
        <v>0</v>
      </c>
      <c r="AP1254" s="116">
        <f t="shared" si="319"/>
        <v>0</v>
      </c>
      <c r="AQ1254" s="116">
        <f t="shared" si="320"/>
        <v>210</v>
      </c>
    </row>
    <row r="1255" spans="1:43" x14ac:dyDescent="0.25">
      <c r="A1255" s="119" t="s">
        <v>1594</v>
      </c>
      <c r="B1255" s="119" t="s">
        <v>1597</v>
      </c>
      <c r="C1255" s="120">
        <v>0</v>
      </c>
      <c r="D1255" s="120">
        <v>86</v>
      </c>
      <c r="E1255" s="120">
        <v>85</v>
      </c>
      <c r="F1255" s="120">
        <v>86</v>
      </c>
      <c r="G1255" s="120">
        <v>82</v>
      </c>
      <c r="H1255" s="120">
        <v>96</v>
      </c>
      <c r="I1255" s="120">
        <v>85</v>
      </c>
      <c r="J1255" s="120">
        <v>0</v>
      </c>
      <c r="K1255" s="120">
        <v>0</v>
      </c>
      <c r="L1255" s="120">
        <v>0</v>
      </c>
      <c r="M1255" s="120">
        <v>0</v>
      </c>
      <c r="N1255" s="120">
        <v>0</v>
      </c>
      <c r="O1255" s="120">
        <v>0</v>
      </c>
      <c r="P1255" s="120">
        <v>0</v>
      </c>
      <c r="Q1255" s="120">
        <v>0</v>
      </c>
      <c r="R1255" s="120">
        <v>520</v>
      </c>
      <c r="AB1255" s="116">
        <f t="shared" si="305"/>
        <v>0</v>
      </c>
      <c r="AC1255" s="116">
        <f t="shared" si="306"/>
        <v>86</v>
      </c>
      <c r="AD1255" s="116">
        <f t="shared" si="307"/>
        <v>85</v>
      </c>
      <c r="AE1255" s="116">
        <f t="shared" si="308"/>
        <v>86</v>
      </c>
      <c r="AF1255" s="116">
        <f t="shared" si="309"/>
        <v>82</v>
      </c>
      <c r="AG1255" s="116">
        <f t="shared" si="310"/>
        <v>96</v>
      </c>
      <c r="AH1255" s="116">
        <f t="shared" si="311"/>
        <v>85</v>
      </c>
      <c r="AI1255" s="116">
        <f t="shared" si="312"/>
        <v>0</v>
      </c>
      <c r="AJ1255" s="116">
        <f t="shared" si="313"/>
        <v>0</v>
      </c>
      <c r="AK1255" s="116">
        <f t="shared" si="314"/>
        <v>0</v>
      </c>
      <c r="AL1255" s="116">
        <f t="shared" si="315"/>
        <v>0</v>
      </c>
      <c r="AM1255" s="116">
        <f t="shared" si="316"/>
        <v>0</v>
      </c>
      <c r="AN1255" s="116">
        <f t="shared" si="317"/>
        <v>0</v>
      </c>
      <c r="AO1255" s="116">
        <f t="shared" si="318"/>
        <v>0</v>
      </c>
      <c r="AP1255" s="116">
        <f t="shared" si="319"/>
        <v>0</v>
      </c>
      <c r="AQ1255" s="116">
        <f t="shared" si="320"/>
        <v>520</v>
      </c>
    </row>
    <row r="1256" spans="1:43" x14ac:dyDescent="0.25">
      <c r="A1256" s="119" t="s">
        <v>1594</v>
      </c>
      <c r="B1256" s="119" t="s">
        <v>1598</v>
      </c>
      <c r="C1256" s="120">
        <v>0</v>
      </c>
      <c r="D1256" s="120">
        <v>39</v>
      </c>
      <c r="E1256" s="120">
        <v>54</v>
      </c>
      <c r="F1256" s="120">
        <v>42</v>
      </c>
      <c r="G1256" s="120">
        <v>40</v>
      </c>
      <c r="H1256" s="120">
        <v>36</v>
      </c>
      <c r="I1256" s="120">
        <v>52</v>
      </c>
      <c r="J1256" s="120">
        <v>0</v>
      </c>
      <c r="K1256" s="120">
        <v>0</v>
      </c>
      <c r="L1256" s="120">
        <v>0</v>
      </c>
      <c r="M1256" s="120">
        <v>0</v>
      </c>
      <c r="N1256" s="120">
        <v>0</v>
      </c>
      <c r="O1256" s="120">
        <v>0</v>
      </c>
      <c r="P1256" s="120">
        <v>0</v>
      </c>
      <c r="Q1256" s="120">
        <v>0</v>
      </c>
      <c r="R1256" s="120">
        <v>263</v>
      </c>
      <c r="AB1256" s="116">
        <f t="shared" si="305"/>
        <v>0</v>
      </c>
      <c r="AC1256" s="116">
        <f t="shared" si="306"/>
        <v>39</v>
      </c>
      <c r="AD1256" s="116">
        <f t="shared" si="307"/>
        <v>54</v>
      </c>
      <c r="AE1256" s="116">
        <f t="shared" si="308"/>
        <v>42</v>
      </c>
      <c r="AF1256" s="116">
        <f t="shared" si="309"/>
        <v>40</v>
      </c>
      <c r="AG1256" s="116">
        <f t="shared" si="310"/>
        <v>36</v>
      </c>
      <c r="AH1256" s="116">
        <f t="shared" si="311"/>
        <v>52</v>
      </c>
      <c r="AI1256" s="116">
        <f t="shared" si="312"/>
        <v>0</v>
      </c>
      <c r="AJ1256" s="116">
        <f t="shared" si="313"/>
        <v>0</v>
      </c>
      <c r="AK1256" s="116">
        <f t="shared" si="314"/>
        <v>0</v>
      </c>
      <c r="AL1256" s="116">
        <f t="shared" si="315"/>
        <v>0</v>
      </c>
      <c r="AM1256" s="116">
        <f t="shared" si="316"/>
        <v>0</v>
      </c>
      <c r="AN1256" s="116">
        <f t="shared" si="317"/>
        <v>0</v>
      </c>
      <c r="AO1256" s="116">
        <f t="shared" si="318"/>
        <v>0</v>
      </c>
      <c r="AP1256" s="116">
        <f t="shared" si="319"/>
        <v>0</v>
      </c>
      <c r="AQ1256" s="116">
        <f t="shared" si="320"/>
        <v>263</v>
      </c>
    </row>
    <row r="1257" spans="1:43" x14ac:dyDescent="0.25">
      <c r="A1257" s="119" t="s">
        <v>1594</v>
      </c>
      <c r="B1257" s="119" t="s">
        <v>1599</v>
      </c>
      <c r="C1257" s="120">
        <v>0</v>
      </c>
      <c r="D1257" s="120">
        <v>80</v>
      </c>
      <c r="E1257" s="120">
        <v>73</v>
      </c>
      <c r="F1257" s="120">
        <v>83</v>
      </c>
      <c r="G1257" s="120">
        <v>91</v>
      </c>
      <c r="H1257" s="120">
        <v>93</v>
      </c>
      <c r="I1257" s="120">
        <v>91</v>
      </c>
      <c r="J1257" s="120">
        <v>0</v>
      </c>
      <c r="K1257" s="120">
        <v>0</v>
      </c>
      <c r="L1257" s="120">
        <v>0</v>
      </c>
      <c r="M1257" s="120">
        <v>0</v>
      </c>
      <c r="N1257" s="120">
        <v>0</v>
      </c>
      <c r="O1257" s="120">
        <v>0</v>
      </c>
      <c r="P1257" s="120">
        <v>0</v>
      </c>
      <c r="Q1257" s="120">
        <v>0</v>
      </c>
      <c r="R1257" s="120">
        <v>511</v>
      </c>
      <c r="AB1257" s="116">
        <f t="shared" si="305"/>
        <v>0</v>
      </c>
      <c r="AC1257" s="116">
        <f t="shared" si="306"/>
        <v>80</v>
      </c>
      <c r="AD1257" s="116">
        <f t="shared" si="307"/>
        <v>73</v>
      </c>
      <c r="AE1257" s="116">
        <f t="shared" si="308"/>
        <v>83</v>
      </c>
      <c r="AF1257" s="116">
        <f t="shared" si="309"/>
        <v>91</v>
      </c>
      <c r="AG1257" s="116">
        <f t="shared" si="310"/>
        <v>93</v>
      </c>
      <c r="AH1257" s="116">
        <f t="shared" si="311"/>
        <v>91</v>
      </c>
      <c r="AI1257" s="116">
        <f t="shared" si="312"/>
        <v>0</v>
      </c>
      <c r="AJ1257" s="116">
        <f t="shared" si="313"/>
        <v>0</v>
      </c>
      <c r="AK1257" s="116">
        <f t="shared" si="314"/>
        <v>0</v>
      </c>
      <c r="AL1257" s="116">
        <f t="shared" si="315"/>
        <v>0</v>
      </c>
      <c r="AM1257" s="116">
        <f t="shared" si="316"/>
        <v>0</v>
      </c>
      <c r="AN1257" s="116">
        <f t="shared" si="317"/>
        <v>0</v>
      </c>
      <c r="AO1257" s="116">
        <f t="shared" si="318"/>
        <v>0</v>
      </c>
      <c r="AP1257" s="116">
        <f t="shared" si="319"/>
        <v>0</v>
      </c>
      <c r="AQ1257" s="116">
        <f t="shared" si="320"/>
        <v>511</v>
      </c>
    </row>
    <row r="1258" spans="1:43" x14ac:dyDescent="0.25">
      <c r="A1258" s="119" t="s">
        <v>1594</v>
      </c>
      <c r="B1258" s="119" t="s">
        <v>1600</v>
      </c>
      <c r="C1258" s="120">
        <v>0</v>
      </c>
      <c r="D1258" s="120">
        <v>0</v>
      </c>
      <c r="E1258" s="120">
        <v>0</v>
      </c>
      <c r="F1258" s="120">
        <v>0</v>
      </c>
      <c r="G1258" s="120">
        <v>0</v>
      </c>
      <c r="H1258" s="120">
        <v>0</v>
      </c>
      <c r="I1258" s="120">
        <v>0</v>
      </c>
      <c r="J1258" s="120">
        <v>295</v>
      </c>
      <c r="K1258" s="120">
        <v>313</v>
      </c>
      <c r="L1258" s="120">
        <v>312</v>
      </c>
      <c r="M1258" s="120">
        <v>0</v>
      </c>
      <c r="N1258" s="120">
        <v>0</v>
      </c>
      <c r="O1258" s="120">
        <v>0</v>
      </c>
      <c r="P1258" s="120">
        <v>0</v>
      </c>
      <c r="Q1258" s="120">
        <v>0</v>
      </c>
      <c r="R1258" s="120">
        <v>920</v>
      </c>
      <c r="AB1258" s="116">
        <f t="shared" si="305"/>
        <v>0</v>
      </c>
      <c r="AC1258" s="116">
        <f t="shared" si="306"/>
        <v>0</v>
      </c>
      <c r="AD1258" s="116">
        <f t="shared" si="307"/>
        <v>0</v>
      </c>
      <c r="AE1258" s="116">
        <f t="shared" si="308"/>
        <v>0</v>
      </c>
      <c r="AF1258" s="116">
        <f t="shared" si="309"/>
        <v>0</v>
      </c>
      <c r="AG1258" s="116">
        <f t="shared" si="310"/>
        <v>0</v>
      </c>
      <c r="AH1258" s="116">
        <f t="shared" si="311"/>
        <v>0</v>
      </c>
      <c r="AI1258" s="116">
        <f t="shared" si="312"/>
        <v>295</v>
      </c>
      <c r="AJ1258" s="116">
        <f t="shared" si="313"/>
        <v>313</v>
      </c>
      <c r="AK1258" s="116">
        <f t="shared" si="314"/>
        <v>312</v>
      </c>
      <c r="AL1258" s="116">
        <f t="shared" si="315"/>
        <v>0</v>
      </c>
      <c r="AM1258" s="116">
        <f t="shared" si="316"/>
        <v>0</v>
      </c>
      <c r="AN1258" s="116">
        <f t="shared" si="317"/>
        <v>0</v>
      </c>
      <c r="AO1258" s="116">
        <f t="shared" si="318"/>
        <v>0</v>
      </c>
      <c r="AP1258" s="116">
        <f t="shared" si="319"/>
        <v>0</v>
      </c>
      <c r="AQ1258" s="116">
        <f t="shared" si="320"/>
        <v>920</v>
      </c>
    </row>
    <row r="1259" spans="1:43" x14ac:dyDescent="0.25">
      <c r="A1259" s="119" t="s">
        <v>1594</v>
      </c>
      <c r="B1259" s="119" t="s">
        <v>1601</v>
      </c>
      <c r="C1259" s="120">
        <v>225</v>
      </c>
      <c r="D1259" s="120">
        <v>0</v>
      </c>
      <c r="E1259" s="120">
        <v>0</v>
      </c>
      <c r="F1259" s="120">
        <v>0</v>
      </c>
      <c r="G1259" s="120">
        <v>0</v>
      </c>
      <c r="H1259" s="120">
        <v>0</v>
      </c>
      <c r="I1259" s="120">
        <v>0</v>
      </c>
      <c r="J1259" s="120">
        <v>0</v>
      </c>
      <c r="K1259" s="120">
        <v>0</v>
      </c>
      <c r="L1259" s="120">
        <v>0</v>
      </c>
      <c r="M1259" s="120">
        <v>0</v>
      </c>
      <c r="N1259" s="120">
        <v>0</v>
      </c>
      <c r="O1259" s="120">
        <v>0</v>
      </c>
      <c r="P1259" s="120">
        <v>0</v>
      </c>
      <c r="Q1259" s="120">
        <v>0</v>
      </c>
      <c r="R1259" s="120">
        <v>225</v>
      </c>
      <c r="AB1259" s="116">
        <f t="shared" si="305"/>
        <v>225</v>
      </c>
      <c r="AC1259" s="116">
        <f t="shared" si="306"/>
        <v>0</v>
      </c>
      <c r="AD1259" s="116">
        <f t="shared" si="307"/>
        <v>0</v>
      </c>
      <c r="AE1259" s="116">
        <f t="shared" si="308"/>
        <v>0</v>
      </c>
      <c r="AF1259" s="116">
        <f t="shared" si="309"/>
        <v>0</v>
      </c>
      <c r="AG1259" s="116">
        <f t="shared" si="310"/>
        <v>0</v>
      </c>
      <c r="AH1259" s="116">
        <f t="shared" si="311"/>
        <v>0</v>
      </c>
      <c r="AI1259" s="116">
        <f t="shared" si="312"/>
        <v>0</v>
      </c>
      <c r="AJ1259" s="116">
        <f t="shared" si="313"/>
        <v>0</v>
      </c>
      <c r="AK1259" s="116">
        <f t="shared" si="314"/>
        <v>0</v>
      </c>
      <c r="AL1259" s="116">
        <f t="shared" si="315"/>
        <v>0</v>
      </c>
      <c r="AM1259" s="116">
        <f t="shared" si="316"/>
        <v>0</v>
      </c>
      <c r="AN1259" s="116">
        <f t="shared" si="317"/>
        <v>0</v>
      </c>
      <c r="AO1259" s="116">
        <f t="shared" si="318"/>
        <v>0</v>
      </c>
      <c r="AP1259" s="116">
        <f t="shared" si="319"/>
        <v>0</v>
      </c>
      <c r="AQ1259" s="116">
        <f t="shared" si="320"/>
        <v>225</v>
      </c>
    </row>
    <row r="1260" spans="1:43" x14ac:dyDescent="0.25">
      <c r="A1260" s="119" t="s">
        <v>1594</v>
      </c>
      <c r="B1260" s="119" t="s">
        <v>1602</v>
      </c>
      <c r="C1260" s="120">
        <v>0</v>
      </c>
      <c r="D1260" s="120">
        <v>0</v>
      </c>
      <c r="E1260" s="120">
        <v>0</v>
      </c>
      <c r="F1260" s="120">
        <v>0</v>
      </c>
      <c r="G1260" s="120">
        <v>0</v>
      </c>
      <c r="H1260" s="120">
        <v>0</v>
      </c>
      <c r="I1260" s="120">
        <v>0</v>
      </c>
      <c r="J1260" s="120">
        <v>0</v>
      </c>
      <c r="K1260" s="120">
        <v>0</v>
      </c>
      <c r="L1260" s="120">
        <v>0</v>
      </c>
      <c r="M1260" s="120">
        <v>283</v>
      </c>
      <c r="N1260" s="120">
        <v>272</v>
      </c>
      <c r="O1260" s="120">
        <v>281</v>
      </c>
      <c r="P1260" s="120">
        <v>333</v>
      </c>
      <c r="Q1260" s="120">
        <v>0</v>
      </c>
      <c r="R1260" s="120">
        <v>1169</v>
      </c>
      <c r="AB1260" s="116">
        <f t="shared" si="305"/>
        <v>0</v>
      </c>
      <c r="AC1260" s="116">
        <f t="shared" si="306"/>
        <v>0</v>
      </c>
      <c r="AD1260" s="116">
        <f t="shared" si="307"/>
        <v>0</v>
      </c>
      <c r="AE1260" s="116">
        <f t="shared" si="308"/>
        <v>0</v>
      </c>
      <c r="AF1260" s="116">
        <f t="shared" si="309"/>
        <v>0</v>
      </c>
      <c r="AG1260" s="116">
        <f t="shared" si="310"/>
        <v>0</v>
      </c>
      <c r="AH1260" s="116">
        <f t="shared" si="311"/>
        <v>0</v>
      </c>
      <c r="AI1260" s="116">
        <f t="shared" si="312"/>
        <v>0</v>
      </c>
      <c r="AJ1260" s="116">
        <f t="shared" si="313"/>
        <v>0</v>
      </c>
      <c r="AK1260" s="116">
        <f t="shared" si="314"/>
        <v>0</v>
      </c>
      <c r="AL1260" s="116">
        <f t="shared" si="315"/>
        <v>283</v>
      </c>
      <c r="AM1260" s="116">
        <f t="shared" si="316"/>
        <v>272</v>
      </c>
      <c r="AN1260" s="116">
        <f t="shared" si="317"/>
        <v>281</v>
      </c>
      <c r="AO1260" s="116">
        <f t="shared" si="318"/>
        <v>333</v>
      </c>
      <c r="AP1260" s="116">
        <f t="shared" si="319"/>
        <v>0</v>
      </c>
      <c r="AQ1260" s="116">
        <f t="shared" si="320"/>
        <v>1169</v>
      </c>
    </row>
    <row r="1261" spans="1:43" x14ac:dyDescent="0.25">
      <c r="A1261" s="119" t="s">
        <v>1594</v>
      </c>
      <c r="B1261" s="119" t="s">
        <v>1603</v>
      </c>
      <c r="C1261" s="120">
        <v>0</v>
      </c>
      <c r="D1261" s="120">
        <v>0</v>
      </c>
      <c r="E1261" s="120">
        <v>0</v>
      </c>
      <c r="F1261" s="120">
        <v>0</v>
      </c>
      <c r="G1261" s="120">
        <v>0</v>
      </c>
      <c r="H1261" s="120">
        <v>0</v>
      </c>
      <c r="I1261" s="120">
        <v>0</v>
      </c>
      <c r="J1261" s="120">
        <v>0</v>
      </c>
      <c r="K1261" s="120">
        <v>0</v>
      </c>
      <c r="L1261" s="120">
        <v>0</v>
      </c>
      <c r="M1261" s="120">
        <v>264</v>
      </c>
      <c r="N1261" s="120">
        <v>243</v>
      </c>
      <c r="O1261" s="120">
        <v>250</v>
      </c>
      <c r="P1261" s="120">
        <v>244</v>
      </c>
      <c r="Q1261" s="120">
        <v>0</v>
      </c>
      <c r="R1261" s="120">
        <v>1001</v>
      </c>
      <c r="AB1261" s="116">
        <f t="shared" si="305"/>
        <v>0</v>
      </c>
      <c r="AC1261" s="116">
        <f t="shared" si="306"/>
        <v>0</v>
      </c>
      <c r="AD1261" s="116">
        <f t="shared" si="307"/>
        <v>0</v>
      </c>
      <c r="AE1261" s="116">
        <f t="shared" si="308"/>
        <v>0</v>
      </c>
      <c r="AF1261" s="116">
        <f t="shared" si="309"/>
        <v>0</v>
      </c>
      <c r="AG1261" s="116">
        <f t="shared" si="310"/>
        <v>0</v>
      </c>
      <c r="AH1261" s="116">
        <f t="shared" si="311"/>
        <v>0</v>
      </c>
      <c r="AI1261" s="116">
        <f t="shared" si="312"/>
        <v>0</v>
      </c>
      <c r="AJ1261" s="116">
        <f t="shared" si="313"/>
        <v>0</v>
      </c>
      <c r="AK1261" s="116">
        <f t="shared" si="314"/>
        <v>0</v>
      </c>
      <c r="AL1261" s="116">
        <f t="shared" si="315"/>
        <v>264</v>
      </c>
      <c r="AM1261" s="116">
        <f t="shared" si="316"/>
        <v>243</v>
      </c>
      <c r="AN1261" s="116">
        <f t="shared" si="317"/>
        <v>250</v>
      </c>
      <c r="AO1261" s="116">
        <f t="shared" si="318"/>
        <v>244</v>
      </c>
      <c r="AP1261" s="116">
        <f t="shared" si="319"/>
        <v>0</v>
      </c>
      <c r="AQ1261" s="116">
        <f t="shared" si="320"/>
        <v>1001</v>
      </c>
    </row>
    <row r="1262" spans="1:43" x14ac:dyDescent="0.25">
      <c r="A1262" s="119" t="s">
        <v>1594</v>
      </c>
      <c r="B1262" s="119" t="s">
        <v>1604</v>
      </c>
      <c r="C1262" s="120">
        <v>0</v>
      </c>
      <c r="D1262" s="120">
        <v>0</v>
      </c>
      <c r="E1262" s="120">
        <v>0</v>
      </c>
      <c r="F1262" s="120">
        <v>0</v>
      </c>
      <c r="G1262" s="120">
        <v>0</v>
      </c>
      <c r="H1262" s="120">
        <v>0</v>
      </c>
      <c r="I1262" s="120">
        <v>0</v>
      </c>
      <c r="J1262" s="120">
        <v>216</v>
      </c>
      <c r="K1262" s="120">
        <v>199</v>
      </c>
      <c r="L1262" s="120">
        <v>186</v>
      </c>
      <c r="M1262" s="120">
        <v>0</v>
      </c>
      <c r="N1262" s="120">
        <v>0</v>
      </c>
      <c r="O1262" s="120">
        <v>0</v>
      </c>
      <c r="P1262" s="120">
        <v>0</v>
      </c>
      <c r="Q1262" s="120">
        <v>0</v>
      </c>
      <c r="R1262" s="120">
        <v>601</v>
      </c>
      <c r="AB1262" s="116">
        <f t="shared" si="305"/>
        <v>0</v>
      </c>
      <c r="AC1262" s="116">
        <f t="shared" si="306"/>
        <v>0</v>
      </c>
      <c r="AD1262" s="116">
        <f t="shared" si="307"/>
        <v>0</v>
      </c>
      <c r="AE1262" s="116">
        <f t="shared" si="308"/>
        <v>0</v>
      </c>
      <c r="AF1262" s="116">
        <f t="shared" si="309"/>
        <v>0</v>
      </c>
      <c r="AG1262" s="116">
        <f t="shared" si="310"/>
        <v>0</v>
      </c>
      <c r="AH1262" s="116">
        <f t="shared" si="311"/>
        <v>0</v>
      </c>
      <c r="AI1262" s="116">
        <f t="shared" si="312"/>
        <v>216</v>
      </c>
      <c r="AJ1262" s="116">
        <f t="shared" si="313"/>
        <v>199</v>
      </c>
      <c r="AK1262" s="116">
        <f t="shared" si="314"/>
        <v>186</v>
      </c>
      <c r="AL1262" s="116">
        <f t="shared" si="315"/>
        <v>0</v>
      </c>
      <c r="AM1262" s="116">
        <f t="shared" si="316"/>
        <v>0</v>
      </c>
      <c r="AN1262" s="116">
        <f t="shared" si="317"/>
        <v>0</v>
      </c>
      <c r="AO1262" s="116">
        <f t="shared" si="318"/>
        <v>0</v>
      </c>
      <c r="AP1262" s="116">
        <f t="shared" si="319"/>
        <v>0</v>
      </c>
      <c r="AQ1262" s="116">
        <f t="shared" si="320"/>
        <v>601</v>
      </c>
    </row>
    <row r="1263" spans="1:43" x14ac:dyDescent="0.25">
      <c r="A1263" s="119" t="s">
        <v>1594</v>
      </c>
      <c r="B1263" s="119" t="s">
        <v>157</v>
      </c>
      <c r="C1263" s="120">
        <v>0</v>
      </c>
      <c r="D1263" s="120">
        <v>99</v>
      </c>
      <c r="E1263" s="120">
        <v>96</v>
      </c>
      <c r="F1263" s="120">
        <v>94</v>
      </c>
      <c r="G1263" s="120">
        <v>129</v>
      </c>
      <c r="H1263" s="120">
        <v>94</v>
      </c>
      <c r="I1263" s="120">
        <v>102</v>
      </c>
      <c r="J1263" s="120">
        <v>0</v>
      </c>
      <c r="K1263" s="120">
        <v>0</v>
      </c>
      <c r="L1263" s="120">
        <v>0</v>
      </c>
      <c r="M1263" s="120">
        <v>0</v>
      </c>
      <c r="N1263" s="120">
        <v>0</v>
      </c>
      <c r="O1263" s="120">
        <v>0</v>
      </c>
      <c r="P1263" s="120">
        <v>0</v>
      </c>
      <c r="Q1263" s="120">
        <v>0</v>
      </c>
      <c r="R1263" s="120">
        <v>614</v>
      </c>
      <c r="AB1263" s="116">
        <f t="shared" si="305"/>
        <v>0</v>
      </c>
      <c r="AC1263" s="116">
        <f t="shared" si="306"/>
        <v>99</v>
      </c>
      <c r="AD1263" s="116">
        <f t="shared" si="307"/>
        <v>96</v>
      </c>
      <c r="AE1263" s="116">
        <f t="shared" si="308"/>
        <v>94</v>
      </c>
      <c r="AF1263" s="116">
        <f t="shared" si="309"/>
        <v>129</v>
      </c>
      <c r="AG1263" s="116">
        <f t="shared" si="310"/>
        <v>94</v>
      </c>
      <c r="AH1263" s="116">
        <f t="shared" si="311"/>
        <v>102</v>
      </c>
      <c r="AI1263" s="116">
        <f t="shared" si="312"/>
        <v>0</v>
      </c>
      <c r="AJ1263" s="116">
        <f t="shared" si="313"/>
        <v>0</v>
      </c>
      <c r="AK1263" s="116">
        <f t="shared" si="314"/>
        <v>0</v>
      </c>
      <c r="AL1263" s="116">
        <f t="shared" si="315"/>
        <v>0</v>
      </c>
      <c r="AM1263" s="116">
        <f t="shared" si="316"/>
        <v>0</v>
      </c>
      <c r="AN1263" s="116">
        <f t="shared" si="317"/>
        <v>0</v>
      </c>
      <c r="AO1263" s="116">
        <f t="shared" si="318"/>
        <v>0</v>
      </c>
      <c r="AP1263" s="116">
        <f t="shared" si="319"/>
        <v>0</v>
      </c>
      <c r="AQ1263" s="116">
        <f t="shared" si="320"/>
        <v>614</v>
      </c>
    </row>
    <row r="1264" spans="1:43" x14ac:dyDescent="0.25">
      <c r="A1264" s="119" t="s">
        <v>1594</v>
      </c>
      <c r="B1264" s="119" t="s">
        <v>158</v>
      </c>
      <c r="C1264" s="120">
        <v>0</v>
      </c>
      <c r="D1264" s="120">
        <v>45</v>
      </c>
      <c r="E1264" s="120">
        <v>70</v>
      </c>
      <c r="F1264" s="120">
        <v>49</v>
      </c>
      <c r="G1264" s="120">
        <v>74</v>
      </c>
      <c r="H1264" s="120">
        <v>56</v>
      </c>
      <c r="I1264" s="120">
        <v>55</v>
      </c>
      <c r="J1264" s="120">
        <v>0</v>
      </c>
      <c r="K1264" s="120">
        <v>0</v>
      </c>
      <c r="L1264" s="120">
        <v>0</v>
      </c>
      <c r="M1264" s="120">
        <v>0</v>
      </c>
      <c r="N1264" s="120">
        <v>0</v>
      </c>
      <c r="O1264" s="120">
        <v>0</v>
      </c>
      <c r="P1264" s="120">
        <v>0</v>
      </c>
      <c r="Q1264" s="120">
        <v>0</v>
      </c>
      <c r="R1264" s="120">
        <v>349</v>
      </c>
      <c r="AB1264" s="116">
        <f t="shared" si="305"/>
        <v>0</v>
      </c>
      <c r="AC1264" s="116">
        <f t="shared" si="306"/>
        <v>45</v>
      </c>
      <c r="AD1264" s="116">
        <f t="shared" si="307"/>
        <v>70</v>
      </c>
      <c r="AE1264" s="116">
        <f t="shared" si="308"/>
        <v>49</v>
      </c>
      <c r="AF1264" s="116">
        <f t="shared" si="309"/>
        <v>74</v>
      </c>
      <c r="AG1264" s="116">
        <f t="shared" si="310"/>
        <v>56</v>
      </c>
      <c r="AH1264" s="116">
        <f t="shared" si="311"/>
        <v>55</v>
      </c>
      <c r="AI1264" s="116">
        <f t="shared" si="312"/>
        <v>0</v>
      </c>
      <c r="AJ1264" s="116">
        <f t="shared" si="313"/>
        <v>0</v>
      </c>
      <c r="AK1264" s="116">
        <f t="shared" si="314"/>
        <v>0</v>
      </c>
      <c r="AL1264" s="116">
        <f t="shared" si="315"/>
        <v>0</v>
      </c>
      <c r="AM1264" s="116">
        <f t="shared" si="316"/>
        <v>0</v>
      </c>
      <c r="AN1264" s="116">
        <f t="shared" si="317"/>
        <v>0</v>
      </c>
      <c r="AO1264" s="116">
        <f t="shared" si="318"/>
        <v>0</v>
      </c>
      <c r="AP1264" s="116">
        <f t="shared" si="319"/>
        <v>0</v>
      </c>
      <c r="AQ1264" s="116">
        <f t="shared" si="320"/>
        <v>349</v>
      </c>
    </row>
    <row r="1265" spans="1:43" x14ac:dyDescent="0.25">
      <c r="A1265" s="119" t="s">
        <v>1605</v>
      </c>
      <c r="B1265" s="119" t="s">
        <v>1606</v>
      </c>
      <c r="C1265" s="120">
        <v>0</v>
      </c>
      <c r="D1265" s="120">
        <v>26</v>
      </c>
      <c r="E1265" s="120">
        <v>35</v>
      </c>
      <c r="F1265" s="120">
        <v>37</v>
      </c>
      <c r="G1265" s="120">
        <v>45</v>
      </c>
      <c r="H1265" s="120">
        <v>34</v>
      </c>
      <c r="I1265" s="120">
        <v>43</v>
      </c>
      <c r="J1265" s="120">
        <v>29</v>
      </c>
      <c r="K1265" s="120">
        <v>0</v>
      </c>
      <c r="L1265" s="120">
        <v>0</v>
      </c>
      <c r="M1265" s="120">
        <v>0</v>
      </c>
      <c r="N1265" s="120">
        <v>0</v>
      </c>
      <c r="O1265" s="120">
        <v>0</v>
      </c>
      <c r="P1265" s="120">
        <v>0</v>
      </c>
      <c r="Q1265" s="120">
        <v>0</v>
      </c>
      <c r="R1265" s="120">
        <v>249</v>
      </c>
      <c r="AB1265" s="116">
        <f t="shared" si="305"/>
        <v>0</v>
      </c>
      <c r="AC1265" s="116">
        <f t="shared" si="306"/>
        <v>26</v>
      </c>
      <c r="AD1265" s="116">
        <f t="shared" si="307"/>
        <v>35</v>
      </c>
      <c r="AE1265" s="116">
        <f t="shared" si="308"/>
        <v>37</v>
      </c>
      <c r="AF1265" s="116">
        <f t="shared" si="309"/>
        <v>45</v>
      </c>
      <c r="AG1265" s="116">
        <f t="shared" si="310"/>
        <v>34</v>
      </c>
      <c r="AH1265" s="116">
        <f t="shared" si="311"/>
        <v>43</v>
      </c>
      <c r="AI1265" s="116">
        <f t="shared" si="312"/>
        <v>29</v>
      </c>
      <c r="AJ1265" s="116">
        <f t="shared" si="313"/>
        <v>0</v>
      </c>
      <c r="AK1265" s="116">
        <f t="shared" si="314"/>
        <v>0</v>
      </c>
      <c r="AL1265" s="116">
        <f t="shared" si="315"/>
        <v>0</v>
      </c>
      <c r="AM1265" s="116">
        <f t="shared" si="316"/>
        <v>0</v>
      </c>
      <c r="AN1265" s="116">
        <f t="shared" si="317"/>
        <v>0</v>
      </c>
      <c r="AO1265" s="116">
        <f t="shared" si="318"/>
        <v>0</v>
      </c>
      <c r="AP1265" s="116">
        <f t="shared" si="319"/>
        <v>0</v>
      </c>
      <c r="AQ1265" s="116">
        <f t="shared" si="320"/>
        <v>249</v>
      </c>
    </row>
    <row r="1266" spans="1:43" x14ac:dyDescent="0.25">
      <c r="A1266" s="119" t="s">
        <v>1607</v>
      </c>
      <c r="B1266" s="119" t="s">
        <v>1608</v>
      </c>
      <c r="C1266" s="120">
        <v>60</v>
      </c>
      <c r="D1266" s="120">
        <v>58</v>
      </c>
      <c r="E1266" s="120">
        <v>61</v>
      </c>
      <c r="F1266" s="120">
        <v>64</v>
      </c>
      <c r="G1266" s="120">
        <v>70</v>
      </c>
      <c r="H1266" s="120">
        <v>55</v>
      </c>
      <c r="I1266" s="120">
        <v>77</v>
      </c>
      <c r="J1266" s="120">
        <v>71</v>
      </c>
      <c r="K1266" s="120">
        <v>65</v>
      </c>
      <c r="L1266" s="120">
        <v>68</v>
      </c>
      <c r="M1266" s="120">
        <v>62</v>
      </c>
      <c r="N1266" s="120">
        <v>53</v>
      </c>
      <c r="O1266" s="120">
        <v>65</v>
      </c>
      <c r="P1266" s="120">
        <v>61</v>
      </c>
      <c r="Q1266" s="120">
        <v>0</v>
      </c>
      <c r="R1266" s="120">
        <v>890</v>
      </c>
      <c r="AB1266" s="116">
        <f t="shared" si="305"/>
        <v>60</v>
      </c>
      <c r="AC1266" s="116">
        <f t="shared" si="306"/>
        <v>58</v>
      </c>
      <c r="AD1266" s="116">
        <f t="shared" si="307"/>
        <v>61</v>
      </c>
      <c r="AE1266" s="116">
        <f t="shared" si="308"/>
        <v>64</v>
      </c>
      <c r="AF1266" s="116">
        <f t="shared" si="309"/>
        <v>70</v>
      </c>
      <c r="AG1266" s="116">
        <f t="shared" si="310"/>
        <v>55</v>
      </c>
      <c r="AH1266" s="116">
        <f t="shared" si="311"/>
        <v>77</v>
      </c>
      <c r="AI1266" s="116">
        <f t="shared" si="312"/>
        <v>71</v>
      </c>
      <c r="AJ1266" s="116">
        <f t="shared" si="313"/>
        <v>65</v>
      </c>
      <c r="AK1266" s="116">
        <f t="shared" si="314"/>
        <v>68</v>
      </c>
      <c r="AL1266" s="116">
        <f t="shared" si="315"/>
        <v>62</v>
      </c>
      <c r="AM1266" s="116">
        <f t="shared" si="316"/>
        <v>53</v>
      </c>
      <c r="AN1266" s="116">
        <f t="shared" si="317"/>
        <v>65</v>
      </c>
      <c r="AO1266" s="116">
        <f t="shared" si="318"/>
        <v>61</v>
      </c>
      <c r="AP1266" s="116">
        <f t="shared" si="319"/>
        <v>0</v>
      </c>
      <c r="AQ1266" s="116">
        <f t="shared" si="320"/>
        <v>890</v>
      </c>
    </row>
    <row r="1267" spans="1:43" x14ac:dyDescent="0.25">
      <c r="A1267" s="119" t="s">
        <v>1609</v>
      </c>
      <c r="B1267" s="119" t="s">
        <v>1610</v>
      </c>
      <c r="C1267" s="120">
        <v>27</v>
      </c>
      <c r="D1267" s="120">
        <v>11</v>
      </c>
      <c r="E1267" s="120">
        <v>18</v>
      </c>
      <c r="F1267" s="120">
        <v>13</v>
      </c>
      <c r="G1267" s="120">
        <v>15</v>
      </c>
      <c r="H1267" s="120">
        <v>9</v>
      </c>
      <c r="I1267" s="120">
        <v>12</v>
      </c>
      <c r="J1267" s="120">
        <v>20</v>
      </c>
      <c r="K1267" s="120">
        <v>16</v>
      </c>
      <c r="L1267" s="120">
        <v>11</v>
      </c>
      <c r="M1267" s="120">
        <v>0</v>
      </c>
      <c r="N1267" s="120">
        <v>0</v>
      </c>
      <c r="O1267" s="120">
        <v>0</v>
      </c>
      <c r="P1267" s="120">
        <v>0</v>
      </c>
      <c r="Q1267" s="120">
        <v>0</v>
      </c>
      <c r="R1267" s="120">
        <v>152</v>
      </c>
      <c r="AB1267" s="116">
        <f t="shared" si="305"/>
        <v>27</v>
      </c>
      <c r="AC1267" s="116">
        <f t="shared" si="306"/>
        <v>11</v>
      </c>
      <c r="AD1267" s="116">
        <f t="shared" si="307"/>
        <v>18</v>
      </c>
      <c r="AE1267" s="116">
        <f t="shared" si="308"/>
        <v>13</v>
      </c>
      <c r="AF1267" s="116">
        <f t="shared" si="309"/>
        <v>15</v>
      </c>
      <c r="AG1267" s="116">
        <f t="shared" si="310"/>
        <v>9</v>
      </c>
      <c r="AH1267" s="116">
        <f t="shared" si="311"/>
        <v>12</v>
      </c>
      <c r="AI1267" s="116">
        <f t="shared" si="312"/>
        <v>20</v>
      </c>
      <c r="AJ1267" s="116">
        <f t="shared" si="313"/>
        <v>16</v>
      </c>
      <c r="AK1267" s="116">
        <f t="shared" si="314"/>
        <v>11</v>
      </c>
      <c r="AL1267" s="116">
        <f t="shared" si="315"/>
        <v>0</v>
      </c>
      <c r="AM1267" s="116">
        <f t="shared" si="316"/>
        <v>0</v>
      </c>
      <c r="AN1267" s="116">
        <f t="shared" si="317"/>
        <v>0</v>
      </c>
      <c r="AO1267" s="116">
        <f t="shared" si="318"/>
        <v>0</v>
      </c>
      <c r="AP1267" s="116">
        <f t="shared" si="319"/>
        <v>0</v>
      </c>
      <c r="AQ1267" s="116">
        <f t="shared" si="320"/>
        <v>152</v>
      </c>
    </row>
    <row r="1268" spans="1:43" x14ac:dyDescent="0.25">
      <c r="A1268" s="119" t="s">
        <v>1611</v>
      </c>
      <c r="B1268" s="119" t="s">
        <v>1612</v>
      </c>
      <c r="C1268" s="120">
        <v>13</v>
      </c>
      <c r="D1268" s="120">
        <v>11</v>
      </c>
      <c r="E1268" s="120">
        <v>27</v>
      </c>
      <c r="F1268" s="120">
        <v>26</v>
      </c>
      <c r="G1268" s="120">
        <v>35</v>
      </c>
      <c r="H1268" s="120">
        <v>20</v>
      </c>
      <c r="I1268" s="120">
        <v>37</v>
      </c>
      <c r="J1268" s="120">
        <v>0</v>
      </c>
      <c r="K1268" s="120">
        <v>0</v>
      </c>
      <c r="L1268" s="120">
        <v>0</v>
      </c>
      <c r="M1268" s="120">
        <v>0</v>
      </c>
      <c r="N1268" s="120">
        <v>0</v>
      </c>
      <c r="O1268" s="120">
        <v>0</v>
      </c>
      <c r="P1268" s="120">
        <v>0</v>
      </c>
      <c r="Q1268" s="120">
        <v>0</v>
      </c>
      <c r="R1268" s="120">
        <v>169</v>
      </c>
      <c r="AB1268" s="116">
        <f t="shared" si="305"/>
        <v>13</v>
      </c>
      <c r="AC1268" s="116">
        <f t="shared" si="306"/>
        <v>11</v>
      </c>
      <c r="AD1268" s="116">
        <f t="shared" si="307"/>
        <v>27</v>
      </c>
      <c r="AE1268" s="116">
        <f t="shared" si="308"/>
        <v>26</v>
      </c>
      <c r="AF1268" s="116">
        <f t="shared" si="309"/>
        <v>35</v>
      </c>
      <c r="AG1268" s="116">
        <f t="shared" si="310"/>
        <v>20</v>
      </c>
      <c r="AH1268" s="116">
        <f t="shared" si="311"/>
        <v>37</v>
      </c>
      <c r="AI1268" s="116">
        <f t="shared" si="312"/>
        <v>0</v>
      </c>
      <c r="AJ1268" s="116">
        <f t="shared" si="313"/>
        <v>0</v>
      </c>
      <c r="AK1268" s="116">
        <f t="shared" si="314"/>
        <v>0</v>
      </c>
      <c r="AL1268" s="116">
        <f t="shared" si="315"/>
        <v>0</v>
      </c>
      <c r="AM1268" s="116">
        <f t="shared" si="316"/>
        <v>0</v>
      </c>
      <c r="AN1268" s="116">
        <f t="shared" si="317"/>
        <v>0</v>
      </c>
      <c r="AO1268" s="116">
        <f t="shared" si="318"/>
        <v>0</v>
      </c>
      <c r="AP1268" s="116">
        <f t="shared" si="319"/>
        <v>0</v>
      </c>
      <c r="AQ1268" s="116">
        <f t="shared" si="320"/>
        <v>169</v>
      </c>
    </row>
    <row r="1269" spans="1:43" x14ac:dyDescent="0.25">
      <c r="A1269" s="119" t="s">
        <v>1611</v>
      </c>
      <c r="B1269" s="119" t="s">
        <v>1613</v>
      </c>
      <c r="C1269" s="120">
        <v>36</v>
      </c>
      <c r="D1269" s="120">
        <v>40</v>
      </c>
      <c r="E1269" s="120">
        <v>47</v>
      </c>
      <c r="F1269" s="120">
        <v>46</v>
      </c>
      <c r="G1269" s="120">
        <v>39</v>
      </c>
      <c r="H1269" s="120">
        <v>48</v>
      </c>
      <c r="I1269" s="120">
        <v>48</v>
      </c>
      <c r="J1269" s="120">
        <v>0</v>
      </c>
      <c r="K1269" s="120">
        <v>0</v>
      </c>
      <c r="L1269" s="120">
        <v>0</v>
      </c>
      <c r="M1269" s="120">
        <v>0</v>
      </c>
      <c r="N1269" s="120">
        <v>0</v>
      </c>
      <c r="O1269" s="120">
        <v>0</v>
      </c>
      <c r="P1269" s="120">
        <v>0</v>
      </c>
      <c r="Q1269" s="120">
        <v>0</v>
      </c>
      <c r="R1269" s="118">
        <v>304</v>
      </c>
      <c r="AB1269" s="116">
        <f t="shared" si="305"/>
        <v>36</v>
      </c>
      <c r="AC1269" s="116">
        <f t="shared" si="306"/>
        <v>40</v>
      </c>
      <c r="AD1269" s="116">
        <f t="shared" si="307"/>
        <v>47</v>
      </c>
      <c r="AE1269" s="116">
        <f t="shared" si="308"/>
        <v>46</v>
      </c>
      <c r="AF1269" s="116">
        <f t="shared" si="309"/>
        <v>39</v>
      </c>
      <c r="AG1269" s="116">
        <f t="shared" si="310"/>
        <v>48</v>
      </c>
      <c r="AH1269" s="116">
        <f t="shared" si="311"/>
        <v>48</v>
      </c>
      <c r="AI1269" s="116">
        <f t="shared" si="312"/>
        <v>0</v>
      </c>
      <c r="AJ1269" s="116">
        <f t="shared" si="313"/>
        <v>0</v>
      </c>
      <c r="AK1269" s="116">
        <f t="shared" si="314"/>
        <v>0</v>
      </c>
      <c r="AL1269" s="116">
        <f t="shared" si="315"/>
        <v>0</v>
      </c>
      <c r="AM1269" s="116">
        <f t="shared" si="316"/>
        <v>0</v>
      </c>
      <c r="AN1269" s="116">
        <f t="shared" si="317"/>
        <v>0</v>
      </c>
      <c r="AO1269" s="116">
        <f t="shared" si="318"/>
        <v>0</v>
      </c>
      <c r="AP1269" s="116">
        <f t="shared" si="319"/>
        <v>0</v>
      </c>
      <c r="AQ1269" s="116">
        <f t="shared" si="320"/>
        <v>304</v>
      </c>
    </row>
    <row r="1270" spans="1:43" x14ac:dyDescent="0.25">
      <c r="A1270" s="119" t="s">
        <v>1611</v>
      </c>
      <c r="B1270" s="119" t="s">
        <v>1614</v>
      </c>
      <c r="C1270" s="120">
        <v>19</v>
      </c>
      <c r="D1270" s="120">
        <v>0</v>
      </c>
      <c r="E1270" s="120">
        <v>0</v>
      </c>
      <c r="F1270" s="120">
        <v>0</v>
      </c>
      <c r="G1270" s="120">
        <v>0</v>
      </c>
      <c r="H1270" s="120">
        <v>0</v>
      </c>
      <c r="I1270" s="120">
        <v>0</v>
      </c>
      <c r="J1270" s="120">
        <v>0</v>
      </c>
      <c r="K1270" s="120">
        <v>0</v>
      </c>
      <c r="L1270" s="120">
        <v>0</v>
      </c>
      <c r="M1270" s="120">
        <v>0</v>
      </c>
      <c r="N1270" s="120">
        <v>0</v>
      </c>
      <c r="O1270" s="120">
        <v>0</v>
      </c>
      <c r="P1270" s="120">
        <v>0</v>
      </c>
      <c r="Q1270" s="120">
        <v>10</v>
      </c>
      <c r="R1270" s="118">
        <v>29</v>
      </c>
      <c r="AB1270" s="116">
        <f t="shared" si="305"/>
        <v>19</v>
      </c>
      <c r="AC1270" s="116">
        <f t="shared" si="306"/>
        <v>0</v>
      </c>
      <c r="AD1270" s="116">
        <f t="shared" si="307"/>
        <v>0</v>
      </c>
      <c r="AE1270" s="116">
        <f t="shared" si="308"/>
        <v>0</v>
      </c>
      <c r="AF1270" s="116">
        <f t="shared" si="309"/>
        <v>0</v>
      </c>
      <c r="AG1270" s="116">
        <f t="shared" si="310"/>
        <v>0</v>
      </c>
      <c r="AH1270" s="116">
        <f t="shared" si="311"/>
        <v>0</v>
      </c>
      <c r="AI1270" s="116">
        <f t="shared" si="312"/>
        <v>0</v>
      </c>
      <c r="AJ1270" s="116">
        <f t="shared" si="313"/>
        <v>0</v>
      </c>
      <c r="AK1270" s="116">
        <f t="shared" si="314"/>
        <v>0</v>
      </c>
      <c r="AL1270" s="116">
        <f t="shared" si="315"/>
        <v>0</v>
      </c>
      <c r="AM1270" s="116">
        <f t="shared" si="316"/>
        <v>0</v>
      </c>
      <c r="AN1270" s="116">
        <f t="shared" si="317"/>
        <v>0</v>
      </c>
      <c r="AO1270" s="116">
        <f t="shared" si="318"/>
        <v>0</v>
      </c>
      <c r="AP1270" s="116">
        <f t="shared" si="319"/>
        <v>10</v>
      </c>
      <c r="AQ1270" s="116">
        <f t="shared" si="320"/>
        <v>29</v>
      </c>
    </row>
    <row r="1271" spans="1:43" x14ac:dyDescent="0.25">
      <c r="A1271" s="119" t="s">
        <v>1611</v>
      </c>
      <c r="B1271" s="119" t="s">
        <v>1615</v>
      </c>
      <c r="C1271" s="120">
        <v>0</v>
      </c>
      <c r="D1271" s="120">
        <v>22</v>
      </c>
      <c r="E1271" s="120">
        <v>25</v>
      </c>
      <c r="F1271" s="120">
        <v>22</v>
      </c>
      <c r="G1271" s="120">
        <v>24</v>
      </c>
      <c r="H1271" s="120">
        <v>36</v>
      </c>
      <c r="I1271" s="120">
        <v>23</v>
      </c>
      <c r="J1271" s="120">
        <v>0</v>
      </c>
      <c r="K1271" s="120">
        <v>0</v>
      </c>
      <c r="L1271" s="120">
        <v>0</v>
      </c>
      <c r="M1271" s="120">
        <v>0</v>
      </c>
      <c r="N1271" s="120">
        <v>0</v>
      </c>
      <c r="O1271" s="120">
        <v>0</v>
      </c>
      <c r="P1271" s="120">
        <v>0</v>
      </c>
      <c r="Q1271" s="120">
        <v>0</v>
      </c>
      <c r="R1271" s="120">
        <v>152</v>
      </c>
      <c r="AB1271" s="116">
        <f t="shared" si="305"/>
        <v>0</v>
      </c>
      <c r="AC1271" s="116">
        <f t="shared" si="306"/>
        <v>22</v>
      </c>
      <c r="AD1271" s="116">
        <f t="shared" si="307"/>
        <v>25</v>
      </c>
      <c r="AE1271" s="116">
        <f t="shared" si="308"/>
        <v>22</v>
      </c>
      <c r="AF1271" s="116">
        <f t="shared" si="309"/>
        <v>24</v>
      </c>
      <c r="AG1271" s="116">
        <f t="shared" si="310"/>
        <v>36</v>
      </c>
      <c r="AH1271" s="116">
        <f t="shared" si="311"/>
        <v>23</v>
      </c>
      <c r="AI1271" s="116">
        <f t="shared" si="312"/>
        <v>0</v>
      </c>
      <c r="AJ1271" s="116">
        <f t="shared" si="313"/>
        <v>0</v>
      </c>
      <c r="AK1271" s="116">
        <f t="shared" si="314"/>
        <v>0</v>
      </c>
      <c r="AL1271" s="116">
        <f t="shared" si="315"/>
        <v>0</v>
      </c>
      <c r="AM1271" s="116">
        <f t="shared" si="316"/>
        <v>0</v>
      </c>
      <c r="AN1271" s="116">
        <f t="shared" si="317"/>
        <v>0</v>
      </c>
      <c r="AO1271" s="116">
        <f t="shared" si="318"/>
        <v>0</v>
      </c>
      <c r="AP1271" s="116">
        <f t="shared" si="319"/>
        <v>0</v>
      </c>
      <c r="AQ1271" s="116">
        <f t="shared" si="320"/>
        <v>152</v>
      </c>
    </row>
    <row r="1272" spans="1:43" x14ac:dyDescent="0.25">
      <c r="A1272" s="119" t="s">
        <v>1611</v>
      </c>
      <c r="B1272" s="119" t="s">
        <v>1616</v>
      </c>
      <c r="C1272" s="120">
        <v>0</v>
      </c>
      <c r="D1272" s="120">
        <v>0</v>
      </c>
      <c r="E1272" s="120">
        <v>0</v>
      </c>
      <c r="F1272" s="120">
        <v>0</v>
      </c>
      <c r="G1272" s="120">
        <v>0</v>
      </c>
      <c r="H1272" s="120">
        <v>0</v>
      </c>
      <c r="I1272" s="120">
        <v>0</v>
      </c>
      <c r="J1272" s="120">
        <v>0</v>
      </c>
      <c r="K1272" s="120">
        <v>0</v>
      </c>
      <c r="L1272" s="120">
        <v>0</v>
      </c>
      <c r="M1272" s="120">
        <v>166</v>
      </c>
      <c r="N1272" s="120">
        <v>151</v>
      </c>
      <c r="O1272" s="120">
        <v>117</v>
      </c>
      <c r="P1272" s="120">
        <v>108</v>
      </c>
      <c r="Q1272" s="120">
        <v>3</v>
      </c>
      <c r="R1272" s="120">
        <v>545</v>
      </c>
      <c r="AB1272" s="116">
        <f t="shared" si="305"/>
        <v>0</v>
      </c>
      <c r="AC1272" s="116">
        <f t="shared" si="306"/>
        <v>0</v>
      </c>
      <c r="AD1272" s="116">
        <f t="shared" si="307"/>
        <v>0</v>
      </c>
      <c r="AE1272" s="116">
        <f t="shared" si="308"/>
        <v>0</v>
      </c>
      <c r="AF1272" s="116">
        <f t="shared" si="309"/>
        <v>0</v>
      </c>
      <c r="AG1272" s="116">
        <f t="shared" si="310"/>
        <v>0</v>
      </c>
      <c r="AH1272" s="116">
        <f t="shared" si="311"/>
        <v>0</v>
      </c>
      <c r="AI1272" s="116">
        <f t="shared" si="312"/>
        <v>0</v>
      </c>
      <c r="AJ1272" s="116">
        <f t="shared" si="313"/>
        <v>0</v>
      </c>
      <c r="AK1272" s="116">
        <f t="shared" si="314"/>
        <v>0</v>
      </c>
      <c r="AL1272" s="116">
        <f t="shared" si="315"/>
        <v>166</v>
      </c>
      <c r="AM1272" s="116">
        <f t="shared" si="316"/>
        <v>151</v>
      </c>
      <c r="AN1272" s="116">
        <f t="shared" si="317"/>
        <v>117</v>
      </c>
      <c r="AO1272" s="116">
        <f t="shared" si="318"/>
        <v>108</v>
      </c>
      <c r="AP1272" s="116">
        <f t="shared" si="319"/>
        <v>3</v>
      </c>
      <c r="AQ1272" s="116">
        <f t="shared" si="320"/>
        <v>545</v>
      </c>
    </row>
    <row r="1273" spans="1:43" x14ac:dyDescent="0.25">
      <c r="A1273" s="119" t="s">
        <v>1611</v>
      </c>
      <c r="B1273" s="119" t="s">
        <v>1617</v>
      </c>
      <c r="C1273" s="120">
        <v>0</v>
      </c>
      <c r="D1273" s="120">
        <v>0</v>
      </c>
      <c r="E1273" s="120">
        <v>0</v>
      </c>
      <c r="F1273" s="120">
        <v>0</v>
      </c>
      <c r="G1273" s="120">
        <v>0</v>
      </c>
      <c r="H1273" s="120">
        <v>0</v>
      </c>
      <c r="I1273" s="120">
        <v>0</v>
      </c>
      <c r="J1273" s="120">
        <v>164</v>
      </c>
      <c r="K1273" s="120">
        <v>189</v>
      </c>
      <c r="L1273" s="120">
        <v>157</v>
      </c>
      <c r="M1273" s="120">
        <v>0</v>
      </c>
      <c r="N1273" s="120">
        <v>0</v>
      </c>
      <c r="O1273" s="120">
        <v>0</v>
      </c>
      <c r="P1273" s="120">
        <v>0</v>
      </c>
      <c r="Q1273" s="120">
        <v>0</v>
      </c>
      <c r="R1273" s="120">
        <v>510</v>
      </c>
      <c r="AB1273" s="116">
        <f t="shared" si="305"/>
        <v>0</v>
      </c>
      <c r="AC1273" s="116">
        <f t="shared" si="306"/>
        <v>0</v>
      </c>
      <c r="AD1273" s="116">
        <f t="shared" si="307"/>
        <v>0</v>
      </c>
      <c r="AE1273" s="116">
        <f t="shared" si="308"/>
        <v>0</v>
      </c>
      <c r="AF1273" s="116">
        <f t="shared" si="309"/>
        <v>0</v>
      </c>
      <c r="AG1273" s="116">
        <f t="shared" si="310"/>
        <v>0</v>
      </c>
      <c r="AH1273" s="116">
        <f t="shared" si="311"/>
        <v>0</v>
      </c>
      <c r="AI1273" s="116">
        <f t="shared" si="312"/>
        <v>164</v>
      </c>
      <c r="AJ1273" s="116">
        <f t="shared" si="313"/>
        <v>189</v>
      </c>
      <c r="AK1273" s="116">
        <f t="shared" si="314"/>
        <v>157</v>
      </c>
      <c r="AL1273" s="116">
        <f t="shared" si="315"/>
        <v>0</v>
      </c>
      <c r="AM1273" s="116">
        <f t="shared" si="316"/>
        <v>0</v>
      </c>
      <c r="AN1273" s="116">
        <f t="shared" si="317"/>
        <v>0</v>
      </c>
      <c r="AO1273" s="116">
        <f t="shared" si="318"/>
        <v>0</v>
      </c>
      <c r="AP1273" s="116">
        <f t="shared" si="319"/>
        <v>0</v>
      </c>
      <c r="AQ1273" s="116">
        <f t="shared" si="320"/>
        <v>510</v>
      </c>
    </row>
    <row r="1274" spans="1:43" x14ac:dyDescent="0.25">
      <c r="A1274" s="119" t="s">
        <v>1611</v>
      </c>
      <c r="B1274" s="119" t="s">
        <v>1618</v>
      </c>
      <c r="C1274" s="120">
        <v>45</v>
      </c>
      <c r="D1274" s="120">
        <v>63</v>
      </c>
      <c r="E1274" s="120">
        <v>52</v>
      </c>
      <c r="F1274" s="120">
        <v>54</v>
      </c>
      <c r="G1274" s="120">
        <v>67</v>
      </c>
      <c r="H1274" s="120">
        <v>57</v>
      </c>
      <c r="I1274" s="120">
        <v>64</v>
      </c>
      <c r="J1274" s="120">
        <v>0</v>
      </c>
      <c r="K1274" s="120">
        <v>0</v>
      </c>
      <c r="L1274" s="120">
        <v>0</v>
      </c>
      <c r="M1274" s="120">
        <v>0</v>
      </c>
      <c r="N1274" s="120">
        <v>0</v>
      </c>
      <c r="O1274" s="120">
        <v>0</v>
      </c>
      <c r="P1274" s="120">
        <v>0</v>
      </c>
      <c r="Q1274" s="120">
        <v>0</v>
      </c>
      <c r="R1274" s="120">
        <v>402</v>
      </c>
      <c r="AB1274" s="116">
        <f t="shared" si="305"/>
        <v>45</v>
      </c>
      <c r="AC1274" s="116">
        <f t="shared" si="306"/>
        <v>63</v>
      </c>
      <c r="AD1274" s="116">
        <f t="shared" si="307"/>
        <v>52</v>
      </c>
      <c r="AE1274" s="116">
        <f t="shared" si="308"/>
        <v>54</v>
      </c>
      <c r="AF1274" s="116">
        <f t="shared" si="309"/>
        <v>67</v>
      </c>
      <c r="AG1274" s="116">
        <f t="shared" si="310"/>
        <v>57</v>
      </c>
      <c r="AH1274" s="116">
        <f t="shared" si="311"/>
        <v>64</v>
      </c>
      <c r="AI1274" s="116">
        <f t="shared" si="312"/>
        <v>0</v>
      </c>
      <c r="AJ1274" s="116">
        <f t="shared" si="313"/>
        <v>0</v>
      </c>
      <c r="AK1274" s="116">
        <f t="shared" si="314"/>
        <v>0</v>
      </c>
      <c r="AL1274" s="116">
        <f t="shared" si="315"/>
        <v>0</v>
      </c>
      <c r="AM1274" s="116">
        <f t="shared" si="316"/>
        <v>0</v>
      </c>
      <c r="AN1274" s="116">
        <f t="shared" si="317"/>
        <v>0</v>
      </c>
      <c r="AO1274" s="116">
        <f t="shared" si="318"/>
        <v>0</v>
      </c>
      <c r="AP1274" s="116">
        <f t="shared" si="319"/>
        <v>0</v>
      </c>
      <c r="AQ1274" s="116">
        <f t="shared" si="320"/>
        <v>402</v>
      </c>
    </row>
    <row r="1275" spans="1:43" x14ac:dyDescent="0.25">
      <c r="A1275" s="119" t="s">
        <v>1619</v>
      </c>
      <c r="B1275" s="119" t="s">
        <v>1620</v>
      </c>
      <c r="C1275" s="120">
        <v>53</v>
      </c>
      <c r="D1275" s="120">
        <v>0</v>
      </c>
      <c r="E1275" s="120">
        <v>0</v>
      </c>
      <c r="F1275" s="120">
        <v>0</v>
      </c>
      <c r="G1275" s="120">
        <v>0</v>
      </c>
      <c r="H1275" s="120">
        <v>0</v>
      </c>
      <c r="I1275" s="120">
        <v>0</v>
      </c>
      <c r="J1275" s="120">
        <v>0</v>
      </c>
      <c r="K1275" s="120">
        <v>0</v>
      </c>
      <c r="L1275" s="120">
        <v>0</v>
      </c>
      <c r="M1275" s="120">
        <v>0</v>
      </c>
      <c r="N1275" s="120">
        <v>0</v>
      </c>
      <c r="O1275" s="120">
        <v>0</v>
      </c>
      <c r="P1275" s="120">
        <v>0</v>
      </c>
      <c r="Q1275" s="120">
        <v>0</v>
      </c>
      <c r="R1275" s="120">
        <v>53</v>
      </c>
      <c r="AB1275" s="116">
        <f t="shared" si="305"/>
        <v>53</v>
      </c>
      <c r="AC1275" s="116">
        <f t="shared" si="306"/>
        <v>0</v>
      </c>
      <c r="AD1275" s="116">
        <f t="shared" si="307"/>
        <v>0</v>
      </c>
      <c r="AE1275" s="116">
        <f t="shared" si="308"/>
        <v>0</v>
      </c>
      <c r="AF1275" s="116">
        <f t="shared" si="309"/>
        <v>0</v>
      </c>
      <c r="AG1275" s="116">
        <f t="shared" si="310"/>
        <v>0</v>
      </c>
      <c r="AH1275" s="116">
        <f t="shared" si="311"/>
        <v>0</v>
      </c>
      <c r="AI1275" s="116">
        <f t="shared" si="312"/>
        <v>0</v>
      </c>
      <c r="AJ1275" s="116">
        <f t="shared" si="313"/>
        <v>0</v>
      </c>
      <c r="AK1275" s="116">
        <f t="shared" si="314"/>
        <v>0</v>
      </c>
      <c r="AL1275" s="116">
        <f t="shared" si="315"/>
        <v>0</v>
      </c>
      <c r="AM1275" s="116">
        <f t="shared" si="316"/>
        <v>0</v>
      </c>
      <c r="AN1275" s="116">
        <f t="shared" si="317"/>
        <v>0</v>
      </c>
      <c r="AO1275" s="116">
        <f t="shared" si="318"/>
        <v>0</v>
      </c>
      <c r="AP1275" s="116">
        <f t="shared" si="319"/>
        <v>0</v>
      </c>
      <c r="AQ1275" s="116">
        <f t="shared" si="320"/>
        <v>53</v>
      </c>
    </row>
    <row r="1276" spans="1:43" x14ac:dyDescent="0.25">
      <c r="A1276" s="119" t="s">
        <v>1619</v>
      </c>
      <c r="B1276" s="119" t="s">
        <v>1621</v>
      </c>
      <c r="C1276" s="120">
        <v>0</v>
      </c>
      <c r="D1276" s="120">
        <v>0</v>
      </c>
      <c r="E1276" s="120">
        <v>0</v>
      </c>
      <c r="F1276" s="120">
        <v>0</v>
      </c>
      <c r="G1276" s="120">
        <v>0</v>
      </c>
      <c r="H1276" s="120">
        <v>0</v>
      </c>
      <c r="I1276" s="120">
        <v>0</v>
      </c>
      <c r="J1276" s="120">
        <v>0</v>
      </c>
      <c r="K1276" s="120">
        <v>0</v>
      </c>
      <c r="L1276" s="120">
        <v>0</v>
      </c>
      <c r="M1276" s="120">
        <v>78</v>
      </c>
      <c r="N1276" s="120">
        <v>96</v>
      </c>
      <c r="O1276" s="120">
        <v>85</v>
      </c>
      <c r="P1276" s="120">
        <v>75</v>
      </c>
      <c r="Q1276" s="120">
        <v>0</v>
      </c>
      <c r="R1276" s="120">
        <v>334</v>
      </c>
      <c r="AB1276" s="116">
        <f t="shared" si="305"/>
        <v>0</v>
      </c>
      <c r="AC1276" s="116">
        <f t="shared" si="306"/>
        <v>0</v>
      </c>
      <c r="AD1276" s="116">
        <f t="shared" si="307"/>
        <v>0</v>
      </c>
      <c r="AE1276" s="116">
        <f t="shared" si="308"/>
        <v>0</v>
      </c>
      <c r="AF1276" s="116">
        <f t="shared" si="309"/>
        <v>0</v>
      </c>
      <c r="AG1276" s="116">
        <f t="shared" si="310"/>
        <v>0</v>
      </c>
      <c r="AH1276" s="116">
        <f t="shared" si="311"/>
        <v>0</v>
      </c>
      <c r="AI1276" s="116">
        <f t="shared" si="312"/>
        <v>0</v>
      </c>
      <c r="AJ1276" s="116">
        <f t="shared" si="313"/>
        <v>0</v>
      </c>
      <c r="AK1276" s="116">
        <f t="shared" si="314"/>
        <v>0</v>
      </c>
      <c r="AL1276" s="116">
        <f t="shared" si="315"/>
        <v>78</v>
      </c>
      <c r="AM1276" s="116">
        <f t="shared" si="316"/>
        <v>96</v>
      </c>
      <c r="AN1276" s="116">
        <f t="shared" si="317"/>
        <v>85</v>
      </c>
      <c r="AO1276" s="116">
        <f t="shared" si="318"/>
        <v>75</v>
      </c>
      <c r="AP1276" s="116">
        <f t="shared" si="319"/>
        <v>0</v>
      </c>
      <c r="AQ1276" s="116">
        <f t="shared" si="320"/>
        <v>334</v>
      </c>
    </row>
    <row r="1277" spans="1:43" x14ac:dyDescent="0.25">
      <c r="A1277" s="119" t="s">
        <v>1619</v>
      </c>
      <c r="B1277" s="119" t="s">
        <v>1622</v>
      </c>
      <c r="C1277" s="120">
        <v>0</v>
      </c>
      <c r="D1277" s="120">
        <v>0</v>
      </c>
      <c r="E1277" s="120">
        <v>0</v>
      </c>
      <c r="F1277" s="120">
        <v>0</v>
      </c>
      <c r="G1277" s="120">
        <v>0</v>
      </c>
      <c r="H1277" s="120">
        <v>0</v>
      </c>
      <c r="I1277" s="120">
        <v>0</v>
      </c>
      <c r="J1277" s="120">
        <v>0</v>
      </c>
      <c r="K1277" s="120">
        <v>110</v>
      </c>
      <c r="L1277" s="120">
        <v>86</v>
      </c>
      <c r="M1277" s="120">
        <v>0</v>
      </c>
      <c r="N1277" s="120">
        <v>0</v>
      </c>
      <c r="O1277" s="120">
        <v>0</v>
      </c>
      <c r="P1277" s="120">
        <v>0</v>
      </c>
      <c r="Q1277" s="120">
        <v>0</v>
      </c>
      <c r="R1277" s="120">
        <v>196</v>
      </c>
      <c r="AB1277" s="116">
        <f t="shared" si="305"/>
        <v>0</v>
      </c>
      <c r="AC1277" s="116">
        <f t="shared" si="306"/>
        <v>0</v>
      </c>
      <c r="AD1277" s="116">
        <f t="shared" si="307"/>
        <v>0</v>
      </c>
      <c r="AE1277" s="116">
        <f t="shared" si="308"/>
        <v>0</v>
      </c>
      <c r="AF1277" s="116">
        <f t="shared" si="309"/>
        <v>0</v>
      </c>
      <c r="AG1277" s="116">
        <f t="shared" si="310"/>
        <v>0</v>
      </c>
      <c r="AH1277" s="116">
        <f t="shared" si="311"/>
        <v>0</v>
      </c>
      <c r="AI1277" s="116">
        <f t="shared" si="312"/>
        <v>0</v>
      </c>
      <c r="AJ1277" s="116">
        <f t="shared" si="313"/>
        <v>110</v>
      </c>
      <c r="AK1277" s="116">
        <f t="shared" si="314"/>
        <v>86</v>
      </c>
      <c r="AL1277" s="116">
        <f t="shared" si="315"/>
        <v>0</v>
      </c>
      <c r="AM1277" s="116">
        <f t="shared" si="316"/>
        <v>0</v>
      </c>
      <c r="AN1277" s="116">
        <f t="shared" si="317"/>
        <v>0</v>
      </c>
      <c r="AO1277" s="116">
        <f t="shared" si="318"/>
        <v>0</v>
      </c>
      <c r="AP1277" s="116">
        <f t="shared" si="319"/>
        <v>0</v>
      </c>
      <c r="AQ1277" s="116">
        <f t="shared" si="320"/>
        <v>196</v>
      </c>
    </row>
    <row r="1278" spans="1:43" x14ac:dyDescent="0.25">
      <c r="A1278" s="119" t="s">
        <v>1619</v>
      </c>
      <c r="B1278" s="119" t="s">
        <v>1623</v>
      </c>
      <c r="C1278" s="120">
        <v>0</v>
      </c>
      <c r="D1278" s="120">
        <v>33</v>
      </c>
      <c r="E1278" s="120">
        <v>36</v>
      </c>
      <c r="F1278" s="120">
        <v>35</v>
      </c>
      <c r="G1278" s="120">
        <v>63</v>
      </c>
      <c r="H1278" s="120">
        <v>43</v>
      </c>
      <c r="I1278" s="120">
        <v>47</v>
      </c>
      <c r="J1278" s="120">
        <v>48</v>
      </c>
      <c r="K1278" s="120">
        <v>0</v>
      </c>
      <c r="L1278" s="120">
        <v>0</v>
      </c>
      <c r="M1278" s="120">
        <v>0</v>
      </c>
      <c r="N1278" s="120">
        <v>0</v>
      </c>
      <c r="O1278" s="120">
        <v>0</v>
      </c>
      <c r="P1278" s="120">
        <v>0</v>
      </c>
      <c r="Q1278" s="120">
        <v>0</v>
      </c>
      <c r="R1278" s="120">
        <v>305</v>
      </c>
      <c r="AB1278" s="116">
        <f t="shared" si="305"/>
        <v>0</v>
      </c>
      <c r="AC1278" s="116">
        <f t="shared" si="306"/>
        <v>33</v>
      </c>
      <c r="AD1278" s="116">
        <f t="shared" si="307"/>
        <v>36</v>
      </c>
      <c r="AE1278" s="116">
        <f t="shared" si="308"/>
        <v>35</v>
      </c>
      <c r="AF1278" s="116">
        <f t="shared" si="309"/>
        <v>63</v>
      </c>
      <c r="AG1278" s="116">
        <f t="shared" si="310"/>
        <v>43</v>
      </c>
      <c r="AH1278" s="116">
        <f t="shared" si="311"/>
        <v>47</v>
      </c>
      <c r="AI1278" s="116">
        <f t="shared" si="312"/>
        <v>48</v>
      </c>
      <c r="AJ1278" s="116">
        <f t="shared" si="313"/>
        <v>0</v>
      </c>
      <c r="AK1278" s="116">
        <f t="shared" si="314"/>
        <v>0</v>
      </c>
      <c r="AL1278" s="116">
        <f t="shared" si="315"/>
        <v>0</v>
      </c>
      <c r="AM1278" s="116">
        <f t="shared" si="316"/>
        <v>0</v>
      </c>
      <c r="AN1278" s="116">
        <f t="shared" si="317"/>
        <v>0</v>
      </c>
      <c r="AO1278" s="116">
        <f t="shared" si="318"/>
        <v>0</v>
      </c>
      <c r="AP1278" s="116">
        <f t="shared" si="319"/>
        <v>0</v>
      </c>
      <c r="AQ1278" s="116">
        <f t="shared" si="320"/>
        <v>305</v>
      </c>
    </row>
    <row r="1279" spans="1:43" x14ac:dyDescent="0.25">
      <c r="A1279" s="119" t="s">
        <v>1619</v>
      </c>
      <c r="B1279" s="119" t="s">
        <v>1624</v>
      </c>
      <c r="C1279" s="120">
        <v>0</v>
      </c>
      <c r="D1279" s="120">
        <v>27</v>
      </c>
      <c r="E1279" s="120">
        <v>30</v>
      </c>
      <c r="F1279" s="120">
        <v>34</v>
      </c>
      <c r="G1279" s="120">
        <v>35</v>
      </c>
      <c r="H1279" s="120">
        <v>34</v>
      </c>
      <c r="I1279" s="120">
        <v>36</v>
      </c>
      <c r="J1279" s="120">
        <v>31</v>
      </c>
      <c r="K1279" s="120">
        <v>0</v>
      </c>
      <c r="L1279" s="120">
        <v>0</v>
      </c>
      <c r="M1279" s="120">
        <v>0</v>
      </c>
      <c r="N1279" s="120">
        <v>0</v>
      </c>
      <c r="O1279" s="120">
        <v>0</v>
      </c>
      <c r="P1279" s="120">
        <v>0</v>
      </c>
      <c r="Q1279" s="120">
        <v>0</v>
      </c>
      <c r="R1279" s="120">
        <v>227</v>
      </c>
      <c r="AB1279" s="116">
        <f t="shared" si="305"/>
        <v>0</v>
      </c>
      <c r="AC1279" s="116">
        <f t="shared" si="306"/>
        <v>27</v>
      </c>
      <c r="AD1279" s="116">
        <f t="shared" si="307"/>
        <v>30</v>
      </c>
      <c r="AE1279" s="116">
        <f t="shared" si="308"/>
        <v>34</v>
      </c>
      <c r="AF1279" s="116">
        <f t="shared" si="309"/>
        <v>35</v>
      </c>
      <c r="AG1279" s="116">
        <f t="shared" si="310"/>
        <v>34</v>
      </c>
      <c r="AH1279" s="116">
        <f t="shared" si="311"/>
        <v>36</v>
      </c>
      <c r="AI1279" s="116">
        <f t="shared" si="312"/>
        <v>31</v>
      </c>
      <c r="AJ1279" s="116">
        <f t="shared" si="313"/>
        <v>0</v>
      </c>
      <c r="AK1279" s="116">
        <f t="shared" si="314"/>
        <v>0</v>
      </c>
      <c r="AL1279" s="116">
        <f t="shared" si="315"/>
        <v>0</v>
      </c>
      <c r="AM1279" s="116">
        <f t="shared" si="316"/>
        <v>0</v>
      </c>
      <c r="AN1279" s="116">
        <f t="shared" si="317"/>
        <v>0</v>
      </c>
      <c r="AO1279" s="116">
        <f t="shared" si="318"/>
        <v>0</v>
      </c>
      <c r="AP1279" s="116">
        <f t="shared" si="319"/>
        <v>0</v>
      </c>
      <c r="AQ1279" s="116">
        <f t="shared" si="320"/>
        <v>227</v>
      </c>
    </row>
    <row r="1280" spans="1:43" x14ac:dyDescent="0.25">
      <c r="A1280" s="119" t="s">
        <v>1625</v>
      </c>
      <c r="B1280" s="119" t="s">
        <v>1626</v>
      </c>
      <c r="C1280" s="120">
        <v>0</v>
      </c>
      <c r="D1280" s="120">
        <v>37</v>
      </c>
      <c r="E1280" s="120">
        <v>44</v>
      </c>
      <c r="F1280" s="120">
        <v>40</v>
      </c>
      <c r="G1280" s="120">
        <v>35</v>
      </c>
      <c r="H1280" s="120">
        <v>53</v>
      </c>
      <c r="I1280" s="120">
        <v>47</v>
      </c>
      <c r="J1280" s="120">
        <v>0</v>
      </c>
      <c r="K1280" s="120">
        <v>0</v>
      </c>
      <c r="L1280" s="120">
        <v>0</v>
      </c>
      <c r="M1280" s="120">
        <v>0</v>
      </c>
      <c r="N1280" s="120">
        <v>0</v>
      </c>
      <c r="O1280" s="120">
        <v>0</v>
      </c>
      <c r="P1280" s="120">
        <v>0</v>
      </c>
      <c r="Q1280" s="120">
        <v>0</v>
      </c>
      <c r="R1280" s="120">
        <v>256</v>
      </c>
      <c r="AB1280" s="116">
        <f t="shared" si="305"/>
        <v>0</v>
      </c>
      <c r="AC1280" s="116">
        <f t="shared" si="306"/>
        <v>37</v>
      </c>
      <c r="AD1280" s="116">
        <f t="shared" si="307"/>
        <v>44</v>
      </c>
      <c r="AE1280" s="116">
        <f t="shared" si="308"/>
        <v>40</v>
      </c>
      <c r="AF1280" s="116">
        <f t="shared" si="309"/>
        <v>35</v>
      </c>
      <c r="AG1280" s="116">
        <f t="shared" si="310"/>
        <v>53</v>
      </c>
      <c r="AH1280" s="116">
        <f t="shared" si="311"/>
        <v>47</v>
      </c>
      <c r="AI1280" s="116">
        <f t="shared" si="312"/>
        <v>0</v>
      </c>
      <c r="AJ1280" s="116">
        <f t="shared" si="313"/>
        <v>0</v>
      </c>
      <c r="AK1280" s="116">
        <f t="shared" si="314"/>
        <v>0</v>
      </c>
      <c r="AL1280" s="116">
        <f t="shared" si="315"/>
        <v>0</v>
      </c>
      <c r="AM1280" s="116">
        <f t="shared" si="316"/>
        <v>0</v>
      </c>
      <c r="AN1280" s="116">
        <f t="shared" si="317"/>
        <v>0</v>
      </c>
      <c r="AO1280" s="116">
        <f t="shared" si="318"/>
        <v>0</v>
      </c>
      <c r="AP1280" s="116">
        <f t="shared" si="319"/>
        <v>0</v>
      </c>
      <c r="AQ1280" s="116">
        <f t="shared" si="320"/>
        <v>256</v>
      </c>
    </row>
    <row r="1281" spans="1:43" x14ac:dyDescent="0.25">
      <c r="A1281" s="119" t="s">
        <v>1625</v>
      </c>
      <c r="B1281" s="119" t="s">
        <v>1627</v>
      </c>
      <c r="C1281" s="120">
        <v>0</v>
      </c>
      <c r="D1281" s="120">
        <v>0</v>
      </c>
      <c r="E1281" s="120">
        <v>0</v>
      </c>
      <c r="F1281" s="120">
        <v>0</v>
      </c>
      <c r="G1281" s="120">
        <v>0</v>
      </c>
      <c r="H1281" s="120">
        <v>0</v>
      </c>
      <c r="I1281" s="120">
        <v>0</v>
      </c>
      <c r="J1281" s="120">
        <v>217</v>
      </c>
      <c r="K1281" s="120">
        <v>188</v>
      </c>
      <c r="L1281" s="120">
        <v>196</v>
      </c>
      <c r="M1281" s="120">
        <v>0</v>
      </c>
      <c r="N1281" s="120">
        <v>0</v>
      </c>
      <c r="O1281" s="120">
        <v>0</v>
      </c>
      <c r="P1281" s="120">
        <v>0</v>
      </c>
      <c r="Q1281" s="120">
        <v>0</v>
      </c>
      <c r="R1281" s="120">
        <v>601</v>
      </c>
      <c r="AB1281" s="116">
        <f t="shared" si="305"/>
        <v>0</v>
      </c>
      <c r="AC1281" s="116">
        <f t="shared" si="306"/>
        <v>0</v>
      </c>
      <c r="AD1281" s="116">
        <f t="shared" si="307"/>
        <v>0</v>
      </c>
      <c r="AE1281" s="116">
        <f t="shared" si="308"/>
        <v>0</v>
      </c>
      <c r="AF1281" s="116">
        <f t="shared" si="309"/>
        <v>0</v>
      </c>
      <c r="AG1281" s="116">
        <f t="shared" si="310"/>
        <v>0</v>
      </c>
      <c r="AH1281" s="116">
        <f t="shared" si="311"/>
        <v>0</v>
      </c>
      <c r="AI1281" s="116">
        <f t="shared" si="312"/>
        <v>217</v>
      </c>
      <c r="AJ1281" s="116">
        <f t="shared" si="313"/>
        <v>188</v>
      </c>
      <c r="AK1281" s="116">
        <f t="shared" si="314"/>
        <v>196</v>
      </c>
      <c r="AL1281" s="116">
        <f t="shared" si="315"/>
        <v>0</v>
      </c>
      <c r="AM1281" s="116">
        <f t="shared" si="316"/>
        <v>0</v>
      </c>
      <c r="AN1281" s="116">
        <f t="shared" si="317"/>
        <v>0</v>
      </c>
      <c r="AO1281" s="116">
        <f t="shared" si="318"/>
        <v>0</v>
      </c>
      <c r="AP1281" s="116">
        <f t="shared" si="319"/>
        <v>0</v>
      </c>
      <c r="AQ1281" s="116">
        <f t="shared" si="320"/>
        <v>601</v>
      </c>
    </row>
    <row r="1282" spans="1:43" x14ac:dyDescent="0.25">
      <c r="A1282" s="119" t="s">
        <v>1625</v>
      </c>
      <c r="B1282" s="119" t="s">
        <v>1628</v>
      </c>
      <c r="C1282" s="120">
        <v>0</v>
      </c>
      <c r="D1282" s="120">
        <v>53</v>
      </c>
      <c r="E1282" s="120">
        <v>65</v>
      </c>
      <c r="F1282" s="120">
        <v>56</v>
      </c>
      <c r="G1282" s="120">
        <v>55</v>
      </c>
      <c r="H1282" s="120">
        <v>56</v>
      </c>
      <c r="I1282" s="120">
        <v>58</v>
      </c>
      <c r="J1282" s="120">
        <v>0</v>
      </c>
      <c r="K1282" s="120">
        <v>0</v>
      </c>
      <c r="L1282" s="120">
        <v>0</v>
      </c>
      <c r="M1282" s="120">
        <v>0</v>
      </c>
      <c r="N1282" s="120">
        <v>0</v>
      </c>
      <c r="O1282" s="120">
        <v>0</v>
      </c>
      <c r="P1282" s="120">
        <v>0</v>
      </c>
      <c r="Q1282" s="120">
        <v>0</v>
      </c>
      <c r="R1282" s="120">
        <v>343</v>
      </c>
      <c r="AB1282" s="116">
        <f t="shared" si="305"/>
        <v>0</v>
      </c>
      <c r="AC1282" s="116">
        <f t="shared" si="306"/>
        <v>53</v>
      </c>
      <c r="AD1282" s="116">
        <f t="shared" si="307"/>
        <v>65</v>
      </c>
      <c r="AE1282" s="116">
        <f t="shared" si="308"/>
        <v>56</v>
      </c>
      <c r="AF1282" s="116">
        <f t="shared" si="309"/>
        <v>55</v>
      </c>
      <c r="AG1282" s="116">
        <f t="shared" si="310"/>
        <v>56</v>
      </c>
      <c r="AH1282" s="116">
        <f t="shared" si="311"/>
        <v>58</v>
      </c>
      <c r="AI1282" s="116">
        <f t="shared" si="312"/>
        <v>0</v>
      </c>
      <c r="AJ1282" s="116">
        <f t="shared" si="313"/>
        <v>0</v>
      </c>
      <c r="AK1282" s="116">
        <f t="shared" si="314"/>
        <v>0</v>
      </c>
      <c r="AL1282" s="116">
        <f t="shared" si="315"/>
        <v>0</v>
      </c>
      <c r="AM1282" s="116">
        <f t="shared" si="316"/>
        <v>0</v>
      </c>
      <c r="AN1282" s="116">
        <f t="shared" si="317"/>
        <v>0</v>
      </c>
      <c r="AO1282" s="116">
        <f t="shared" si="318"/>
        <v>0</v>
      </c>
      <c r="AP1282" s="116">
        <f t="shared" si="319"/>
        <v>0</v>
      </c>
      <c r="AQ1282" s="116">
        <f t="shared" si="320"/>
        <v>343</v>
      </c>
    </row>
    <row r="1283" spans="1:43" x14ac:dyDescent="0.25">
      <c r="A1283" s="119" t="s">
        <v>1625</v>
      </c>
      <c r="B1283" s="119" t="s">
        <v>1629</v>
      </c>
      <c r="C1283" s="120">
        <v>0</v>
      </c>
      <c r="D1283" s="120">
        <v>0</v>
      </c>
      <c r="E1283" s="120">
        <v>0</v>
      </c>
      <c r="F1283" s="120">
        <v>0</v>
      </c>
      <c r="G1283" s="120">
        <v>0</v>
      </c>
      <c r="H1283" s="120">
        <v>0</v>
      </c>
      <c r="I1283" s="120">
        <v>0</v>
      </c>
      <c r="J1283" s="120">
        <v>105</v>
      </c>
      <c r="K1283" s="120">
        <v>106</v>
      </c>
      <c r="L1283" s="120">
        <v>107</v>
      </c>
      <c r="M1283" s="120">
        <v>0</v>
      </c>
      <c r="N1283" s="120">
        <v>0</v>
      </c>
      <c r="O1283" s="120">
        <v>0</v>
      </c>
      <c r="P1283" s="120">
        <v>0</v>
      </c>
      <c r="Q1283" s="120">
        <v>0</v>
      </c>
      <c r="R1283" s="120">
        <v>318</v>
      </c>
      <c r="AB1283" s="116">
        <f t="shared" si="305"/>
        <v>0</v>
      </c>
      <c r="AC1283" s="116">
        <f t="shared" si="306"/>
        <v>0</v>
      </c>
      <c r="AD1283" s="116">
        <f t="shared" si="307"/>
        <v>0</v>
      </c>
      <c r="AE1283" s="116">
        <f t="shared" si="308"/>
        <v>0</v>
      </c>
      <c r="AF1283" s="116">
        <f t="shared" si="309"/>
        <v>0</v>
      </c>
      <c r="AG1283" s="116">
        <f t="shared" si="310"/>
        <v>0</v>
      </c>
      <c r="AH1283" s="116">
        <f t="shared" si="311"/>
        <v>0</v>
      </c>
      <c r="AI1283" s="116">
        <f t="shared" si="312"/>
        <v>105</v>
      </c>
      <c r="AJ1283" s="116">
        <f t="shared" si="313"/>
        <v>106</v>
      </c>
      <c r="AK1283" s="116">
        <f t="shared" si="314"/>
        <v>107</v>
      </c>
      <c r="AL1283" s="116">
        <f t="shared" si="315"/>
        <v>0</v>
      </c>
      <c r="AM1283" s="116">
        <f t="shared" si="316"/>
        <v>0</v>
      </c>
      <c r="AN1283" s="116">
        <f t="shared" si="317"/>
        <v>0</v>
      </c>
      <c r="AO1283" s="116">
        <f t="shared" si="318"/>
        <v>0</v>
      </c>
      <c r="AP1283" s="116">
        <f t="shared" si="319"/>
        <v>0</v>
      </c>
      <c r="AQ1283" s="116">
        <f t="shared" si="320"/>
        <v>318</v>
      </c>
    </row>
    <row r="1284" spans="1:43" x14ac:dyDescent="0.25">
      <c r="A1284" s="119" t="s">
        <v>1625</v>
      </c>
      <c r="B1284" s="119" t="s">
        <v>1630</v>
      </c>
      <c r="C1284" s="120">
        <v>0</v>
      </c>
      <c r="D1284" s="120">
        <v>0</v>
      </c>
      <c r="E1284" s="120">
        <v>0</v>
      </c>
      <c r="F1284" s="120">
        <v>0</v>
      </c>
      <c r="G1284" s="120">
        <v>0</v>
      </c>
      <c r="H1284" s="120">
        <v>0</v>
      </c>
      <c r="I1284" s="120">
        <v>0</v>
      </c>
      <c r="J1284" s="120">
        <v>220</v>
      </c>
      <c r="K1284" s="120">
        <v>237</v>
      </c>
      <c r="L1284" s="120">
        <v>214</v>
      </c>
      <c r="M1284" s="120">
        <v>0</v>
      </c>
      <c r="N1284" s="120">
        <v>0</v>
      </c>
      <c r="O1284" s="120">
        <v>0</v>
      </c>
      <c r="P1284" s="120">
        <v>0</v>
      </c>
      <c r="Q1284" s="120">
        <v>0</v>
      </c>
      <c r="R1284" s="120">
        <v>671</v>
      </c>
      <c r="AB1284" s="116">
        <f t="shared" ref="AB1284:AB1347" si="321">C1284*1</f>
        <v>0</v>
      </c>
      <c r="AC1284" s="116">
        <f t="shared" ref="AC1284:AC1347" si="322">D1284*1</f>
        <v>0</v>
      </c>
      <c r="AD1284" s="116">
        <f t="shared" ref="AD1284:AD1347" si="323">E1284*1</f>
        <v>0</v>
      </c>
      <c r="AE1284" s="116">
        <f t="shared" ref="AE1284:AE1347" si="324">F1284*1</f>
        <v>0</v>
      </c>
      <c r="AF1284" s="116">
        <f t="shared" ref="AF1284:AF1347" si="325">G1284*1</f>
        <v>0</v>
      </c>
      <c r="AG1284" s="116">
        <f t="shared" ref="AG1284:AG1347" si="326">H1284*1</f>
        <v>0</v>
      </c>
      <c r="AH1284" s="116">
        <f t="shared" ref="AH1284:AH1347" si="327">I1284*1</f>
        <v>0</v>
      </c>
      <c r="AI1284" s="116">
        <f t="shared" ref="AI1284:AI1347" si="328">J1284*1</f>
        <v>220</v>
      </c>
      <c r="AJ1284" s="116">
        <f t="shared" ref="AJ1284:AJ1347" si="329">K1284*1</f>
        <v>237</v>
      </c>
      <c r="AK1284" s="116">
        <f t="shared" ref="AK1284:AK1347" si="330">L1284*1</f>
        <v>214</v>
      </c>
      <c r="AL1284" s="116">
        <f t="shared" ref="AL1284:AL1347" si="331">M1284*1</f>
        <v>0</v>
      </c>
      <c r="AM1284" s="116">
        <f t="shared" ref="AM1284:AM1347" si="332">N1284*1</f>
        <v>0</v>
      </c>
      <c r="AN1284" s="116">
        <f t="shared" ref="AN1284:AN1347" si="333">O1284*1</f>
        <v>0</v>
      </c>
      <c r="AO1284" s="116">
        <f t="shared" ref="AO1284:AO1347" si="334">P1284*1</f>
        <v>0</v>
      </c>
      <c r="AP1284" s="116">
        <f t="shared" ref="AP1284:AP1347" si="335">Q1284*1</f>
        <v>0</v>
      </c>
      <c r="AQ1284" s="116">
        <f t="shared" ref="AQ1284:AQ1347" si="336">R1284*1</f>
        <v>671</v>
      </c>
    </row>
    <row r="1285" spans="1:43" x14ac:dyDescent="0.25">
      <c r="A1285" s="119" t="s">
        <v>1625</v>
      </c>
      <c r="B1285" s="119" t="s">
        <v>1631</v>
      </c>
      <c r="C1285" s="120">
        <v>0</v>
      </c>
      <c r="D1285" s="120">
        <v>60</v>
      </c>
      <c r="E1285" s="120">
        <v>56</v>
      </c>
      <c r="F1285" s="120">
        <v>58</v>
      </c>
      <c r="G1285" s="120">
        <v>54</v>
      </c>
      <c r="H1285" s="120">
        <v>56</v>
      </c>
      <c r="I1285" s="120">
        <v>55</v>
      </c>
      <c r="J1285" s="120">
        <v>0</v>
      </c>
      <c r="K1285" s="120">
        <v>0</v>
      </c>
      <c r="L1285" s="120">
        <v>0</v>
      </c>
      <c r="M1285" s="120">
        <v>0</v>
      </c>
      <c r="N1285" s="120">
        <v>0</v>
      </c>
      <c r="O1285" s="120">
        <v>0</v>
      </c>
      <c r="P1285" s="120">
        <v>0</v>
      </c>
      <c r="Q1285" s="120">
        <v>0</v>
      </c>
      <c r="R1285" s="120">
        <v>339</v>
      </c>
      <c r="AB1285" s="116">
        <f t="shared" si="321"/>
        <v>0</v>
      </c>
      <c r="AC1285" s="116">
        <f t="shared" si="322"/>
        <v>60</v>
      </c>
      <c r="AD1285" s="116">
        <f t="shared" si="323"/>
        <v>56</v>
      </c>
      <c r="AE1285" s="116">
        <f t="shared" si="324"/>
        <v>58</v>
      </c>
      <c r="AF1285" s="116">
        <f t="shared" si="325"/>
        <v>54</v>
      </c>
      <c r="AG1285" s="116">
        <f t="shared" si="326"/>
        <v>56</v>
      </c>
      <c r="AH1285" s="116">
        <f t="shared" si="327"/>
        <v>55</v>
      </c>
      <c r="AI1285" s="116">
        <f t="shared" si="328"/>
        <v>0</v>
      </c>
      <c r="AJ1285" s="116">
        <f t="shared" si="329"/>
        <v>0</v>
      </c>
      <c r="AK1285" s="116">
        <f t="shared" si="330"/>
        <v>0</v>
      </c>
      <c r="AL1285" s="116">
        <f t="shared" si="331"/>
        <v>0</v>
      </c>
      <c r="AM1285" s="116">
        <f t="shared" si="332"/>
        <v>0</v>
      </c>
      <c r="AN1285" s="116">
        <f t="shared" si="333"/>
        <v>0</v>
      </c>
      <c r="AO1285" s="116">
        <f t="shared" si="334"/>
        <v>0</v>
      </c>
      <c r="AP1285" s="116">
        <f t="shared" si="335"/>
        <v>0</v>
      </c>
      <c r="AQ1285" s="116">
        <f t="shared" si="336"/>
        <v>339</v>
      </c>
    </row>
    <row r="1286" spans="1:43" x14ac:dyDescent="0.25">
      <c r="A1286" s="119" t="s">
        <v>1625</v>
      </c>
      <c r="B1286" s="119" t="s">
        <v>1632</v>
      </c>
      <c r="C1286" s="120">
        <v>0</v>
      </c>
      <c r="D1286" s="120">
        <v>115</v>
      </c>
      <c r="E1286" s="120">
        <v>98</v>
      </c>
      <c r="F1286" s="120">
        <v>109</v>
      </c>
      <c r="G1286" s="120">
        <v>105</v>
      </c>
      <c r="H1286" s="120">
        <v>108</v>
      </c>
      <c r="I1286" s="120">
        <v>0</v>
      </c>
      <c r="J1286" s="120">
        <v>0</v>
      </c>
      <c r="K1286" s="120">
        <v>0</v>
      </c>
      <c r="L1286" s="120">
        <v>0</v>
      </c>
      <c r="M1286" s="120">
        <v>0</v>
      </c>
      <c r="N1286" s="120">
        <v>0</v>
      </c>
      <c r="O1286" s="120">
        <v>0</v>
      </c>
      <c r="P1286" s="120">
        <v>0</v>
      </c>
      <c r="Q1286" s="120">
        <v>0</v>
      </c>
      <c r="R1286" s="120">
        <v>535</v>
      </c>
      <c r="AB1286" s="116">
        <f t="shared" si="321"/>
        <v>0</v>
      </c>
      <c r="AC1286" s="116">
        <f t="shared" si="322"/>
        <v>115</v>
      </c>
      <c r="AD1286" s="116">
        <f t="shared" si="323"/>
        <v>98</v>
      </c>
      <c r="AE1286" s="116">
        <f t="shared" si="324"/>
        <v>109</v>
      </c>
      <c r="AF1286" s="116">
        <f t="shared" si="325"/>
        <v>105</v>
      </c>
      <c r="AG1286" s="116">
        <f t="shared" si="326"/>
        <v>108</v>
      </c>
      <c r="AH1286" s="116">
        <f t="shared" si="327"/>
        <v>0</v>
      </c>
      <c r="AI1286" s="116">
        <f t="shared" si="328"/>
        <v>0</v>
      </c>
      <c r="AJ1286" s="116">
        <f t="shared" si="329"/>
        <v>0</v>
      </c>
      <c r="AK1286" s="116">
        <f t="shared" si="330"/>
        <v>0</v>
      </c>
      <c r="AL1286" s="116">
        <f t="shared" si="331"/>
        <v>0</v>
      </c>
      <c r="AM1286" s="116">
        <f t="shared" si="332"/>
        <v>0</v>
      </c>
      <c r="AN1286" s="116">
        <f t="shared" si="333"/>
        <v>0</v>
      </c>
      <c r="AO1286" s="116">
        <f t="shared" si="334"/>
        <v>0</v>
      </c>
      <c r="AP1286" s="116">
        <f t="shared" si="335"/>
        <v>0</v>
      </c>
      <c r="AQ1286" s="116">
        <f t="shared" si="336"/>
        <v>535</v>
      </c>
    </row>
    <row r="1287" spans="1:43" x14ac:dyDescent="0.25">
      <c r="A1287" s="119" t="s">
        <v>1625</v>
      </c>
      <c r="B1287" s="119" t="s">
        <v>1633</v>
      </c>
      <c r="C1287" s="120">
        <v>215</v>
      </c>
      <c r="D1287" s="120">
        <v>14</v>
      </c>
      <c r="E1287" s="120">
        <v>10</v>
      </c>
      <c r="F1287" s="120">
        <v>7</v>
      </c>
      <c r="G1287" s="120">
        <v>3</v>
      </c>
      <c r="H1287" s="120">
        <v>4</v>
      </c>
      <c r="I1287" s="120">
        <v>4</v>
      </c>
      <c r="J1287" s="120">
        <v>2</v>
      </c>
      <c r="K1287" s="120">
        <v>2</v>
      </c>
      <c r="L1287" s="120">
        <v>0</v>
      </c>
      <c r="M1287" s="120">
        <v>0</v>
      </c>
      <c r="N1287" s="120">
        <v>0</v>
      </c>
      <c r="O1287" s="120">
        <v>0</v>
      </c>
      <c r="P1287" s="120">
        <v>0</v>
      </c>
      <c r="Q1287" s="120">
        <v>0</v>
      </c>
      <c r="R1287" s="120">
        <v>261</v>
      </c>
      <c r="AB1287" s="116">
        <f t="shared" si="321"/>
        <v>215</v>
      </c>
      <c r="AC1287" s="116">
        <f t="shared" si="322"/>
        <v>14</v>
      </c>
      <c r="AD1287" s="116">
        <f t="shared" si="323"/>
        <v>10</v>
      </c>
      <c r="AE1287" s="116">
        <f t="shared" si="324"/>
        <v>7</v>
      </c>
      <c r="AF1287" s="116">
        <f t="shared" si="325"/>
        <v>3</v>
      </c>
      <c r="AG1287" s="116">
        <f t="shared" si="326"/>
        <v>4</v>
      </c>
      <c r="AH1287" s="116">
        <f t="shared" si="327"/>
        <v>4</v>
      </c>
      <c r="AI1287" s="116">
        <f t="shared" si="328"/>
        <v>2</v>
      </c>
      <c r="AJ1287" s="116">
        <f t="shared" si="329"/>
        <v>2</v>
      </c>
      <c r="AK1287" s="116">
        <f t="shared" si="330"/>
        <v>0</v>
      </c>
      <c r="AL1287" s="116">
        <f t="shared" si="331"/>
        <v>0</v>
      </c>
      <c r="AM1287" s="116">
        <f t="shared" si="332"/>
        <v>0</v>
      </c>
      <c r="AN1287" s="116">
        <f t="shared" si="333"/>
        <v>0</v>
      </c>
      <c r="AO1287" s="116">
        <f t="shared" si="334"/>
        <v>0</v>
      </c>
      <c r="AP1287" s="116">
        <f t="shared" si="335"/>
        <v>0</v>
      </c>
      <c r="AQ1287" s="116">
        <f t="shared" si="336"/>
        <v>261</v>
      </c>
    </row>
    <row r="1288" spans="1:43" x14ac:dyDescent="0.25">
      <c r="A1288" s="119" t="s">
        <v>1625</v>
      </c>
      <c r="B1288" s="119" t="s">
        <v>1634</v>
      </c>
      <c r="C1288" s="120">
        <v>0</v>
      </c>
      <c r="D1288" s="120">
        <v>40</v>
      </c>
      <c r="E1288" s="120">
        <v>47</v>
      </c>
      <c r="F1288" s="120">
        <v>58</v>
      </c>
      <c r="G1288" s="120">
        <v>61</v>
      </c>
      <c r="H1288" s="120">
        <v>65</v>
      </c>
      <c r="I1288" s="120">
        <v>52</v>
      </c>
      <c r="J1288" s="120">
        <v>0</v>
      </c>
      <c r="K1288" s="120">
        <v>0</v>
      </c>
      <c r="L1288" s="120">
        <v>0</v>
      </c>
      <c r="M1288" s="120">
        <v>0</v>
      </c>
      <c r="N1288" s="120">
        <v>0</v>
      </c>
      <c r="O1288" s="120">
        <v>0</v>
      </c>
      <c r="P1288" s="120">
        <v>0</v>
      </c>
      <c r="Q1288" s="120">
        <v>0</v>
      </c>
      <c r="R1288" s="120">
        <v>323</v>
      </c>
      <c r="AB1288" s="116">
        <f t="shared" si="321"/>
        <v>0</v>
      </c>
      <c r="AC1288" s="116">
        <f t="shared" si="322"/>
        <v>40</v>
      </c>
      <c r="AD1288" s="116">
        <f t="shared" si="323"/>
        <v>47</v>
      </c>
      <c r="AE1288" s="116">
        <f t="shared" si="324"/>
        <v>58</v>
      </c>
      <c r="AF1288" s="116">
        <f t="shared" si="325"/>
        <v>61</v>
      </c>
      <c r="AG1288" s="116">
        <f t="shared" si="326"/>
        <v>65</v>
      </c>
      <c r="AH1288" s="116">
        <f t="shared" si="327"/>
        <v>52</v>
      </c>
      <c r="AI1288" s="116">
        <f t="shared" si="328"/>
        <v>0</v>
      </c>
      <c r="AJ1288" s="116">
        <f t="shared" si="329"/>
        <v>0</v>
      </c>
      <c r="AK1288" s="116">
        <f t="shared" si="330"/>
        <v>0</v>
      </c>
      <c r="AL1288" s="116">
        <f t="shared" si="331"/>
        <v>0</v>
      </c>
      <c r="AM1288" s="116">
        <f t="shared" si="332"/>
        <v>0</v>
      </c>
      <c r="AN1288" s="116">
        <f t="shared" si="333"/>
        <v>0</v>
      </c>
      <c r="AO1288" s="116">
        <f t="shared" si="334"/>
        <v>0</v>
      </c>
      <c r="AP1288" s="116">
        <f t="shared" si="335"/>
        <v>0</v>
      </c>
      <c r="AQ1288" s="116">
        <f t="shared" si="336"/>
        <v>323</v>
      </c>
    </row>
    <row r="1289" spans="1:43" x14ac:dyDescent="0.25">
      <c r="A1289" s="119" t="s">
        <v>1625</v>
      </c>
      <c r="B1289" s="119" t="s">
        <v>1635</v>
      </c>
      <c r="C1289" s="120">
        <v>0</v>
      </c>
      <c r="D1289" s="120">
        <v>109</v>
      </c>
      <c r="E1289" s="120">
        <v>102</v>
      </c>
      <c r="F1289" s="120">
        <v>113</v>
      </c>
      <c r="G1289" s="120">
        <v>116</v>
      </c>
      <c r="H1289" s="120">
        <v>125</v>
      </c>
      <c r="I1289" s="120">
        <v>0</v>
      </c>
      <c r="J1289" s="120">
        <v>0</v>
      </c>
      <c r="K1289" s="120">
        <v>0</v>
      </c>
      <c r="L1289" s="120">
        <v>0</v>
      </c>
      <c r="M1289" s="120">
        <v>0</v>
      </c>
      <c r="N1289" s="120">
        <v>0</v>
      </c>
      <c r="O1289" s="120">
        <v>0</v>
      </c>
      <c r="P1289" s="120">
        <v>0</v>
      </c>
      <c r="Q1289" s="120">
        <v>0</v>
      </c>
      <c r="R1289" s="120">
        <v>565</v>
      </c>
      <c r="AB1289" s="116">
        <f t="shared" si="321"/>
        <v>0</v>
      </c>
      <c r="AC1289" s="116">
        <f t="shared" si="322"/>
        <v>109</v>
      </c>
      <c r="AD1289" s="116">
        <f t="shared" si="323"/>
        <v>102</v>
      </c>
      <c r="AE1289" s="116">
        <f t="shared" si="324"/>
        <v>113</v>
      </c>
      <c r="AF1289" s="116">
        <f t="shared" si="325"/>
        <v>116</v>
      </c>
      <c r="AG1289" s="116">
        <f t="shared" si="326"/>
        <v>125</v>
      </c>
      <c r="AH1289" s="116">
        <f t="shared" si="327"/>
        <v>0</v>
      </c>
      <c r="AI1289" s="116">
        <f t="shared" si="328"/>
        <v>0</v>
      </c>
      <c r="AJ1289" s="116">
        <f t="shared" si="329"/>
        <v>0</v>
      </c>
      <c r="AK1289" s="116">
        <f t="shared" si="330"/>
        <v>0</v>
      </c>
      <c r="AL1289" s="116">
        <f t="shared" si="331"/>
        <v>0</v>
      </c>
      <c r="AM1289" s="116">
        <f t="shared" si="332"/>
        <v>0</v>
      </c>
      <c r="AN1289" s="116">
        <f t="shared" si="333"/>
        <v>0</v>
      </c>
      <c r="AO1289" s="116">
        <f t="shared" si="334"/>
        <v>0</v>
      </c>
      <c r="AP1289" s="116">
        <f t="shared" si="335"/>
        <v>0</v>
      </c>
      <c r="AQ1289" s="116">
        <f t="shared" si="336"/>
        <v>565</v>
      </c>
    </row>
    <row r="1290" spans="1:43" x14ac:dyDescent="0.25">
      <c r="A1290" s="119" t="s">
        <v>1625</v>
      </c>
      <c r="B1290" s="119" t="s">
        <v>1636</v>
      </c>
      <c r="C1290" s="120">
        <v>0</v>
      </c>
      <c r="D1290" s="120">
        <v>44</v>
      </c>
      <c r="E1290" s="120">
        <v>54</v>
      </c>
      <c r="F1290" s="120">
        <v>50</v>
      </c>
      <c r="G1290" s="120">
        <v>57</v>
      </c>
      <c r="H1290" s="120">
        <v>40</v>
      </c>
      <c r="I1290" s="120">
        <v>46</v>
      </c>
      <c r="J1290" s="120">
        <v>0</v>
      </c>
      <c r="K1290" s="120">
        <v>0</v>
      </c>
      <c r="L1290" s="120">
        <v>0</v>
      </c>
      <c r="M1290" s="120">
        <v>0</v>
      </c>
      <c r="N1290" s="120">
        <v>0</v>
      </c>
      <c r="O1290" s="120">
        <v>0</v>
      </c>
      <c r="P1290" s="120">
        <v>0</v>
      </c>
      <c r="Q1290" s="120">
        <v>0</v>
      </c>
      <c r="R1290" s="120">
        <v>291</v>
      </c>
      <c r="AB1290" s="116">
        <f t="shared" si="321"/>
        <v>0</v>
      </c>
      <c r="AC1290" s="116">
        <f t="shared" si="322"/>
        <v>44</v>
      </c>
      <c r="AD1290" s="116">
        <f t="shared" si="323"/>
        <v>54</v>
      </c>
      <c r="AE1290" s="116">
        <f t="shared" si="324"/>
        <v>50</v>
      </c>
      <c r="AF1290" s="116">
        <f t="shared" si="325"/>
        <v>57</v>
      </c>
      <c r="AG1290" s="116">
        <f t="shared" si="326"/>
        <v>40</v>
      </c>
      <c r="AH1290" s="116">
        <f t="shared" si="327"/>
        <v>46</v>
      </c>
      <c r="AI1290" s="116">
        <f t="shared" si="328"/>
        <v>0</v>
      </c>
      <c r="AJ1290" s="116">
        <f t="shared" si="329"/>
        <v>0</v>
      </c>
      <c r="AK1290" s="116">
        <f t="shared" si="330"/>
        <v>0</v>
      </c>
      <c r="AL1290" s="116">
        <f t="shared" si="331"/>
        <v>0</v>
      </c>
      <c r="AM1290" s="116">
        <f t="shared" si="332"/>
        <v>0</v>
      </c>
      <c r="AN1290" s="116">
        <f t="shared" si="333"/>
        <v>0</v>
      </c>
      <c r="AO1290" s="116">
        <f t="shared" si="334"/>
        <v>0</v>
      </c>
      <c r="AP1290" s="116">
        <f t="shared" si="335"/>
        <v>0</v>
      </c>
      <c r="AQ1290" s="116">
        <f t="shared" si="336"/>
        <v>291</v>
      </c>
    </row>
    <row r="1291" spans="1:43" x14ac:dyDescent="0.25">
      <c r="A1291" s="119" t="s">
        <v>1625</v>
      </c>
      <c r="B1291" s="119" t="s">
        <v>1637</v>
      </c>
      <c r="C1291" s="120">
        <v>0</v>
      </c>
      <c r="D1291" s="120">
        <v>46</v>
      </c>
      <c r="E1291" s="120">
        <v>51</v>
      </c>
      <c r="F1291" s="120">
        <v>72</v>
      </c>
      <c r="G1291" s="120">
        <v>59</v>
      </c>
      <c r="H1291" s="120">
        <v>69</v>
      </c>
      <c r="I1291" s="120">
        <v>68</v>
      </c>
      <c r="J1291" s="120">
        <v>0</v>
      </c>
      <c r="K1291" s="120">
        <v>0</v>
      </c>
      <c r="L1291" s="120">
        <v>0</v>
      </c>
      <c r="M1291" s="120">
        <v>0</v>
      </c>
      <c r="N1291" s="120">
        <v>0</v>
      </c>
      <c r="O1291" s="120">
        <v>0</v>
      </c>
      <c r="P1291" s="120">
        <v>0</v>
      </c>
      <c r="Q1291" s="120">
        <v>0</v>
      </c>
      <c r="R1291" s="120">
        <v>365</v>
      </c>
      <c r="AB1291" s="116">
        <f t="shared" si="321"/>
        <v>0</v>
      </c>
      <c r="AC1291" s="116">
        <f t="shared" si="322"/>
        <v>46</v>
      </c>
      <c r="AD1291" s="116">
        <f t="shared" si="323"/>
        <v>51</v>
      </c>
      <c r="AE1291" s="116">
        <f t="shared" si="324"/>
        <v>72</v>
      </c>
      <c r="AF1291" s="116">
        <f t="shared" si="325"/>
        <v>59</v>
      </c>
      <c r="AG1291" s="116">
        <f t="shared" si="326"/>
        <v>69</v>
      </c>
      <c r="AH1291" s="116">
        <f t="shared" si="327"/>
        <v>68</v>
      </c>
      <c r="AI1291" s="116">
        <f t="shared" si="328"/>
        <v>0</v>
      </c>
      <c r="AJ1291" s="116">
        <f t="shared" si="329"/>
        <v>0</v>
      </c>
      <c r="AK1291" s="116">
        <f t="shared" si="330"/>
        <v>0</v>
      </c>
      <c r="AL1291" s="116">
        <f t="shared" si="331"/>
        <v>0</v>
      </c>
      <c r="AM1291" s="116">
        <f t="shared" si="332"/>
        <v>0</v>
      </c>
      <c r="AN1291" s="116">
        <f t="shared" si="333"/>
        <v>0</v>
      </c>
      <c r="AO1291" s="116">
        <f t="shared" si="334"/>
        <v>0</v>
      </c>
      <c r="AP1291" s="116">
        <f t="shared" si="335"/>
        <v>0</v>
      </c>
      <c r="AQ1291" s="116">
        <f t="shared" si="336"/>
        <v>365</v>
      </c>
    </row>
    <row r="1292" spans="1:43" x14ac:dyDescent="0.25">
      <c r="A1292" s="119" t="s">
        <v>1625</v>
      </c>
      <c r="B1292" s="119" t="s">
        <v>1638</v>
      </c>
      <c r="C1292" s="120">
        <v>0</v>
      </c>
      <c r="D1292" s="120">
        <v>0</v>
      </c>
      <c r="E1292" s="120">
        <v>0</v>
      </c>
      <c r="F1292" s="120">
        <v>0</v>
      </c>
      <c r="G1292" s="120">
        <v>0</v>
      </c>
      <c r="H1292" s="120">
        <v>0</v>
      </c>
      <c r="I1292" s="120">
        <v>0</v>
      </c>
      <c r="J1292" s="120">
        <v>0</v>
      </c>
      <c r="K1292" s="120">
        <v>0</v>
      </c>
      <c r="L1292" s="120">
        <v>0</v>
      </c>
      <c r="M1292" s="120">
        <v>348</v>
      </c>
      <c r="N1292" s="120">
        <v>394</v>
      </c>
      <c r="O1292" s="120">
        <v>378</v>
      </c>
      <c r="P1292" s="120">
        <v>366</v>
      </c>
      <c r="Q1292" s="120">
        <v>34</v>
      </c>
      <c r="R1292" s="120">
        <v>1520</v>
      </c>
      <c r="AB1292" s="116">
        <f t="shared" si="321"/>
        <v>0</v>
      </c>
      <c r="AC1292" s="116">
        <f t="shared" si="322"/>
        <v>0</v>
      </c>
      <c r="AD1292" s="116">
        <f t="shared" si="323"/>
        <v>0</v>
      </c>
      <c r="AE1292" s="116">
        <f t="shared" si="324"/>
        <v>0</v>
      </c>
      <c r="AF1292" s="116">
        <f t="shared" si="325"/>
        <v>0</v>
      </c>
      <c r="AG1292" s="116">
        <f t="shared" si="326"/>
        <v>0</v>
      </c>
      <c r="AH1292" s="116">
        <f t="shared" si="327"/>
        <v>0</v>
      </c>
      <c r="AI1292" s="116">
        <f t="shared" si="328"/>
        <v>0</v>
      </c>
      <c r="AJ1292" s="116">
        <f t="shared" si="329"/>
        <v>0</v>
      </c>
      <c r="AK1292" s="116">
        <f t="shared" si="330"/>
        <v>0</v>
      </c>
      <c r="AL1292" s="116">
        <f t="shared" si="331"/>
        <v>348</v>
      </c>
      <c r="AM1292" s="116">
        <f t="shared" si="332"/>
        <v>394</v>
      </c>
      <c r="AN1292" s="116">
        <f t="shared" si="333"/>
        <v>378</v>
      </c>
      <c r="AO1292" s="116">
        <f t="shared" si="334"/>
        <v>366</v>
      </c>
      <c r="AP1292" s="116">
        <f t="shared" si="335"/>
        <v>34</v>
      </c>
      <c r="AQ1292" s="116">
        <f t="shared" si="336"/>
        <v>1520</v>
      </c>
    </row>
    <row r="1293" spans="1:43" x14ac:dyDescent="0.25">
      <c r="A1293" s="119" t="s">
        <v>1625</v>
      </c>
      <c r="B1293" s="119" t="s">
        <v>1639</v>
      </c>
      <c r="C1293" s="120">
        <v>0</v>
      </c>
      <c r="D1293" s="120">
        <v>0</v>
      </c>
      <c r="E1293" s="120">
        <v>0</v>
      </c>
      <c r="F1293" s="120">
        <v>0</v>
      </c>
      <c r="G1293" s="120">
        <v>0</v>
      </c>
      <c r="H1293" s="120">
        <v>0</v>
      </c>
      <c r="I1293" s="120">
        <v>90</v>
      </c>
      <c r="J1293" s="120">
        <v>98</v>
      </c>
      <c r="K1293" s="120">
        <v>90</v>
      </c>
      <c r="L1293" s="120">
        <v>99</v>
      </c>
      <c r="M1293" s="120">
        <v>0</v>
      </c>
      <c r="N1293" s="120">
        <v>0</v>
      </c>
      <c r="O1293" s="120">
        <v>0</v>
      </c>
      <c r="P1293" s="120">
        <v>0</v>
      </c>
      <c r="Q1293" s="120">
        <v>0</v>
      </c>
      <c r="R1293" s="120">
        <v>377</v>
      </c>
      <c r="AB1293" s="116">
        <f t="shared" si="321"/>
        <v>0</v>
      </c>
      <c r="AC1293" s="116">
        <f t="shared" si="322"/>
        <v>0</v>
      </c>
      <c r="AD1293" s="116">
        <f t="shared" si="323"/>
        <v>0</v>
      </c>
      <c r="AE1293" s="116">
        <f t="shared" si="324"/>
        <v>0</v>
      </c>
      <c r="AF1293" s="116">
        <f t="shared" si="325"/>
        <v>0</v>
      </c>
      <c r="AG1293" s="116">
        <f t="shared" si="326"/>
        <v>0</v>
      </c>
      <c r="AH1293" s="116">
        <f t="shared" si="327"/>
        <v>90</v>
      </c>
      <c r="AI1293" s="116">
        <f t="shared" si="328"/>
        <v>98</v>
      </c>
      <c r="AJ1293" s="116">
        <f t="shared" si="329"/>
        <v>90</v>
      </c>
      <c r="AK1293" s="116">
        <f t="shared" si="330"/>
        <v>99</v>
      </c>
      <c r="AL1293" s="116">
        <f t="shared" si="331"/>
        <v>0</v>
      </c>
      <c r="AM1293" s="116">
        <f t="shared" si="332"/>
        <v>0</v>
      </c>
      <c r="AN1293" s="116">
        <f t="shared" si="333"/>
        <v>0</v>
      </c>
      <c r="AO1293" s="116">
        <f t="shared" si="334"/>
        <v>0</v>
      </c>
      <c r="AP1293" s="116">
        <f t="shared" si="335"/>
        <v>0</v>
      </c>
      <c r="AQ1293" s="116">
        <f t="shared" si="336"/>
        <v>377</v>
      </c>
    </row>
    <row r="1294" spans="1:43" x14ac:dyDescent="0.25">
      <c r="A1294" s="119" t="s">
        <v>1625</v>
      </c>
      <c r="B1294" s="119" t="s">
        <v>1640</v>
      </c>
      <c r="C1294" s="120">
        <v>0</v>
      </c>
      <c r="D1294" s="120">
        <v>0</v>
      </c>
      <c r="E1294" s="120">
        <v>0</v>
      </c>
      <c r="F1294" s="120">
        <v>0</v>
      </c>
      <c r="G1294" s="120">
        <v>0</v>
      </c>
      <c r="H1294" s="120">
        <v>0</v>
      </c>
      <c r="I1294" s="120">
        <v>0</v>
      </c>
      <c r="J1294" s="120">
        <v>0</v>
      </c>
      <c r="K1294" s="120">
        <v>0</v>
      </c>
      <c r="L1294" s="120">
        <v>0</v>
      </c>
      <c r="M1294" s="120">
        <v>370</v>
      </c>
      <c r="N1294" s="120">
        <v>358</v>
      </c>
      <c r="O1294" s="120">
        <v>388</v>
      </c>
      <c r="P1294" s="120">
        <v>398</v>
      </c>
      <c r="Q1294" s="120">
        <v>0</v>
      </c>
      <c r="R1294" s="120">
        <v>1514</v>
      </c>
      <c r="AB1294" s="116">
        <f t="shared" si="321"/>
        <v>0</v>
      </c>
      <c r="AC1294" s="116">
        <f t="shared" si="322"/>
        <v>0</v>
      </c>
      <c r="AD1294" s="116">
        <f t="shared" si="323"/>
        <v>0</v>
      </c>
      <c r="AE1294" s="116">
        <f t="shared" si="324"/>
        <v>0</v>
      </c>
      <c r="AF1294" s="116">
        <f t="shared" si="325"/>
        <v>0</v>
      </c>
      <c r="AG1294" s="116">
        <f t="shared" si="326"/>
        <v>0</v>
      </c>
      <c r="AH1294" s="116">
        <f t="shared" si="327"/>
        <v>0</v>
      </c>
      <c r="AI1294" s="116">
        <f t="shared" si="328"/>
        <v>0</v>
      </c>
      <c r="AJ1294" s="116">
        <f t="shared" si="329"/>
        <v>0</v>
      </c>
      <c r="AK1294" s="116">
        <f t="shared" si="330"/>
        <v>0</v>
      </c>
      <c r="AL1294" s="116">
        <f t="shared" si="331"/>
        <v>370</v>
      </c>
      <c r="AM1294" s="116">
        <f t="shared" si="332"/>
        <v>358</v>
      </c>
      <c r="AN1294" s="116">
        <f t="shared" si="333"/>
        <v>388</v>
      </c>
      <c r="AO1294" s="116">
        <f t="shared" si="334"/>
        <v>398</v>
      </c>
      <c r="AP1294" s="116">
        <f t="shared" si="335"/>
        <v>0</v>
      </c>
      <c r="AQ1294" s="116">
        <f t="shared" si="336"/>
        <v>1514</v>
      </c>
    </row>
    <row r="1295" spans="1:43" x14ac:dyDescent="0.25">
      <c r="A1295" s="119" t="s">
        <v>1625</v>
      </c>
      <c r="B1295" s="119" t="s">
        <v>1641</v>
      </c>
      <c r="C1295" s="120">
        <v>92</v>
      </c>
      <c r="D1295" s="120">
        <v>38</v>
      </c>
      <c r="E1295" s="120">
        <v>45</v>
      </c>
      <c r="F1295" s="120">
        <v>46</v>
      </c>
      <c r="G1295" s="120">
        <v>47</v>
      </c>
      <c r="H1295" s="120">
        <v>48</v>
      </c>
      <c r="I1295" s="120">
        <v>64</v>
      </c>
      <c r="J1295" s="120">
        <v>0</v>
      </c>
      <c r="K1295" s="120">
        <v>0</v>
      </c>
      <c r="L1295" s="120">
        <v>0</v>
      </c>
      <c r="M1295" s="120">
        <v>0</v>
      </c>
      <c r="N1295" s="120">
        <v>0</v>
      </c>
      <c r="O1295" s="120">
        <v>0</v>
      </c>
      <c r="P1295" s="120">
        <v>0</v>
      </c>
      <c r="Q1295" s="120">
        <v>0</v>
      </c>
      <c r="R1295" s="120">
        <v>380</v>
      </c>
      <c r="AB1295" s="116">
        <f t="shared" si="321"/>
        <v>92</v>
      </c>
      <c r="AC1295" s="116">
        <f t="shared" si="322"/>
        <v>38</v>
      </c>
      <c r="AD1295" s="116">
        <f t="shared" si="323"/>
        <v>45</v>
      </c>
      <c r="AE1295" s="116">
        <f t="shared" si="324"/>
        <v>46</v>
      </c>
      <c r="AF1295" s="116">
        <f t="shared" si="325"/>
        <v>47</v>
      </c>
      <c r="AG1295" s="116">
        <f t="shared" si="326"/>
        <v>48</v>
      </c>
      <c r="AH1295" s="116">
        <f t="shared" si="327"/>
        <v>64</v>
      </c>
      <c r="AI1295" s="116">
        <f t="shared" si="328"/>
        <v>0</v>
      </c>
      <c r="AJ1295" s="116">
        <f t="shared" si="329"/>
        <v>0</v>
      </c>
      <c r="AK1295" s="116">
        <f t="shared" si="330"/>
        <v>0</v>
      </c>
      <c r="AL1295" s="116">
        <f t="shared" si="331"/>
        <v>0</v>
      </c>
      <c r="AM1295" s="116">
        <f t="shared" si="332"/>
        <v>0</v>
      </c>
      <c r="AN1295" s="116">
        <f t="shared" si="333"/>
        <v>0</v>
      </c>
      <c r="AO1295" s="116">
        <f t="shared" si="334"/>
        <v>0</v>
      </c>
      <c r="AP1295" s="116">
        <f t="shared" si="335"/>
        <v>0</v>
      </c>
      <c r="AQ1295" s="116">
        <f t="shared" si="336"/>
        <v>380</v>
      </c>
    </row>
    <row r="1296" spans="1:43" x14ac:dyDescent="0.25">
      <c r="A1296" s="119" t="s">
        <v>1625</v>
      </c>
      <c r="B1296" s="119" t="s">
        <v>1642</v>
      </c>
      <c r="C1296" s="120">
        <v>0</v>
      </c>
      <c r="D1296" s="120">
        <v>0</v>
      </c>
      <c r="E1296" s="120">
        <v>0</v>
      </c>
      <c r="F1296" s="120">
        <v>0</v>
      </c>
      <c r="G1296" s="120">
        <v>0</v>
      </c>
      <c r="H1296" s="120">
        <v>0</v>
      </c>
      <c r="I1296" s="120">
        <v>103</v>
      </c>
      <c r="J1296" s="120">
        <v>121</v>
      </c>
      <c r="K1296" s="120">
        <v>107</v>
      </c>
      <c r="L1296" s="120">
        <v>118</v>
      </c>
      <c r="M1296" s="120">
        <v>0</v>
      </c>
      <c r="N1296" s="120">
        <v>0</v>
      </c>
      <c r="O1296" s="120">
        <v>0</v>
      </c>
      <c r="P1296" s="120">
        <v>0</v>
      </c>
      <c r="Q1296" s="120">
        <v>0</v>
      </c>
      <c r="R1296" s="120">
        <v>449</v>
      </c>
      <c r="AB1296" s="116">
        <f t="shared" si="321"/>
        <v>0</v>
      </c>
      <c r="AC1296" s="116">
        <f t="shared" si="322"/>
        <v>0</v>
      </c>
      <c r="AD1296" s="116">
        <f t="shared" si="323"/>
        <v>0</v>
      </c>
      <c r="AE1296" s="116">
        <f t="shared" si="324"/>
        <v>0</v>
      </c>
      <c r="AF1296" s="116">
        <f t="shared" si="325"/>
        <v>0</v>
      </c>
      <c r="AG1296" s="116">
        <f t="shared" si="326"/>
        <v>0</v>
      </c>
      <c r="AH1296" s="116">
        <f t="shared" si="327"/>
        <v>103</v>
      </c>
      <c r="AI1296" s="116">
        <f t="shared" si="328"/>
        <v>121</v>
      </c>
      <c r="AJ1296" s="116">
        <f t="shared" si="329"/>
        <v>107</v>
      </c>
      <c r="AK1296" s="116">
        <f t="shared" si="330"/>
        <v>118</v>
      </c>
      <c r="AL1296" s="116">
        <f t="shared" si="331"/>
        <v>0</v>
      </c>
      <c r="AM1296" s="116">
        <f t="shared" si="332"/>
        <v>0</v>
      </c>
      <c r="AN1296" s="116">
        <f t="shared" si="333"/>
        <v>0</v>
      </c>
      <c r="AO1296" s="116">
        <f t="shared" si="334"/>
        <v>0</v>
      </c>
      <c r="AP1296" s="116">
        <f t="shared" si="335"/>
        <v>0</v>
      </c>
      <c r="AQ1296" s="116">
        <f t="shared" si="336"/>
        <v>449</v>
      </c>
    </row>
    <row r="1297" spans="1:43" x14ac:dyDescent="0.25">
      <c r="A1297" s="119" t="s">
        <v>1625</v>
      </c>
      <c r="B1297" s="119" t="s">
        <v>1643</v>
      </c>
      <c r="C1297" s="120">
        <v>0</v>
      </c>
      <c r="D1297" s="120">
        <v>48</v>
      </c>
      <c r="E1297" s="120">
        <v>64</v>
      </c>
      <c r="F1297" s="120">
        <v>59</v>
      </c>
      <c r="G1297" s="120">
        <v>54</v>
      </c>
      <c r="H1297" s="120">
        <v>52</v>
      </c>
      <c r="I1297" s="120">
        <v>66</v>
      </c>
      <c r="J1297" s="120">
        <v>0</v>
      </c>
      <c r="K1297" s="120">
        <v>0</v>
      </c>
      <c r="L1297" s="120">
        <v>0</v>
      </c>
      <c r="M1297" s="120">
        <v>0</v>
      </c>
      <c r="N1297" s="120">
        <v>0</v>
      </c>
      <c r="O1297" s="120">
        <v>0</v>
      </c>
      <c r="P1297" s="120">
        <v>0</v>
      </c>
      <c r="Q1297" s="120">
        <v>0</v>
      </c>
      <c r="R1297" s="120">
        <v>343</v>
      </c>
      <c r="AB1297" s="116">
        <f t="shared" si="321"/>
        <v>0</v>
      </c>
      <c r="AC1297" s="116">
        <f t="shared" si="322"/>
        <v>48</v>
      </c>
      <c r="AD1297" s="116">
        <f t="shared" si="323"/>
        <v>64</v>
      </c>
      <c r="AE1297" s="116">
        <f t="shared" si="324"/>
        <v>59</v>
      </c>
      <c r="AF1297" s="116">
        <f t="shared" si="325"/>
        <v>54</v>
      </c>
      <c r="AG1297" s="116">
        <f t="shared" si="326"/>
        <v>52</v>
      </c>
      <c r="AH1297" s="116">
        <f t="shared" si="327"/>
        <v>66</v>
      </c>
      <c r="AI1297" s="116">
        <f t="shared" si="328"/>
        <v>0</v>
      </c>
      <c r="AJ1297" s="116">
        <f t="shared" si="329"/>
        <v>0</v>
      </c>
      <c r="AK1297" s="116">
        <f t="shared" si="330"/>
        <v>0</v>
      </c>
      <c r="AL1297" s="116">
        <f t="shared" si="331"/>
        <v>0</v>
      </c>
      <c r="AM1297" s="116">
        <f t="shared" si="332"/>
        <v>0</v>
      </c>
      <c r="AN1297" s="116">
        <f t="shared" si="333"/>
        <v>0</v>
      </c>
      <c r="AO1297" s="116">
        <f t="shared" si="334"/>
        <v>0</v>
      </c>
      <c r="AP1297" s="116">
        <f t="shared" si="335"/>
        <v>0</v>
      </c>
      <c r="AQ1297" s="116">
        <f t="shared" si="336"/>
        <v>343</v>
      </c>
    </row>
    <row r="1298" spans="1:43" x14ac:dyDescent="0.25">
      <c r="A1298" s="119" t="s">
        <v>1625</v>
      </c>
      <c r="B1298" s="119" t="s">
        <v>1644</v>
      </c>
      <c r="C1298" s="120">
        <v>0</v>
      </c>
      <c r="D1298" s="120">
        <v>51</v>
      </c>
      <c r="E1298" s="120">
        <v>47</v>
      </c>
      <c r="F1298" s="120">
        <v>52</v>
      </c>
      <c r="G1298" s="120">
        <v>54</v>
      </c>
      <c r="H1298" s="120">
        <v>57</v>
      </c>
      <c r="I1298" s="120">
        <v>57</v>
      </c>
      <c r="J1298" s="120">
        <v>0</v>
      </c>
      <c r="K1298" s="120">
        <v>0</v>
      </c>
      <c r="L1298" s="120">
        <v>0</v>
      </c>
      <c r="M1298" s="120">
        <v>0</v>
      </c>
      <c r="N1298" s="120">
        <v>0</v>
      </c>
      <c r="O1298" s="120">
        <v>0</v>
      </c>
      <c r="P1298" s="120">
        <v>0</v>
      </c>
      <c r="Q1298" s="120">
        <v>0</v>
      </c>
      <c r="R1298" s="120">
        <v>318</v>
      </c>
      <c r="AB1298" s="116">
        <f t="shared" si="321"/>
        <v>0</v>
      </c>
      <c r="AC1298" s="116">
        <f t="shared" si="322"/>
        <v>51</v>
      </c>
      <c r="AD1298" s="116">
        <f t="shared" si="323"/>
        <v>47</v>
      </c>
      <c r="AE1298" s="116">
        <f t="shared" si="324"/>
        <v>52</v>
      </c>
      <c r="AF1298" s="116">
        <f t="shared" si="325"/>
        <v>54</v>
      </c>
      <c r="AG1298" s="116">
        <f t="shared" si="326"/>
        <v>57</v>
      </c>
      <c r="AH1298" s="116">
        <f t="shared" si="327"/>
        <v>57</v>
      </c>
      <c r="AI1298" s="116">
        <f t="shared" si="328"/>
        <v>0</v>
      </c>
      <c r="AJ1298" s="116">
        <f t="shared" si="329"/>
        <v>0</v>
      </c>
      <c r="AK1298" s="116">
        <f t="shared" si="330"/>
        <v>0</v>
      </c>
      <c r="AL1298" s="116">
        <f t="shared" si="331"/>
        <v>0</v>
      </c>
      <c r="AM1298" s="116">
        <f t="shared" si="332"/>
        <v>0</v>
      </c>
      <c r="AN1298" s="116">
        <f t="shared" si="333"/>
        <v>0</v>
      </c>
      <c r="AO1298" s="116">
        <f t="shared" si="334"/>
        <v>0</v>
      </c>
      <c r="AP1298" s="116">
        <f t="shared" si="335"/>
        <v>0</v>
      </c>
      <c r="AQ1298" s="116">
        <f t="shared" si="336"/>
        <v>318</v>
      </c>
    </row>
    <row r="1299" spans="1:43" x14ac:dyDescent="0.25">
      <c r="A1299" s="119" t="s">
        <v>1645</v>
      </c>
      <c r="B1299" s="119" t="s">
        <v>1646</v>
      </c>
      <c r="C1299" s="120">
        <v>0</v>
      </c>
      <c r="D1299" s="120">
        <v>0</v>
      </c>
      <c r="E1299" s="120">
        <v>0</v>
      </c>
      <c r="F1299" s="120">
        <v>0</v>
      </c>
      <c r="G1299" s="120">
        <v>0</v>
      </c>
      <c r="H1299" s="120">
        <v>0</v>
      </c>
      <c r="I1299" s="120">
        <v>0</v>
      </c>
      <c r="J1299" s="120">
        <v>0</v>
      </c>
      <c r="K1299" s="120">
        <v>90</v>
      </c>
      <c r="L1299" s="120">
        <v>103</v>
      </c>
      <c r="M1299" s="120">
        <v>82</v>
      </c>
      <c r="N1299" s="120">
        <v>94</v>
      </c>
      <c r="O1299" s="120">
        <v>76</v>
      </c>
      <c r="P1299" s="120">
        <v>64</v>
      </c>
      <c r="Q1299" s="120">
        <v>0</v>
      </c>
      <c r="R1299" s="120">
        <v>509</v>
      </c>
      <c r="AB1299" s="116">
        <f t="shared" si="321"/>
        <v>0</v>
      </c>
      <c r="AC1299" s="116">
        <f t="shared" si="322"/>
        <v>0</v>
      </c>
      <c r="AD1299" s="116">
        <f t="shared" si="323"/>
        <v>0</v>
      </c>
      <c r="AE1299" s="116">
        <f t="shared" si="324"/>
        <v>0</v>
      </c>
      <c r="AF1299" s="116">
        <f t="shared" si="325"/>
        <v>0</v>
      </c>
      <c r="AG1299" s="116">
        <f t="shared" si="326"/>
        <v>0</v>
      </c>
      <c r="AH1299" s="116">
        <f t="shared" si="327"/>
        <v>0</v>
      </c>
      <c r="AI1299" s="116">
        <f t="shared" si="328"/>
        <v>0</v>
      </c>
      <c r="AJ1299" s="116">
        <f t="shared" si="329"/>
        <v>90</v>
      </c>
      <c r="AK1299" s="116">
        <f t="shared" si="330"/>
        <v>103</v>
      </c>
      <c r="AL1299" s="116">
        <f t="shared" si="331"/>
        <v>82</v>
      </c>
      <c r="AM1299" s="116">
        <f t="shared" si="332"/>
        <v>94</v>
      </c>
      <c r="AN1299" s="116">
        <f t="shared" si="333"/>
        <v>76</v>
      </c>
      <c r="AO1299" s="116">
        <f t="shared" si="334"/>
        <v>64</v>
      </c>
      <c r="AP1299" s="116">
        <f t="shared" si="335"/>
        <v>0</v>
      </c>
      <c r="AQ1299" s="116">
        <f t="shared" si="336"/>
        <v>509</v>
      </c>
    </row>
    <row r="1300" spans="1:43" x14ac:dyDescent="0.25">
      <c r="A1300" s="119" t="s">
        <v>1647</v>
      </c>
      <c r="B1300" s="119" t="s">
        <v>1648</v>
      </c>
      <c r="C1300" s="120">
        <v>105</v>
      </c>
      <c r="D1300" s="120">
        <v>66</v>
      </c>
      <c r="E1300" s="120">
        <v>59</v>
      </c>
      <c r="F1300" s="120">
        <v>60</v>
      </c>
      <c r="G1300" s="120">
        <v>64</v>
      </c>
      <c r="H1300" s="120">
        <v>46</v>
      </c>
      <c r="I1300" s="120">
        <v>53</v>
      </c>
      <c r="J1300" s="120">
        <v>0</v>
      </c>
      <c r="K1300" s="120">
        <v>0</v>
      </c>
      <c r="L1300" s="120">
        <v>0</v>
      </c>
      <c r="M1300" s="120">
        <v>0</v>
      </c>
      <c r="N1300" s="120">
        <v>0</v>
      </c>
      <c r="O1300" s="120">
        <v>0</v>
      </c>
      <c r="P1300" s="120">
        <v>0</v>
      </c>
      <c r="Q1300" s="120">
        <v>0</v>
      </c>
      <c r="R1300" s="120">
        <v>453</v>
      </c>
      <c r="AB1300" s="116">
        <f t="shared" si="321"/>
        <v>105</v>
      </c>
      <c r="AC1300" s="116">
        <f t="shared" si="322"/>
        <v>66</v>
      </c>
      <c r="AD1300" s="116">
        <f t="shared" si="323"/>
        <v>59</v>
      </c>
      <c r="AE1300" s="116">
        <f t="shared" si="324"/>
        <v>60</v>
      </c>
      <c r="AF1300" s="116">
        <f t="shared" si="325"/>
        <v>64</v>
      </c>
      <c r="AG1300" s="116">
        <f t="shared" si="326"/>
        <v>46</v>
      </c>
      <c r="AH1300" s="116">
        <f t="shared" si="327"/>
        <v>53</v>
      </c>
      <c r="AI1300" s="116">
        <f t="shared" si="328"/>
        <v>0</v>
      </c>
      <c r="AJ1300" s="116">
        <f t="shared" si="329"/>
        <v>0</v>
      </c>
      <c r="AK1300" s="116">
        <f t="shared" si="330"/>
        <v>0</v>
      </c>
      <c r="AL1300" s="116">
        <f t="shared" si="331"/>
        <v>0</v>
      </c>
      <c r="AM1300" s="116">
        <f t="shared" si="332"/>
        <v>0</v>
      </c>
      <c r="AN1300" s="116">
        <f t="shared" si="333"/>
        <v>0</v>
      </c>
      <c r="AO1300" s="116">
        <f t="shared" si="334"/>
        <v>0</v>
      </c>
      <c r="AP1300" s="116">
        <f t="shared" si="335"/>
        <v>0</v>
      </c>
      <c r="AQ1300" s="116">
        <f t="shared" si="336"/>
        <v>453</v>
      </c>
    </row>
    <row r="1301" spans="1:43" x14ac:dyDescent="0.25">
      <c r="A1301" s="119" t="s">
        <v>1647</v>
      </c>
      <c r="B1301" s="119" t="s">
        <v>1649</v>
      </c>
      <c r="C1301" s="120">
        <v>0</v>
      </c>
      <c r="D1301" s="120">
        <v>66</v>
      </c>
      <c r="E1301" s="120">
        <v>61</v>
      </c>
      <c r="F1301" s="120">
        <v>71</v>
      </c>
      <c r="G1301" s="120">
        <v>74</v>
      </c>
      <c r="H1301" s="120">
        <v>60</v>
      </c>
      <c r="I1301" s="120">
        <v>83</v>
      </c>
      <c r="J1301" s="120">
        <v>0</v>
      </c>
      <c r="K1301" s="120">
        <v>0</v>
      </c>
      <c r="L1301" s="120">
        <v>0</v>
      </c>
      <c r="M1301" s="120">
        <v>0</v>
      </c>
      <c r="N1301" s="120">
        <v>0</v>
      </c>
      <c r="O1301" s="120">
        <v>0</v>
      </c>
      <c r="P1301" s="120">
        <v>0</v>
      </c>
      <c r="Q1301" s="120">
        <v>0</v>
      </c>
      <c r="R1301" s="118">
        <v>415</v>
      </c>
      <c r="AB1301" s="116">
        <f t="shared" si="321"/>
        <v>0</v>
      </c>
      <c r="AC1301" s="116">
        <f t="shared" si="322"/>
        <v>66</v>
      </c>
      <c r="AD1301" s="116">
        <f t="shared" si="323"/>
        <v>61</v>
      </c>
      <c r="AE1301" s="116">
        <f t="shared" si="324"/>
        <v>71</v>
      </c>
      <c r="AF1301" s="116">
        <f t="shared" si="325"/>
        <v>74</v>
      </c>
      <c r="AG1301" s="116">
        <f t="shared" si="326"/>
        <v>60</v>
      </c>
      <c r="AH1301" s="116">
        <f t="shared" si="327"/>
        <v>83</v>
      </c>
      <c r="AI1301" s="116">
        <f t="shared" si="328"/>
        <v>0</v>
      </c>
      <c r="AJ1301" s="116">
        <f t="shared" si="329"/>
        <v>0</v>
      </c>
      <c r="AK1301" s="116">
        <f t="shared" si="330"/>
        <v>0</v>
      </c>
      <c r="AL1301" s="116">
        <f t="shared" si="331"/>
        <v>0</v>
      </c>
      <c r="AM1301" s="116">
        <f t="shared" si="332"/>
        <v>0</v>
      </c>
      <c r="AN1301" s="116">
        <f t="shared" si="333"/>
        <v>0</v>
      </c>
      <c r="AO1301" s="116">
        <f t="shared" si="334"/>
        <v>0</v>
      </c>
      <c r="AP1301" s="116">
        <f t="shared" si="335"/>
        <v>0</v>
      </c>
      <c r="AQ1301" s="116">
        <f t="shared" si="336"/>
        <v>415</v>
      </c>
    </row>
    <row r="1302" spans="1:43" x14ac:dyDescent="0.25">
      <c r="A1302" s="119" t="s">
        <v>1647</v>
      </c>
      <c r="B1302" s="119" t="s">
        <v>1650</v>
      </c>
      <c r="C1302" s="120">
        <v>0</v>
      </c>
      <c r="D1302" s="120">
        <v>54</v>
      </c>
      <c r="E1302" s="120">
        <v>60</v>
      </c>
      <c r="F1302" s="120">
        <v>50</v>
      </c>
      <c r="G1302" s="120">
        <v>55</v>
      </c>
      <c r="H1302" s="120">
        <v>52</v>
      </c>
      <c r="I1302" s="120">
        <v>49</v>
      </c>
      <c r="J1302" s="120">
        <v>0</v>
      </c>
      <c r="K1302" s="120">
        <v>0</v>
      </c>
      <c r="L1302" s="120">
        <v>0</v>
      </c>
      <c r="M1302" s="120">
        <v>0</v>
      </c>
      <c r="N1302" s="120">
        <v>0</v>
      </c>
      <c r="O1302" s="120">
        <v>0</v>
      </c>
      <c r="P1302" s="120">
        <v>0</v>
      </c>
      <c r="Q1302" s="120">
        <v>0</v>
      </c>
      <c r="R1302" s="120">
        <v>320</v>
      </c>
      <c r="AB1302" s="116">
        <f t="shared" si="321"/>
        <v>0</v>
      </c>
      <c r="AC1302" s="116">
        <f t="shared" si="322"/>
        <v>54</v>
      </c>
      <c r="AD1302" s="116">
        <f t="shared" si="323"/>
        <v>60</v>
      </c>
      <c r="AE1302" s="116">
        <f t="shared" si="324"/>
        <v>50</v>
      </c>
      <c r="AF1302" s="116">
        <f t="shared" si="325"/>
        <v>55</v>
      </c>
      <c r="AG1302" s="116">
        <f t="shared" si="326"/>
        <v>52</v>
      </c>
      <c r="AH1302" s="116">
        <f t="shared" si="327"/>
        <v>49</v>
      </c>
      <c r="AI1302" s="116">
        <f t="shared" si="328"/>
        <v>0</v>
      </c>
      <c r="AJ1302" s="116">
        <f t="shared" si="329"/>
        <v>0</v>
      </c>
      <c r="AK1302" s="116">
        <f t="shared" si="330"/>
        <v>0</v>
      </c>
      <c r="AL1302" s="116">
        <f t="shared" si="331"/>
        <v>0</v>
      </c>
      <c r="AM1302" s="116">
        <f t="shared" si="332"/>
        <v>0</v>
      </c>
      <c r="AN1302" s="116">
        <f t="shared" si="333"/>
        <v>0</v>
      </c>
      <c r="AO1302" s="116">
        <f t="shared" si="334"/>
        <v>0</v>
      </c>
      <c r="AP1302" s="116">
        <f t="shared" si="335"/>
        <v>0</v>
      </c>
      <c r="AQ1302" s="116">
        <f t="shared" si="336"/>
        <v>320</v>
      </c>
    </row>
    <row r="1303" spans="1:43" x14ac:dyDescent="0.25">
      <c r="A1303" s="119" t="s">
        <v>1647</v>
      </c>
      <c r="B1303" s="119" t="s">
        <v>1651</v>
      </c>
      <c r="C1303" s="120">
        <v>0</v>
      </c>
      <c r="D1303" s="120">
        <v>47</v>
      </c>
      <c r="E1303" s="120">
        <v>39</v>
      </c>
      <c r="F1303" s="120">
        <v>46</v>
      </c>
      <c r="G1303" s="120">
        <v>55</v>
      </c>
      <c r="H1303" s="120">
        <v>46</v>
      </c>
      <c r="I1303" s="120">
        <v>49</v>
      </c>
      <c r="J1303" s="120">
        <v>0</v>
      </c>
      <c r="K1303" s="120">
        <v>0</v>
      </c>
      <c r="L1303" s="120">
        <v>0</v>
      </c>
      <c r="M1303" s="120">
        <v>0</v>
      </c>
      <c r="N1303" s="120">
        <v>0</v>
      </c>
      <c r="O1303" s="120">
        <v>0</v>
      </c>
      <c r="P1303" s="120">
        <v>0</v>
      </c>
      <c r="Q1303" s="120">
        <v>0</v>
      </c>
      <c r="R1303" s="118">
        <v>282</v>
      </c>
      <c r="AB1303" s="116">
        <f t="shared" si="321"/>
        <v>0</v>
      </c>
      <c r="AC1303" s="116">
        <f t="shared" si="322"/>
        <v>47</v>
      </c>
      <c r="AD1303" s="116">
        <f t="shared" si="323"/>
        <v>39</v>
      </c>
      <c r="AE1303" s="116">
        <f t="shared" si="324"/>
        <v>46</v>
      </c>
      <c r="AF1303" s="116">
        <f t="shared" si="325"/>
        <v>55</v>
      </c>
      <c r="AG1303" s="116">
        <f t="shared" si="326"/>
        <v>46</v>
      </c>
      <c r="AH1303" s="116">
        <f t="shared" si="327"/>
        <v>49</v>
      </c>
      <c r="AI1303" s="116">
        <f t="shared" si="328"/>
        <v>0</v>
      </c>
      <c r="AJ1303" s="116">
        <f t="shared" si="329"/>
        <v>0</v>
      </c>
      <c r="AK1303" s="116">
        <f t="shared" si="330"/>
        <v>0</v>
      </c>
      <c r="AL1303" s="116">
        <f t="shared" si="331"/>
        <v>0</v>
      </c>
      <c r="AM1303" s="116">
        <f t="shared" si="332"/>
        <v>0</v>
      </c>
      <c r="AN1303" s="116">
        <f t="shared" si="333"/>
        <v>0</v>
      </c>
      <c r="AO1303" s="116">
        <f t="shared" si="334"/>
        <v>0</v>
      </c>
      <c r="AP1303" s="116">
        <f t="shared" si="335"/>
        <v>0</v>
      </c>
      <c r="AQ1303" s="116">
        <f t="shared" si="336"/>
        <v>282</v>
      </c>
    </row>
    <row r="1304" spans="1:43" x14ac:dyDescent="0.25">
      <c r="A1304" s="119" t="s">
        <v>1647</v>
      </c>
      <c r="B1304" s="119" t="s">
        <v>1652</v>
      </c>
      <c r="C1304" s="120">
        <v>0</v>
      </c>
      <c r="D1304" s="120">
        <v>0</v>
      </c>
      <c r="E1304" s="120">
        <v>0</v>
      </c>
      <c r="F1304" s="120">
        <v>0</v>
      </c>
      <c r="G1304" s="120">
        <v>0</v>
      </c>
      <c r="H1304" s="120">
        <v>0</v>
      </c>
      <c r="I1304" s="120">
        <v>0</v>
      </c>
      <c r="J1304" s="120">
        <v>218</v>
      </c>
      <c r="K1304" s="120">
        <v>231</v>
      </c>
      <c r="L1304" s="120">
        <v>191</v>
      </c>
      <c r="M1304" s="120">
        <v>0</v>
      </c>
      <c r="N1304" s="120">
        <v>0</v>
      </c>
      <c r="O1304" s="120">
        <v>0</v>
      </c>
      <c r="P1304" s="120">
        <v>0</v>
      </c>
      <c r="Q1304" s="120">
        <v>0</v>
      </c>
      <c r="R1304" s="120">
        <v>640</v>
      </c>
      <c r="AB1304" s="116">
        <f t="shared" si="321"/>
        <v>0</v>
      </c>
      <c r="AC1304" s="116">
        <f t="shared" si="322"/>
        <v>0</v>
      </c>
      <c r="AD1304" s="116">
        <f t="shared" si="323"/>
        <v>0</v>
      </c>
      <c r="AE1304" s="116">
        <f t="shared" si="324"/>
        <v>0</v>
      </c>
      <c r="AF1304" s="116">
        <f t="shared" si="325"/>
        <v>0</v>
      </c>
      <c r="AG1304" s="116">
        <f t="shared" si="326"/>
        <v>0</v>
      </c>
      <c r="AH1304" s="116">
        <f t="shared" si="327"/>
        <v>0</v>
      </c>
      <c r="AI1304" s="116">
        <f t="shared" si="328"/>
        <v>218</v>
      </c>
      <c r="AJ1304" s="116">
        <f t="shared" si="329"/>
        <v>231</v>
      </c>
      <c r="AK1304" s="116">
        <f t="shared" si="330"/>
        <v>191</v>
      </c>
      <c r="AL1304" s="116">
        <f t="shared" si="331"/>
        <v>0</v>
      </c>
      <c r="AM1304" s="116">
        <f t="shared" si="332"/>
        <v>0</v>
      </c>
      <c r="AN1304" s="116">
        <f t="shared" si="333"/>
        <v>0</v>
      </c>
      <c r="AO1304" s="116">
        <f t="shared" si="334"/>
        <v>0</v>
      </c>
      <c r="AP1304" s="116">
        <f t="shared" si="335"/>
        <v>0</v>
      </c>
      <c r="AQ1304" s="116">
        <f t="shared" si="336"/>
        <v>640</v>
      </c>
    </row>
    <row r="1305" spans="1:43" x14ac:dyDescent="0.25">
      <c r="A1305" s="119" t="s">
        <v>1647</v>
      </c>
      <c r="B1305" s="119" t="s">
        <v>1653</v>
      </c>
      <c r="C1305" s="120">
        <v>0</v>
      </c>
      <c r="D1305" s="120">
        <v>0</v>
      </c>
      <c r="E1305" s="120">
        <v>0</v>
      </c>
      <c r="F1305" s="120">
        <v>0</v>
      </c>
      <c r="G1305" s="120">
        <v>0</v>
      </c>
      <c r="H1305" s="120">
        <v>0</v>
      </c>
      <c r="I1305" s="120">
        <v>0</v>
      </c>
      <c r="J1305" s="120">
        <v>0</v>
      </c>
      <c r="K1305" s="120">
        <v>0</v>
      </c>
      <c r="L1305" s="120">
        <v>0</v>
      </c>
      <c r="M1305" s="120">
        <v>218</v>
      </c>
      <c r="N1305" s="120">
        <v>201</v>
      </c>
      <c r="O1305" s="120">
        <v>195</v>
      </c>
      <c r="P1305" s="120">
        <v>150</v>
      </c>
      <c r="Q1305" s="120">
        <v>1</v>
      </c>
      <c r="R1305" s="120">
        <v>765</v>
      </c>
      <c r="AB1305" s="116">
        <f t="shared" si="321"/>
        <v>0</v>
      </c>
      <c r="AC1305" s="116">
        <f t="shared" si="322"/>
        <v>0</v>
      </c>
      <c r="AD1305" s="116">
        <f t="shared" si="323"/>
        <v>0</v>
      </c>
      <c r="AE1305" s="116">
        <f t="shared" si="324"/>
        <v>0</v>
      </c>
      <c r="AF1305" s="116">
        <f t="shared" si="325"/>
        <v>0</v>
      </c>
      <c r="AG1305" s="116">
        <f t="shared" si="326"/>
        <v>0</v>
      </c>
      <c r="AH1305" s="116">
        <f t="shared" si="327"/>
        <v>0</v>
      </c>
      <c r="AI1305" s="116">
        <f t="shared" si="328"/>
        <v>0</v>
      </c>
      <c r="AJ1305" s="116">
        <f t="shared" si="329"/>
        <v>0</v>
      </c>
      <c r="AK1305" s="116">
        <f t="shared" si="330"/>
        <v>0</v>
      </c>
      <c r="AL1305" s="116">
        <f t="shared" si="331"/>
        <v>218</v>
      </c>
      <c r="AM1305" s="116">
        <f t="shared" si="332"/>
        <v>201</v>
      </c>
      <c r="AN1305" s="116">
        <f t="shared" si="333"/>
        <v>195</v>
      </c>
      <c r="AO1305" s="116">
        <f t="shared" si="334"/>
        <v>150</v>
      </c>
      <c r="AP1305" s="116">
        <f t="shared" si="335"/>
        <v>1</v>
      </c>
      <c r="AQ1305" s="116">
        <f t="shared" si="336"/>
        <v>765</v>
      </c>
    </row>
    <row r="1306" spans="1:43" x14ac:dyDescent="0.25">
      <c r="A1306" s="119" t="s">
        <v>1654</v>
      </c>
      <c r="B1306" s="119" t="s">
        <v>1655</v>
      </c>
      <c r="C1306" s="120">
        <v>0</v>
      </c>
      <c r="D1306" s="120">
        <v>53</v>
      </c>
      <c r="E1306" s="120">
        <v>61</v>
      </c>
      <c r="F1306" s="120">
        <v>59</v>
      </c>
      <c r="G1306" s="120">
        <v>63</v>
      </c>
      <c r="H1306" s="120">
        <v>62</v>
      </c>
      <c r="I1306" s="120">
        <v>67</v>
      </c>
      <c r="J1306" s="120">
        <v>0</v>
      </c>
      <c r="K1306" s="120">
        <v>0</v>
      </c>
      <c r="L1306" s="120">
        <v>0</v>
      </c>
      <c r="M1306" s="120">
        <v>0</v>
      </c>
      <c r="N1306" s="120">
        <v>0</v>
      </c>
      <c r="O1306" s="120">
        <v>0</v>
      </c>
      <c r="P1306" s="120">
        <v>0</v>
      </c>
      <c r="Q1306" s="120">
        <v>0</v>
      </c>
      <c r="R1306" s="120">
        <v>365</v>
      </c>
      <c r="AB1306" s="116">
        <f t="shared" si="321"/>
        <v>0</v>
      </c>
      <c r="AC1306" s="116">
        <f t="shared" si="322"/>
        <v>53</v>
      </c>
      <c r="AD1306" s="116">
        <f t="shared" si="323"/>
        <v>61</v>
      </c>
      <c r="AE1306" s="116">
        <f t="shared" si="324"/>
        <v>59</v>
      </c>
      <c r="AF1306" s="116">
        <f t="shared" si="325"/>
        <v>63</v>
      </c>
      <c r="AG1306" s="116">
        <f t="shared" si="326"/>
        <v>62</v>
      </c>
      <c r="AH1306" s="116">
        <f t="shared" si="327"/>
        <v>67</v>
      </c>
      <c r="AI1306" s="116">
        <f t="shared" si="328"/>
        <v>0</v>
      </c>
      <c r="AJ1306" s="116">
        <f t="shared" si="329"/>
        <v>0</v>
      </c>
      <c r="AK1306" s="116">
        <f t="shared" si="330"/>
        <v>0</v>
      </c>
      <c r="AL1306" s="116">
        <f t="shared" si="331"/>
        <v>0</v>
      </c>
      <c r="AM1306" s="116">
        <f t="shared" si="332"/>
        <v>0</v>
      </c>
      <c r="AN1306" s="116">
        <f t="shared" si="333"/>
        <v>0</v>
      </c>
      <c r="AO1306" s="116">
        <f t="shared" si="334"/>
        <v>0</v>
      </c>
      <c r="AP1306" s="116">
        <f t="shared" si="335"/>
        <v>0</v>
      </c>
      <c r="AQ1306" s="116">
        <f t="shared" si="336"/>
        <v>365</v>
      </c>
    </row>
    <row r="1307" spans="1:43" x14ac:dyDescent="0.25">
      <c r="A1307" s="119" t="s">
        <v>1654</v>
      </c>
      <c r="B1307" s="119" t="s">
        <v>1656</v>
      </c>
      <c r="C1307" s="120">
        <v>0</v>
      </c>
      <c r="D1307" s="120">
        <v>0</v>
      </c>
      <c r="E1307" s="120">
        <v>0</v>
      </c>
      <c r="F1307" s="120">
        <v>0</v>
      </c>
      <c r="G1307" s="120">
        <v>0</v>
      </c>
      <c r="H1307" s="120">
        <v>0</v>
      </c>
      <c r="I1307" s="120">
        <v>0</v>
      </c>
      <c r="J1307" s="120">
        <v>134</v>
      </c>
      <c r="K1307" s="120">
        <v>126</v>
      </c>
      <c r="L1307" s="120">
        <v>145</v>
      </c>
      <c r="M1307" s="120">
        <v>0</v>
      </c>
      <c r="N1307" s="120">
        <v>0</v>
      </c>
      <c r="O1307" s="120">
        <v>0</v>
      </c>
      <c r="P1307" s="120">
        <v>0</v>
      </c>
      <c r="Q1307" s="120">
        <v>0</v>
      </c>
      <c r="R1307" s="120">
        <v>405</v>
      </c>
      <c r="AB1307" s="116">
        <f t="shared" si="321"/>
        <v>0</v>
      </c>
      <c r="AC1307" s="116">
        <f t="shared" si="322"/>
        <v>0</v>
      </c>
      <c r="AD1307" s="116">
        <f t="shared" si="323"/>
        <v>0</v>
      </c>
      <c r="AE1307" s="116">
        <f t="shared" si="324"/>
        <v>0</v>
      </c>
      <c r="AF1307" s="116">
        <f t="shared" si="325"/>
        <v>0</v>
      </c>
      <c r="AG1307" s="116">
        <f t="shared" si="326"/>
        <v>0</v>
      </c>
      <c r="AH1307" s="116">
        <f t="shared" si="327"/>
        <v>0</v>
      </c>
      <c r="AI1307" s="116">
        <f t="shared" si="328"/>
        <v>134</v>
      </c>
      <c r="AJ1307" s="116">
        <f t="shared" si="329"/>
        <v>126</v>
      </c>
      <c r="AK1307" s="116">
        <f t="shared" si="330"/>
        <v>145</v>
      </c>
      <c r="AL1307" s="116">
        <f t="shared" si="331"/>
        <v>0</v>
      </c>
      <c r="AM1307" s="116">
        <f t="shared" si="332"/>
        <v>0</v>
      </c>
      <c r="AN1307" s="116">
        <f t="shared" si="333"/>
        <v>0</v>
      </c>
      <c r="AO1307" s="116">
        <f t="shared" si="334"/>
        <v>0</v>
      </c>
      <c r="AP1307" s="116">
        <f t="shared" si="335"/>
        <v>0</v>
      </c>
      <c r="AQ1307" s="116">
        <f t="shared" si="336"/>
        <v>405</v>
      </c>
    </row>
    <row r="1308" spans="1:43" x14ac:dyDescent="0.25">
      <c r="A1308" s="119" t="s">
        <v>1654</v>
      </c>
      <c r="B1308" s="119" t="s">
        <v>1657</v>
      </c>
      <c r="C1308" s="120">
        <v>0</v>
      </c>
      <c r="D1308" s="120">
        <v>40</v>
      </c>
      <c r="E1308" s="120">
        <v>61</v>
      </c>
      <c r="F1308" s="120">
        <v>64</v>
      </c>
      <c r="G1308" s="120">
        <v>58</v>
      </c>
      <c r="H1308" s="120">
        <v>56</v>
      </c>
      <c r="I1308" s="120">
        <v>80</v>
      </c>
      <c r="J1308" s="120">
        <v>0</v>
      </c>
      <c r="K1308" s="120">
        <v>0</v>
      </c>
      <c r="L1308" s="120">
        <v>0</v>
      </c>
      <c r="M1308" s="120">
        <v>0</v>
      </c>
      <c r="N1308" s="120">
        <v>0</v>
      </c>
      <c r="O1308" s="120">
        <v>0</v>
      </c>
      <c r="P1308" s="120">
        <v>0</v>
      </c>
      <c r="Q1308" s="120">
        <v>0</v>
      </c>
      <c r="R1308" s="120">
        <v>359</v>
      </c>
      <c r="AB1308" s="116">
        <f t="shared" si="321"/>
        <v>0</v>
      </c>
      <c r="AC1308" s="116">
        <f t="shared" si="322"/>
        <v>40</v>
      </c>
      <c r="AD1308" s="116">
        <f t="shared" si="323"/>
        <v>61</v>
      </c>
      <c r="AE1308" s="116">
        <f t="shared" si="324"/>
        <v>64</v>
      </c>
      <c r="AF1308" s="116">
        <f t="shared" si="325"/>
        <v>58</v>
      </c>
      <c r="AG1308" s="116">
        <f t="shared" si="326"/>
        <v>56</v>
      </c>
      <c r="AH1308" s="116">
        <f t="shared" si="327"/>
        <v>80</v>
      </c>
      <c r="AI1308" s="116">
        <f t="shared" si="328"/>
        <v>0</v>
      </c>
      <c r="AJ1308" s="116">
        <f t="shared" si="329"/>
        <v>0</v>
      </c>
      <c r="AK1308" s="116">
        <f t="shared" si="330"/>
        <v>0</v>
      </c>
      <c r="AL1308" s="116">
        <f t="shared" si="331"/>
        <v>0</v>
      </c>
      <c r="AM1308" s="116">
        <f t="shared" si="332"/>
        <v>0</v>
      </c>
      <c r="AN1308" s="116">
        <f t="shared" si="333"/>
        <v>0</v>
      </c>
      <c r="AO1308" s="116">
        <f t="shared" si="334"/>
        <v>0</v>
      </c>
      <c r="AP1308" s="116">
        <f t="shared" si="335"/>
        <v>0</v>
      </c>
      <c r="AQ1308" s="116">
        <f t="shared" si="336"/>
        <v>359</v>
      </c>
    </row>
    <row r="1309" spans="1:43" x14ac:dyDescent="0.25">
      <c r="A1309" s="119" t="s">
        <v>1654</v>
      </c>
      <c r="B1309" s="119" t="s">
        <v>1658</v>
      </c>
      <c r="C1309" s="120">
        <v>0</v>
      </c>
      <c r="D1309" s="120">
        <v>53</v>
      </c>
      <c r="E1309" s="120">
        <v>82</v>
      </c>
      <c r="F1309" s="120">
        <v>63</v>
      </c>
      <c r="G1309" s="120">
        <v>77</v>
      </c>
      <c r="H1309" s="120">
        <v>52</v>
      </c>
      <c r="I1309" s="120">
        <v>79</v>
      </c>
      <c r="J1309" s="120">
        <v>0</v>
      </c>
      <c r="K1309" s="120">
        <v>0</v>
      </c>
      <c r="L1309" s="120">
        <v>0</v>
      </c>
      <c r="M1309" s="120">
        <v>0</v>
      </c>
      <c r="N1309" s="120">
        <v>0</v>
      </c>
      <c r="O1309" s="120">
        <v>0</v>
      </c>
      <c r="P1309" s="120">
        <v>0</v>
      </c>
      <c r="Q1309" s="120">
        <v>0</v>
      </c>
      <c r="R1309" s="120">
        <v>406</v>
      </c>
      <c r="AB1309" s="116">
        <f t="shared" si="321"/>
        <v>0</v>
      </c>
      <c r="AC1309" s="116">
        <f t="shared" si="322"/>
        <v>53</v>
      </c>
      <c r="AD1309" s="116">
        <f t="shared" si="323"/>
        <v>82</v>
      </c>
      <c r="AE1309" s="116">
        <f t="shared" si="324"/>
        <v>63</v>
      </c>
      <c r="AF1309" s="116">
        <f t="shared" si="325"/>
        <v>77</v>
      </c>
      <c r="AG1309" s="116">
        <f t="shared" si="326"/>
        <v>52</v>
      </c>
      <c r="AH1309" s="116">
        <f t="shared" si="327"/>
        <v>79</v>
      </c>
      <c r="AI1309" s="116">
        <f t="shared" si="328"/>
        <v>0</v>
      </c>
      <c r="AJ1309" s="116">
        <f t="shared" si="329"/>
        <v>0</v>
      </c>
      <c r="AK1309" s="116">
        <f t="shared" si="330"/>
        <v>0</v>
      </c>
      <c r="AL1309" s="116">
        <f t="shared" si="331"/>
        <v>0</v>
      </c>
      <c r="AM1309" s="116">
        <f t="shared" si="332"/>
        <v>0</v>
      </c>
      <c r="AN1309" s="116">
        <f t="shared" si="333"/>
        <v>0</v>
      </c>
      <c r="AO1309" s="116">
        <f t="shared" si="334"/>
        <v>0</v>
      </c>
      <c r="AP1309" s="116">
        <f t="shared" si="335"/>
        <v>0</v>
      </c>
      <c r="AQ1309" s="116">
        <f t="shared" si="336"/>
        <v>406</v>
      </c>
    </row>
    <row r="1310" spans="1:43" x14ac:dyDescent="0.25">
      <c r="A1310" s="119" t="s">
        <v>1654</v>
      </c>
      <c r="B1310" s="119" t="s">
        <v>1659</v>
      </c>
      <c r="C1310" s="120">
        <v>0</v>
      </c>
      <c r="D1310" s="120">
        <v>60</v>
      </c>
      <c r="E1310" s="120">
        <v>61</v>
      </c>
      <c r="F1310" s="120">
        <v>65</v>
      </c>
      <c r="G1310" s="120">
        <v>64</v>
      </c>
      <c r="H1310" s="120">
        <v>67</v>
      </c>
      <c r="I1310" s="120">
        <v>71</v>
      </c>
      <c r="J1310" s="120">
        <v>0</v>
      </c>
      <c r="K1310" s="120">
        <v>0</v>
      </c>
      <c r="L1310" s="120">
        <v>0</v>
      </c>
      <c r="M1310" s="120">
        <v>0</v>
      </c>
      <c r="N1310" s="120">
        <v>0</v>
      </c>
      <c r="O1310" s="120">
        <v>0</v>
      </c>
      <c r="P1310" s="120">
        <v>0</v>
      </c>
      <c r="Q1310" s="120">
        <v>0</v>
      </c>
      <c r="R1310" s="120">
        <v>388</v>
      </c>
      <c r="AB1310" s="116">
        <f t="shared" si="321"/>
        <v>0</v>
      </c>
      <c r="AC1310" s="116">
        <f t="shared" si="322"/>
        <v>60</v>
      </c>
      <c r="AD1310" s="116">
        <f t="shared" si="323"/>
        <v>61</v>
      </c>
      <c r="AE1310" s="116">
        <f t="shared" si="324"/>
        <v>65</v>
      </c>
      <c r="AF1310" s="116">
        <f t="shared" si="325"/>
        <v>64</v>
      </c>
      <c r="AG1310" s="116">
        <f t="shared" si="326"/>
        <v>67</v>
      </c>
      <c r="AH1310" s="116">
        <f t="shared" si="327"/>
        <v>71</v>
      </c>
      <c r="AI1310" s="116">
        <f t="shared" si="328"/>
        <v>0</v>
      </c>
      <c r="AJ1310" s="116">
        <f t="shared" si="329"/>
        <v>0</v>
      </c>
      <c r="AK1310" s="116">
        <f t="shared" si="330"/>
        <v>0</v>
      </c>
      <c r="AL1310" s="116">
        <f t="shared" si="331"/>
        <v>0</v>
      </c>
      <c r="AM1310" s="116">
        <f t="shared" si="332"/>
        <v>0</v>
      </c>
      <c r="AN1310" s="116">
        <f t="shared" si="333"/>
        <v>0</v>
      </c>
      <c r="AO1310" s="116">
        <f t="shared" si="334"/>
        <v>0</v>
      </c>
      <c r="AP1310" s="116">
        <f t="shared" si="335"/>
        <v>0</v>
      </c>
      <c r="AQ1310" s="116">
        <f t="shared" si="336"/>
        <v>388</v>
      </c>
    </row>
    <row r="1311" spans="1:43" x14ac:dyDescent="0.25">
      <c r="A1311" s="119" t="s">
        <v>1654</v>
      </c>
      <c r="B1311" s="119" t="s">
        <v>1660</v>
      </c>
      <c r="C1311" s="120">
        <v>0</v>
      </c>
      <c r="D1311" s="120">
        <v>0</v>
      </c>
      <c r="E1311" s="120">
        <v>0</v>
      </c>
      <c r="F1311" s="120">
        <v>0</v>
      </c>
      <c r="G1311" s="120">
        <v>0</v>
      </c>
      <c r="H1311" s="120">
        <v>0</v>
      </c>
      <c r="I1311" s="120">
        <v>0</v>
      </c>
      <c r="J1311" s="120">
        <v>0</v>
      </c>
      <c r="K1311" s="120">
        <v>0</v>
      </c>
      <c r="L1311" s="120">
        <v>0</v>
      </c>
      <c r="M1311" s="120">
        <v>277</v>
      </c>
      <c r="N1311" s="120">
        <v>288</v>
      </c>
      <c r="O1311" s="120">
        <v>265</v>
      </c>
      <c r="P1311" s="120">
        <v>260</v>
      </c>
      <c r="Q1311" s="120">
        <v>4</v>
      </c>
      <c r="R1311" s="120">
        <v>1094</v>
      </c>
      <c r="AB1311" s="116">
        <f t="shared" si="321"/>
        <v>0</v>
      </c>
      <c r="AC1311" s="116">
        <f t="shared" si="322"/>
        <v>0</v>
      </c>
      <c r="AD1311" s="116">
        <f t="shared" si="323"/>
        <v>0</v>
      </c>
      <c r="AE1311" s="116">
        <f t="shared" si="324"/>
        <v>0</v>
      </c>
      <c r="AF1311" s="116">
        <f t="shared" si="325"/>
        <v>0</v>
      </c>
      <c r="AG1311" s="116">
        <f t="shared" si="326"/>
        <v>0</v>
      </c>
      <c r="AH1311" s="116">
        <f t="shared" si="327"/>
        <v>0</v>
      </c>
      <c r="AI1311" s="116">
        <f t="shared" si="328"/>
        <v>0</v>
      </c>
      <c r="AJ1311" s="116">
        <f t="shared" si="329"/>
        <v>0</v>
      </c>
      <c r="AK1311" s="116">
        <f t="shared" si="330"/>
        <v>0</v>
      </c>
      <c r="AL1311" s="116">
        <f t="shared" si="331"/>
        <v>277</v>
      </c>
      <c r="AM1311" s="116">
        <f t="shared" si="332"/>
        <v>288</v>
      </c>
      <c r="AN1311" s="116">
        <f t="shared" si="333"/>
        <v>265</v>
      </c>
      <c r="AO1311" s="116">
        <f t="shared" si="334"/>
        <v>260</v>
      </c>
      <c r="AP1311" s="116">
        <f t="shared" si="335"/>
        <v>4</v>
      </c>
      <c r="AQ1311" s="116">
        <f t="shared" si="336"/>
        <v>1094</v>
      </c>
    </row>
    <row r="1312" spans="1:43" x14ac:dyDescent="0.25">
      <c r="A1312" s="119" t="s">
        <v>1654</v>
      </c>
      <c r="B1312" s="119" t="s">
        <v>1661</v>
      </c>
      <c r="C1312" s="120">
        <v>116</v>
      </c>
      <c r="D1312" s="120">
        <v>0</v>
      </c>
      <c r="E1312" s="120">
        <v>0</v>
      </c>
      <c r="F1312" s="120">
        <v>0</v>
      </c>
      <c r="G1312" s="120">
        <v>0</v>
      </c>
      <c r="H1312" s="120">
        <v>0</v>
      </c>
      <c r="I1312" s="120">
        <v>0</v>
      </c>
      <c r="J1312" s="120">
        <v>0</v>
      </c>
      <c r="K1312" s="120">
        <v>0</v>
      </c>
      <c r="L1312" s="120">
        <v>0</v>
      </c>
      <c r="M1312" s="120">
        <v>0</v>
      </c>
      <c r="N1312" s="120">
        <v>0</v>
      </c>
      <c r="O1312" s="120">
        <v>0</v>
      </c>
      <c r="P1312" s="120">
        <v>0</v>
      </c>
      <c r="Q1312" s="120">
        <v>0</v>
      </c>
      <c r="R1312" s="120">
        <v>116</v>
      </c>
      <c r="AB1312" s="116">
        <f t="shared" si="321"/>
        <v>116</v>
      </c>
      <c r="AC1312" s="116">
        <f t="shared" si="322"/>
        <v>0</v>
      </c>
      <c r="AD1312" s="116">
        <f t="shared" si="323"/>
        <v>0</v>
      </c>
      <c r="AE1312" s="116">
        <f t="shared" si="324"/>
        <v>0</v>
      </c>
      <c r="AF1312" s="116">
        <f t="shared" si="325"/>
        <v>0</v>
      </c>
      <c r="AG1312" s="116">
        <f t="shared" si="326"/>
        <v>0</v>
      </c>
      <c r="AH1312" s="116">
        <f t="shared" si="327"/>
        <v>0</v>
      </c>
      <c r="AI1312" s="116">
        <f t="shared" si="328"/>
        <v>0</v>
      </c>
      <c r="AJ1312" s="116">
        <f t="shared" si="329"/>
        <v>0</v>
      </c>
      <c r="AK1312" s="116">
        <f t="shared" si="330"/>
        <v>0</v>
      </c>
      <c r="AL1312" s="116">
        <f t="shared" si="331"/>
        <v>0</v>
      </c>
      <c r="AM1312" s="116">
        <f t="shared" si="332"/>
        <v>0</v>
      </c>
      <c r="AN1312" s="116">
        <f t="shared" si="333"/>
        <v>0</v>
      </c>
      <c r="AO1312" s="116">
        <f t="shared" si="334"/>
        <v>0</v>
      </c>
      <c r="AP1312" s="116">
        <f t="shared" si="335"/>
        <v>0</v>
      </c>
      <c r="AQ1312" s="116">
        <f t="shared" si="336"/>
        <v>116</v>
      </c>
    </row>
    <row r="1313" spans="1:43" x14ac:dyDescent="0.25">
      <c r="A1313" s="119" t="s">
        <v>1654</v>
      </c>
      <c r="B1313" s="119" t="s">
        <v>1662</v>
      </c>
      <c r="C1313" s="120">
        <v>0</v>
      </c>
      <c r="D1313" s="120">
        <v>0</v>
      </c>
      <c r="E1313" s="120">
        <v>0</v>
      </c>
      <c r="F1313" s="120">
        <v>0</v>
      </c>
      <c r="G1313" s="120">
        <v>0</v>
      </c>
      <c r="H1313" s="120">
        <v>0</v>
      </c>
      <c r="I1313" s="120">
        <v>0</v>
      </c>
      <c r="J1313" s="120">
        <v>173</v>
      </c>
      <c r="K1313" s="120">
        <v>165</v>
      </c>
      <c r="L1313" s="120">
        <v>129</v>
      </c>
      <c r="M1313" s="120">
        <v>0</v>
      </c>
      <c r="N1313" s="120">
        <v>0</v>
      </c>
      <c r="O1313" s="120">
        <v>0</v>
      </c>
      <c r="P1313" s="120">
        <v>0</v>
      </c>
      <c r="Q1313" s="120">
        <v>0</v>
      </c>
      <c r="R1313" s="120">
        <v>467</v>
      </c>
      <c r="AB1313" s="116">
        <f t="shared" si="321"/>
        <v>0</v>
      </c>
      <c r="AC1313" s="116">
        <f t="shared" si="322"/>
        <v>0</v>
      </c>
      <c r="AD1313" s="116">
        <f t="shared" si="323"/>
        <v>0</v>
      </c>
      <c r="AE1313" s="116">
        <f t="shared" si="324"/>
        <v>0</v>
      </c>
      <c r="AF1313" s="116">
        <f t="shared" si="325"/>
        <v>0</v>
      </c>
      <c r="AG1313" s="116">
        <f t="shared" si="326"/>
        <v>0</v>
      </c>
      <c r="AH1313" s="116">
        <f t="shared" si="327"/>
        <v>0</v>
      </c>
      <c r="AI1313" s="116">
        <f t="shared" si="328"/>
        <v>173</v>
      </c>
      <c r="AJ1313" s="116">
        <f t="shared" si="329"/>
        <v>165</v>
      </c>
      <c r="AK1313" s="116">
        <f t="shared" si="330"/>
        <v>129</v>
      </c>
      <c r="AL1313" s="116">
        <f t="shared" si="331"/>
        <v>0</v>
      </c>
      <c r="AM1313" s="116">
        <f t="shared" si="332"/>
        <v>0</v>
      </c>
      <c r="AN1313" s="116">
        <f t="shared" si="333"/>
        <v>0</v>
      </c>
      <c r="AO1313" s="116">
        <f t="shared" si="334"/>
        <v>0</v>
      </c>
      <c r="AP1313" s="116">
        <f t="shared" si="335"/>
        <v>0</v>
      </c>
      <c r="AQ1313" s="116">
        <f t="shared" si="336"/>
        <v>467</v>
      </c>
    </row>
    <row r="1314" spans="1:43" x14ac:dyDescent="0.25">
      <c r="A1314" s="119" t="s">
        <v>1654</v>
      </c>
      <c r="B1314" s="119" t="s">
        <v>1663</v>
      </c>
      <c r="C1314" s="120">
        <v>0</v>
      </c>
      <c r="D1314" s="120">
        <v>34</v>
      </c>
      <c r="E1314" s="120">
        <v>44</v>
      </c>
      <c r="F1314" s="120">
        <v>35</v>
      </c>
      <c r="G1314" s="120">
        <v>45</v>
      </c>
      <c r="H1314" s="120">
        <v>30</v>
      </c>
      <c r="I1314" s="120">
        <v>48</v>
      </c>
      <c r="J1314" s="120">
        <v>0</v>
      </c>
      <c r="K1314" s="120">
        <v>0</v>
      </c>
      <c r="L1314" s="120">
        <v>0</v>
      </c>
      <c r="M1314" s="120">
        <v>0</v>
      </c>
      <c r="N1314" s="120">
        <v>0</v>
      </c>
      <c r="O1314" s="120">
        <v>0</v>
      </c>
      <c r="P1314" s="120">
        <v>0</v>
      </c>
      <c r="Q1314" s="120">
        <v>0</v>
      </c>
      <c r="R1314" s="120">
        <v>236</v>
      </c>
      <c r="AB1314" s="116">
        <f t="shared" si="321"/>
        <v>0</v>
      </c>
      <c r="AC1314" s="116">
        <f t="shared" si="322"/>
        <v>34</v>
      </c>
      <c r="AD1314" s="116">
        <f t="shared" si="323"/>
        <v>44</v>
      </c>
      <c r="AE1314" s="116">
        <f t="shared" si="324"/>
        <v>35</v>
      </c>
      <c r="AF1314" s="116">
        <f t="shared" si="325"/>
        <v>45</v>
      </c>
      <c r="AG1314" s="116">
        <f t="shared" si="326"/>
        <v>30</v>
      </c>
      <c r="AH1314" s="116">
        <f t="shared" si="327"/>
        <v>48</v>
      </c>
      <c r="AI1314" s="116">
        <f t="shared" si="328"/>
        <v>0</v>
      </c>
      <c r="AJ1314" s="116">
        <f t="shared" si="329"/>
        <v>0</v>
      </c>
      <c r="AK1314" s="116">
        <f t="shared" si="330"/>
        <v>0</v>
      </c>
      <c r="AL1314" s="116">
        <f t="shared" si="331"/>
        <v>0</v>
      </c>
      <c r="AM1314" s="116">
        <f t="shared" si="332"/>
        <v>0</v>
      </c>
      <c r="AN1314" s="116">
        <f t="shared" si="333"/>
        <v>0</v>
      </c>
      <c r="AO1314" s="116">
        <f t="shared" si="334"/>
        <v>0</v>
      </c>
      <c r="AP1314" s="116">
        <f t="shared" si="335"/>
        <v>0</v>
      </c>
      <c r="AQ1314" s="116">
        <f t="shared" si="336"/>
        <v>236</v>
      </c>
    </row>
    <row r="1315" spans="1:43" x14ac:dyDescent="0.25">
      <c r="A1315" s="119" t="s">
        <v>1664</v>
      </c>
      <c r="B1315" s="119" t="s">
        <v>1665</v>
      </c>
      <c r="C1315" s="120">
        <v>0</v>
      </c>
      <c r="D1315" s="120">
        <v>102</v>
      </c>
      <c r="E1315" s="120">
        <v>95</v>
      </c>
      <c r="F1315" s="120">
        <v>116</v>
      </c>
      <c r="G1315" s="120">
        <v>99</v>
      </c>
      <c r="H1315" s="120">
        <v>124</v>
      </c>
      <c r="I1315" s="120">
        <v>122</v>
      </c>
      <c r="J1315" s="120">
        <v>0</v>
      </c>
      <c r="K1315" s="120">
        <v>0</v>
      </c>
      <c r="L1315" s="120">
        <v>0</v>
      </c>
      <c r="M1315" s="120">
        <v>0</v>
      </c>
      <c r="N1315" s="120">
        <v>0</v>
      </c>
      <c r="O1315" s="120">
        <v>0</v>
      </c>
      <c r="P1315" s="120">
        <v>0</v>
      </c>
      <c r="Q1315" s="120">
        <v>0</v>
      </c>
      <c r="R1315" s="120">
        <v>658</v>
      </c>
      <c r="AB1315" s="116">
        <f t="shared" si="321"/>
        <v>0</v>
      </c>
      <c r="AC1315" s="116">
        <f t="shared" si="322"/>
        <v>102</v>
      </c>
      <c r="AD1315" s="116">
        <f t="shared" si="323"/>
        <v>95</v>
      </c>
      <c r="AE1315" s="116">
        <f t="shared" si="324"/>
        <v>116</v>
      </c>
      <c r="AF1315" s="116">
        <f t="shared" si="325"/>
        <v>99</v>
      </c>
      <c r="AG1315" s="116">
        <f t="shared" si="326"/>
        <v>124</v>
      </c>
      <c r="AH1315" s="116">
        <f t="shared" si="327"/>
        <v>122</v>
      </c>
      <c r="AI1315" s="116">
        <f t="shared" si="328"/>
        <v>0</v>
      </c>
      <c r="AJ1315" s="116">
        <f t="shared" si="329"/>
        <v>0</v>
      </c>
      <c r="AK1315" s="116">
        <f t="shared" si="330"/>
        <v>0</v>
      </c>
      <c r="AL1315" s="116">
        <f t="shared" si="331"/>
        <v>0</v>
      </c>
      <c r="AM1315" s="116">
        <f t="shared" si="332"/>
        <v>0</v>
      </c>
      <c r="AN1315" s="116">
        <f t="shared" si="333"/>
        <v>0</v>
      </c>
      <c r="AO1315" s="116">
        <f t="shared" si="334"/>
        <v>0</v>
      </c>
      <c r="AP1315" s="116">
        <f t="shared" si="335"/>
        <v>0</v>
      </c>
      <c r="AQ1315" s="116">
        <f t="shared" si="336"/>
        <v>658</v>
      </c>
    </row>
    <row r="1316" spans="1:43" x14ac:dyDescent="0.25">
      <c r="A1316" s="119" t="s">
        <v>1664</v>
      </c>
      <c r="B1316" s="119" t="s">
        <v>1096</v>
      </c>
      <c r="C1316" s="120">
        <v>75</v>
      </c>
      <c r="D1316" s="120">
        <v>69</v>
      </c>
      <c r="E1316" s="120">
        <v>87</v>
      </c>
      <c r="F1316" s="120">
        <v>98</v>
      </c>
      <c r="G1316" s="120">
        <v>90</v>
      </c>
      <c r="H1316" s="120">
        <v>95</v>
      </c>
      <c r="I1316" s="120">
        <v>86</v>
      </c>
      <c r="J1316" s="120">
        <v>0</v>
      </c>
      <c r="K1316" s="120">
        <v>0</v>
      </c>
      <c r="L1316" s="120">
        <v>0</v>
      </c>
      <c r="M1316" s="120">
        <v>0</v>
      </c>
      <c r="N1316" s="120">
        <v>0</v>
      </c>
      <c r="O1316" s="120">
        <v>0</v>
      </c>
      <c r="P1316" s="120">
        <v>0</v>
      </c>
      <c r="Q1316" s="120">
        <v>0</v>
      </c>
      <c r="R1316" s="120">
        <v>600</v>
      </c>
      <c r="AB1316" s="116">
        <f t="shared" si="321"/>
        <v>75</v>
      </c>
      <c r="AC1316" s="116">
        <f t="shared" si="322"/>
        <v>69</v>
      </c>
      <c r="AD1316" s="116">
        <f t="shared" si="323"/>
        <v>87</v>
      </c>
      <c r="AE1316" s="116">
        <f t="shared" si="324"/>
        <v>98</v>
      </c>
      <c r="AF1316" s="116">
        <f t="shared" si="325"/>
        <v>90</v>
      </c>
      <c r="AG1316" s="116">
        <f t="shared" si="326"/>
        <v>95</v>
      </c>
      <c r="AH1316" s="116">
        <f t="shared" si="327"/>
        <v>86</v>
      </c>
      <c r="AI1316" s="116">
        <f t="shared" si="328"/>
        <v>0</v>
      </c>
      <c r="AJ1316" s="116">
        <f t="shared" si="329"/>
        <v>0</v>
      </c>
      <c r="AK1316" s="116">
        <f t="shared" si="330"/>
        <v>0</v>
      </c>
      <c r="AL1316" s="116">
        <f t="shared" si="331"/>
        <v>0</v>
      </c>
      <c r="AM1316" s="116">
        <f t="shared" si="332"/>
        <v>0</v>
      </c>
      <c r="AN1316" s="116">
        <f t="shared" si="333"/>
        <v>0</v>
      </c>
      <c r="AO1316" s="116">
        <f t="shared" si="334"/>
        <v>0</v>
      </c>
      <c r="AP1316" s="116">
        <f t="shared" si="335"/>
        <v>0</v>
      </c>
      <c r="AQ1316" s="116">
        <f t="shared" si="336"/>
        <v>600</v>
      </c>
    </row>
    <row r="1317" spans="1:43" x14ac:dyDescent="0.25">
      <c r="A1317" s="119" t="s">
        <v>1664</v>
      </c>
      <c r="B1317" s="119" t="s">
        <v>1666</v>
      </c>
      <c r="C1317" s="120">
        <v>35</v>
      </c>
      <c r="D1317" s="120">
        <v>46</v>
      </c>
      <c r="E1317" s="120">
        <v>50</v>
      </c>
      <c r="F1317" s="120">
        <v>63</v>
      </c>
      <c r="G1317" s="120">
        <v>55</v>
      </c>
      <c r="H1317" s="120">
        <v>47</v>
      </c>
      <c r="I1317" s="120">
        <v>50</v>
      </c>
      <c r="J1317" s="120">
        <v>0</v>
      </c>
      <c r="K1317" s="120">
        <v>0</v>
      </c>
      <c r="L1317" s="120">
        <v>0</v>
      </c>
      <c r="M1317" s="120">
        <v>0</v>
      </c>
      <c r="N1317" s="120">
        <v>0</v>
      </c>
      <c r="O1317" s="120">
        <v>0</v>
      </c>
      <c r="P1317" s="120">
        <v>0</v>
      </c>
      <c r="Q1317" s="120">
        <v>0</v>
      </c>
      <c r="R1317" s="120">
        <v>346</v>
      </c>
      <c r="AB1317" s="116">
        <f t="shared" si="321"/>
        <v>35</v>
      </c>
      <c r="AC1317" s="116">
        <f t="shared" si="322"/>
        <v>46</v>
      </c>
      <c r="AD1317" s="116">
        <f t="shared" si="323"/>
        <v>50</v>
      </c>
      <c r="AE1317" s="116">
        <f t="shared" si="324"/>
        <v>63</v>
      </c>
      <c r="AF1317" s="116">
        <f t="shared" si="325"/>
        <v>55</v>
      </c>
      <c r="AG1317" s="116">
        <f t="shared" si="326"/>
        <v>47</v>
      </c>
      <c r="AH1317" s="116">
        <f t="shared" si="327"/>
        <v>50</v>
      </c>
      <c r="AI1317" s="116">
        <f t="shared" si="328"/>
        <v>0</v>
      </c>
      <c r="AJ1317" s="116">
        <f t="shared" si="329"/>
        <v>0</v>
      </c>
      <c r="AK1317" s="116">
        <f t="shared" si="330"/>
        <v>0</v>
      </c>
      <c r="AL1317" s="116">
        <f t="shared" si="331"/>
        <v>0</v>
      </c>
      <c r="AM1317" s="116">
        <f t="shared" si="332"/>
        <v>0</v>
      </c>
      <c r="AN1317" s="116">
        <f t="shared" si="333"/>
        <v>0</v>
      </c>
      <c r="AO1317" s="116">
        <f t="shared" si="334"/>
        <v>0</v>
      </c>
      <c r="AP1317" s="116">
        <f t="shared" si="335"/>
        <v>0</v>
      </c>
      <c r="AQ1317" s="116">
        <f t="shared" si="336"/>
        <v>346</v>
      </c>
    </row>
    <row r="1318" spans="1:43" x14ac:dyDescent="0.25">
      <c r="A1318" s="119" t="s">
        <v>1664</v>
      </c>
      <c r="B1318" s="119" t="s">
        <v>1667</v>
      </c>
      <c r="C1318" s="120">
        <v>0</v>
      </c>
      <c r="D1318" s="120">
        <v>0</v>
      </c>
      <c r="E1318" s="120">
        <v>0</v>
      </c>
      <c r="F1318" s="120">
        <v>0</v>
      </c>
      <c r="G1318" s="120">
        <v>0</v>
      </c>
      <c r="H1318" s="120">
        <v>0</v>
      </c>
      <c r="I1318" s="120">
        <v>0</v>
      </c>
      <c r="J1318" s="120">
        <v>0</v>
      </c>
      <c r="K1318" s="120">
        <v>0</v>
      </c>
      <c r="L1318" s="120">
        <v>0</v>
      </c>
      <c r="M1318" s="120">
        <v>47</v>
      </c>
      <c r="N1318" s="120">
        <v>31</v>
      </c>
      <c r="O1318" s="120">
        <v>32</v>
      </c>
      <c r="P1318" s="120">
        <v>7</v>
      </c>
      <c r="Q1318" s="120">
        <v>0</v>
      </c>
      <c r="R1318" s="120">
        <v>117</v>
      </c>
      <c r="AB1318" s="116">
        <f t="shared" si="321"/>
        <v>0</v>
      </c>
      <c r="AC1318" s="116">
        <f t="shared" si="322"/>
        <v>0</v>
      </c>
      <c r="AD1318" s="116">
        <f t="shared" si="323"/>
        <v>0</v>
      </c>
      <c r="AE1318" s="116">
        <f t="shared" si="324"/>
        <v>0</v>
      </c>
      <c r="AF1318" s="116">
        <f t="shared" si="325"/>
        <v>0</v>
      </c>
      <c r="AG1318" s="116">
        <f t="shared" si="326"/>
        <v>0</v>
      </c>
      <c r="AH1318" s="116">
        <f t="shared" si="327"/>
        <v>0</v>
      </c>
      <c r="AI1318" s="116">
        <f t="shared" si="328"/>
        <v>0</v>
      </c>
      <c r="AJ1318" s="116">
        <f t="shared" si="329"/>
        <v>0</v>
      </c>
      <c r="AK1318" s="116">
        <f t="shared" si="330"/>
        <v>0</v>
      </c>
      <c r="AL1318" s="116">
        <f t="shared" si="331"/>
        <v>47</v>
      </c>
      <c r="AM1318" s="116">
        <f t="shared" si="332"/>
        <v>31</v>
      </c>
      <c r="AN1318" s="116">
        <f t="shared" si="333"/>
        <v>32</v>
      </c>
      <c r="AO1318" s="116">
        <f t="shared" si="334"/>
        <v>7</v>
      </c>
      <c r="AP1318" s="116">
        <f t="shared" si="335"/>
        <v>0</v>
      </c>
      <c r="AQ1318" s="116">
        <f t="shared" si="336"/>
        <v>117</v>
      </c>
    </row>
    <row r="1319" spans="1:43" x14ac:dyDescent="0.25">
      <c r="A1319" s="119" t="s">
        <v>1664</v>
      </c>
      <c r="B1319" s="119" t="s">
        <v>1668</v>
      </c>
      <c r="C1319" s="120">
        <v>49</v>
      </c>
      <c r="D1319" s="120">
        <v>87</v>
      </c>
      <c r="E1319" s="120">
        <v>101</v>
      </c>
      <c r="F1319" s="120">
        <v>108</v>
      </c>
      <c r="G1319" s="120">
        <v>103</v>
      </c>
      <c r="H1319" s="120">
        <v>91</v>
      </c>
      <c r="I1319" s="120">
        <v>100</v>
      </c>
      <c r="J1319" s="120">
        <v>0</v>
      </c>
      <c r="K1319" s="120">
        <v>0</v>
      </c>
      <c r="L1319" s="120">
        <v>0</v>
      </c>
      <c r="M1319" s="120">
        <v>0</v>
      </c>
      <c r="N1319" s="120">
        <v>0</v>
      </c>
      <c r="O1319" s="120">
        <v>0</v>
      </c>
      <c r="P1319" s="120">
        <v>0</v>
      </c>
      <c r="Q1319" s="120">
        <v>0</v>
      </c>
      <c r="R1319" s="120">
        <v>639</v>
      </c>
      <c r="AB1319" s="116">
        <f t="shared" si="321"/>
        <v>49</v>
      </c>
      <c r="AC1319" s="116">
        <f t="shared" si="322"/>
        <v>87</v>
      </c>
      <c r="AD1319" s="116">
        <f t="shared" si="323"/>
        <v>101</v>
      </c>
      <c r="AE1319" s="116">
        <f t="shared" si="324"/>
        <v>108</v>
      </c>
      <c r="AF1319" s="116">
        <f t="shared" si="325"/>
        <v>103</v>
      </c>
      <c r="AG1319" s="116">
        <f t="shared" si="326"/>
        <v>91</v>
      </c>
      <c r="AH1319" s="116">
        <f t="shared" si="327"/>
        <v>100</v>
      </c>
      <c r="AI1319" s="116">
        <f t="shared" si="328"/>
        <v>0</v>
      </c>
      <c r="AJ1319" s="116">
        <f t="shared" si="329"/>
        <v>0</v>
      </c>
      <c r="AK1319" s="116">
        <f t="shared" si="330"/>
        <v>0</v>
      </c>
      <c r="AL1319" s="116">
        <f t="shared" si="331"/>
        <v>0</v>
      </c>
      <c r="AM1319" s="116">
        <f t="shared" si="332"/>
        <v>0</v>
      </c>
      <c r="AN1319" s="116">
        <f t="shared" si="333"/>
        <v>0</v>
      </c>
      <c r="AO1319" s="116">
        <f t="shared" si="334"/>
        <v>0</v>
      </c>
      <c r="AP1319" s="116">
        <f t="shared" si="335"/>
        <v>0</v>
      </c>
      <c r="AQ1319" s="116">
        <f t="shared" si="336"/>
        <v>639</v>
      </c>
    </row>
    <row r="1320" spans="1:43" x14ac:dyDescent="0.25">
      <c r="A1320" s="119" t="s">
        <v>1664</v>
      </c>
      <c r="B1320" s="119" t="s">
        <v>1669</v>
      </c>
      <c r="C1320" s="120">
        <v>0</v>
      </c>
      <c r="D1320" s="120">
        <v>0</v>
      </c>
      <c r="E1320" s="120">
        <v>0</v>
      </c>
      <c r="F1320" s="120">
        <v>0</v>
      </c>
      <c r="G1320" s="120">
        <v>0</v>
      </c>
      <c r="H1320" s="120">
        <v>0</v>
      </c>
      <c r="I1320" s="120">
        <v>0</v>
      </c>
      <c r="J1320" s="120">
        <v>173</v>
      </c>
      <c r="K1320" s="120">
        <v>191</v>
      </c>
      <c r="L1320" s="120">
        <v>178</v>
      </c>
      <c r="M1320" s="120">
        <v>0</v>
      </c>
      <c r="N1320" s="120">
        <v>0</v>
      </c>
      <c r="O1320" s="120">
        <v>0</v>
      </c>
      <c r="P1320" s="120">
        <v>0</v>
      </c>
      <c r="Q1320" s="120">
        <v>0</v>
      </c>
      <c r="R1320" s="118">
        <v>542</v>
      </c>
      <c r="AB1320" s="116">
        <f t="shared" si="321"/>
        <v>0</v>
      </c>
      <c r="AC1320" s="116">
        <f t="shared" si="322"/>
        <v>0</v>
      </c>
      <c r="AD1320" s="116">
        <f t="shared" si="323"/>
        <v>0</v>
      </c>
      <c r="AE1320" s="116">
        <f t="shared" si="324"/>
        <v>0</v>
      </c>
      <c r="AF1320" s="116">
        <f t="shared" si="325"/>
        <v>0</v>
      </c>
      <c r="AG1320" s="116">
        <f t="shared" si="326"/>
        <v>0</v>
      </c>
      <c r="AH1320" s="116">
        <f t="shared" si="327"/>
        <v>0</v>
      </c>
      <c r="AI1320" s="116">
        <f t="shared" si="328"/>
        <v>173</v>
      </c>
      <c r="AJ1320" s="116">
        <f t="shared" si="329"/>
        <v>191</v>
      </c>
      <c r="AK1320" s="116">
        <f t="shared" si="330"/>
        <v>178</v>
      </c>
      <c r="AL1320" s="116">
        <f t="shared" si="331"/>
        <v>0</v>
      </c>
      <c r="AM1320" s="116">
        <f t="shared" si="332"/>
        <v>0</v>
      </c>
      <c r="AN1320" s="116">
        <f t="shared" si="333"/>
        <v>0</v>
      </c>
      <c r="AO1320" s="116">
        <f t="shared" si="334"/>
        <v>0</v>
      </c>
      <c r="AP1320" s="116">
        <f t="shared" si="335"/>
        <v>0</v>
      </c>
      <c r="AQ1320" s="116">
        <f t="shared" si="336"/>
        <v>542</v>
      </c>
    </row>
    <row r="1321" spans="1:43" x14ac:dyDescent="0.25">
      <c r="A1321" s="119" t="s">
        <v>1664</v>
      </c>
      <c r="B1321" s="119" t="s">
        <v>1670</v>
      </c>
      <c r="C1321" s="120">
        <v>0</v>
      </c>
      <c r="D1321" s="120">
        <v>67</v>
      </c>
      <c r="E1321" s="120">
        <v>92</v>
      </c>
      <c r="F1321" s="120">
        <v>76</v>
      </c>
      <c r="G1321" s="120">
        <v>89</v>
      </c>
      <c r="H1321" s="120">
        <v>90</v>
      </c>
      <c r="I1321" s="120">
        <v>83</v>
      </c>
      <c r="J1321" s="120">
        <v>0</v>
      </c>
      <c r="K1321" s="120">
        <v>0</v>
      </c>
      <c r="L1321" s="120">
        <v>0</v>
      </c>
      <c r="M1321" s="120">
        <v>0</v>
      </c>
      <c r="N1321" s="120">
        <v>0</v>
      </c>
      <c r="O1321" s="120">
        <v>0</v>
      </c>
      <c r="P1321" s="120">
        <v>0</v>
      </c>
      <c r="Q1321" s="120">
        <v>0</v>
      </c>
      <c r="R1321" s="120">
        <v>497</v>
      </c>
      <c r="AB1321" s="116">
        <f t="shared" si="321"/>
        <v>0</v>
      </c>
      <c r="AC1321" s="116">
        <f t="shared" si="322"/>
        <v>67</v>
      </c>
      <c r="AD1321" s="116">
        <f t="shared" si="323"/>
        <v>92</v>
      </c>
      <c r="AE1321" s="116">
        <f t="shared" si="324"/>
        <v>76</v>
      </c>
      <c r="AF1321" s="116">
        <f t="shared" si="325"/>
        <v>89</v>
      </c>
      <c r="AG1321" s="116">
        <f t="shared" si="326"/>
        <v>90</v>
      </c>
      <c r="AH1321" s="116">
        <f t="shared" si="327"/>
        <v>83</v>
      </c>
      <c r="AI1321" s="116">
        <f t="shared" si="328"/>
        <v>0</v>
      </c>
      <c r="AJ1321" s="116">
        <f t="shared" si="329"/>
        <v>0</v>
      </c>
      <c r="AK1321" s="116">
        <f t="shared" si="330"/>
        <v>0</v>
      </c>
      <c r="AL1321" s="116">
        <f t="shared" si="331"/>
        <v>0</v>
      </c>
      <c r="AM1321" s="116">
        <f t="shared" si="332"/>
        <v>0</v>
      </c>
      <c r="AN1321" s="116">
        <f t="shared" si="333"/>
        <v>0</v>
      </c>
      <c r="AO1321" s="116">
        <f t="shared" si="334"/>
        <v>0</v>
      </c>
      <c r="AP1321" s="116">
        <f t="shared" si="335"/>
        <v>0</v>
      </c>
      <c r="AQ1321" s="116">
        <f t="shared" si="336"/>
        <v>497</v>
      </c>
    </row>
    <row r="1322" spans="1:43" x14ac:dyDescent="0.25">
      <c r="A1322" s="119" t="s">
        <v>1664</v>
      </c>
      <c r="B1322" s="119" t="s">
        <v>1671</v>
      </c>
      <c r="C1322" s="120">
        <v>0</v>
      </c>
      <c r="D1322" s="120">
        <v>0</v>
      </c>
      <c r="E1322" s="120">
        <v>0</v>
      </c>
      <c r="F1322" s="120">
        <v>0</v>
      </c>
      <c r="G1322" s="120">
        <v>0</v>
      </c>
      <c r="H1322" s="120">
        <v>0</v>
      </c>
      <c r="I1322" s="120">
        <v>0</v>
      </c>
      <c r="J1322" s="120">
        <v>0</v>
      </c>
      <c r="K1322" s="120">
        <v>0</v>
      </c>
      <c r="L1322" s="120">
        <v>0</v>
      </c>
      <c r="M1322" s="120">
        <v>531</v>
      </c>
      <c r="N1322" s="120">
        <v>550</v>
      </c>
      <c r="O1322" s="120">
        <v>557</v>
      </c>
      <c r="P1322" s="120">
        <v>462</v>
      </c>
      <c r="Q1322" s="120">
        <v>15</v>
      </c>
      <c r="R1322" s="120">
        <v>2115</v>
      </c>
      <c r="AB1322" s="116">
        <f t="shared" si="321"/>
        <v>0</v>
      </c>
      <c r="AC1322" s="116">
        <f t="shared" si="322"/>
        <v>0</v>
      </c>
      <c r="AD1322" s="116">
        <f t="shared" si="323"/>
        <v>0</v>
      </c>
      <c r="AE1322" s="116">
        <f t="shared" si="324"/>
        <v>0</v>
      </c>
      <c r="AF1322" s="116">
        <f t="shared" si="325"/>
        <v>0</v>
      </c>
      <c r="AG1322" s="116">
        <f t="shared" si="326"/>
        <v>0</v>
      </c>
      <c r="AH1322" s="116">
        <f t="shared" si="327"/>
        <v>0</v>
      </c>
      <c r="AI1322" s="116">
        <f t="shared" si="328"/>
        <v>0</v>
      </c>
      <c r="AJ1322" s="116">
        <f t="shared" si="329"/>
        <v>0</v>
      </c>
      <c r="AK1322" s="116">
        <f t="shared" si="330"/>
        <v>0</v>
      </c>
      <c r="AL1322" s="116">
        <f t="shared" si="331"/>
        <v>531</v>
      </c>
      <c r="AM1322" s="116">
        <f t="shared" si="332"/>
        <v>550</v>
      </c>
      <c r="AN1322" s="116">
        <f t="shared" si="333"/>
        <v>557</v>
      </c>
      <c r="AO1322" s="116">
        <f t="shared" si="334"/>
        <v>462</v>
      </c>
      <c r="AP1322" s="116">
        <f t="shared" si="335"/>
        <v>15</v>
      </c>
      <c r="AQ1322" s="116">
        <f t="shared" si="336"/>
        <v>2115</v>
      </c>
    </row>
    <row r="1323" spans="1:43" x14ac:dyDescent="0.25">
      <c r="A1323" s="119" t="s">
        <v>1664</v>
      </c>
      <c r="B1323" s="119" t="s">
        <v>1672</v>
      </c>
      <c r="C1323" s="120">
        <v>0</v>
      </c>
      <c r="D1323" s="120">
        <v>0</v>
      </c>
      <c r="E1323" s="120">
        <v>0</v>
      </c>
      <c r="F1323" s="120">
        <v>0</v>
      </c>
      <c r="G1323" s="120">
        <v>0</v>
      </c>
      <c r="H1323" s="120">
        <v>0</v>
      </c>
      <c r="I1323" s="120">
        <v>0</v>
      </c>
      <c r="J1323" s="120">
        <v>198</v>
      </c>
      <c r="K1323" s="120">
        <v>198</v>
      </c>
      <c r="L1323" s="120">
        <v>191</v>
      </c>
      <c r="M1323" s="120">
        <v>0</v>
      </c>
      <c r="N1323" s="120">
        <v>0</v>
      </c>
      <c r="O1323" s="120">
        <v>0</v>
      </c>
      <c r="P1323" s="120">
        <v>0</v>
      </c>
      <c r="Q1323" s="120">
        <v>0</v>
      </c>
      <c r="R1323" s="120">
        <v>587</v>
      </c>
      <c r="AB1323" s="116">
        <f t="shared" si="321"/>
        <v>0</v>
      </c>
      <c r="AC1323" s="116">
        <f t="shared" si="322"/>
        <v>0</v>
      </c>
      <c r="AD1323" s="116">
        <f t="shared" si="323"/>
        <v>0</v>
      </c>
      <c r="AE1323" s="116">
        <f t="shared" si="324"/>
        <v>0</v>
      </c>
      <c r="AF1323" s="116">
        <f t="shared" si="325"/>
        <v>0</v>
      </c>
      <c r="AG1323" s="116">
        <f t="shared" si="326"/>
        <v>0</v>
      </c>
      <c r="AH1323" s="116">
        <f t="shared" si="327"/>
        <v>0</v>
      </c>
      <c r="AI1323" s="116">
        <f t="shared" si="328"/>
        <v>198</v>
      </c>
      <c r="AJ1323" s="116">
        <f t="shared" si="329"/>
        <v>198</v>
      </c>
      <c r="AK1323" s="116">
        <f t="shared" si="330"/>
        <v>191</v>
      </c>
      <c r="AL1323" s="116">
        <f t="shared" si="331"/>
        <v>0</v>
      </c>
      <c r="AM1323" s="116">
        <f t="shared" si="332"/>
        <v>0</v>
      </c>
      <c r="AN1323" s="116">
        <f t="shared" si="333"/>
        <v>0</v>
      </c>
      <c r="AO1323" s="116">
        <f t="shared" si="334"/>
        <v>0</v>
      </c>
      <c r="AP1323" s="116">
        <f t="shared" si="335"/>
        <v>0</v>
      </c>
      <c r="AQ1323" s="116">
        <f t="shared" si="336"/>
        <v>587</v>
      </c>
    </row>
    <row r="1324" spans="1:43" x14ac:dyDescent="0.25">
      <c r="A1324" s="119" t="s">
        <v>1664</v>
      </c>
      <c r="B1324" s="119" t="s">
        <v>1673</v>
      </c>
      <c r="C1324" s="120">
        <v>0</v>
      </c>
      <c r="D1324" s="120">
        <v>82</v>
      </c>
      <c r="E1324" s="120">
        <v>103</v>
      </c>
      <c r="F1324" s="120">
        <v>89</v>
      </c>
      <c r="G1324" s="120">
        <v>112</v>
      </c>
      <c r="H1324" s="120">
        <v>109</v>
      </c>
      <c r="I1324" s="120">
        <v>120</v>
      </c>
      <c r="J1324" s="120">
        <v>0</v>
      </c>
      <c r="K1324" s="120">
        <v>0</v>
      </c>
      <c r="L1324" s="120">
        <v>0</v>
      </c>
      <c r="M1324" s="120">
        <v>0</v>
      </c>
      <c r="N1324" s="120">
        <v>0</v>
      </c>
      <c r="O1324" s="120">
        <v>0</v>
      </c>
      <c r="P1324" s="120">
        <v>0</v>
      </c>
      <c r="Q1324" s="120">
        <v>0</v>
      </c>
      <c r="R1324" s="120">
        <v>615</v>
      </c>
      <c r="AB1324" s="116">
        <f t="shared" si="321"/>
        <v>0</v>
      </c>
      <c r="AC1324" s="116">
        <f t="shared" si="322"/>
        <v>82</v>
      </c>
      <c r="AD1324" s="116">
        <f t="shared" si="323"/>
        <v>103</v>
      </c>
      <c r="AE1324" s="116">
        <f t="shared" si="324"/>
        <v>89</v>
      </c>
      <c r="AF1324" s="116">
        <f t="shared" si="325"/>
        <v>112</v>
      </c>
      <c r="AG1324" s="116">
        <f t="shared" si="326"/>
        <v>109</v>
      </c>
      <c r="AH1324" s="116">
        <f t="shared" si="327"/>
        <v>120</v>
      </c>
      <c r="AI1324" s="116">
        <f t="shared" si="328"/>
        <v>0</v>
      </c>
      <c r="AJ1324" s="116">
        <f t="shared" si="329"/>
        <v>0</v>
      </c>
      <c r="AK1324" s="116">
        <f t="shared" si="330"/>
        <v>0</v>
      </c>
      <c r="AL1324" s="116">
        <f t="shared" si="331"/>
        <v>0</v>
      </c>
      <c r="AM1324" s="116">
        <f t="shared" si="332"/>
        <v>0</v>
      </c>
      <c r="AN1324" s="116">
        <f t="shared" si="333"/>
        <v>0</v>
      </c>
      <c r="AO1324" s="116">
        <f t="shared" si="334"/>
        <v>0</v>
      </c>
      <c r="AP1324" s="116">
        <f t="shared" si="335"/>
        <v>0</v>
      </c>
      <c r="AQ1324" s="116">
        <f t="shared" si="336"/>
        <v>615</v>
      </c>
    </row>
    <row r="1325" spans="1:43" x14ac:dyDescent="0.25">
      <c r="A1325" s="119" t="s">
        <v>1664</v>
      </c>
      <c r="B1325" s="119" t="s">
        <v>1674</v>
      </c>
      <c r="C1325" s="120">
        <v>0</v>
      </c>
      <c r="D1325" s="120">
        <v>0</v>
      </c>
      <c r="E1325" s="120">
        <v>0</v>
      </c>
      <c r="F1325" s="120">
        <v>0</v>
      </c>
      <c r="G1325" s="120">
        <v>0</v>
      </c>
      <c r="H1325" s="120">
        <v>0</v>
      </c>
      <c r="I1325" s="120">
        <v>0</v>
      </c>
      <c r="J1325" s="120">
        <v>184</v>
      </c>
      <c r="K1325" s="120">
        <v>176</v>
      </c>
      <c r="L1325" s="120">
        <v>185</v>
      </c>
      <c r="M1325" s="120">
        <v>0</v>
      </c>
      <c r="N1325" s="120">
        <v>0</v>
      </c>
      <c r="O1325" s="120">
        <v>0</v>
      </c>
      <c r="P1325" s="120">
        <v>0</v>
      </c>
      <c r="Q1325" s="120">
        <v>0</v>
      </c>
      <c r="R1325" s="120">
        <v>545</v>
      </c>
      <c r="AB1325" s="116">
        <f t="shared" si="321"/>
        <v>0</v>
      </c>
      <c r="AC1325" s="116">
        <f t="shared" si="322"/>
        <v>0</v>
      </c>
      <c r="AD1325" s="116">
        <f t="shared" si="323"/>
        <v>0</v>
      </c>
      <c r="AE1325" s="116">
        <f t="shared" si="324"/>
        <v>0</v>
      </c>
      <c r="AF1325" s="116">
        <f t="shared" si="325"/>
        <v>0</v>
      </c>
      <c r="AG1325" s="116">
        <f t="shared" si="326"/>
        <v>0</v>
      </c>
      <c r="AH1325" s="116">
        <f t="shared" si="327"/>
        <v>0</v>
      </c>
      <c r="AI1325" s="116">
        <f t="shared" si="328"/>
        <v>184</v>
      </c>
      <c r="AJ1325" s="116">
        <f t="shared" si="329"/>
        <v>176</v>
      </c>
      <c r="AK1325" s="116">
        <f t="shared" si="330"/>
        <v>185</v>
      </c>
      <c r="AL1325" s="116">
        <f t="shared" si="331"/>
        <v>0</v>
      </c>
      <c r="AM1325" s="116">
        <f t="shared" si="332"/>
        <v>0</v>
      </c>
      <c r="AN1325" s="116">
        <f t="shared" si="333"/>
        <v>0</v>
      </c>
      <c r="AO1325" s="116">
        <f t="shared" si="334"/>
        <v>0</v>
      </c>
      <c r="AP1325" s="116">
        <f t="shared" si="335"/>
        <v>0</v>
      </c>
      <c r="AQ1325" s="116">
        <f t="shared" si="336"/>
        <v>545</v>
      </c>
    </row>
    <row r="1326" spans="1:43" x14ac:dyDescent="0.25">
      <c r="A1326" s="119" t="s">
        <v>1675</v>
      </c>
      <c r="B1326" s="119" t="s">
        <v>1676</v>
      </c>
      <c r="C1326" s="120">
        <v>14</v>
      </c>
      <c r="D1326" s="120">
        <v>14</v>
      </c>
      <c r="E1326" s="120">
        <v>16</v>
      </c>
      <c r="F1326" s="120">
        <v>15</v>
      </c>
      <c r="G1326" s="120">
        <v>20</v>
      </c>
      <c r="H1326" s="120">
        <v>18</v>
      </c>
      <c r="I1326" s="120">
        <v>17</v>
      </c>
      <c r="J1326" s="120">
        <v>17</v>
      </c>
      <c r="K1326" s="120">
        <v>13</v>
      </c>
      <c r="L1326" s="120">
        <v>13</v>
      </c>
      <c r="M1326" s="120">
        <v>0</v>
      </c>
      <c r="N1326" s="120">
        <v>0</v>
      </c>
      <c r="O1326" s="120">
        <v>0</v>
      </c>
      <c r="P1326" s="120">
        <v>0</v>
      </c>
      <c r="Q1326" s="120">
        <v>0</v>
      </c>
      <c r="R1326" s="120">
        <v>157</v>
      </c>
      <c r="AB1326" s="116">
        <f t="shared" si="321"/>
        <v>14</v>
      </c>
      <c r="AC1326" s="116">
        <f t="shared" si="322"/>
        <v>14</v>
      </c>
      <c r="AD1326" s="116">
        <f t="shared" si="323"/>
        <v>16</v>
      </c>
      <c r="AE1326" s="116">
        <f t="shared" si="324"/>
        <v>15</v>
      </c>
      <c r="AF1326" s="116">
        <f t="shared" si="325"/>
        <v>20</v>
      </c>
      <c r="AG1326" s="116">
        <f t="shared" si="326"/>
        <v>18</v>
      </c>
      <c r="AH1326" s="116">
        <f t="shared" si="327"/>
        <v>17</v>
      </c>
      <c r="AI1326" s="116">
        <f t="shared" si="328"/>
        <v>17</v>
      </c>
      <c r="AJ1326" s="116">
        <f t="shared" si="329"/>
        <v>13</v>
      </c>
      <c r="AK1326" s="116">
        <f t="shared" si="330"/>
        <v>13</v>
      </c>
      <c r="AL1326" s="116">
        <f t="shared" si="331"/>
        <v>0</v>
      </c>
      <c r="AM1326" s="116">
        <f t="shared" si="332"/>
        <v>0</v>
      </c>
      <c r="AN1326" s="116">
        <f t="shared" si="333"/>
        <v>0</v>
      </c>
      <c r="AO1326" s="116">
        <f t="shared" si="334"/>
        <v>0</v>
      </c>
      <c r="AP1326" s="116">
        <f t="shared" si="335"/>
        <v>0</v>
      </c>
      <c r="AQ1326" s="116">
        <f t="shared" si="336"/>
        <v>157</v>
      </c>
    </row>
    <row r="1327" spans="1:43" x14ac:dyDescent="0.25">
      <c r="A1327" s="119" t="s">
        <v>1677</v>
      </c>
      <c r="B1327" s="119" t="s">
        <v>1678</v>
      </c>
      <c r="C1327" s="120">
        <v>0</v>
      </c>
      <c r="D1327" s="120">
        <v>0</v>
      </c>
      <c r="E1327" s="120">
        <v>0</v>
      </c>
      <c r="F1327" s="120">
        <v>0</v>
      </c>
      <c r="G1327" s="120">
        <v>0</v>
      </c>
      <c r="H1327" s="120">
        <v>0</v>
      </c>
      <c r="I1327" s="120">
        <v>90</v>
      </c>
      <c r="J1327" s="120">
        <v>94</v>
      </c>
      <c r="K1327" s="120">
        <v>93</v>
      </c>
      <c r="L1327" s="120">
        <v>93</v>
      </c>
      <c r="M1327" s="120">
        <v>71</v>
      </c>
      <c r="N1327" s="120">
        <v>57</v>
      </c>
      <c r="O1327" s="120">
        <v>65</v>
      </c>
      <c r="P1327" s="120">
        <v>54</v>
      </c>
      <c r="Q1327" s="120">
        <v>0</v>
      </c>
      <c r="R1327" s="120">
        <v>617</v>
      </c>
      <c r="AB1327" s="116">
        <f t="shared" si="321"/>
        <v>0</v>
      </c>
      <c r="AC1327" s="116">
        <f t="shared" si="322"/>
        <v>0</v>
      </c>
      <c r="AD1327" s="116">
        <f t="shared" si="323"/>
        <v>0</v>
      </c>
      <c r="AE1327" s="116">
        <f t="shared" si="324"/>
        <v>0</v>
      </c>
      <c r="AF1327" s="116">
        <f t="shared" si="325"/>
        <v>0</v>
      </c>
      <c r="AG1327" s="116">
        <f t="shared" si="326"/>
        <v>0</v>
      </c>
      <c r="AH1327" s="116">
        <f t="shared" si="327"/>
        <v>90</v>
      </c>
      <c r="AI1327" s="116">
        <f t="shared" si="328"/>
        <v>94</v>
      </c>
      <c r="AJ1327" s="116">
        <f t="shared" si="329"/>
        <v>93</v>
      </c>
      <c r="AK1327" s="116">
        <f t="shared" si="330"/>
        <v>93</v>
      </c>
      <c r="AL1327" s="116">
        <f t="shared" si="331"/>
        <v>71</v>
      </c>
      <c r="AM1327" s="116">
        <f t="shared" si="332"/>
        <v>57</v>
      </c>
      <c r="AN1327" s="116">
        <f t="shared" si="333"/>
        <v>65</v>
      </c>
      <c r="AO1327" s="116">
        <f t="shared" si="334"/>
        <v>54</v>
      </c>
      <c r="AP1327" s="116">
        <f t="shared" si="335"/>
        <v>0</v>
      </c>
      <c r="AQ1327" s="116">
        <f t="shared" si="336"/>
        <v>617</v>
      </c>
    </row>
    <row r="1328" spans="1:43" x14ac:dyDescent="0.25">
      <c r="A1328" s="119" t="s">
        <v>1679</v>
      </c>
      <c r="B1328" s="119" t="s">
        <v>1680</v>
      </c>
      <c r="C1328" s="120">
        <v>0</v>
      </c>
      <c r="D1328" s="120">
        <v>32</v>
      </c>
      <c r="E1328" s="120">
        <v>32</v>
      </c>
      <c r="F1328" s="120">
        <v>33</v>
      </c>
      <c r="G1328" s="120">
        <v>32</v>
      </c>
      <c r="H1328" s="120">
        <v>32</v>
      </c>
      <c r="I1328" s="120">
        <v>32</v>
      </c>
      <c r="J1328" s="120">
        <v>33</v>
      </c>
      <c r="K1328" s="120">
        <v>32</v>
      </c>
      <c r="L1328" s="120">
        <v>30</v>
      </c>
      <c r="M1328" s="120">
        <v>0</v>
      </c>
      <c r="N1328" s="120">
        <v>0</v>
      </c>
      <c r="O1328" s="120">
        <v>0</v>
      </c>
      <c r="P1328" s="120">
        <v>0</v>
      </c>
      <c r="Q1328" s="120">
        <v>0</v>
      </c>
      <c r="R1328" s="120">
        <v>288</v>
      </c>
      <c r="AB1328" s="116">
        <f t="shared" si="321"/>
        <v>0</v>
      </c>
      <c r="AC1328" s="116">
        <f t="shared" si="322"/>
        <v>32</v>
      </c>
      <c r="AD1328" s="116">
        <f t="shared" si="323"/>
        <v>32</v>
      </c>
      <c r="AE1328" s="116">
        <f t="shared" si="324"/>
        <v>33</v>
      </c>
      <c r="AF1328" s="116">
        <f t="shared" si="325"/>
        <v>32</v>
      </c>
      <c r="AG1328" s="116">
        <f t="shared" si="326"/>
        <v>32</v>
      </c>
      <c r="AH1328" s="116">
        <f t="shared" si="327"/>
        <v>32</v>
      </c>
      <c r="AI1328" s="116">
        <f t="shared" si="328"/>
        <v>33</v>
      </c>
      <c r="AJ1328" s="116">
        <f t="shared" si="329"/>
        <v>32</v>
      </c>
      <c r="AK1328" s="116">
        <f t="shared" si="330"/>
        <v>30</v>
      </c>
      <c r="AL1328" s="116">
        <f t="shared" si="331"/>
        <v>0</v>
      </c>
      <c r="AM1328" s="116">
        <f t="shared" si="332"/>
        <v>0</v>
      </c>
      <c r="AN1328" s="116">
        <f t="shared" si="333"/>
        <v>0</v>
      </c>
      <c r="AO1328" s="116">
        <f t="shared" si="334"/>
        <v>0</v>
      </c>
      <c r="AP1328" s="116">
        <f t="shared" si="335"/>
        <v>0</v>
      </c>
      <c r="AQ1328" s="116">
        <f t="shared" si="336"/>
        <v>288</v>
      </c>
    </row>
    <row r="1329" spans="1:43" x14ac:dyDescent="0.25">
      <c r="A1329" s="119" t="s">
        <v>1681</v>
      </c>
      <c r="B1329" s="119" t="s">
        <v>1682</v>
      </c>
      <c r="C1329" s="120">
        <v>22</v>
      </c>
      <c r="D1329" s="120">
        <v>62</v>
      </c>
      <c r="E1329" s="120">
        <v>61</v>
      </c>
      <c r="F1329" s="120">
        <v>60</v>
      </c>
      <c r="G1329" s="120">
        <v>62</v>
      </c>
      <c r="H1329" s="120">
        <v>61</v>
      </c>
      <c r="I1329" s="120">
        <v>67</v>
      </c>
      <c r="J1329" s="120">
        <v>78</v>
      </c>
      <c r="K1329" s="120">
        <v>0</v>
      </c>
      <c r="L1329" s="120">
        <v>0</v>
      </c>
      <c r="M1329" s="120">
        <v>0</v>
      </c>
      <c r="N1329" s="120">
        <v>0</v>
      </c>
      <c r="O1329" s="120">
        <v>0</v>
      </c>
      <c r="P1329" s="120">
        <v>0</v>
      </c>
      <c r="Q1329" s="120">
        <v>0</v>
      </c>
      <c r="R1329" s="120">
        <v>473</v>
      </c>
      <c r="AB1329" s="116">
        <f t="shared" si="321"/>
        <v>22</v>
      </c>
      <c r="AC1329" s="116">
        <f t="shared" si="322"/>
        <v>62</v>
      </c>
      <c r="AD1329" s="116">
        <f t="shared" si="323"/>
        <v>61</v>
      </c>
      <c r="AE1329" s="116">
        <f t="shared" si="324"/>
        <v>60</v>
      </c>
      <c r="AF1329" s="116">
        <f t="shared" si="325"/>
        <v>62</v>
      </c>
      <c r="AG1329" s="116">
        <f t="shared" si="326"/>
        <v>61</v>
      </c>
      <c r="AH1329" s="116">
        <f t="shared" si="327"/>
        <v>67</v>
      </c>
      <c r="AI1329" s="116">
        <f t="shared" si="328"/>
        <v>78</v>
      </c>
      <c r="AJ1329" s="116">
        <f t="shared" si="329"/>
        <v>0</v>
      </c>
      <c r="AK1329" s="116">
        <f t="shared" si="330"/>
        <v>0</v>
      </c>
      <c r="AL1329" s="116">
        <f t="shared" si="331"/>
        <v>0</v>
      </c>
      <c r="AM1329" s="116">
        <f t="shared" si="332"/>
        <v>0</v>
      </c>
      <c r="AN1329" s="116">
        <f t="shared" si="333"/>
        <v>0</v>
      </c>
      <c r="AO1329" s="116">
        <f t="shared" si="334"/>
        <v>0</v>
      </c>
      <c r="AP1329" s="116">
        <f t="shared" si="335"/>
        <v>0</v>
      </c>
      <c r="AQ1329" s="116">
        <f t="shared" si="336"/>
        <v>473</v>
      </c>
    </row>
    <row r="1330" spans="1:43" x14ac:dyDescent="0.25">
      <c r="A1330" s="119" t="s">
        <v>1683</v>
      </c>
      <c r="B1330" s="119" t="s">
        <v>1684</v>
      </c>
      <c r="C1330" s="120">
        <v>0</v>
      </c>
      <c r="D1330" s="120">
        <v>0</v>
      </c>
      <c r="E1330" s="120">
        <v>0</v>
      </c>
      <c r="F1330" s="120">
        <v>0</v>
      </c>
      <c r="G1330" s="120">
        <v>0</v>
      </c>
      <c r="H1330" s="120">
        <v>0</v>
      </c>
      <c r="I1330" s="120">
        <v>177</v>
      </c>
      <c r="J1330" s="120">
        <v>175</v>
      </c>
      <c r="K1330" s="120">
        <v>147</v>
      </c>
      <c r="L1330" s="120">
        <v>188</v>
      </c>
      <c r="M1330" s="120">
        <v>0</v>
      </c>
      <c r="N1330" s="120">
        <v>0</v>
      </c>
      <c r="O1330" s="120">
        <v>0</v>
      </c>
      <c r="P1330" s="120">
        <v>0</v>
      </c>
      <c r="Q1330" s="120">
        <v>0</v>
      </c>
      <c r="R1330" s="120">
        <v>687</v>
      </c>
      <c r="AB1330" s="116">
        <f t="shared" si="321"/>
        <v>0</v>
      </c>
      <c r="AC1330" s="116">
        <f t="shared" si="322"/>
        <v>0</v>
      </c>
      <c r="AD1330" s="116">
        <f t="shared" si="323"/>
        <v>0</v>
      </c>
      <c r="AE1330" s="116">
        <f t="shared" si="324"/>
        <v>0</v>
      </c>
      <c r="AF1330" s="116">
        <f t="shared" si="325"/>
        <v>0</v>
      </c>
      <c r="AG1330" s="116">
        <f t="shared" si="326"/>
        <v>0</v>
      </c>
      <c r="AH1330" s="116">
        <f t="shared" si="327"/>
        <v>177</v>
      </c>
      <c r="AI1330" s="116">
        <f t="shared" si="328"/>
        <v>175</v>
      </c>
      <c r="AJ1330" s="116">
        <f t="shared" si="329"/>
        <v>147</v>
      </c>
      <c r="AK1330" s="116">
        <f t="shared" si="330"/>
        <v>188</v>
      </c>
      <c r="AL1330" s="116">
        <f t="shared" si="331"/>
        <v>0</v>
      </c>
      <c r="AM1330" s="116">
        <f t="shared" si="332"/>
        <v>0</v>
      </c>
      <c r="AN1330" s="116">
        <f t="shared" si="333"/>
        <v>0</v>
      </c>
      <c r="AO1330" s="116">
        <f t="shared" si="334"/>
        <v>0</v>
      </c>
      <c r="AP1330" s="116">
        <f t="shared" si="335"/>
        <v>0</v>
      </c>
      <c r="AQ1330" s="116">
        <f t="shared" si="336"/>
        <v>687</v>
      </c>
    </row>
    <row r="1331" spans="1:43" x14ac:dyDescent="0.25">
      <c r="A1331" s="119" t="s">
        <v>1683</v>
      </c>
      <c r="B1331" s="119" t="s">
        <v>1685</v>
      </c>
      <c r="C1331" s="120">
        <v>0</v>
      </c>
      <c r="D1331" s="120">
        <v>0</v>
      </c>
      <c r="E1331" s="120">
        <v>165</v>
      </c>
      <c r="F1331" s="120">
        <v>159</v>
      </c>
      <c r="G1331" s="120">
        <v>168</v>
      </c>
      <c r="H1331" s="120">
        <v>147</v>
      </c>
      <c r="I1331" s="120">
        <v>0</v>
      </c>
      <c r="J1331" s="120">
        <v>0</v>
      </c>
      <c r="K1331" s="120">
        <v>0</v>
      </c>
      <c r="L1331" s="120">
        <v>0</v>
      </c>
      <c r="M1331" s="120">
        <v>0</v>
      </c>
      <c r="N1331" s="120">
        <v>0</v>
      </c>
      <c r="O1331" s="120">
        <v>0</v>
      </c>
      <c r="P1331" s="120">
        <v>0</v>
      </c>
      <c r="Q1331" s="120">
        <v>0</v>
      </c>
      <c r="R1331" s="118">
        <v>639</v>
      </c>
      <c r="AB1331" s="116">
        <f t="shared" si="321"/>
        <v>0</v>
      </c>
      <c r="AC1331" s="116">
        <f t="shared" si="322"/>
        <v>0</v>
      </c>
      <c r="AD1331" s="116">
        <f t="shared" si="323"/>
        <v>165</v>
      </c>
      <c r="AE1331" s="116">
        <f t="shared" si="324"/>
        <v>159</v>
      </c>
      <c r="AF1331" s="116">
        <f t="shared" si="325"/>
        <v>168</v>
      </c>
      <c r="AG1331" s="116">
        <f t="shared" si="326"/>
        <v>147</v>
      </c>
      <c r="AH1331" s="116">
        <f t="shared" si="327"/>
        <v>0</v>
      </c>
      <c r="AI1331" s="116">
        <f t="shared" si="328"/>
        <v>0</v>
      </c>
      <c r="AJ1331" s="116">
        <f t="shared" si="329"/>
        <v>0</v>
      </c>
      <c r="AK1331" s="116">
        <f t="shared" si="330"/>
        <v>0</v>
      </c>
      <c r="AL1331" s="116">
        <f t="shared" si="331"/>
        <v>0</v>
      </c>
      <c r="AM1331" s="116">
        <f t="shared" si="332"/>
        <v>0</v>
      </c>
      <c r="AN1331" s="116">
        <f t="shared" si="333"/>
        <v>0</v>
      </c>
      <c r="AO1331" s="116">
        <f t="shared" si="334"/>
        <v>0</v>
      </c>
      <c r="AP1331" s="116">
        <f t="shared" si="335"/>
        <v>0</v>
      </c>
      <c r="AQ1331" s="116">
        <f t="shared" si="336"/>
        <v>639</v>
      </c>
    </row>
    <row r="1332" spans="1:43" x14ac:dyDescent="0.25">
      <c r="A1332" s="119" t="s">
        <v>1683</v>
      </c>
      <c r="B1332" s="119" t="s">
        <v>1686</v>
      </c>
      <c r="C1332" s="120">
        <v>83</v>
      </c>
      <c r="D1332" s="120">
        <v>159</v>
      </c>
      <c r="E1332" s="120">
        <v>0</v>
      </c>
      <c r="F1332" s="120">
        <v>0</v>
      </c>
      <c r="G1332" s="120">
        <v>0</v>
      </c>
      <c r="H1332" s="120">
        <v>0</v>
      </c>
      <c r="I1332" s="120">
        <v>0</v>
      </c>
      <c r="J1332" s="120">
        <v>0</v>
      </c>
      <c r="K1332" s="120">
        <v>0</v>
      </c>
      <c r="L1332" s="120">
        <v>0</v>
      </c>
      <c r="M1332" s="120">
        <v>0</v>
      </c>
      <c r="N1332" s="120">
        <v>0</v>
      </c>
      <c r="O1332" s="120">
        <v>0</v>
      </c>
      <c r="P1332" s="120">
        <v>0</v>
      </c>
      <c r="Q1332" s="120">
        <v>0</v>
      </c>
      <c r="R1332" s="120">
        <v>242</v>
      </c>
      <c r="AB1332" s="116">
        <f t="shared" si="321"/>
        <v>83</v>
      </c>
      <c r="AC1332" s="116">
        <f t="shared" si="322"/>
        <v>159</v>
      </c>
      <c r="AD1332" s="116">
        <f t="shared" si="323"/>
        <v>0</v>
      </c>
      <c r="AE1332" s="116">
        <f t="shared" si="324"/>
        <v>0</v>
      </c>
      <c r="AF1332" s="116">
        <f t="shared" si="325"/>
        <v>0</v>
      </c>
      <c r="AG1332" s="116">
        <f t="shared" si="326"/>
        <v>0</v>
      </c>
      <c r="AH1332" s="116">
        <f t="shared" si="327"/>
        <v>0</v>
      </c>
      <c r="AI1332" s="116">
        <f t="shared" si="328"/>
        <v>0</v>
      </c>
      <c r="AJ1332" s="116">
        <f t="shared" si="329"/>
        <v>0</v>
      </c>
      <c r="AK1332" s="116">
        <f t="shared" si="330"/>
        <v>0</v>
      </c>
      <c r="AL1332" s="116">
        <f t="shared" si="331"/>
        <v>0</v>
      </c>
      <c r="AM1332" s="116">
        <f t="shared" si="332"/>
        <v>0</v>
      </c>
      <c r="AN1332" s="116">
        <f t="shared" si="333"/>
        <v>0</v>
      </c>
      <c r="AO1332" s="116">
        <f t="shared" si="334"/>
        <v>0</v>
      </c>
      <c r="AP1332" s="116">
        <f t="shared" si="335"/>
        <v>0</v>
      </c>
      <c r="AQ1332" s="116">
        <f t="shared" si="336"/>
        <v>242</v>
      </c>
    </row>
    <row r="1333" spans="1:43" x14ac:dyDescent="0.25">
      <c r="A1333" s="119" t="s">
        <v>1683</v>
      </c>
      <c r="B1333" s="119" t="s">
        <v>1687</v>
      </c>
      <c r="C1333" s="120">
        <v>0</v>
      </c>
      <c r="D1333" s="120">
        <v>0</v>
      </c>
      <c r="E1333" s="120">
        <v>0</v>
      </c>
      <c r="F1333" s="120">
        <v>0</v>
      </c>
      <c r="G1333" s="120">
        <v>0</v>
      </c>
      <c r="H1333" s="120">
        <v>0</v>
      </c>
      <c r="I1333" s="120">
        <v>0</v>
      </c>
      <c r="J1333" s="120">
        <v>0</v>
      </c>
      <c r="K1333" s="120">
        <v>0</v>
      </c>
      <c r="L1333" s="120">
        <v>0</v>
      </c>
      <c r="M1333" s="120">
        <v>156</v>
      </c>
      <c r="N1333" s="120">
        <v>157</v>
      </c>
      <c r="O1333" s="120">
        <v>150</v>
      </c>
      <c r="P1333" s="120">
        <v>123</v>
      </c>
      <c r="Q1333" s="120">
        <v>4</v>
      </c>
      <c r="R1333" s="120">
        <v>590</v>
      </c>
      <c r="AB1333" s="116">
        <f t="shared" si="321"/>
        <v>0</v>
      </c>
      <c r="AC1333" s="116">
        <f t="shared" si="322"/>
        <v>0</v>
      </c>
      <c r="AD1333" s="116">
        <f t="shared" si="323"/>
        <v>0</v>
      </c>
      <c r="AE1333" s="116">
        <f t="shared" si="324"/>
        <v>0</v>
      </c>
      <c r="AF1333" s="116">
        <f t="shared" si="325"/>
        <v>0</v>
      </c>
      <c r="AG1333" s="116">
        <f t="shared" si="326"/>
        <v>0</v>
      </c>
      <c r="AH1333" s="116">
        <f t="shared" si="327"/>
        <v>0</v>
      </c>
      <c r="AI1333" s="116">
        <f t="shared" si="328"/>
        <v>0</v>
      </c>
      <c r="AJ1333" s="116">
        <f t="shared" si="329"/>
        <v>0</v>
      </c>
      <c r="AK1333" s="116">
        <f t="shared" si="330"/>
        <v>0</v>
      </c>
      <c r="AL1333" s="116">
        <f t="shared" si="331"/>
        <v>156</v>
      </c>
      <c r="AM1333" s="116">
        <f t="shared" si="332"/>
        <v>157</v>
      </c>
      <c r="AN1333" s="116">
        <f t="shared" si="333"/>
        <v>150</v>
      </c>
      <c r="AO1333" s="116">
        <f t="shared" si="334"/>
        <v>123</v>
      </c>
      <c r="AP1333" s="116">
        <f t="shared" si="335"/>
        <v>4</v>
      </c>
      <c r="AQ1333" s="116">
        <f t="shared" si="336"/>
        <v>590</v>
      </c>
    </row>
    <row r="1334" spans="1:43" x14ac:dyDescent="0.25">
      <c r="A1334" s="119" t="s">
        <v>1688</v>
      </c>
      <c r="B1334" s="119" t="s">
        <v>1689</v>
      </c>
      <c r="C1334" s="120">
        <v>23</v>
      </c>
      <c r="D1334" s="120">
        <v>42</v>
      </c>
      <c r="E1334" s="120">
        <v>39</v>
      </c>
      <c r="F1334" s="120">
        <v>36</v>
      </c>
      <c r="G1334" s="120">
        <v>39</v>
      </c>
      <c r="H1334" s="120">
        <v>46</v>
      </c>
      <c r="I1334" s="120">
        <v>39</v>
      </c>
      <c r="J1334" s="120">
        <v>0</v>
      </c>
      <c r="K1334" s="120">
        <v>0</v>
      </c>
      <c r="L1334" s="120">
        <v>0</v>
      </c>
      <c r="M1334" s="120">
        <v>0</v>
      </c>
      <c r="N1334" s="120">
        <v>0</v>
      </c>
      <c r="O1334" s="120">
        <v>0</v>
      </c>
      <c r="P1334" s="120">
        <v>0</v>
      </c>
      <c r="Q1334" s="120">
        <v>0</v>
      </c>
      <c r="R1334" s="120">
        <v>264</v>
      </c>
      <c r="AB1334" s="116">
        <f t="shared" si="321"/>
        <v>23</v>
      </c>
      <c r="AC1334" s="116">
        <f t="shared" si="322"/>
        <v>42</v>
      </c>
      <c r="AD1334" s="116">
        <f t="shared" si="323"/>
        <v>39</v>
      </c>
      <c r="AE1334" s="116">
        <f t="shared" si="324"/>
        <v>36</v>
      </c>
      <c r="AF1334" s="116">
        <f t="shared" si="325"/>
        <v>39</v>
      </c>
      <c r="AG1334" s="116">
        <f t="shared" si="326"/>
        <v>46</v>
      </c>
      <c r="AH1334" s="116">
        <f t="shared" si="327"/>
        <v>39</v>
      </c>
      <c r="AI1334" s="116">
        <f t="shared" si="328"/>
        <v>0</v>
      </c>
      <c r="AJ1334" s="116">
        <f t="shared" si="329"/>
        <v>0</v>
      </c>
      <c r="AK1334" s="116">
        <f t="shared" si="330"/>
        <v>0</v>
      </c>
      <c r="AL1334" s="116">
        <f t="shared" si="331"/>
        <v>0</v>
      </c>
      <c r="AM1334" s="116">
        <f t="shared" si="332"/>
        <v>0</v>
      </c>
      <c r="AN1334" s="116">
        <f t="shared" si="333"/>
        <v>0</v>
      </c>
      <c r="AO1334" s="116">
        <f t="shared" si="334"/>
        <v>0</v>
      </c>
      <c r="AP1334" s="116">
        <f t="shared" si="335"/>
        <v>0</v>
      </c>
      <c r="AQ1334" s="116">
        <f t="shared" si="336"/>
        <v>264</v>
      </c>
    </row>
    <row r="1335" spans="1:43" x14ac:dyDescent="0.25">
      <c r="A1335" s="119" t="s">
        <v>1688</v>
      </c>
      <c r="B1335" s="119" t="s">
        <v>1690</v>
      </c>
      <c r="C1335" s="120">
        <v>0</v>
      </c>
      <c r="D1335" s="120">
        <v>0</v>
      </c>
      <c r="E1335" s="120">
        <v>0</v>
      </c>
      <c r="F1335" s="120">
        <v>0</v>
      </c>
      <c r="G1335" s="120">
        <v>0</v>
      </c>
      <c r="H1335" s="120">
        <v>0</v>
      </c>
      <c r="I1335" s="120">
        <v>0</v>
      </c>
      <c r="J1335" s="120">
        <v>43</v>
      </c>
      <c r="K1335" s="120">
        <v>53</v>
      </c>
      <c r="L1335" s="120">
        <v>50</v>
      </c>
      <c r="M1335" s="120">
        <v>61</v>
      </c>
      <c r="N1335" s="120">
        <v>68</v>
      </c>
      <c r="O1335" s="120">
        <v>49</v>
      </c>
      <c r="P1335" s="120">
        <v>43</v>
      </c>
      <c r="Q1335" s="120">
        <v>0</v>
      </c>
      <c r="R1335" s="120">
        <v>367</v>
      </c>
      <c r="AB1335" s="116">
        <f t="shared" si="321"/>
        <v>0</v>
      </c>
      <c r="AC1335" s="116">
        <f t="shared" si="322"/>
        <v>0</v>
      </c>
      <c r="AD1335" s="116">
        <f t="shared" si="323"/>
        <v>0</v>
      </c>
      <c r="AE1335" s="116">
        <f t="shared" si="324"/>
        <v>0</v>
      </c>
      <c r="AF1335" s="116">
        <f t="shared" si="325"/>
        <v>0</v>
      </c>
      <c r="AG1335" s="116">
        <f t="shared" si="326"/>
        <v>0</v>
      </c>
      <c r="AH1335" s="116">
        <f t="shared" si="327"/>
        <v>0</v>
      </c>
      <c r="AI1335" s="116">
        <f t="shared" si="328"/>
        <v>43</v>
      </c>
      <c r="AJ1335" s="116">
        <f t="shared" si="329"/>
        <v>53</v>
      </c>
      <c r="AK1335" s="116">
        <f t="shared" si="330"/>
        <v>50</v>
      </c>
      <c r="AL1335" s="116">
        <f t="shared" si="331"/>
        <v>61</v>
      </c>
      <c r="AM1335" s="116">
        <f t="shared" si="332"/>
        <v>68</v>
      </c>
      <c r="AN1335" s="116">
        <f t="shared" si="333"/>
        <v>49</v>
      </c>
      <c r="AO1335" s="116">
        <f t="shared" si="334"/>
        <v>43</v>
      </c>
      <c r="AP1335" s="116">
        <f t="shared" si="335"/>
        <v>0</v>
      </c>
      <c r="AQ1335" s="116">
        <f t="shared" si="336"/>
        <v>367</v>
      </c>
    </row>
    <row r="1336" spans="1:43" x14ac:dyDescent="0.25">
      <c r="A1336" s="119" t="s">
        <v>1691</v>
      </c>
      <c r="B1336" s="119" t="s">
        <v>1692</v>
      </c>
      <c r="C1336" s="120">
        <v>4</v>
      </c>
      <c r="D1336" s="120">
        <v>7</v>
      </c>
      <c r="E1336" s="120">
        <v>3</v>
      </c>
      <c r="F1336" s="120">
        <v>9</v>
      </c>
      <c r="G1336" s="120">
        <v>5</v>
      </c>
      <c r="H1336" s="120">
        <v>8</v>
      </c>
      <c r="I1336" s="120">
        <v>12</v>
      </c>
      <c r="J1336" s="120">
        <v>6</v>
      </c>
      <c r="K1336" s="120">
        <v>0</v>
      </c>
      <c r="L1336" s="120">
        <v>0</v>
      </c>
      <c r="M1336" s="120">
        <v>0</v>
      </c>
      <c r="N1336" s="120">
        <v>0</v>
      </c>
      <c r="O1336" s="120">
        <v>0</v>
      </c>
      <c r="P1336" s="120">
        <v>0</v>
      </c>
      <c r="Q1336" s="120">
        <v>0</v>
      </c>
      <c r="R1336" s="120">
        <v>54</v>
      </c>
      <c r="AB1336" s="116">
        <f t="shared" si="321"/>
        <v>4</v>
      </c>
      <c r="AC1336" s="116">
        <f t="shared" si="322"/>
        <v>7</v>
      </c>
      <c r="AD1336" s="116">
        <f t="shared" si="323"/>
        <v>3</v>
      </c>
      <c r="AE1336" s="116">
        <f t="shared" si="324"/>
        <v>9</v>
      </c>
      <c r="AF1336" s="116">
        <f t="shared" si="325"/>
        <v>5</v>
      </c>
      <c r="AG1336" s="116">
        <f t="shared" si="326"/>
        <v>8</v>
      </c>
      <c r="AH1336" s="116">
        <f t="shared" si="327"/>
        <v>12</v>
      </c>
      <c r="AI1336" s="116">
        <f t="shared" si="328"/>
        <v>6</v>
      </c>
      <c r="AJ1336" s="116">
        <f t="shared" si="329"/>
        <v>0</v>
      </c>
      <c r="AK1336" s="116">
        <f t="shared" si="330"/>
        <v>0</v>
      </c>
      <c r="AL1336" s="116">
        <f t="shared" si="331"/>
        <v>0</v>
      </c>
      <c r="AM1336" s="116">
        <f t="shared" si="332"/>
        <v>0</v>
      </c>
      <c r="AN1336" s="116">
        <f t="shared" si="333"/>
        <v>0</v>
      </c>
      <c r="AO1336" s="116">
        <f t="shared" si="334"/>
        <v>0</v>
      </c>
      <c r="AP1336" s="116">
        <f t="shared" si="335"/>
        <v>0</v>
      </c>
      <c r="AQ1336" s="116">
        <f t="shared" si="336"/>
        <v>54</v>
      </c>
    </row>
    <row r="1337" spans="1:43" x14ac:dyDescent="0.25">
      <c r="A1337" s="119" t="s">
        <v>1693</v>
      </c>
      <c r="B1337" s="119" t="s">
        <v>1694</v>
      </c>
      <c r="C1337" s="120">
        <v>0</v>
      </c>
      <c r="D1337" s="120">
        <v>0</v>
      </c>
      <c r="E1337" s="120">
        <v>0</v>
      </c>
      <c r="F1337" s="120">
        <v>0</v>
      </c>
      <c r="G1337" s="120">
        <v>0</v>
      </c>
      <c r="H1337" s="120">
        <v>0</v>
      </c>
      <c r="I1337" s="120">
        <v>70</v>
      </c>
      <c r="J1337" s="120">
        <v>150</v>
      </c>
      <c r="K1337" s="120">
        <v>182</v>
      </c>
      <c r="L1337" s="120">
        <v>204</v>
      </c>
      <c r="M1337" s="120">
        <v>182</v>
      </c>
      <c r="N1337" s="120">
        <v>145</v>
      </c>
      <c r="O1337" s="120">
        <v>89</v>
      </c>
      <c r="P1337" s="120">
        <v>104</v>
      </c>
      <c r="Q1337" s="120">
        <v>0</v>
      </c>
      <c r="R1337" s="120">
        <v>1126</v>
      </c>
      <c r="AB1337" s="116">
        <f t="shared" si="321"/>
        <v>0</v>
      </c>
      <c r="AC1337" s="116">
        <f t="shared" si="322"/>
        <v>0</v>
      </c>
      <c r="AD1337" s="116">
        <f t="shared" si="323"/>
        <v>0</v>
      </c>
      <c r="AE1337" s="116">
        <f t="shared" si="324"/>
        <v>0</v>
      </c>
      <c r="AF1337" s="116">
        <f t="shared" si="325"/>
        <v>0</v>
      </c>
      <c r="AG1337" s="116">
        <f t="shared" si="326"/>
        <v>0</v>
      </c>
      <c r="AH1337" s="116">
        <f t="shared" si="327"/>
        <v>70</v>
      </c>
      <c r="AI1337" s="116">
        <f t="shared" si="328"/>
        <v>150</v>
      </c>
      <c r="AJ1337" s="116">
        <f t="shared" si="329"/>
        <v>182</v>
      </c>
      <c r="AK1337" s="116">
        <f t="shared" si="330"/>
        <v>204</v>
      </c>
      <c r="AL1337" s="116">
        <f t="shared" si="331"/>
        <v>182</v>
      </c>
      <c r="AM1337" s="116">
        <f t="shared" si="332"/>
        <v>145</v>
      </c>
      <c r="AN1337" s="116">
        <f t="shared" si="333"/>
        <v>89</v>
      </c>
      <c r="AO1337" s="116">
        <f t="shared" si="334"/>
        <v>104</v>
      </c>
      <c r="AP1337" s="116">
        <f t="shared" si="335"/>
        <v>0</v>
      </c>
      <c r="AQ1337" s="116">
        <f t="shared" si="336"/>
        <v>1126</v>
      </c>
    </row>
    <row r="1338" spans="1:43" x14ac:dyDescent="0.25">
      <c r="A1338" s="119" t="s">
        <v>1695</v>
      </c>
      <c r="B1338" s="119" t="s">
        <v>1696</v>
      </c>
      <c r="C1338" s="120">
        <v>36</v>
      </c>
      <c r="D1338" s="120">
        <v>61</v>
      </c>
      <c r="E1338" s="120">
        <v>69</v>
      </c>
      <c r="F1338" s="120">
        <v>62</v>
      </c>
      <c r="G1338" s="120">
        <v>64</v>
      </c>
      <c r="H1338" s="120">
        <v>52</v>
      </c>
      <c r="I1338" s="120">
        <v>66</v>
      </c>
      <c r="J1338" s="120">
        <v>0</v>
      </c>
      <c r="K1338" s="120">
        <v>0</v>
      </c>
      <c r="L1338" s="120">
        <v>0</v>
      </c>
      <c r="M1338" s="120">
        <v>0</v>
      </c>
      <c r="N1338" s="120">
        <v>0</v>
      </c>
      <c r="O1338" s="120">
        <v>0</v>
      </c>
      <c r="P1338" s="120">
        <v>0</v>
      </c>
      <c r="Q1338" s="120">
        <v>0</v>
      </c>
      <c r="R1338" s="120">
        <v>410</v>
      </c>
      <c r="AB1338" s="116">
        <f t="shared" si="321"/>
        <v>36</v>
      </c>
      <c r="AC1338" s="116">
        <f t="shared" si="322"/>
        <v>61</v>
      </c>
      <c r="AD1338" s="116">
        <f t="shared" si="323"/>
        <v>69</v>
      </c>
      <c r="AE1338" s="116">
        <f t="shared" si="324"/>
        <v>62</v>
      </c>
      <c r="AF1338" s="116">
        <f t="shared" si="325"/>
        <v>64</v>
      </c>
      <c r="AG1338" s="116">
        <f t="shared" si="326"/>
        <v>52</v>
      </c>
      <c r="AH1338" s="116">
        <f t="shared" si="327"/>
        <v>66</v>
      </c>
      <c r="AI1338" s="116">
        <f t="shared" si="328"/>
        <v>0</v>
      </c>
      <c r="AJ1338" s="116">
        <f t="shared" si="329"/>
        <v>0</v>
      </c>
      <c r="AK1338" s="116">
        <f t="shared" si="330"/>
        <v>0</v>
      </c>
      <c r="AL1338" s="116">
        <f t="shared" si="331"/>
        <v>0</v>
      </c>
      <c r="AM1338" s="116">
        <f t="shared" si="332"/>
        <v>0</v>
      </c>
      <c r="AN1338" s="116">
        <f t="shared" si="333"/>
        <v>0</v>
      </c>
      <c r="AO1338" s="116">
        <f t="shared" si="334"/>
        <v>0</v>
      </c>
      <c r="AP1338" s="116">
        <f t="shared" si="335"/>
        <v>0</v>
      </c>
      <c r="AQ1338" s="116">
        <f t="shared" si="336"/>
        <v>410</v>
      </c>
    </row>
    <row r="1339" spans="1:43" x14ac:dyDescent="0.25">
      <c r="A1339" s="119" t="s">
        <v>1695</v>
      </c>
      <c r="B1339" s="119" t="s">
        <v>1697</v>
      </c>
      <c r="C1339" s="120">
        <v>15</v>
      </c>
      <c r="D1339" s="120">
        <v>47</v>
      </c>
      <c r="E1339" s="120">
        <v>48</v>
      </c>
      <c r="F1339" s="120">
        <v>40</v>
      </c>
      <c r="G1339" s="120">
        <v>38</v>
      </c>
      <c r="H1339" s="120">
        <v>51</v>
      </c>
      <c r="I1339" s="120">
        <v>47</v>
      </c>
      <c r="J1339" s="120">
        <v>0</v>
      </c>
      <c r="K1339" s="120">
        <v>0</v>
      </c>
      <c r="L1339" s="120">
        <v>0</v>
      </c>
      <c r="M1339" s="120">
        <v>0</v>
      </c>
      <c r="N1339" s="120">
        <v>0</v>
      </c>
      <c r="O1339" s="120">
        <v>0</v>
      </c>
      <c r="P1339" s="120">
        <v>0</v>
      </c>
      <c r="Q1339" s="120">
        <v>0</v>
      </c>
      <c r="R1339" s="120">
        <v>286</v>
      </c>
      <c r="AB1339" s="116">
        <f t="shared" si="321"/>
        <v>15</v>
      </c>
      <c r="AC1339" s="116">
        <f t="shared" si="322"/>
        <v>47</v>
      </c>
      <c r="AD1339" s="116">
        <f t="shared" si="323"/>
        <v>48</v>
      </c>
      <c r="AE1339" s="116">
        <f t="shared" si="324"/>
        <v>40</v>
      </c>
      <c r="AF1339" s="116">
        <f t="shared" si="325"/>
        <v>38</v>
      </c>
      <c r="AG1339" s="116">
        <f t="shared" si="326"/>
        <v>51</v>
      </c>
      <c r="AH1339" s="116">
        <f t="shared" si="327"/>
        <v>47</v>
      </c>
      <c r="AI1339" s="116">
        <f t="shared" si="328"/>
        <v>0</v>
      </c>
      <c r="AJ1339" s="116">
        <f t="shared" si="329"/>
        <v>0</v>
      </c>
      <c r="AK1339" s="116">
        <f t="shared" si="330"/>
        <v>0</v>
      </c>
      <c r="AL1339" s="116">
        <f t="shared" si="331"/>
        <v>0</v>
      </c>
      <c r="AM1339" s="116">
        <f t="shared" si="332"/>
        <v>0</v>
      </c>
      <c r="AN1339" s="116">
        <f t="shared" si="333"/>
        <v>0</v>
      </c>
      <c r="AO1339" s="116">
        <f t="shared" si="334"/>
        <v>0</v>
      </c>
      <c r="AP1339" s="116">
        <f t="shared" si="335"/>
        <v>0</v>
      </c>
      <c r="AQ1339" s="116">
        <f t="shared" si="336"/>
        <v>286</v>
      </c>
    </row>
    <row r="1340" spans="1:43" x14ac:dyDescent="0.25">
      <c r="A1340" s="119" t="s">
        <v>1695</v>
      </c>
      <c r="B1340" s="119" t="s">
        <v>1698</v>
      </c>
      <c r="C1340" s="120">
        <v>0</v>
      </c>
      <c r="D1340" s="120">
        <v>32</v>
      </c>
      <c r="E1340" s="120">
        <v>41</v>
      </c>
      <c r="F1340" s="120">
        <v>43</v>
      </c>
      <c r="G1340" s="120">
        <v>40</v>
      </c>
      <c r="H1340" s="120">
        <v>43</v>
      </c>
      <c r="I1340" s="120">
        <v>48</v>
      </c>
      <c r="J1340" s="120">
        <v>0</v>
      </c>
      <c r="K1340" s="120">
        <v>0</v>
      </c>
      <c r="L1340" s="120">
        <v>0</v>
      </c>
      <c r="M1340" s="120">
        <v>0</v>
      </c>
      <c r="N1340" s="120">
        <v>0</v>
      </c>
      <c r="O1340" s="120">
        <v>0</v>
      </c>
      <c r="P1340" s="120">
        <v>0</v>
      </c>
      <c r="Q1340" s="120">
        <v>0</v>
      </c>
      <c r="R1340" s="120">
        <v>247</v>
      </c>
      <c r="AB1340" s="116">
        <f t="shared" si="321"/>
        <v>0</v>
      </c>
      <c r="AC1340" s="116">
        <f t="shared" si="322"/>
        <v>32</v>
      </c>
      <c r="AD1340" s="116">
        <f t="shared" si="323"/>
        <v>41</v>
      </c>
      <c r="AE1340" s="116">
        <f t="shared" si="324"/>
        <v>43</v>
      </c>
      <c r="AF1340" s="116">
        <f t="shared" si="325"/>
        <v>40</v>
      </c>
      <c r="AG1340" s="116">
        <f t="shared" si="326"/>
        <v>43</v>
      </c>
      <c r="AH1340" s="116">
        <f t="shared" si="327"/>
        <v>48</v>
      </c>
      <c r="AI1340" s="116">
        <f t="shared" si="328"/>
        <v>0</v>
      </c>
      <c r="AJ1340" s="116">
        <f t="shared" si="329"/>
        <v>0</v>
      </c>
      <c r="AK1340" s="116">
        <f t="shared" si="330"/>
        <v>0</v>
      </c>
      <c r="AL1340" s="116">
        <f t="shared" si="331"/>
        <v>0</v>
      </c>
      <c r="AM1340" s="116">
        <f t="shared" si="332"/>
        <v>0</v>
      </c>
      <c r="AN1340" s="116">
        <f t="shared" si="333"/>
        <v>0</v>
      </c>
      <c r="AO1340" s="116">
        <f t="shared" si="334"/>
        <v>0</v>
      </c>
      <c r="AP1340" s="116">
        <f t="shared" si="335"/>
        <v>0</v>
      </c>
      <c r="AQ1340" s="116">
        <f t="shared" si="336"/>
        <v>247</v>
      </c>
    </row>
    <row r="1341" spans="1:43" x14ac:dyDescent="0.25">
      <c r="A1341" s="119" t="s">
        <v>1695</v>
      </c>
      <c r="B1341" s="119" t="s">
        <v>1699</v>
      </c>
      <c r="C1341" s="120">
        <v>0</v>
      </c>
      <c r="D1341" s="120">
        <v>0</v>
      </c>
      <c r="E1341" s="120">
        <v>0</v>
      </c>
      <c r="F1341" s="120">
        <v>0</v>
      </c>
      <c r="G1341" s="120">
        <v>0</v>
      </c>
      <c r="H1341" s="120">
        <v>0</v>
      </c>
      <c r="I1341" s="120">
        <v>0</v>
      </c>
      <c r="J1341" s="120">
        <v>185</v>
      </c>
      <c r="K1341" s="120">
        <v>211</v>
      </c>
      <c r="L1341" s="120">
        <v>215</v>
      </c>
      <c r="M1341" s="120">
        <v>0</v>
      </c>
      <c r="N1341" s="120">
        <v>0</v>
      </c>
      <c r="O1341" s="120">
        <v>0</v>
      </c>
      <c r="P1341" s="120">
        <v>0</v>
      </c>
      <c r="Q1341" s="120">
        <v>0</v>
      </c>
      <c r="R1341" s="120">
        <v>611</v>
      </c>
      <c r="AB1341" s="116">
        <f t="shared" si="321"/>
        <v>0</v>
      </c>
      <c r="AC1341" s="116">
        <f t="shared" si="322"/>
        <v>0</v>
      </c>
      <c r="AD1341" s="116">
        <f t="shared" si="323"/>
        <v>0</v>
      </c>
      <c r="AE1341" s="116">
        <f t="shared" si="324"/>
        <v>0</v>
      </c>
      <c r="AF1341" s="116">
        <f t="shared" si="325"/>
        <v>0</v>
      </c>
      <c r="AG1341" s="116">
        <f t="shared" si="326"/>
        <v>0</v>
      </c>
      <c r="AH1341" s="116">
        <f t="shared" si="327"/>
        <v>0</v>
      </c>
      <c r="AI1341" s="116">
        <f t="shared" si="328"/>
        <v>185</v>
      </c>
      <c r="AJ1341" s="116">
        <f t="shared" si="329"/>
        <v>211</v>
      </c>
      <c r="AK1341" s="116">
        <f t="shared" si="330"/>
        <v>215</v>
      </c>
      <c r="AL1341" s="116">
        <f t="shared" si="331"/>
        <v>0</v>
      </c>
      <c r="AM1341" s="116">
        <f t="shared" si="332"/>
        <v>0</v>
      </c>
      <c r="AN1341" s="116">
        <f t="shared" si="333"/>
        <v>0</v>
      </c>
      <c r="AO1341" s="116">
        <f t="shared" si="334"/>
        <v>0</v>
      </c>
      <c r="AP1341" s="116">
        <f t="shared" si="335"/>
        <v>0</v>
      </c>
      <c r="AQ1341" s="116">
        <f t="shared" si="336"/>
        <v>611</v>
      </c>
    </row>
    <row r="1342" spans="1:43" x14ac:dyDescent="0.25">
      <c r="A1342" s="119" t="s">
        <v>1695</v>
      </c>
      <c r="B1342" s="119" t="s">
        <v>1700</v>
      </c>
      <c r="C1342" s="120">
        <v>34</v>
      </c>
      <c r="D1342" s="120">
        <v>42</v>
      </c>
      <c r="E1342" s="120">
        <v>45</v>
      </c>
      <c r="F1342" s="120">
        <v>44</v>
      </c>
      <c r="G1342" s="120">
        <v>42</v>
      </c>
      <c r="H1342" s="120">
        <v>43</v>
      </c>
      <c r="I1342" s="120">
        <v>43</v>
      </c>
      <c r="J1342" s="120">
        <v>0</v>
      </c>
      <c r="K1342" s="120">
        <v>0</v>
      </c>
      <c r="L1342" s="120">
        <v>0</v>
      </c>
      <c r="M1342" s="120">
        <v>0</v>
      </c>
      <c r="N1342" s="120">
        <v>0</v>
      </c>
      <c r="O1342" s="120">
        <v>0</v>
      </c>
      <c r="P1342" s="120">
        <v>0</v>
      </c>
      <c r="Q1342" s="120">
        <v>0</v>
      </c>
      <c r="R1342" s="120">
        <v>293</v>
      </c>
      <c r="AB1342" s="116">
        <f t="shared" si="321"/>
        <v>34</v>
      </c>
      <c r="AC1342" s="116">
        <f t="shared" si="322"/>
        <v>42</v>
      </c>
      <c r="AD1342" s="116">
        <f t="shared" si="323"/>
        <v>45</v>
      </c>
      <c r="AE1342" s="116">
        <f t="shared" si="324"/>
        <v>44</v>
      </c>
      <c r="AF1342" s="116">
        <f t="shared" si="325"/>
        <v>42</v>
      </c>
      <c r="AG1342" s="116">
        <f t="shared" si="326"/>
        <v>43</v>
      </c>
      <c r="AH1342" s="116">
        <f t="shared" si="327"/>
        <v>43</v>
      </c>
      <c r="AI1342" s="116">
        <f t="shared" si="328"/>
        <v>0</v>
      </c>
      <c r="AJ1342" s="116">
        <f t="shared" si="329"/>
        <v>0</v>
      </c>
      <c r="AK1342" s="116">
        <f t="shared" si="330"/>
        <v>0</v>
      </c>
      <c r="AL1342" s="116">
        <f t="shared" si="331"/>
        <v>0</v>
      </c>
      <c r="AM1342" s="116">
        <f t="shared" si="332"/>
        <v>0</v>
      </c>
      <c r="AN1342" s="116">
        <f t="shared" si="333"/>
        <v>0</v>
      </c>
      <c r="AO1342" s="116">
        <f t="shared" si="334"/>
        <v>0</v>
      </c>
      <c r="AP1342" s="116">
        <f t="shared" si="335"/>
        <v>0</v>
      </c>
      <c r="AQ1342" s="116">
        <f t="shared" si="336"/>
        <v>293</v>
      </c>
    </row>
    <row r="1343" spans="1:43" x14ac:dyDescent="0.25">
      <c r="A1343" s="119" t="s">
        <v>1695</v>
      </c>
      <c r="B1343" s="119" t="s">
        <v>1701</v>
      </c>
      <c r="C1343" s="120">
        <v>0</v>
      </c>
      <c r="D1343" s="120">
        <v>0</v>
      </c>
      <c r="E1343" s="120">
        <v>0</v>
      </c>
      <c r="F1343" s="120">
        <v>0</v>
      </c>
      <c r="G1343" s="120">
        <v>0</v>
      </c>
      <c r="H1343" s="120">
        <v>0</v>
      </c>
      <c r="I1343" s="120">
        <v>0</v>
      </c>
      <c r="J1343" s="120">
        <v>0</v>
      </c>
      <c r="K1343" s="120">
        <v>0</v>
      </c>
      <c r="L1343" s="120">
        <v>0</v>
      </c>
      <c r="M1343" s="120">
        <v>2</v>
      </c>
      <c r="N1343" s="120">
        <v>11</v>
      </c>
      <c r="O1343" s="120">
        <v>8</v>
      </c>
      <c r="P1343" s="120">
        <v>13</v>
      </c>
      <c r="Q1343" s="120">
        <v>2</v>
      </c>
      <c r="R1343" s="120">
        <v>36</v>
      </c>
      <c r="AB1343" s="116">
        <f t="shared" si="321"/>
        <v>0</v>
      </c>
      <c r="AC1343" s="116">
        <f t="shared" si="322"/>
        <v>0</v>
      </c>
      <c r="AD1343" s="116">
        <f t="shared" si="323"/>
        <v>0</v>
      </c>
      <c r="AE1343" s="116">
        <f t="shared" si="324"/>
        <v>0</v>
      </c>
      <c r="AF1343" s="116">
        <f t="shared" si="325"/>
        <v>0</v>
      </c>
      <c r="AG1343" s="116">
        <f t="shared" si="326"/>
        <v>0</v>
      </c>
      <c r="AH1343" s="116">
        <f t="shared" si="327"/>
        <v>0</v>
      </c>
      <c r="AI1343" s="116">
        <f t="shared" si="328"/>
        <v>0</v>
      </c>
      <c r="AJ1343" s="116">
        <f t="shared" si="329"/>
        <v>0</v>
      </c>
      <c r="AK1343" s="116">
        <f t="shared" si="330"/>
        <v>0</v>
      </c>
      <c r="AL1343" s="116">
        <f t="shared" si="331"/>
        <v>2</v>
      </c>
      <c r="AM1343" s="116">
        <f t="shared" si="332"/>
        <v>11</v>
      </c>
      <c r="AN1343" s="116">
        <f t="shared" si="333"/>
        <v>8</v>
      </c>
      <c r="AO1343" s="116">
        <f t="shared" si="334"/>
        <v>13</v>
      </c>
      <c r="AP1343" s="116">
        <f t="shared" si="335"/>
        <v>2</v>
      </c>
      <c r="AQ1343" s="116">
        <f t="shared" si="336"/>
        <v>36</v>
      </c>
    </row>
    <row r="1344" spans="1:43" x14ac:dyDescent="0.25">
      <c r="A1344" s="119" t="s">
        <v>1695</v>
      </c>
      <c r="B1344" s="119" t="s">
        <v>1702</v>
      </c>
      <c r="C1344" s="120">
        <v>106</v>
      </c>
      <c r="D1344" s="120">
        <v>0</v>
      </c>
      <c r="E1344" s="120">
        <v>0</v>
      </c>
      <c r="F1344" s="120">
        <v>0</v>
      </c>
      <c r="G1344" s="120">
        <v>0</v>
      </c>
      <c r="H1344" s="120">
        <v>0</v>
      </c>
      <c r="I1344" s="120">
        <v>0</v>
      </c>
      <c r="J1344" s="120">
        <v>0</v>
      </c>
      <c r="K1344" s="120">
        <v>0</v>
      </c>
      <c r="L1344" s="120">
        <v>0</v>
      </c>
      <c r="M1344" s="120">
        <v>0</v>
      </c>
      <c r="N1344" s="120">
        <v>0</v>
      </c>
      <c r="O1344" s="120">
        <v>0</v>
      </c>
      <c r="P1344" s="120">
        <v>0</v>
      </c>
      <c r="Q1344" s="120">
        <v>0</v>
      </c>
      <c r="R1344" s="120">
        <v>106</v>
      </c>
      <c r="AB1344" s="116">
        <f t="shared" si="321"/>
        <v>106</v>
      </c>
      <c r="AC1344" s="116">
        <f t="shared" si="322"/>
        <v>0</v>
      </c>
      <c r="AD1344" s="116">
        <f t="shared" si="323"/>
        <v>0</v>
      </c>
      <c r="AE1344" s="116">
        <f t="shared" si="324"/>
        <v>0</v>
      </c>
      <c r="AF1344" s="116">
        <f t="shared" si="325"/>
        <v>0</v>
      </c>
      <c r="AG1344" s="116">
        <f t="shared" si="326"/>
        <v>0</v>
      </c>
      <c r="AH1344" s="116">
        <f t="shared" si="327"/>
        <v>0</v>
      </c>
      <c r="AI1344" s="116">
        <f t="shared" si="328"/>
        <v>0</v>
      </c>
      <c r="AJ1344" s="116">
        <f t="shared" si="329"/>
        <v>0</v>
      </c>
      <c r="AK1344" s="116">
        <f t="shared" si="330"/>
        <v>0</v>
      </c>
      <c r="AL1344" s="116">
        <f t="shared" si="331"/>
        <v>0</v>
      </c>
      <c r="AM1344" s="116">
        <f t="shared" si="332"/>
        <v>0</v>
      </c>
      <c r="AN1344" s="116">
        <f t="shared" si="333"/>
        <v>0</v>
      </c>
      <c r="AO1344" s="116">
        <f t="shared" si="334"/>
        <v>0</v>
      </c>
      <c r="AP1344" s="116">
        <f t="shared" si="335"/>
        <v>0</v>
      </c>
      <c r="AQ1344" s="116">
        <f t="shared" si="336"/>
        <v>106</v>
      </c>
    </row>
    <row r="1345" spans="1:43" x14ac:dyDescent="0.25">
      <c r="A1345" s="119" t="s">
        <v>1695</v>
      </c>
      <c r="B1345" s="119" t="s">
        <v>1703</v>
      </c>
      <c r="C1345" s="120">
        <v>0</v>
      </c>
      <c r="D1345" s="120">
        <v>0</v>
      </c>
      <c r="E1345" s="120">
        <v>0</v>
      </c>
      <c r="F1345" s="120">
        <v>0</v>
      </c>
      <c r="G1345" s="120">
        <v>0</v>
      </c>
      <c r="H1345" s="120">
        <v>0</v>
      </c>
      <c r="I1345" s="120">
        <v>0</v>
      </c>
      <c r="J1345" s="120">
        <v>0</v>
      </c>
      <c r="K1345" s="120">
        <v>0</v>
      </c>
      <c r="L1345" s="120">
        <v>0</v>
      </c>
      <c r="M1345" s="120">
        <v>281</v>
      </c>
      <c r="N1345" s="120">
        <v>229</v>
      </c>
      <c r="O1345" s="120">
        <v>219</v>
      </c>
      <c r="P1345" s="120">
        <v>213</v>
      </c>
      <c r="Q1345" s="120">
        <v>10</v>
      </c>
      <c r="R1345" s="120">
        <v>952</v>
      </c>
      <c r="AB1345" s="116">
        <f t="shared" si="321"/>
        <v>0</v>
      </c>
      <c r="AC1345" s="116">
        <f t="shared" si="322"/>
        <v>0</v>
      </c>
      <c r="AD1345" s="116">
        <f t="shared" si="323"/>
        <v>0</v>
      </c>
      <c r="AE1345" s="116">
        <f t="shared" si="324"/>
        <v>0</v>
      </c>
      <c r="AF1345" s="116">
        <f t="shared" si="325"/>
        <v>0</v>
      </c>
      <c r="AG1345" s="116">
        <f t="shared" si="326"/>
        <v>0</v>
      </c>
      <c r="AH1345" s="116">
        <f t="shared" si="327"/>
        <v>0</v>
      </c>
      <c r="AI1345" s="116">
        <f t="shared" si="328"/>
        <v>0</v>
      </c>
      <c r="AJ1345" s="116">
        <f t="shared" si="329"/>
        <v>0</v>
      </c>
      <c r="AK1345" s="116">
        <f t="shared" si="330"/>
        <v>0</v>
      </c>
      <c r="AL1345" s="116">
        <f t="shared" si="331"/>
        <v>281</v>
      </c>
      <c r="AM1345" s="116">
        <f t="shared" si="332"/>
        <v>229</v>
      </c>
      <c r="AN1345" s="116">
        <f t="shared" si="333"/>
        <v>219</v>
      </c>
      <c r="AO1345" s="116">
        <f t="shared" si="334"/>
        <v>213</v>
      </c>
      <c r="AP1345" s="116">
        <f t="shared" si="335"/>
        <v>10</v>
      </c>
      <c r="AQ1345" s="116">
        <f t="shared" si="336"/>
        <v>952</v>
      </c>
    </row>
    <row r="1346" spans="1:43" x14ac:dyDescent="0.25">
      <c r="A1346" s="119" t="s">
        <v>1695</v>
      </c>
      <c r="B1346" s="119" t="s">
        <v>1704</v>
      </c>
      <c r="C1346" s="120">
        <v>0</v>
      </c>
      <c r="D1346" s="120">
        <v>0</v>
      </c>
      <c r="E1346" s="120">
        <v>0</v>
      </c>
      <c r="F1346" s="120">
        <v>0</v>
      </c>
      <c r="G1346" s="120">
        <v>0</v>
      </c>
      <c r="H1346" s="120">
        <v>0</v>
      </c>
      <c r="I1346" s="120">
        <v>0</v>
      </c>
      <c r="J1346" s="120">
        <v>0</v>
      </c>
      <c r="K1346" s="120">
        <v>0</v>
      </c>
      <c r="L1346" s="120">
        <v>0</v>
      </c>
      <c r="M1346" s="120">
        <v>3</v>
      </c>
      <c r="N1346" s="120">
        <v>5</v>
      </c>
      <c r="O1346" s="120">
        <v>5</v>
      </c>
      <c r="P1346" s="120">
        <v>10</v>
      </c>
      <c r="Q1346" s="120">
        <v>0</v>
      </c>
      <c r="R1346" s="120">
        <v>23</v>
      </c>
      <c r="AB1346" s="116">
        <f t="shared" si="321"/>
        <v>0</v>
      </c>
      <c r="AC1346" s="116">
        <f t="shared" si="322"/>
        <v>0</v>
      </c>
      <c r="AD1346" s="116">
        <f t="shared" si="323"/>
        <v>0</v>
      </c>
      <c r="AE1346" s="116">
        <f t="shared" si="324"/>
        <v>0</v>
      </c>
      <c r="AF1346" s="116">
        <f t="shared" si="325"/>
        <v>0</v>
      </c>
      <c r="AG1346" s="116">
        <f t="shared" si="326"/>
        <v>0</v>
      </c>
      <c r="AH1346" s="116">
        <f t="shared" si="327"/>
        <v>0</v>
      </c>
      <c r="AI1346" s="116">
        <f t="shared" si="328"/>
        <v>0</v>
      </c>
      <c r="AJ1346" s="116">
        <f t="shared" si="329"/>
        <v>0</v>
      </c>
      <c r="AK1346" s="116">
        <f t="shared" si="330"/>
        <v>0</v>
      </c>
      <c r="AL1346" s="116">
        <f t="shared" si="331"/>
        <v>3</v>
      </c>
      <c r="AM1346" s="116">
        <f t="shared" si="332"/>
        <v>5</v>
      </c>
      <c r="AN1346" s="116">
        <f t="shared" si="333"/>
        <v>5</v>
      </c>
      <c r="AO1346" s="116">
        <f t="shared" si="334"/>
        <v>10</v>
      </c>
      <c r="AP1346" s="116">
        <f t="shared" si="335"/>
        <v>0</v>
      </c>
      <c r="AQ1346" s="116">
        <f t="shared" si="336"/>
        <v>23</v>
      </c>
    </row>
    <row r="1347" spans="1:43" x14ac:dyDescent="0.25">
      <c r="A1347" s="119" t="s">
        <v>1695</v>
      </c>
      <c r="B1347" s="119" t="s">
        <v>1705</v>
      </c>
      <c r="C1347" s="120">
        <v>0</v>
      </c>
      <c r="D1347" s="120">
        <v>43</v>
      </c>
      <c r="E1347" s="120">
        <v>43</v>
      </c>
      <c r="F1347" s="120">
        <v>42</v>
      </c>
      <c r="G1347" s="120">
        <v>46</v>
      </c>
      <c r="H1347" s="120">
        <v>49</v>
      </c>
      <c r="I1347" s="120">
        <v>51</v>
      </c>
      <c r="J1347" s="120">
        <v>44</v>
      </c>
      <c r="K1347" s="120">
        <v>48</v>
      </c>
      <c r="L1347" s="120">
        <v>46</v>
      </c>
      <c r="M1347" s="120">
        <v>0</v>
      </c>
      <c r="N1347" s="120">
        <v>0</v>
      </c>
      <c r="O1347" s="120">
        <v>0</v>
      </c>
      <c r="P1347" s="120">
        <v>0</v>
      </c>
      <c r="Q1347" s="120">
        <v>0</v>
      </c>
      <c r="R1347" s="118">
        <v>412</v>
      </c>
      <c r="AB1347" s="116">
        <f t="shared" si="321"/>
        <v>0</v>
      </c>
      <c r="AC1347" s="116">
        <f t="shared" si="322"/>
        <v>43</v>
      </c>
      <c r="AD1347" s="116">
        <f t="shared" si="323"/>
        <v>43</v>
      </c>
      <c r="AE1347" s="116">
        <f t="shared" si="324"/>
        <v>42</v>
      </c>
      <c r="AF1347" s="116">
        <f t="shared" si="325"/>
        <v>46</v>
      </c>
      <c r="AG1347" s="116">
        <f t="shared" si="326"/>
        <v>49</v>
      </c>
      <c r="AH1347" s="116">
        <f t="shared" si="327"/>
        <v>51</v>
      </c>
      <c r="AI1347" s="116">
        <f t="shared" si="328"/>
        <v>44</v>
      </c>
      <c r="AJ1347" s="116">
        <f t="shared" si="329"/>
        <v>48</v>
      </c>
      <c r="AK1347" s="116">
        <f t="shared" si="330"/>
        <v>46</v>
      </c>
      <c r="AL1347" s="116">
        <f t="shared" si="331"/>
        <v>0</v>
      </c>
      <c r="AM1347" s="116">
        <f t="shared" si="332"/>
        <v>0</v>
      </c>
      <c r="AN1347" s="116">
        <f t="shared" si="333"/>
        <v>0</v>
      </c>
      <c r="AO1347" s="116">
        <f t="shared" si="334"/>
        <v>0</v>
      </c>
      <c r="AP1347" s="116">
        <f t="shared" si="335"/>
        <v>0</v>
      </c>
      <c r="AQ1347" s="116">
        <f t="shared" si="336"/>
        <v>412</v>
      </c>
    </row>
    <row r="1348" spans="1:43" x14ac:dyDescent="0.25">
      <c r="A1348" s="119" t="s">
        <v>1695</v>
      </c>
      <c r="B1348" s="119" t="s">
        <v>1706</v>
      </c>
      <c r="C1348" s="120">
        <v>0</v>
      </c>
      <c r="D1348" s="120">
        <v>72</v>
      </c>
      <c r="E1348" s="120">
        <v>75</v>
      </c>
      <c r="F1348" s="120">
        <v>73</v>
      </c>
      <c r="G1348" s="120">
        <v>80</v>
      </c>
      <c r="H1348" s="120">
        <v>70</v>
      </c>
      <c r="I1348" s="120">
        <v>85</v>
      </c>
      <c r="J1348" s="120">
        <v>0</v>
      </c>
      <c r="K1348" s="120">
        <v>0</v>
      </c>
      <c r="L1348" s="120">
        <v>0</v>
      </c>
      <c r="M1348" s="120">
        <v>0</v>
      </c>
      <c r="N1348" s="120">
        <v>0</v>
      </c>
      <c r="O1348" s="120">
        <v>0</v>
      </c>
      <c r="P1348" s="120">
        <v>0</v>
      </c>
      <c r="Q1348" s="120">
        <v>0</v>
      </c>
      <c r="R1348" s="120">
        <v>455</v>
      </c>
      <c r="AB1348" s="116">
        <f t="shared" ref="AB1348:AB1411" si="337">C1348*1</f>
        <v>0</v>
      </c>
      <c r="AC1348" s="116">
        <f t="shared" ref="AC1348:AC1411" si="338">D1348*1</f>
        <v>72</v>
      </c>
      <c r="AD1348" s="116">
        <f t="shared" ref="AD1348:AD1411" si="339">E1348*1</f>
        <v>75</v>
      </c>
      <c r="AE1348" s="116">
        <f t="shared" ref="AE1348:AE1411" si="340">F1348*1</f>
        <v>73</v>
      </c>
      <c r="AF1348" s="116">
        <f t="shared" ref="AF1348:AF1411" si="341">G1348*1</f>
        <v>80</v>
      </c>
      <c r="AG1348" s="116">
        <f t="shared" ref="AG1348:AG1411" si="342">H1348*1</f>
        <v>70</v>
      </c>
      <c r="AH1348" s="116">
        <f t="shared" ref="AH1348:AH1411" si="343">I1348*1</f>
        <v>85</v>
      </c>
      <c r="AI1348" s="116">
        <f t="shared" ref="AI1348:AI1411" si="344">J1348*1</f>
        <v>0</v>
      </c>
      <c r="AJ1348" s="116">
        <f t="shared" ref="AJ1348:AJ1411" si="345">K1348*1</f>
        <v>0</v>
      </c>
      <c r="AK1348" s="116">
        <f t="shared" ref="AK1348:AK1411" si="346">L1348*1</f>
        <v>0</v>
      </c>
      <c r="AL1348" s="116">
        <f t="shared" ref="AL1348:AL1411" si="347">M1348*1</f>
        <v>0</v>
      </c>
      <c r="AM1348" s="116">
        <f t="shared" ref="AM1348:AM1411" si="348">N1348*1</f>
        <v>0</v>
      </c>
      <c r="AN1348" s="116">
        <f t="shared" ref="AN1348:AN1411" si="349">O1348*1</f>
        <v>0</v>
      </c>
      <c r="AO1348" s="116">
        <f t="shared" ref="AO1348:AO1411" si="350">P1348*1</f>
        <v>0</v>
      </c>
      <c r="AP1348" s="116">
        <f t="shared" ref="AP1348:AP1411" si="351">Q1348*1</f>
        <v>0</v>
      </c>
      <c r="AQ1348" s="116">
        <f t="shared" ref="AQ1348:AQ1411" si="352">R1348*1</f>
        <v>455</v>
      </c>
    </row>
    <row r="1349" spans="1:43" x14ac:dyDescent="0.25">
      <c r="A1349" s="119" t="s">
        <v>1707</v>
      </c>
      <c r="B1349" s="119" t="s">
        <v>1708</v>
      </c>
      <c r="C1349" s="120">
        <v>0</v>
      </c>
      <c r="D1349" s="120">
        <v>0</v>
      </c>
      <c r="E1349" s="120">
        <v>0</v>
      </c>
      <c r="F1349" s="120">
        <v>0</v>
      </c>
      <c r="G1349" s="120">
        <v>0</v>
      </c>
      <c r="H1349" s="120">
        <v>0</v>
      </c>
      <c r="I1349" s="120">
        <v>0</v>
      </c>
      <c r="J1349" s="120">
        <v>72</v>
      </c>
      <c r="K1349" s="120">
        <v>72</v>
      </c>
      <c r="L1349" s="120">
        <v>75</v>
      </c>
      <c r="M1349" s="120">
        <v>77</v>
      </c>
      <c r="N1349" s="120">
        <v>62</v>
      </c>
      <c r="O1349" s="120">
        <v>55</v>
      </c>
      <c r="P1349" s="120">
        <v>67</v>
      </c>
      <c r="Q1349" s="120">
        <v>0</v>
      </c>
      <c r="R1349" s="120">
        <v>480</v>
      </c>
      <c r="AB1349" s="116">
        <f t="shared" si="337"/>
        <v>0</v>
      </c>
      <c r="AC1349" s="116">
        <f t="shared" si="338"/>
        <v>0</v>
      </c>
      <c r="AD1349" s="116">
        <f t="shared" si="339"/>
        <v>0</v>
      </c>
      <c r="AE1349" s="116">
        <f t="shared" si="340"/>
        <v>0</v>
      </c>
      <c r="AF1349" s="116">
        <f t="shared" si="341"/>
        <v>0</v>
      </c>
      <c r="AG1349" s="116">
        <f t="shared" si="342"/>
        <v>0</v>
      </c>
      <c r="AH1349" s="116">
        <f t="shared" si="343"/>
        <v>0</v>
      </c>
      <c r="AI1349" s="116">
        <f t="shared" si="344"/>
        <v>72</v>
      </c>
      <c r="AJ1349" s="116">
        <f t="shared" si="345"/>
        <v>72</v>
      </c>
      <c r="AK1349" s="116">
        <f t="shared" si="346"/>
        <v>75</v>
      </c>
      <c r="AL1349" s="116">
        <f t="shared" si="347"/>
        <v>77</v>
      </c>
      <c r="AM1349" s="116">
        <f t="shared" si="348"/>
        <v>62</v>
      </c>
      <c r="AN1349" s="116">
        <f t="shared" si="349"/>
        <v>55</v>
      </c>
      <c r="AO1349" s="116">
        <f t="shared" si="350"/>
        <v>67</v>
      </c>
      <c r="AP1349" s="116">
        <f t="shared" si="351"/>
        <v>0</v>
      </c>
      <c r="AQ1349" s="116">
        <f t="shared" si="352"/>
        <v>480</v>
      </c>
    </row>
    <row r="1350" spans="1:43" x14ac:dyDescent="0.25">
      <c r="A1350" s="119" t="s">
        <v>1709</v>
      </c>
      <c r="B1350" s="119" t="s">
        <v>1710</v>
      </c>
      <c r="C1350" s="120">
        <v>83</v>
      </c>
      <c r="D1350" s="120">
        <v>156</v>
      </c>
      <c r="E1350" s="120">
        <v>152</v>
      </c>
      <c r="F1350" s="120">
        <v>166</v>
      </c>
      <c r="G1350" s="120">
        <v>0</v>
      </c>
      <c r="H1350" s="120">
        <v>0</v>
      </c>
      <c r="I1350" s="120">
        <v>0</v>
      </c>
      <c r="J1350" s="120">
        <v>0</v>
      </c>
      <c r="K1350" s="120">
        <v>0</v>
      </c>
      <c r="L1350" s="120">
        <v>0</v>
      </c>
      <c r="M1350" s="120">
        <v>0</v>
      </c>
      <c r="N1350" s="120">
        <v>0</v>
      </c>
      <c r="O1350" s="120">
        <v>0</v>
      </c>
      <c r="P1350" s="120">
        <v>0</v>
      </c>
      <c r="Q1350" s="120">
        <v>0</v>
      </c>
      <c r="R1350" s="120">
        <v>557</v>
      </c>
      <c r="AB1350" s="116">
        <f t="shared" si="337"/>
        <v>83</v>
      </c>
      <c r="AC1350" s="116">
        <f t="shared" si="338"/>
        <v>156</v>
      </c>
      <c r="AD1350" s="116">
        <f t="shared" si="339"/>
        <v>152</v>
      </c>
      <c r="AE1350" s="116">
        <f t="shared" si="340"/>
        <v>166</v>
      </c>
      <c r="AF1350" s="116">
        <f t="shared" si="341"/>
        <v>0</v>
      </c>
      <c r="AG1350" s="116">
        <f t="shared" si="342"/>
        <v>0</v>
      </c>
      <c r="AH1350" s="116">
        <f t="shared" si="343"/>
        <v>0</v>
      </c>
      <c r="AI1350" s="116">
        <f t="shared" si="344"/>
        <v>0</v>
      </c>
      <c r="AJ1350" s="116">
        <f t="shared" si="345"/>
        <v>0</v>
      </c>
      <c r="AK1350" s="116">
        <f t="shared" si="346"/>
        <v>0</v>
      </c>
      <c r="AL1350" s="116">
        <f t="shared" si="347"/>
        <v>0</v>
      </c>
      <c r="AM1350" s="116">
        <f t="shared" si="348"/>
        <v>0</v>
      </c>
      <c r="AN1350" s="116">
        <f t="shared" si="349"/>
        <v>0</v>
      </c>
      <c r="AO1350" s="116">
        <f t="shared" si="350"/>
        <v>0</v>
      </c>
      <c r="AP1350" s="116">
        <f t="shared" si="351"/>
        <v>0</v>
      </c>
      <c r="AQ1350" s="116">
        <f t="shared" si="352"/>
        <v>557</v>
      </c>
    </row>
    <row r="1351" spans="1:43" x14ac:dyDescent="0.25">
      <c r="A1351" s="119" t="s">
        <v>1709</v>
      </c>
      <c r="B1351" s="119" t="s">
        <v>1711</v>
      </c>
      <c r="C1351" s="120">
        <v>0</v>
      </c>
      <c r="D1351" s="120">
        <v>0</v>
      </c>
      <c r="E1351" s="120">
        <v>0</v>
      </c>
      <c r="F1351" s="120">
        <v>0</v>
      </c>
      <c r="G1351" s="120">
        <v>157</v>
      </c>
      <c r="H1351" s="120">
        <v>178</v>
      </c>
      <c r="I1351" s="120">
        <v>158</v>
      </c>
      <c r="J1351" s="120">
        <v>180</v>
      </c>
      <c r="K1351" s="120">
        <v>0</v>
      </c>
      <c r="L1351" s="120">
        <v>0</v>
      </c>
      <c r="M1351" s="120">
        <v>0</v>
      </c>
      <c r="N1351" s="120">
        <v>0</v>
      </c>
      <c r="O1351" s="120">
        <v>0</v>
      </c>
      <c r="P1351" s="120">
        <v>0</v>
      </c>
      <c r="Q1351" s="120">
        <v>0</v>
      </c>
      <c r="R1351" s="120">
        <v>673</v>
      </c>
      <c r="AB1351" s="116">
        <f t="shared" si="337"/>
        <v>0</v>
      </c>
      <c r="AC1351" s="116">
        <f t="shared" si="338"/>
        <v>0</v>
      </c>
      <c r="AD1351" s="116">
        <f t="shared" si="339"/>
        <v>0</v>
      </c>
      <c r="AE1351" s="116">
        <f t="shared" si="340"/>
        <v>0</v>
      </c>
      <c r="AF1351" s="116">
        <f t="shared" si="341"/>
        <v>157</v>
      </c>
      <c r="AG1351" s="116">
        <f t="shared" si="342"/>
        <v>178</v>
      </c>
      <c r="AH1351" s="116">
        <f t="shared" si="343"/>
        <v>158</v>
      </c>
      <c r="AI1351" s="116">
        <f t="shared" si="344"/>
        <v>180</v>
      </c>
      <c r="AJ1351" s="116">
        <f t="shared" si="345"/>
        <v>0</v>
      </c>
      <c r="AK1351" s="116">
        <f t="shared" si="346"/>
        <v>0</v>
      </c>
      <c r="AL1351" s="116">
        <f t="shared" si="347"/>
        <v>0</v>
      </c>
      <c r="AM1351" s="116">
        <f t="shared" si="348"/>
        <v>0</v>
      </c>
      <c r="AN1351" s="116">
        <f t="shared" si="349"/>
        <v>0</v>
      </c>
      <c r="AO1351" s="116">
        <f t="shared" si="350"/>
        <v>0</v>
      </c>
      <c r="AP1351" s="116">
        <f t="shared" si="351"/>
        <v>0</v>
      </c>
      <c r="AQ1351" s="116">
        <f t="shared" si="352"/>
        <v>673</v>
      </c>
    </row>
    <row r="1352" spans="1:43" x14ac:dyDescent="0.25">
      <c r="A1352" s="119" t="s">
        <v>1709</v>
      </c>
      <c r="B1352" s="119" t="s">
        <v>1712</v>
      </c>
      <c r="C1352" s="120">
        <v>0</v>
      </c>
      <c r="D1352" s="120">
        <v>0</v>
      </c>
      <c r="E1352" s="120">
        <v>0</v>
      </c>
      <c r="F1352" s="120">
        <v>0</v>
      </c>
      <c r="G1352" s="120">
        <v>0</v>
      </c>
      <c r="H1352" s="120">
        <v>0</v>
      </c>
      <c r="I1352" s="120">
        <v>0</v>
      </c>
      <c r="J1352" s="120">
        <v>0</v>
      </c>
      <c r="K1352" s="120">
        <v>169</v>
      </c>
      <c r="L1352" s="120">
        <v>186</v>
      </c>
      <c r="M1352" s="120">
        <v>137</v>
      </c>
      <c r="N1352" s="120">
        <v>113</v>
      </c>
      <c r="O1352" s="120">
        <v>144</v>
      </c>
      <c r="P1352" s="120">
        <v>136</v>
      </c>
      <c r="Q1352" s="120">
        <v>3</v>
      </c>
      <c r="R1352" s="120">
        <v>888</v>
      </c>
      <c r="AB1352" s="116">
        <f t="shared" si="337"/>
        <v>0</v>
      </c>
      <c r="AC1352" s="116">
        <f t="shared" si="338"/>
        <v>0</v>
      </c>
      <c r="AD1352" s="116">
        <f t="shared" si="339"/>
        <v>0</v>
      </c>
      <c r="AE1352" s="116">
        <f t="shared" si="340"/>
        <v>0</v>
      </c>
      <c r="AF1352" s="116">
        <f t="shared" si="341"/>
        <v>0</v>
      </c>
      <c r="AG1352" s="116">
        <f t="shared" si="342"/>
        <v>0</v>
      </c>
      <c r="AH1352" s="116">
        <f t="shared" si="343"/>
        <v>0</v>
      </c>
      <c r="AI1352" s="116">
        <f t="shared" si="344"/>
        <v>0</v>
      </c>
      <c r="AJ1352" s="116">
        <f t="shared" si="345"/>
        <v>169</v>
      </c>
      <c r="AK1352" s="116">
        <f t="shared" si="346"/>
        <v>186</v>
      </c>
      <c r="AL1352" s="116">
        <f t="shared" si="347"/>
        <v>137</v>
      </c>
      <c r="AM1352" s="116">
        <f t="shared" si="348"/>
        <v>113</v>
      </c>
      <c r="AN1352" s="116">
        <f t="shared" si="349"/>
        <v>144</v>
      </c>
      <c r="AO1352" s="116">
        <f t="shared" si="350"/>
        <v>136</v>
      </c>
      <c r="AP1352" s="116">
        <f t="shared" si="351"/>
        <v>3</v>
      </c>
      <c r="AQ1352" s="116">
        <f t="shared" si="352"/>
        <v>888</v>
      </c>
    </row>
    <row r="1353" spans="1:43" x14ac:dyDescent="0.25">
      <c r="A1353" s="119" t="s">
        <v>1713</v>
      </c>
      <c r="B1353" s="119" t="s">
        <v>1714</v>
      </c>
      <c r="C1353" s="120">
        <v>0</v>
      </c>
      <c r="D1353" s="120">
        <v>0</v>
      </c>
      <c r="E1353" s="120">
        <v>0</v>
      </c>
      <c r="F1353" s="120">
        <v>214</v>
      </c>
      <c r="G1353" s="120">
        <v>200</v>
      </c>
      <c r="H1353" s="120">
        <v>198</v>
      </c>
      <c r="I1353" s="120">
        <v>202</v>
      </c>
      <c r="J1353" s="120">
        <v>0</v>
      </c>
      <c r="K1353" s="120">
        <v>0</v>
      </c>
      <c r="L1353" s="120">
        <v>0</v>
      </c>
      <c r="M1353" s="120">
        <v>0</v>
      </c>
      <c r="N1353" s="120">
        <v>0</v>
      </c>
      <c r="O1353" s="120">
        <v>0</v>
      </c>
      <c r="P1353" s="120">
        <v>0</v>
      </c>
      <c r="Q1353" s="120">
        <v>0</v>
      </c>
      <c r="R1353" s="120">
        <v>814</v>
      </c>
      <c r="AB1353" s="116">
        <f t="shared" si="337"/>
        <v>0</v>
      </c>
      <c r="AC1353" s="116">
        <f t="shared" si="338"/>
        <v>0</v>
      </c>
      <c r="AD1353" s="116">
        <f t="shared" si="339"/>
        <v>0</v>
      </c>
      <c r="AE1353" s="116">
        <f t="shared" si="340"/>
        <v>214</v>
      </c>
      <c r="AF1353" s="116">
        <f t="shared" si="341"/>
        <v>200</v>
      </c>
      <c r="AG1353" s="116">
        <f t="shared" si="342"/>
        <v>198</v>
      </c>
      <c r="AH1353" s="116">
        <f t="shared" si="343"/>
        <v>202</v>
      </c>
      <c r="AI1353" s="116">
        <f t="shared" si="344"/>
        <v>0</v>
      </c>
      <c r="AJ1353" s="116">
        <f t="shared" si="345"/>
        <v>0</v>
      </c>
      <c r="AK1353" s="116">
        <f t="shared" si="346"/>
        <v>0</v>
      </c>
      <c r="AL1353" s="116">
        <f t="shared" si="347"/>
        <v>0</v>
      </c>
      <c r="AM1353" s="116">
        <f t="shared" si="348"/>
        <v>0</v>
      </c>
      <c r="AN1353" s="116">
        <f t="shared" si="349"/>
        <v>0</v>
      </c>
      <c r="AO1353" s="116">
        <f t="shared" si="350"/>
        <v>0</v>
      </c>
      <c r="AP1353" s="116">
        <f t="shared" si="351"/>
        <v>0</v>
      </c>
      <c r="AQ1353" s="116">
        <f t="shared" si="352"/>
        <v>814</v>
      </c>
    </row>
    <row r="1354" spans="1:43" x14ac:dyDescent="0.25">
      <c r="A1354" s="119" t="s">
        <v>1713</v>
      </c>
      <c r="B1354" s="119" t="s">
        <v>1715</v>
      </c>
      <c r="C1354" s="120">
        <v>0</v>
      </c>
      <c r="D1354" s="120">
        <v>0</v>
      </c>
      <c r="E1354" s="120">
        <v>0</v>
      </c>
      <c r="F1354" s="120">
        <v>0</v>
      </c>
      <c r="G1354" s="120">
        <v>0</v>
      </c>
      <c r="H1354" s="120">
        <v>0</v>
      </c>
      <c r="I1354" s="120">
        <v>0</v>
      </c>
      <c r="J1354" s="120">
        <v>0</v>
      </c>
      <c r="K1354" s="120">
        <v>0</v>
      </c>
      <c r="L1354" s="120">
        <v>0</v>
      </c>
      <c r="M1354" s="120">
        <v>179</v>
      </c>
      <c r="N1354" s="120">
        <v>187</v>
      </c>
      <c r="O1354" s="120">
        <v>192</v>
      </c>
      <c r="P1354" s="120">
        <v>183</v>
      </c>
      <c r="Q1354" s="120">
        <v>3</v>
      </c>
      <c r="R1354" s="120">
        <v>744</v>
      </c>
      <c r="AB1354" s="116">
        <f t="shared" si="337"/>
        <v>0</v>
      </c>
      <c r="AC1354" s="116">
        <f t="shared" si="338"/>
        <v>0</v>
      </c>
      <c r="AD1354" s="116">
        <f t="shared" si="339"/>
        <v>0</v>
      </c>
      <c r="AE1354" s="116">
        <f t="shared" si="340"/>
        <v>0</v>
      </c>
      <c r="AF1354" s="116">
        <f t="shared" si="341"/>
        <v>0</v>
      </c>
      <c r="AG1354" s="116">
        <f t="shared" si="342"/>
        <v>0</v>
      </c>
      <c r="AH1354" s="116">
        <f t="shared" si="343"/>
        <v>0</v>
      </c>
      <c r="AI1354" s="116">
        <f t="shared" si="344"/>
        <v>0</v>
      </c>
      <c r="AJ1354" s="116">
        <f t="shared" si="345"/>
        <v>0</v>
      </c>
      <c r="AK1354" s="116">
        <f t="shared" si="346"/>
        <v>0</v>
      </c>
      <c r="AL1354" s="116">
        <f t="shared" si="347"/>
        <v>179</v>
      </c>
      <c r="AM1354" s="116">
        <f t="shared" si="348"/>
        <v>187</v>
      </c>
      <c r="AN1354" s="116">
        <f t="shared" si="349"/>
        <v>192</v>
      </c>
      <c r="AO1354" s="116">
        <f t="shared" si="350"/>
        <v>183</v>
      </c>
      <c r="AP1354" s="116">
        <f t="shared" si="351"/>
        <v>3</v>
      </c>
      <c r="AQ1354" s="116">
        <f t="shared" si="352"/>
        <v>744</v>
      </c>
    </row>
    <row r="1355" spans="1:43" x14ac:dyDescent="0.25">
      <c r="A1355" s="119" t="s">
        <v>1713</v>
      </c>
      <c r="B1355" s="119" t="s">
        <v>1716</v>
      </c>
      <c r="C1355" s="120">
        <v>0</v>
      </c>
      <c r="D1355" s="120">
        <v>0</v>
      </c>
      <c r="E1355" s="120">
        <v>0</v>
      </c>
      <c r="F1355" s="120">
        <v>0</v>
      </c>
      <c r="G1355" s="120">
        <v>0</v>
      </c>
      <c r="H1355" s="120">
        <v>0</v>
      </c>
      <c r="I1355" s="120">
        <v>0</v>
      </c>
      <c r="J1355" s="120">
        <v>214</v>
      </c>
      <c r="K1355" s="120">
        <v>209</v>
      </c>
      <c r="L1355" s="120">
        <v>193</v>
      </c>
      <c r="M1355" s="120">
        <v>0</v>
      </c>
      <c r="N1355" s="120">
        <v>0</v>
      </c>
      <c r="O1355" s="120">
        <v>0</v>
      </c>
      <c r="P1355" s="120">
        <v>0</v>
      </c>
      <c r="Q1355" s="120">
        <v>0</v>
      </c>
      <c r="R1355" s="120">
        <v>616</v>
      </c>
      <c r="AB1355" s="116">
        <f t="shared" si="337"/>
        <v>0</v>
      </c>
      <c r="AC1355" s="116">
        <f t="shared" si="338"/>
        <v>0</v>
      </c>
      <c r="AD1355" s="116">
        <f t="shared" si="339"/>
        <v>0</v>
      </c>
      <c r="AE1355" s="116">
        <f t="shared" si="340"/>
        <v>0</v>
      </c>
      <c r="AF1355" s="116">
        <f t="shared" si="341"/>
        <v>0</v>
      </c>
      <c r="AG1355" s="116">
        <f t="shared" si="342"/>
        <v>0</v>
      </c>
      <c r="AH1355" s="116">
        <f t="shared" si="343"/>
        <v>0</v>
      </c>
      <c r="AI1355" s="116">
        <f t="shared" si="344"/>
        <v>214</v>
      </c>
      <c r="AJ1355" s="116">
        <f t="shared" si="345"/>
        <v>209</v>
      </c>
      <c r="AK1355" s="116">
        <f t="shared" si="346"/>
        <v>193</v>
      </c>
      <c r="AL1355" s="116">
        <f t="shared" si="347"/>
        <v>0</v>
      </c>
      <c r="AM1355" s="116">
        <f t="shared" si="348"/>
        <v>0</v>
      </c>
      <c r="AN1355" s="116">
        <f t="shared" si="349"/>
        <v>0</v>
      </c>
      <c r="AO1355" s="116">
        <f t="shared" si="350"/>
        <v>0</v>
      </c>
      <c r="AP1355" s="116">
        <f t="shared" si="351"/>
        <v>0</v>
      </c>
      <c r="AQ1355" s="116">
        <f t="shared" si="352"/>
        <v>616</v>
      </c>
    </row>
    <row r="1356" spans="1:43" x14ac:dyDescent="0.25">
      <c r="A1356" s="119" t="s">
        <v>1713</v>
      </c>
      <c r="B1356" s="119" t="s">
        <v>1717</v>
      </c>
      <c r="C1356" s="120">
        <v>91</v>
      </c>
      <c r="D1356" s="120">
        <v>203</v>
      </c>
      <c r="E1356" s="120">
        <v>207</v>
      </c>
      <c r="F1356" s="120">
        <v>0</v>
      </c>
      <c r="G1356" s="120">
        <v>0</v>
      </c>
      <c r="H1356" s="120">
        <v>0</v>
      </c>
      <c r="I1356" s="120">
        <v>0</v>
      </c>
      <c r="J1356" s="120">
        <v>0</v>
      </c>
      <c r="K1356" s="120">
        <v>0</v>
      </c>
      <c r="L1356" s="120">
        <v>0</v>
      </c>
      <c r="M1356" s="120">
        <v>0</v>
      </c>
      <c r="N1356" s="120">
        <v>0</v>
      </c>
      <c r="O1356" s="120">
        <v>0</v>
      </c>
      <c r="P1356" s="120">
        <v>0</v>
      </c>
      <c r="Q1356" s="120">
        <v>0</v>
      </c>
      <c r="R1356" s="120">
        <v>501</v>
      </c>
      <c r="AB1356" s="116">
        <f t="shared" si="337"/>
        <v>91</v>
      </c>
      <c r="AC1356" s="116">
        <f t="shared" si="338"/>
        <v>203</v>
      </c>
      <c r="AD1356" s="116">
        <f t="shared" si="339"/>
        <v>207</v>
      </c>
      <c r="AE1356" s="116">
        <f t="shared" si="340"/>
        <v>0</v>
      </c>
      <c r="AF1356" s="116">
        <f t="shared" si="341"/>
        <v>0</v>
      </c>
      <c r="AG1356" s="116">
        <f t="shared" si="342"/>
        <v>0</v>
      </c>
      <c r="AH1356" s="116">
        <f t="shared" si="343"/>
        <v>0</v>
      </c>
      <c r="AI1356" s="116">
        <f t="shared" si="344"/>
        <v>0</v>
      </c>
      <c r="AJ1356" s="116">
        <f t="shared" si="345"/>
        <v>0</v>
      </c>
      <c r="AK1356" s="116">
        <f t="shared" si="346"/>
        <v>0</v>
      </c>
      <c r="AL1356" s="116">
        <f t="shared" si="347"/>
        <v>0</v>
      </c>
      <c r="AM1356" s="116">
        <f t="shared" si="348"/>
        <v>0</v>
      </c>
      <c r="AN1356" s="116">
        <f t="shared" si="349"/>
        <v>0</v>
      </c>
      <c r="AO1356" s="116">
        <f t="shared" si="350"/>
        <v>0</v>
      </c>
      <c r="AP1356" s="116">
        <f t="shared" si="351"/>
        <v>0</v>
      </c>
      <c r="AQ1356" s="116">
        <f t="shared" si="352"/>
        <v>501</v>
      </c>
    </row>
    <row r="1357" spans="1:43" x14ac:dyDescent="0.25">
      <c r="A1357" s="119" t="s">
        <v>1718</v>
      </c>
      <c r="B1357" s="119" t="s">
        <v>1719</v>
      </c>
      <c r="C1357" s="120">
        <v>2</v>
      </c>
      <c r="D1357" s="120">
        <v>8</v>
      </c>
      <c r="E1357" s="120">
        <v>6</v>
      </c>
      <c r="F1357" s="120">
        <v>6</v>
      </c>
      <c r="G1357" s="120">
        <v>2</v>
      </c>
      <c r="H1357" s="120">
        <v>5</v>
      </c>
      <c r="I1357" s="120">
        <v>6</v>
      </c>
      <c r="J1357" s="120">
        <v>3</v>
      </c>
      <c r="K1357" s="120">
        <v>0</v>
      </c>
      <c r="L1357" s="120">
        <v>0</v>
      </c>
      <c r="M1357" s="120">
        <v>0</v>
      </c>
      <c r="N1357" s="120">
        <v>0</v>
      </c>
      <c r="O1357" s="120">
        <v>0</v>
      </c>
      <c r="P1357" s="120">
        <v>0</v>
      </c>
      <c r="Q1357" s="120">
        <v>0</v>
      </c>
      <c r="R1357" s="120">
        <v>38</v>
      </c>
      <c r="AB1357" s="116">
        <f t="shared" si="337"/>
        <v>2</v>
      </c>
      <c r="AC1357" s="116">
        <f t="shared" si="338"/>
        <v>8</v>
      </c>
      <c r="AD1357" s="116">
        <f t="shared" si="339"/>
        <v>6</v>
      </c>
      <c r="AE1357" s="116">
        <f t="shared" si="340"/>
        <v>6</v>
      </c>
      <c r="AF1357" s="116">
        <f t="shared" si="341"/>
        <v>2</v>
      </c>
      <c r="AG1357" s="116">
        <f t="shared" si="342"/>
        <v>5</v>
      </c>
      <c r="AH1357" s="116">
        <f t="shared" si="343"/>
        <v>6</v>
      </c>
      <c r="AI1357" s="116">
        <f t="shared" si="344"/>
        <v>3</v>
      </c>
      <c r="AJ1357" s="116">
        <f t="shared" si="345"/>
        <v>0</v>
      </c>
      <c r="AK1357" s="116">
        <f t="shared" si="346"/>
        <v>0</v>
      </c>
      <c r="AL1357" s="116">
        <f t="shared" si="347"/>
        <v>0</v>
      </c>
      <c r="AM1357" s="116">
        <f t="shared" si="348"/>
        <v>0</v>
      </c>
      <c r="AN1357" s="116">
        <f t="shared" si="349"/>
        <v>0</v>
      </c>
      <c r="AO1357" s="116">
        <f t="shared" si="350"/>
        <v>0</v>
      </c>
      <c r="AP1357" s="116">
        <f t="shared" si="351"/>
        <v>0</v>
      </c>
      <c r="AQ1357" s="116">
        <f t="shared" si="352"/>
        <v>38</v>
      </c>
    </row>
    <row r="1358" spans="1:43" x14ac:dyDescent="0.25">
      <c r="A1358" s="119" t="s">
        <v>1720</v>
      </c>
      <c r="B1358" s="119" t="s">
        <v>1721</v>
      </c>
      <c r="C1358" s="120">
        <v>0</v>
      </c>
      <c r="D1358" s="120">
        <v>52</v>
      </c>
      <c r="E1358" s="120">
        <v>55</v>
      </c>
      <c r="F1358" s="120">
        <v>70</v>
      </c>
      <c r="G1358" s="120">
        <v>59</v>
      </c>
      <c r="H1358" s="120">
        <v>49</v>
      </c>
      <c r="I1358" s="120">
        <v>67</v>
      </c>
      <c r="J1358" s="120">
        <v>0</v>
      </c>
      <c r="K1358" s="120">
        <v>0</v>
      </c>
      <c r="L1358" s="120">
        <v>0</v>
      </c>
      <c r="M1358" s="120">
        <v>0</v>
      </c>
      <c r="N1358" s="120">
        <v>0</v>
      </c>
      <c r="O1358" s="120">
        <v>0</v>
      </c>
      <c r="P1358" s="120">
        <v>0</v>
      </c>
      <c r="Q1358" s="120">
        <v>0</v>
      </c>
      <c r="R1358" s="120">
        <v>352</v>
      </c>
      <c r="AB1358" s="116">
        <f t="shared" si="337"/>
        <v>0</v>
      </c>
      <c r="AC1358" s="116">
        <f t="shared" si="338"/>
        <v>52</v>
      </c>
      <c r="AD1358" s="116">
        <f t="shared" si="339"/>
        <v>55</v>
      </c>
      <c r="AE1358" s="116">
        <f t="shared" si="340"/>
        <v>70</v>
      </c>
      <c r="AF1358" s="116">
        <f t="shared" si="341"/>
        <v>59</v>
      </c>
      <c r="AG1358" s="116">
        <f t="shared" si="342"/>
        <v>49</v>
      </c>
      <c r="AH1358" s="116">
        <f t="shared" si="343"/>
        <v>67</v>
      </c>
      <c r="AI1358" s="116">
        <f t="shared" si="344"/>
        <v>0</v>
      </c>
      <c r="AJ1358" s="116">
        <f t="shared" si="345"/>
        <v>0</v>
      </c>
      <c r="AK1358" s="116">
        <f t="shared" si="346"/>
        <v>0</v>
      </c>
      <c r="AL1358" s="116">
        <f t="shared" si="347"/>
        <v>0</v>
      </c>
      <c r="AM1358" s="116">
        <f t="shared" si="348"/>
        <v>0</v>
      </c>
      <c r="AN1358" s="116">
        <f t="shared" si="349"/>
        <v>0</v>
      </c>
      <c r="AO1358" s="116">
        <f t="shared" si="350"/>
        <v>0</v>
      </c>
      <c r="AP1358" s="116">
        <f t="shared" si="351"/>
        <v>0</v>
      </c>
      <c r="AQ1358" s="116">
        <f t="shared" si="352"/>
        <v>352</v>
      </c>
    </row>
    <row r="1359" spans="1:43" x14ac:dyDescent="0.25">
      <c r="A1359" s="119" t="s">
        <v>1720</v>
      </c>
      <c r="B1359" s="119" t="s">
        <v>1722</v>
      </c>
      <c r="C1359" s="120">
        <v>0</v>
      </c>
      <c r="D1359" s="120">
        <v>0</v>
      </c>
      <c r="E1359" s="120">
        <v>0</v>
      </c>
      <c r="F1359" s="120">
        <v>0</v>
      </c>
      <c r="G1359" s="120">
        <v>0</v>
      </c>
      <c r="H1359" s="120">
        <v>0</v>
      </c>
      <c r="I1359" s="120">
        <v>0</v>
      </c>
      <c r="J1359" s="120">
        <v>235</v>
      </c>
      <c r="K1359" s="120">
        <v>220</v>
      </c>
      <c r="L1359" s="120">
        <v>184</v>
      </c>
      <c r="M1359" s="120">
        <v>0</v>
      </c>
      <c r="N1359" s="120">
        <v>0</v>
      </c>
      <c r="O1359" s="120">
        <v>0</v>
      </c>
      <c r="P1359" s="120">
        <v>0</v>
      </c>
      <c r="Q1359" s="120">
        <v>0</v>
      </c>
      <c r="R1359" s="120">
        <v>639</v>
      </c>
      <c r="AB1359" s="116">
        <f t="shared" si="337"/>
        <v>0</v>
      </c>
      <c r="AC1359" s="116">
        <f t="shared" si="338"/>
        <v>0</v>
      </c>
      <c r="AD1359" s="116">
        <f t="shared" si="339"/>
        <v>0</v>
      </c>
      <c r="AE1359" s="116">
        <f t="shared" si="340"/>
        <v>0</v>
      </c>
      <c r="AF1359" s="116">
        <f t="shared" si="341"/>
        <v>0</v>
      </c>
      <c r="AG1359" s="116">
        <f t="shared" si="342"/>
        <v>0</v>
      </c>
      <c r="AH1359" s="116">
        <f t="shared" si="343"/>
        <v>0</v>
      </c>
      <c r="AI1359" s="116">
        <f t="shared" si="344"/>
        <v>235</v>
      </c>
      <c r="AJ1359" s="116">
        <f t="shared" si="345"/>
        <v>220</v>
      </c>
      <c r="AK1359" s="116">
        <f t="shared" si="346"/>
        <v>184</v>
      </c>
      <c r="AL1359" s="116">
        <f t="shared" si="347"/>
        <v>0</v>
      </c>
      <c r="AM1359" s="116">
        <f t="shared" si="348"/>
        <v>0</v>
      </c>
      <c r="AN1359" s="116">
        <f t="shared" si="349"/>
        <v>0</v>
      </c>
      <c r="AO1359" s="116">
        <f t="shared" si="350"/>
        <v>0</v>
      </c>
      <c r="AP1359" s="116">
        <f t="shared" si="351"/>
        <v>0</v>
      </c>
      <c r="AQ1359" s="116">
        <f t="shared" si="352"/>
        <v>639</v>
      </c>
    </row>
    <row r="1360" spans="1:43" x14ac:dyDescent="0.25">
      <c r="A1360" s="119" t="s">
        <v>1720</v>
      </c>
      <c r="B1360" s="119" t="s">
        <v>1723</v>
      </c>
      <c r="C1360" s="120">
        <v>0</v>
      </c>
      <c r="D1360" s="120">
        <v>60</v>
      </c>
      <c r="E1360" s="120">
        <v>48</v>
      </c>
      <c r="F1360" s="120">
        <v>43</v>
      </c>
      <c r="G1360" s="120">
        <v>33</v>
      </c>
      <c r="H1360" s="120">
        <v>36</v>
      </c>
      <c r="I1360" s="120">
        <v>43</v>
      </c>
      <c r="J1360" s="120">
        <v>0</v>
      </c>
      <c r="K1360" s="120">
        <v>0</v>
      </c>
      <c r="L1360" s="120">
        <v>0</v>
      </c>
      <c r="M1360" s="120">
        <v>0</v>
      </c>
      <c r="N1360" s="120">
        <v>0</v>
      </c>
      <c r="O1360" s="120">
        <v>0</v>
      </c>
      <c r="P1360" s="120">
        <v>0</v>
      </c>
      <c r="Q1360" s="120">
        <v>0</v>
      </c>
      <c r="R1360" s="120">
        <v>263</v>
      </c>
      <c r="AB1360" s="116">
        <f t="shared" si="337"/>
        <v>0</v>
      </c>
      <c r="AC1360" s="116">
        <f t="shared" si="338"/>
        <v>60</v>
      </c>
      <c r="AD1360" s="116">
        <f t="shared" si="339"/>
        <v>48</v>
      </c>
      <c r="AE1360" s="116">
        <f t="shared" si="340"/>
        <v>43</v>
      </c>
      <c r="AF1360" s="116">
        <f t="shared" si="341"/>
        <v>33</v>
      </c>
      <c r="AG1360" s="116">
        <f t="shared" si="342"/>
        <v>36</v>
      </c>
      <c r="AH1360" s="116">
        <f t="shared" si="343"/>
        <v>43</v>
      </c>
      <c r="AI1360" s="116">
        <f t="shared" si="344"/>
        <v>0</v>
      </c>
      <c r="AJ1360" s="116">
        <f t="shared" si="345"/>
        <v>0</v>
      </c>
      <c r="AK1360" s="116">
        <f t="shared" si="346"/>
        <v>0</v>
      </c>
      <c r="AL1360" s="116">
        <f t="shared" si="347"/>
        <v>0</v>
      </c>
      <c r="AM1360" s="116">
        <f t="shared" si="348"/>
        <v>0</v>
      </c>
      <c r="AN1360" s="116">
        <f t="shared" si="349"/>
        <v>0</v>
      </c>
      <c r="AO1360" s="116">
        <f t="shared" si="350"/>
        <v>0</v>
      </c>
      <c r="AP1360" s="116">
        <f t="shared" si="351"/>
        <v>0</v>
      </c>
      <c r="AQ1360" s="116">
        <f t="shared" si="352"/>
        <v>263</v>
      </c>
    </row>
    <row r="1361" spans="1:43" x14ac:dyDescent="0.25">
      <c r="A1361" s="119" t="s">
        <v>1720</v>
      </c>
      <c r="B1361" s="119" t="s">
        <v>1724</v>
      </c>
      <c r="C1361" s="120">
        <v>0</v>
      </c>
      <c r="D1361" s="120">
        <v>58</v>
      </c>
      <c r="E1361" s="120">
        <v>52</v>
      </c>
      <c r="F1361" s="120">
        <v>62</v>
      </c>
      <c r="G1361" s="120">
        <v>47</v>
      </c>
      <c r="H1361" s="120">
        <v>62</v>
      </c>
      <c r="I1361" s="120">
        <v>60</v>
      </c>
      <c r="J1361" s="120">
        <v>0</v>
      </c>
      <c r="K1361" s="120">
        <v>0</v>
      </c>
      <c r="L1361" s="120">
        <v>0</v>
      </c>
      <c r="M1361" s="120">
        <v>0</v>
      </c>
      <c r="N1361" s="120">
        <v>0</v>
      </c>
      <c r="O1361" s="120">
        <v>0</v>
      </c>
      <c r="P1361" s="120">
        <v>0</v>
      </c>
      <c r="Q1361" s="120">
        <v>0</v>
      </c>
      <c r="R1361" s="120">
        <v>341</v>
      </c>
      <c r="AB1361" s="116">
        <f t="shared" si="337"/>
        <v>0</v>
      </c>
      <c r="AC1361" s="116">
        <f t="shared" si="338"/>
        <v>58</v>
      </c>
      <c r="AD1361" s="116">
        <f t="shared" si="339"/>
        <v>52</v>
      </c>
      <c r="AE1361" s="116">
        <f t="shared" si="340"/>
        <v>62</v>
      </c>
      <c r="AF1361" s="116">
        <f t="shared" si="341"/>
        <v>47</v>
      </c>
      <c r="AG1361" s="116">
        <f t="shared" si="342"/>
        <v>62</v>
      </c>
      <c r="AH1361" s="116">
        <f t="shared" si="343"/>
        <v>60</v>
      </c>
      <c r="AI1361" s="116">
        <f t="shared" si="344"/>
        <v>0</v>
      </c>
      <c r="AJ1361" s="116">
        <f t="shared" si="345"/>
        <v>0</v>
      </c>
      <c r="AK1361" s="116">
        <f t="shared" si="346"/>
        <v>0</v>
      </c>
      <c r="AL1361" s="116">
        <f t="shared" si="347"/>
        <v>0</v>
      </c>
      <c r="AM1361" s="116">
        <f t="shared" si="348"/>
        <v>0</v>
      </c>
      <c r="AN1361" s="116">
        <f t="shared" si="349"/>
        <v>0</v>
      </c>
      <c r="AO1361" s="116">
        <f t="shared" si="350"/>
        <v>0</v>
      </c>
      <c r="AP1361" s="116">
        <f t="shared" si="351"/>
        <v>0</v>
      </c>
      <c r="AQ1361" s="116">
        <f t="shared" si="352"/>
        <v>341</v>
      </c>
    </row>
    <row r="1362" spans="1:43" x14ac:dyDescent="0.25">
      <c r="A1362" s="119" t="s">
        <v>1720</v>
      </c>
      <c r="B1362" s="119" t="s">
        <v>1725</v>
      </c>
      <c r="C1362" s="120">
        <v>0</v>
      </c>
      <c r="D1362" s="120">
        <v>0</v>
      </c>
      <c r="E1362" s="120">
        <v>0</v>
      </c>
      <c r="F1362" s="120">
        <v>0</v>
      </c>
      <c r="G1362" s="120">
        <v>0</v>
      </c>
      <c r="H1362" s="120">
        <v>0</v>
      </c>
      <c r="I1362" s="120">
        <v>0</v>
      </c>
      <c r="J1362" s="120">
        <v>0</v>
      </c>
      <c r="K1362" s="120">
        <v>0</v>
      </c>
      <c r="L1362" s="120">
        <v>0</v>
      </c>
      <c r="M1362" s="120">
        <v>187</v>
      </c>
      <c r="N1362" s="120">
        <v>174</v>
      </c>
      <c r="O1362" s="120">
        <v>160</v>
      </c>
      <c r="P1362" s="120">
        <v>204</v>
      </c>
      <c r="Q1362" s="120">
        <v>0</v>
      </c>
      <c r="R1362" s="120">
        <v>725</v>
      </c>
      <c r="AB1362" s="116">
        <f t="shared" si="337"/>
        <v>0</v>
      </c>
      <c r="AC1362" s="116">
        <f t="shared" si="338"/>
        <v>0</v>
      </c>
      <c r="AD1362" s="116">
        <f t="shared" si="339"/>
        <v>0</v>
      </c>
      <c r="AE1362" s="116">
        <f t="shared" si="340"/>
        <v>0</v>
      </c>
      <c r="AF1362" s="116">
        <f t="shared" si="341"/>
        <v>0</v>
      </c>
      <c r="AG1362" s="116">
        <f t="shared" si="342"/>
        <v>0</v>
      </c>
      <c r="AH1362" s="116">
        <f t="shared" si="343"/>
        <v>0</v>
      </c>
      <c r="AI1362" s="116">
        <f t="shared" si="344"/>
        <v>0</v>
      </c>
      <c r="AJ1362" s="116">
        <f t="shared" si="345"/>
        <v>0</v>
      </c>
      <c r="AK1362" s="116">
        <f t="shared" si="346"/>
        <v>0</v>
      </c>
      <c r="AL1362" s="116">
        <f t="shared" si="347"/>
        <v>187</v>
      </c>
      <c r="AM1362" s="116">
        <f t="shared" si="348"/>
        <v>174</v>
      </c>
      <c r="AN1362" s="116">
        <f t="shared" si="349"/>
        <v>160</v>
      </c>
      <c r="AO1362" s="116">
        <f t="shared" si="350"/>
        <v>204</v>
      </c>
      <c r="AP1362" s="116">
        <f t="shared" si="351"/>
        <v>0</v>
      </c>
      <c r="AQ1362" s="116">
        <f t="shared" si="352"/>
        <v>725</v>
      </c>
    </row>
    <row r="1363" spans="1:43" x14ac:dyDescent="0.25">
      <c r="A1363" s="119" t="s">
        <v>1720</v>
      </c>
      <c r="B1363" s="119" t="s">
        <v>1726</v>
      </c>
      <c r="C1363" s="120">
        <v>82</v>
      </c>
      <c r="D1363" s="120">
        <v>56</v>
      </c>
      <c r="E1363" s="120">
        <v>40</v>
      </c>
      <c r="F1363" s="120">
        <v>67</v>
      </c>
      <c r="G1363" s="120">
        <v>60</v>
      </c>
      <c r="H1363" s="120">
        <v>58</v>
      </c>
      <c r="I1363" s="120">
        <v>61</v>
      </c>
      <c r="J1363" s="120">
        <v>0</v>
      </c>
      <c r="K1363" s="120">
        <v>0</v>
      </c>
      <c r="L1363" s="120">
        <v>0</v>
      </c>
      <c r="M1363" s="120">
        <v>0</v>
      </c>
      <c r="N1363" s="120">
        <v>0</v>
      </c>
      <c r="O1363" s="120">
        <v>0</v>
      </c>
      <c r="P1363" s="120">
        <v>0</v>
      </c>
      <c r="Q1363" s="120">
        <v>0</v>
      </c>
      <c r="R1363" s="120">
        <v>424</v>
      </c>
      <c r="AB1363" s="116">
        <f t="shared" si="337"/>
        <v>82</v>
      </c>
      <c r="AC1363" s="116">
        <f t="shared" si="338"/>
        <v>56</v>
      </c>
      <c r="AD1363" s="116">
        <f t="shared" si="339"/>
        <v>40</v>
      </c>
      <c r="AE1363" s="116">
        <f t="shared" si="340"/>
        <v>67</v>
      </c>
      <c r="AF1363" s="116">
        <f t="shared" si="341"/>
        <v>60</v>
      </c>
      <c r="AG1363" s="116">
        <f t="shared" si="342"/>
        <v>58</v>
      </c>
      <c r="AH1363" s="116">
        <f t="shared" si="343"/>
        <v>61</v>
      </c>
      <c r="AI1363" s="116">
        <f t="shared" si="344"/>
        <v>0</v>
      </c>
      <c r="AJ1363" s="116">
        <f t="shared" si="345"/>
        <v>0</v>
      </c>
      <c r="AK1363" s="116">
        <f t="shared" si="346"/>
        <v>0</v>
      </c>
      <c r="AL1363" s="116">
        <f t="shared" si="347"/>
        <v>0</v>
      </c>
      <c r="AM1363" s="116">
        <f t="shared" si="348"/>
        <v>0</v>
      </c>
      <c r="AN1363" s="116">
        <f t="shared" si="349"/>
        <v>0</v>
      </c>
      <c r="AO1363" s="116">
        <f t="shared" si="350"/>
        <v>0</v>
      </c>
      <c r="AP1363" s="116">
        <f t="shared" si="351"/>
        <v>0</v>
      </c>
      <c r="AQ1363" s="116">
        <f t="shared" si="352"/>
        <v>424</v>
      </c>
    </row>
    <row r="1364" spans="1:43" x14ac:dyDescent="0.25">
      <c r="A1364" s="119" t="s">
        <v>1727</v>
      </c>
      <c r="B1364" s="119" t="s">
        <v>1728</v>
      </c>
      <c r="C1364" s="120">
        <v>0</v>
      </c>
      <c r="D1364" s="120">
        <v>0</v>
      </c>
      <c r="E1364" s="120">
        <v>0</v>
      </c>
      <c r="F1364" s="120">
        <v>0</v>
      </c>
      <c r="G1364" s="120">
        <v>0</v>
      </c>
      <c r="H1364" s="120">
        <v>0</v>
      </c>
      <c r="I1364" s="120">
        <v>0</v>
      </c>
      <c r="J1364" s="120">
        <v>159</v>
      </c>
      <c r="K1364" s="120">
        <v>170</v>
      </c>
      <c r="L1364" s="120">
        <v>171</v>
      </c>
      <c r="M1364" s="120">
        <v>0</v>
      </c>
      <c r="N1364" s="120">
        <v>0</v>
      </c>
      <c r="O1364" s="120">
        <v>0</v>
      </c>
      <c r="P1364" s="120">
        <v>0</v>
      </c>
      <c r="Q1364" s="120">
        <v>0</v>
      </c>
      <c r="R1364" s="120">
        <v>500</v>
      </c>
      <c r="AB1364" s="116">
        <f t="shared" si="337"/>
        <v>0</v>
      </c>
      <c r="AC1364" s="116">
        <f t="shared" si="338"/>
        <v>0</v>
      </c>
      <c r="AD1364" s="116">
        <f t="shared" si="339"/>
        <v>0</v>
      </c>
      <c r="AE1364" s="116">
        <f t="shared" si="340"/>
        <v>0</v>
      </c>
      <c r="AF1364" s="116">
        <f t="shared" si="341"/>
        <v>0</v>
      </c>
      <c r="AG1364" s="116">
        <f t="shared" si="342"/>
        <v>0</v>
      </c>
      <c r="AH1364" s="116">
        <f t="shared" si="343"/>
        <v>0</v>
      </c>
      <c r="AI1364" s="116">
        <f t="shared" si="344"/>
        <v>159</v>
      </c>
      <c r="AJ1364" s="116">
        <f t="shared" si="345"/>
        <v>170</v>
      </c>
      <c r="AK1364" s="116">
        <f t="shared" si="346"/>
        <v>171</v>
      </c>
      <c r="AL1364" s="116">
        <f t="shared" si="347"/>
        <v>0</v>
      </c>
      <c r="AM1364" s="116">
        <f t="shared" si="348"/>
        <v>0</v>
      </c>
      <c r="AN1364" s="116">
        <f t="shared" si="349"/>
        <v>0</v>
      </c>
      <c r="AO1364" s="116">
        <f t="shared" si="350"/>
        <v>0</v>
      </c>
      <c r="AP1364" s="116">
        <f t="shared" si="351"/>
        <v>0</v>
      </c>
      <c r="AQ1364" s="116">
        <f t="shared" si="352"/>
        <v>500</v>
      </c>
    </row>
    <row r="1365" spans="1:43" x14ac:dyDescent="0.25">
      <c r="A1365" s="119" t="s">
        <v>1727</v>
      </c>
      <c r="B1365" s="119" t="s">
        <v>1729</v>
      </c>
      <c r="C1365" s="120">
        <v>0</v>
      </c>
      <c r="D1365" s="120">
        <v>71</v>
      </c>
      <c r="E1365" s="120">
        <v>72</v>
      </c>
      <c r="F1365" s="120">
        <v>73</v>
      </c>
      <c r="G1365" s="120">
        <v>68</v>
      </c>
      <c r="H1365" s="120">
        <v>74</v>
      </c>
      <c r="I1365" s="120">
        <v>85</v>
      </c>
      <c r="J1365" s="120">
        <v>0</v>
      </c>
      <c r="K1365" s="120">
        <v>0</v>
      </c>
      <c r="L1365" s="120">
        <v>0</v>
      </c>
      <c r="M1365" s="120">
        <v>0</v>
      </c>
      <c r="N1365" s="120">
        <v>0</v>
      </c>
      <c r="O1365" s="120">
        <v>0</v>
      </c>
      <c r="P1365" s="120">
        <v>0</v>
      </c>
      <c r="Q1365" s="120">
        <v>0</v>
      </c>
      <c r="R1365" s="120">
        <v>443</v>
      </c>
      <c r="AB1365" s="116">
        <f t="shared" si="337"/>
        <v>0</v>
      </c>
      <c r="AC1365" s="116">
        <f t="shared" si="338"/>
        <v>71</v>
      </c>
      <c r="AD1365" s="116">
        <f t="shared" si="339"/>
        <v>72</v>
      </c>
      <c r="AE1365" s="116">
        <f t="shared" si="340"/>
        <v>73</v>
      </c>
      <c r="AF1365" s="116">
        <f t="shared" si="341"/>
        <v>68</v>
      </c>
      <c r="AG1365" s="116">
        <f t="shared" si="342"/>
        <v>74</v>
      </c>
      <c r="AH1365" s="116">
        <f t="shared" si="343"/>
        <v>85</v>
      </c>
      <c r="AI1365" s="116">
        <f t="shared" si="344"/>
        <v>0</v>
      </c>
      <c r="AJ1365" s="116">
        <f t="shared" si="345"/>
        <v>0</v>
      </c>
      <c r="AK1365" s="116">
        <f t="shared" si="346"/>
        <v>0</v>
      </c>
      <c r="AL1365" s="116">
        <f t="shared" si="347"/>
        <v>0</v>
      </c>
      <c r="AM1365" s="116">
        <f t="shared" si="348"/>
        <v>0</v>
      </c>
      <c r="AN1365" s="116">
        <f t="shared" si="349"/>
        <v>0</v>
      </c>
      <c r="AO1365" s="116">
        <f t="shared" si="350"/>
        <v>0</v>
      </c>
      <c r="AP1365" s="116">
        <f t="shared" si="351"/>
        <v>0</v>
      </c>
      <c r="AQ1365" s="116">
        <f t="shared" si="352"/>
        <v>443</v>
      </c>
    </row>
    <row r="1366" spans="1:43" x14ac:dyDescent="0.25">
      <c r="A1366" s="119" t="s">
        <v>1727</v>
      </c>
      <c r="B1366" s="119" t="s">
        <v>1730</v>
      </c>
      <c r="C1366" s="120">
        <v>51</v>
      </c>
      <c r="D1366" s="120">
        <v>91</v>
      </c>
      <c r="E1366" s="120">
        <v>71</v>
      </c>
      <c r="F1366" s="120">
        <v>88</v>
      </c>
      <c r="G1366" s="120">
        <v>96</v>
      </c>
      <c r="H1366" s="120">
        <v>101</v>
      </c>
      <c r="I1366" s="120">
        <v>80</v>
      </c>
      <c r="J1366" s="120">
        <v>0</v>
      </c>
      <c r="K1366" s="120">
        <v>0</v>
      </c>
      <c r="L1366" s="120">
        <v>0</v>
      </c>
      <c r="M1366" s="120">
        <v>0</v>
      </c>
      <c r="N1366" s="120">
        <v>0</v>
      </c>
      <c r="O1366" s="120">
        <v>0</v>
      </c>
      <c r="P1366" s="120">
        <v>0</v>
      </c>
      <c r="Q1366" s="120">
        <v>0</v>
      </c>
      <c r="R1366" s="120">
        <v>578</v>
      </c>
      <c r="AB1366" s="116">
        <f t="shared" si="337"/>
        <v>51</v>
      </c>
      <c r="AC1366" s="116">
        <f t="shared" si="338"/>
        <v>91</v>
      </c>
      <c r="AD1366" s="116">
        <f t="shared" si="339"/>
        <v>71</v>
      </c>
      <c r="AE1366" s="116">
        <f t="shared" si="340"/>
        <v>88</v>
      </c>
      <c r="AF1366" s="116">
        <f t="shared" si="341"/>
        <v>96</v>
      </c>
      <c r="AG1366" s="116">
        <f t="shared" si="342"/>
        <v>101</v>
      </c>
      <c r="AH1366" s="116">
        <f t="shared" si="343"/>
        <v>80</v>
      </c>
      <c r="AI1366" s="116">
        <f t="shared" si="344"/>
        <v>0</v>
      </c>
      <c r="AJ1366" s="116">
        <f t="shared" si="345"/>
        <v>0</v>
      </c>
      <c r="AK1366" s="116">
        <f t="shared" si="346"/>
        <v>0</v>
      </c>
      <c r="AL1366" s="116">
        <f t="shared" si="347"/>
        <v>0</v>
      </c>
      <c r="AM1366" s="116">
        <f t="shared" si="348"/>
        <v>0</v>
      </c>
      <c r="AN1366" s="116">
        <f t="shared" si="349"/>
        <v>0</v>
      </c>
      <c r="AO1366" s="116">
        <f t="shared" si="350"/>
        <v>0</v>
      </c>
      <c r="AP1366" s="116">
        <f t="shared" si="351"/>
        <v>0</v>
      </c>
      <c r="AQ1366" s="116">
        <f t="shared" si="352"/>
        <v>578</v>
      </c>
    </row>
    <row r="1367" spans="1:43" x14ac:dyDescent="0.25">
      <c r="A1367" s="119" t="s">
        <v>1727</v>
      </c>
      <c r="B1367" s="119" t="s">
        <v>1731</v>
      </c>
      <c r="C1367" s="120">
        <v>0</v>
      </c>
      <c r="D1367" s="120">
        <v>0</v>
      </c>
      <c r="E1367" s="120">
        <v>0</v>
      </c>
      <c r="F1367" s="120">
        <v>0</v>
      </c>
      <c r="G1367" s="120">
        <v>0</v>
      </c>
      <c r="H1367" s="120">
        <v>0</v>
      </c>
      <c r="I1367" s="120">
        <v>0</v>
      </c>
      <c r="J1367" s="120">
        <v>0</v>
      </c>
      <c r="K1367" s="120">
        <v>0</v>
      </c>
      <c r="L1367" s="120">
        <v>0</v>
      </c>
      <c r="M1367" s="120">
        <v>121</v>
      </c>
      <c r="N1367" s="120">
        <v>124</v>
      </c>
      <c r="O1367" s="120">
        <v>110</v>
      </c>
      <c r="P1367" s="120">
        <v>150</v>
      </c>
      <c r="Q1367" s="120">
        <v>0</v>
      </c>
      <c r="R1367" s="120">
        <v>505</v>
      </c>
      <c r="AB1367" s="116">
        <f t="shared" si="337"/>
        <v>0</v>
      </c>
      <c r="AC1367" s="116">
        <f t="shared" si="338"/>
        <v>0</v>
      </c>
      <c r="AD1367" s="116">
        <f t="shared" si="339"/>
        <v>0</v>
      </c>
      <c r="AE1367" s="116">
        <f t="shared" si="340"/>
        <v>0</v>
      </c>
      <c r="AF1367" s="116">
        <f t="shared" si="341"/>
        <v>0</v>
      </c>
      <c r="AG1367" s="116">
        <f t="shared" si="342"/>
        <v>0</v>
      </c>
      <c r="AH1367" s="116">
        <f t="shared" si="343"/>
        <v>0</v>
      </c>
      <c r="AI1367" s="116">
        <f t="shared" si="344"/>
        <v>0</v>
      </c>
      <c r="AJ1367" s="116">
        <f t="shared" si="345"/>
        <v>0</v>
      </c>
      <c r="AK1367" s="116">
        <f t="shared" si="346"/>
        <v>0</v>
      </c>
      <c r="AL1367" s="116">
        <f t="shared" si="347"/>
        <v>121</v>
      </c>
      <c r="AM1367" s="116">
        <f t="shared" si="348"/>
        <v>124</v>
      </c>
      <c r="AN1367" s="116">
        <f t="shared" si="349"/>
        <v>110</v>
      </c>
      <c r="AO1367" s="116">
        <f t="shared" si="350"/>
        <v>150</v>
      </c>
      <c r="AP1367" s="116">
        <f t="shared" si="351"/>
        <v>0</v>
      </c>
      <c r="AQ1367" s="116">
        <f t="shared" si="352"/>
        <v>505</v>
      </c>
    </row>
    <row r="1368" spans="1:43" x14ac:dyDescent="0.25">
      <c r="A1368" s="119" t="s">
        <v>1727</v>
      </c>
      <c r="B1368" s="119" t="s">
        <v>1732</v>
      </c>
      <c r="C1368" s="120">
        <v>0</v>
      </c>
      <c r="D1368" s="120">
        <v>0</v>
      </c>
      <c r="E1368" s="120">
        <v>0</v>
      </c>
      <c r="F1368" s="120">
        <v>0</v>
      </c>
      <c r="G1368" s="120">
        <v>0</v>
      </c>
      <c r="H1368" s="120">
        <v>0</v>
      </c>
      <c r="I1368" s="120">
        <v>0</v>
      </c>
      <c r="J1368" s="120">
        <v>0</v>
      </c>
      <c r="K1368" s="120">
        <v>0</v>
      </c>
      <c r="L1368" s="120">
        <v>0</v>
      </c>
      <c r="M1368" s="120">
        <v>0</v>
      </c>
      <c r="N1368" s="120">
        <v>0</v>
      </c>
      <c r="O1368" s="120">
        <v>0</v>
      </c>
      <c r="P1368" s="120">
        <v>0</v>
      </c>
      <c r="Q1368" s="120">
        <v>6</v>
      </c>
      <c r="R1368" s="120">
        <v>6</v>
      </c>
      <c r="AB1368" s="116">
        <f t="shared" si="337"/>
        <v>0</v>
      </c>
      <c r="AC1368" s="116">
        <f t="shared" si="338"/>
        <v>0</v>
      </c>
      <c r="AD1368" s="116">
        <f t="shared" si="339"/>
        <v>0</v>
      </c>
      <c r="AE1368" s="116">
        <f t="shared" si="340"/>
        <v>0</v>
      </c>
      <c r="AF1368" s="116">
        <f t="shared" si="341"/>
        <v>0</v>
      </c>
      <c r="AG1368" s="116">
        <f t="shared" si="342"/>
        <v>0</v>
      </c>
      <c r="AH1368" s="116">
        <f t="shared" si="343"/>
        <v>0</v>
      </c>
      <c r="AI1368" s="116">
        <f t="shared" si="344"/>
        <v>0</v>
      </c>
      <c r="AJ1368" s="116">
        <f t="shared" si="345"/>
        <v>0</v>
      </c>
      <c r="AK1368" s="116">
        <f t="shared" si="346"/>
        <v>0</v>
      </c>
      <c r="AL1368" s="116">
        <f t="shared" si="347"/>
        <v>0</v>
      </c>
      <c r="AM1368" s="116">
        <f t="shared" si="348"/>
        <v>0</v>
      </c>
      <c r="AN1368" s="116">
        <f t="shared" si="349"/>
        <v>0</v>
      </c>
      <c r="AO1368" s="116">
        <f t="shared" si="350"/>
        <v>0</v>
      </c>
      <c r="AP1368" s="116">
        <f t="shared" si="351"/>
        <v>6</v>
      </c>
      <c r="AQ1368" s="116">
        <f t="shared" si="352"/>
        <v>6</v>
      </c>
    </row>
    <row r="1369" spans="1:43" x14ac:dyDescent="0.25">
      <c r="A1369" s="119" t="s">
        <v>1733</v>
      </c>
      <c r="B1369" s="119" t="s">
        <v>1734</v>
      </c>
      <c r="C1369" s="120">
        <v>0</v>
      </c>
      <c r="D1369" s="120">
        <v>65</v>
      </c>
      <c r="E1369" s="120">
        <v>59</v>
      </c>
      <c r="F1369" s="120">
        <v>85</v>
      </c>
      <c r="G1369" s="120">
        <v>63</v>
      </c>
      <c r="H1369" s="120">
        <v>81</v>
      </c>
      <c r="I1369" s="120">
        <v>80</v>
      </c>
      <c r="J1369" s="120">
        <v>0</v>
      </c>
      <c r="K1369" s="120">
        <v>0</v>
      </c>
      <c r="L1369" s="120">
        <v>0</v>
      </c>
      <c r="M1369" s="120">
        <v>0</v>
      </c>
      <c r="N1369" s="120">
        <v>0</v>
      </c>
      <c r="O1369" s="120">
        <v>0</v>
      </c>
      <c r="P1369" s="120">
        <v>0</v>
      </c>
      <c r="Q1369" s="120">
        <v>0</v>
      </c>
      <c r="R1369" s="120">
        <v>433</v>
      </c>
      <c r="AB1369" s="116">
        <f t="shared" si="337"/>
        <v>0</v>
      </c>
      <c r="AC1369" s="116">
        <f t="shared" si="338"/>
        <v>65</v>
      </c>
      <c r="AD1369" s="116">
        <f t="shared" si="339"/>
        <v>59</v>
      </c>
      <c r="AE1369" s="116">
        <f t="shared" si="340"/>
        <v>85</v>
      </c>
      <c r="AF1369" s="116">
        <f t="shared" si="341"/>
        <v>63</v>
      </c>
      <c r="AG1369" s="116">
        <f t="shared" si="342"/>
        <v>81</v>
      </c>
      <c r="AH1369" s="116">
        <f t="shared" si="343"/>
        <v>80</v>
      </c>
      <c r="AI1369" s="116">
        <f t="shared" si="344"/>
        <v>0</v>
      </c>
      <c r="AJ1369" s="116">
        <f t="shared" si="345"/>
        <v>0</v>
      </c>
      <c r="AK1369" s="116">
        <f t="shared" si="346"/>
        <v>0</v>
      </c>
      <c r="AL1369" s="116">
        <f t="shared" si="347"/>
        <v>0</v>
      </c>
      <c r="AM1369" s="116">
        <f t="shared" si="348"/>
        <v>0</v>
      </c>
      <c r="AN1369" s="116">
        <f t="shared" si="349"/>
        <v>0</v>
      </c>
      <c r="AO1369" s="116">
        <f t="shared" si="350"/>
        <v>0</v>
      </c>
      <c r="AP1369" s="116">
        <f t="shared" si="351"/>
        <v>0</v>
      </c>
      <c r="AQ1369" s="116">
        <f t="shared" si="352"/>
        <v>433</v>
      </c>
    </row>
    <row r="1370" spans="1:43" x14ac:dyDescent="0.25">
      <c r="A1370" s="119" t="s">
        <v>1733</v>
      </c>
      <c r="B1370" s="119" t="s">
        <v>1735</v>
      </c>
      <c r="C1370" s="120">
        <v>0</v>
      </c>
      <c r="D1370" s="120">
        <v>63</v>
      </c>
      <c r="E1370" s="120">
        <v>68</v>
      </c>
      <c r="F1370" s="120">
        <v>75</v>
      </c>
      <c r="G1370" s="120">
        <v>81</v>
      </c>
      <c r="H1370" s="120">
        <v>84</v>
      </c>
      <c r="I1370" s="120">
        <v>87</v>
      </c>
      <c r="J1370" s="120">
        <v>0</v>
      </c>
      <c r="K1370" s="120">
        <v>0</v>
      </c>
      <c r="L1370" s="120">
        <v>0</v>
      </c>
      <c r="M1370" s="120">
        <v>0</v>
      </c>
      <c r="N1370" s="120">
        <v>0</v>
      </c>
      <c r="O1370" s="120">
        <v>0</v>
      </c>
      <c r="P1370" s="120">
        <v>0</v>
      </c>
      <c r="Q1370" s="120">
        <v>0</v>
      </c>
      <c r="R1370" s="120">
        <v>458</v>
      </c>
      <c r="AB1370" s="116">
        <f t="shared" si="337"/>
        <v>0</v>
      </c>
      <c r="AC1370" s="116">
        <f t="shared" si="338"/>
        <v>63</v>
      </c>
      <c r="AD1370" s="116">
        <f t="shared" si="339"/>
        <v>68</v>
      </c>
      <c r="AE1370" s="116">
        <f t="shared" si="340"/>
        <v>75</v>
      </c>
      <c r="AF1370" s="116">
        <f t="shared" si="341"/>
        <v>81</v>
      </c>
      <c r="AG1370" s="116">
        <f t="shared" si="342"/>
        <v>84</v>
      </c>
      <c r="AH1370" s="116">
        <f t="shared" si="343"/>
        <v>87</v>
      </c>
      <c r="AI1370" s="116">
        <f t="shared" si="344"/>
        <v>0</v>
      </c>
      <c r="AJ1370" s="116">
        <f t="shared" si="345"/>
        <v>0</v>
      </c>
      <c r="AK1370" s="116">
        <f t="shared" si="346"/>
        <v>0</v>
      </c>
      <c r="AL1370" s="116">
        <f t="shared" si="347"/>
        <v>0</v>
      </c>
      <c r="AM1370" s="116">
        <f t="shared" si="348"/>
        <v>0</v>
      </c>
      <c r="AN1370" s="116">
        <f t="shared" si="349"/>
        <v>0</v>
      </c>
      <c r="AO1370" s="116">
        <f t="shared" si="350"/>
        <v>0</v>
      </c>
      <c r="AP1370" s="116">
        <f t="shared" si="351"/>
        <v>0</v>
      </c>
      <c r="AQ1370" s="116">
        <f t="shared" si="352"/>
        <v>458</v>
      </c>
    </row>
    <row r="1371" spans="1:43" x14ac:dyDescent="0.25">
      <c r="A1371" s="119" t="s">
        <v>1733</v>
      </c>
      <c r="B1371" s="119" t="s">
        <v>1736</v>
      </c>
      <c r="C1371" s="120">
        <v>0</v>
      </c>
      <c r="D1371" s="120">
        <v>86</v>
      </c>
      <c r="E1371" s="120">
        <v>88</v>
      </c>
      <c r="F1371" s="120">
        <v>90</v>
      </c>
      <c r="G1371" s="120">
        <v>85</v>
      </c>
      <c r="H1371" s="120">
        <v>89</v>
      </c>
      <c r="I1371" s="120">
        <v>107</v>
      </c>
      <c r="J1371" s="120">
        <v>0</v>
      </c>
      <c r="K1371" s="120">
        <v>0</v>
      </c>
      <c r="L1371" s="120">
        <v>0</v>
      </c>
      <c r="M1371" s="120">
        <v>0</v>
      </c>
      <c r="N1371" s="120">
        <v>0</v>
      </c>
      <c r="O1371" s="120">
        <v>0</v>
      </c>
      <c r="P1371" s="120">
        <v>0</v>
      </c>
      <c r="Q1371" s="120">
        <v>0</v>
      </c>
      <c r="R1371" s="120">
        <v>545</v>
      </c>
      <c r="AB1371" s="116">
        <f t="shared" si="337"/>
        <v>0</v>
      </c>
      <c r="AC1371" s="116">
        <f t="shared" si="338"/>
        <v>86</v>
      </c>
      <c r="AD1371" s="116">
        <f t="shared" si="339"/>
        <v>88</v>
      </c>
      <c r="AE1371" s="116">
        <f t="shared" si="340"/>
        <v>90</v>
      </c>
      <c r="AF1371" s="116">
        <f t="shared" si="341"/>
        <v>85</v>
      </c>
      <c r="AG1371" s="116">
        <f t="shared" si="342"/>
        <v>89</v>
      </c>
      <c r="AH1371" s="116">
        <f t="shared" si="343"/>
        <v>107</v>
      </c>
      <c r="AI1371" s="116">
        <f t="shared" si="344"/>
        <v>0</v>
      </c>
      <c r="AJ1371" s="116">
        <f t="shared" si="345"/>
        <v>0</v>
      </c>
      <c r="AK1371" s="116">
        <f t="shared" si="346"/>
        <v>0</v>
      </c>
      <c r="AL1371" s="116">
        <f t="shared" si="347"/>
        <v>0</v>
      </c>
      <c r="AM1371" s="116">
        <f t="shared" si="348"/>
        <v>0</v>
      </c>
      <c r="AN1371" s="116">
        <f t="shared" si="349"/>
        <v>0</v>
      </c>
      <c r="AO1371" s="116">
        <f t="shared" si="350"/>
        <v>0</v>
      </c>
      <c r="AP1371" s="116">
        <f t="shared" si="351"/>
        <v>0</v>
      </c>
      <c r="AQ1371" s="116">
        <f t="shared" si="352"/>
        <v>545</v>
      </c>
    </row>
    <row r="1372" spans="1:43" x14ac:dyDescent="0.25">
      <c r="A1372" s="119" t="s">
        <v>1733</v>
      </c>
      <c r="B1372" s="119" t="s">
        <v>1737</v>
      </c>
      <c r="C1372" s="120">
        <v>56</v>
      </c>
      <c r="D1372" s="120">
        <v>0</v>
      </c>
      <c r="E1372" s="120">
        <v>0</v>
      </c>
      <c r="F1372" s="120">
        <v>0</v>
      </c>
      <c r="G1372" s="120">
        <v>0</v>
      </c>
      <c r="H1372" s="120">
        <v>0</v>
      </c>
      <c r="I1372" s="120">
        <v>0</v>
      </c>
      <c r="J1372" s="120">
        <v>0</v>
      </c>
      <c r="K1372" s="120">
        <v>0</v>
      </c>
      <c r="L1372" s="120">
        <v>0</v>
      </c>
      <c r="M1372" s="120">
        <v>0</v>
      </c>
      <c r="N1372" s="120">
        <v>0</v>
      </c>
      <c r="O1372" s="120">
        <v>0</v>
      </c>
      <c r="P1372" s="120">
        <v>0</v>
      </c>
      <c r="Q1372" s="120">
        <v>0</v>
      </c>
      <c r="R1372" s="120">
        <v>56</v>
      </c>
      <c r="AB1372" s="116">
        <f t="shared" si="337"/>
        <v>56</v>
      </c>
      <c r="AC1372" s="116">
        <f t="shared" si="338"/>
        <v>0</v>
      </c>
      <c r="AD1372" s="116">
        <f t="shared" si="339"/>
        <v>0</v>
      </c>
      <c r="AE1372" s="116">
        <f t="shared" si="340"/>
        <v>0</v>
      </c>
      <c r="AF1372" s="116">
        <f t="shared" si="341"/>
        <v>0</v>
      </c>
      <c r="AG1372" s="116">
        <f t="shared" si="342"/>
        <v>0</v>
      </c>
      <c r="AH1372" s="116">
        <f t="shared" si="343"/>
        <v>0</v>
      </c>
      <c r="AI1372" s="116">
        <f t="shared" si="344"/>
        <v>0</v>
      </c>
      <c r="AJ1372" s="116">
        <f t="shared" si="345"/>
        <v>0</v>
      </c>
      <c r="AK1372" s="116">
        <f t="shared" si="346"/>
        <v>0</v>
      </c>
      <c r="AL1372" s="116">
        <f t="shared" si="347"/>
        <v>0</v>
      </c>
      <c r="AM1372" s="116">
        <f t="shared" si="348"/>
        <v>0</v>
      </c>
      <c r="AN1372" s="116">
        <f t="shared" si="349"/>
        <v>0</v>
      </c>
      <c r="AO1372" s="116">
        <f t="shared" si="350"/>
        <v>0</v>
      </c>
      <c r="AP1372" s="116">
        <f t="shared" si="351"/>
        <v>0</v>
      </c>
      <c r="AQ1372" s="116">
        <f t="shared" si="352"/>
        <v>56</v>
      </c>
    </row>
    <row r="1373" spans="1:43" x14ac:dyDescent="0.25">
      <c r="A1373" s="119" t="s">
        <v>1733</v>
      </c>
      <c r="B1373" s="119" t="s">
        <v>1738</v>
      </c>
      <c r="C1373" s="120">
        <v>0</v>
      </c>
      <c r="D1373" s="120">
        <v>0</v>
      </c>
      <c r="E1373" s="120">
        <v>0</v>
      </c>
      <c r="F1373" s="120">
        <v>0</v>
      </c>
      <c r="G1373" s="120">
        <v>0</v>
      </c>
      <c r="H1373" s="120">
        <v>0</v>
      </c>
      <c r="I1373" s="120">
        <v>0</v>
      </c>
      <c r="J1373" s="120">
        <v>0</v>
      </c>
      <c r="K1373" s="120">
        <v>0</v>
      </c>
      <c r="L1373" s="120">
        <v>0</v>
      </c>
      <c r="M1373" s="120">
        <v>276</v>
      </c>
      <c r="N1373" s="120">
        <v>295</v>
      </c>
      <c r="O1373" s="120">
        <v>304</v>
      </c>
      <c r="P1373" s="120">
        <v>286</v>
      </c>
      <c r="Q1373" s="120">
        <v>0</v>
      </c>
      <c r="R1373" s="120">
        <v>1161</v>
      </c>
      <c r="AB1373" s="116">
        <f t="shared" si="337"/>
        <v>0</v>
      </c>
      <c r="AC1373" s="116">
        <f t="shared" si="338"/>
        <v>0</v>
      </c>
      <c r="AD1373" s="116">
        <f t="shared" si="339"/>
        <v>0</v>
      </c>
      <c r="AE1373" s="116">
        <f t="shared" si="340"/>
        <v>0</v>
      </c>
      <c r="AF1373" s="116">
        <f t="shared" si="341"/>
        <v>0</v>
      </c>
      <c r="AG1373" s="116">
        <f t="shared" si="342"/>
        <v>0</v>
      </c>
      <c r="AH1373" s="116">
        <f t="shared" si="343"/>
        <v>0</v>
      </c>
      <c r="AI1373" s="116">
        <f t="shared" si="344"/>
        <v>0</v>
      </c>
      <c r="AJ1373" s="116">
        <f t="shared" si="345"/>
        <v>0</v>
      </c>
      <c r="AK1373" s="116">
        <f t="shared" si="346"/>
        <v>0</v>
      </c>
      <c r="AL1373" s="116">
        <f t="shared" si="347"/>
        <v>276</v>
      </c>
      <c r="AM1373" s="116">
        <f t="shared" si="348"/>
        <v>295</v>
      </c>
      <c r="AN1373" s="116">
        <f t="shared" si="349"/>
        <v>304</v>
      </c>
      <c r="AO1373" s="116">
        <f t="shared" si="350"/>
        <v>286</v>
      </c>
      <c r="AP1373" s="116">
        <f t="shared" si="351"/>
        <v>0</v>
      </c>
      <c r="AQ1373" s="116">
        <f t="shared" si="352"/>
        <v>1161</v>
      </c>
    </row>
    <row r="1374" spans="1:43" x14ac:dyDescent="0.25">
      <c r="A1374" s="119" t="s">
        <v>1733</v>
      </c>
      <c r="B1374" s="119" t="s">
        <v>1739</v>
      </c>
      <c r="C1374" s="120">
        <v>0</v>
      </c>
      <c r="D1374" s="120">
        <v>0</v>
      </c>
      <c r="E1374" s="120">
        <v>0</v>
      </c>
      <c r="F1374" s="120">
        <v>0</v>
      </c>
      <c r="G1374" s="120">
        <v>0</v>
      </c>
      <c r="H1374" s="120">
        <v>0</v>
      </c>
      <c r="I1374" s="120">
        <v>0</v>
      </c>
      <c r="J1374" s="120">
        <v>287</v>
      </c>
      <c r="K1374" s="120">
        <v>259</v>
      </c>
      <c r="L1374" s="120">
        <v>269</v>
      </c>
      <c r="M1374" s="120">
        <v>0</v>
      </c>
      <c r="N1374" s="120">
        <v>0</v>
      </c>
      <c r="O1374" s="120">
        <v>0</v>
      </c>
      <c r="P1374" s="120">
        <v>0</v>
      </c>
      <c r="Q1374" s="120">
        <v>0</v>
      </c>
      <c r="R1374" s="120">
        <v>815</v>
      </c>
      <c r="AB1374" s="116">
        <f t="shared" si="337"/>
        <v>0</v>
      </c>
      <c r="AC1374" s="116">
        <f t="shared" si="338"/>
        <v>0</v>
      </c>
      <c r="AD1374" s="116">
        <f t="shared" si="339"/>
        <v>0</v>
      </c>
      <c r="AE1374" s="116">
        <f t="shared" si="340"/>
        <v>0</v>
      </c>
      <c r="AF1374" s="116">
        <f t="shared" si="341"/>
        <v>0</v>
      </c>
      <c r="AG1374" s="116">
        <f t="shared" si="342"/>
        <v>0</v>
      </c>
      <c r="AH1374" s="116">
        <f t="shared" si="343"/>
        <v>0</v>
      </c>
      <c r="AI1374" s="116">
        <f t="shared" si="344"/>
        <v>287</v>
      </c>
      <c r="AJ1374" s="116">
        <f t="shared" si="345"/>
        <v>259</v>
      </c>
      <c r="AK1374" s="116">
        <f t="shared" si="346"/>
        <v>269</v>
      </c>
      <c r="AL1374" s="116">
        <f t="shared" si="347"/>
        <v>0</v>
      </c>
      <c r="AM1374" s="116">
        <f t="shared" si="348"/>
        <v>0</v>
      </c>
      <c r="AN1374" s="116">
        <f t="shared" si="349"/>
        <v>0</v>
      </c>
      <c r="AO1374" s="116">
        <f t="shared" si="350"/>
        <v>0</v>
      </c>
      <c r="AP1374" s="116">
        <f t="shared" si="351"/>
        <v>0</v>
      </c>
      <c r="AQ1374" s="116">
        <f t="shared" si="352"/>
        <v>815</v>
      </c>
    </row>
    <row r="1375" spans="1:43" x14ac:dyDescent="0.25">
      <c r="A1375" s="119" t="s">
        <v>1740</v>
      </c>
      <c r="B1375" s="119" t="s">
        <v>1741</v>
      </c>
      <c r="C1375" s="120">
        <v>0</v>
      </c>
      <c r="D1375" s="120">
        <v>0</v>
      </c>
      <c r="E1375" s="120">
        <v>0</v>
      </c>
      <c r="F1375" s="120">
        <v>0</v>
      </c>
      <c r="G1375" s="120">
        <v>0</v>
      </c>
      <c r="H1375" s="120">
        <v>0</v>
      </c>
      <c r="I1375" s="120">
        <v>0</v>
      </c>
      <c r="J1375" s="120">
        <v>0</v>
      </c>
      <c r="K1375" s="120">
        <v>0</v>
      </c>
      <c r="L1375" s="120">
        <v>0</v>
      </c>
      <c r="M1375" s="120">
        <v>352</v>
      </c>
      <c r="N1375" s="120">
        <v>302</v>
      </c>
      <c r="O1375" s="120">
        <v>305</v>
      </c>
      <c r="P1375" s="120">
        <v>322</v>
      </c>
      <c r="Q1375" s="120">
        <v>1</v>
      </c>
      <c r="R1375" s="120">
        <v>1282</v>
      </c>
      <c r="AB1375" s="116">
        <f t="shared" si="337"/>
        <v>0</v>
      </c>
      <c r="AC1375" s="116">
        <f t="shared" si="338"/>
        <v>0</v>
      </c>
      <c r="AD1375" s="116">
        <f t="shared" si="339"/>
        <v>0</v>
      </c>
      <c r="AE1375" s="116">
        <f t="shared" si="340"/>
        <v>0</v>
      </c>
      <c r="AF1375" s="116">
        <f t="shared" si="341"/>
        <v>0</v>
      </c>
      <c r="AG1375" s="116">
        <f t="shared" si="342"/>
        <v>0</v>
      </c>
      <c r="AH1375" s="116">
        <f t="shared" si="343"/>
        <v>0</v>
      </c>
      <c r="AI1375" s="116">
        <f t="shared" si="344"/>
        <v>0</v>
      </c>
      <c r="AJ1375" s="116">
        <f t="shared" si="345"/>
        <v>0</v>
      </c>
      <c r="AK1375" s="116">
        <f t="shared" si="346"/>
        <v>0</v>
      </c>
      <c r="AL1375" s="116">
        <f t="shared" si="347"/>
        <v>352</v>
      </c>
      <c r="AM1375" s="116">
        <f t="shared" si="348"/>
        <v>302</v>
      </c>
      <c r="AN1375" s="116">
        <f t="shared" si="349"/>
        <v>305</v>
      </c>
      <c r="AO1375" s="116">
        <f t="shared" si="350"/>
        <v>322</v>
      </c>
      <c r="AP1375" s="116">
        <f t="shared" si="351"/>
        <v>1</v>
      </c>
      <c r="AQ1375" s="116">
        <f t="shared" si="352"/>
        <v>1282</v>
      </c>
    </row>
    <row r="1376" spans="1:43" x14ac:dyDescent="0.25">
      <c r="A1376" s="119" t="s">
        <v>1742</v>
      </c>
      <c r="B1376" s="119" t="s">
        <v>1743</v>
      </c>
      <c r="C1376" s="120">
        <v>12</v>
      </c>
      <c r="D1376" s="120">
        <v>56</v>
      </c>
      <c r="E1376" s="120">
        <v>51</v>
      </c>
      <c r="F1376" s="120">
        <v>65</v>
      </c>
      <c r="G1376" s="120">
        <v>74</v>
      </c>
      <c r="H1376" s="120">
        <v>63</v>
      </c>
      <c r="I1376" s="120">
        <v>76</v>
      </c>
      <c r="J1376" s="120">
        <v>0</v>
      </c>
      <c r="K1376" s="120">
        <v>0</v>
      </c>
      <c r="L1376" s="120">
        <v>0</v>
      </c>
      <c r="M1376" s="120">
        <v>0</v>
      </c>
      <c r="N1376" s="120">
        <v>0</v>
      </c>
      <c r="O1376" s="120">
        <v>0</v>
      </c>
      <c r="P1376" s="120">
        <v>0</v>
      </c>
      <c r="Q1376" s="120">
        <v>0</v>
      </c>
      <c r="R1376" s="120">
        <v>397</v>
      </c>
      <c r="AB1376" s="116">
        <f t="shared" si="337"/>
        <v>12</v>
      </c>
      <c r="AC1376" s="116">
        <f t="shared" si="338"/>
        <v>56</v>
      </c>
      <c r="AD1376" s="116">
        <f t="shared" si="339"/>
        <v>51</v>
      </c>
      <c r="AE1376" s="116">
        <f t="shared" si="340"/>
        <v>65</v>
      </c>
      <c r="AF1376" s="116">
        <f t="shared" si="341"/>
        <v>74</v>
      </c>
      <c r="AG1376" s="116">
        <f t="shared" si="342"/>
        <v>63</v>
      </c>
      <c r="AH1376" s="116">
        <f t="shared" si="343"/>
        <v>76</v>
      </c>
      <c r="AI1376" s="116">
        <f t="shared" si="344"/>
        <v>0</v>
      </c>
      <c r="AJ1376" s="116">
        <f t="shared" si="345"/>
        <v>0</v>
      </c>
      <c r="AK1376" s="116">
        <f t="shared" si="346"/>
        <v>0</v>
      </c>
      <c r="AL1376" s="116">
        <f t="shared" si="347"/>
        <v>0</v>
      </c>
      <c r="AM1376" s="116">
        <f t="shared" si="348"/>
        <v>0</v>
      </c>
      <c r="AN1376" s="116">
        <f t="shared" si="349"/>
        <v>0</v>
      </c>
      <c r="AO1376" s="116">
        <f t="shared" si="350"/>
        <v>0</v>
      </c>
      <c r="AP1376" s="116">
        <f t="shared" si="351"/>
        <v>0</v>
      </c>
      <c r="AQ1376" s="116">
        <f t="shared" si="352"/>
        <v>397</v>
      </c>
    </row>
    <row r="1377" spans="1:43" x14ac:dyDescent="0.25">
      <c r="A1377" s="119" t="s">
        <v>1744</v>
      </c>
      <c r="B1377" s="119" t="s">
        <v>1745</v>
      </c>
      <c r="C1377" s="120">
        <v>0</v>
      </c>
      <c r="D1377" s="120">
        <v>49</v>
      </c>
      <c r="E1377" s="120">
        <v>54</v>
      </c>
      <c r="F1377" s="120">
        <v>61</v>
      </c>
      <c r="G1377" s="120">
        <v>64</v>
      </c>
      <c r="H1377" s="120">
        <v>59</v>
      </c>
      <c r="I1377" s="120">
        <v>0</v>
      </c>
      <c r="J1377" s="120">
        <v>0</v>
      </c>
      <c r="K1377" s="120">
        <v>0</v>
      </c>
      <c r="L1377" s="120">
        <v>0</v>
      </c>
      <c r="M1377" s="120">
        <v>0</v>
      </c>
      <c r="N1377" s="120">
        <v>0</v>
      </c>
      <c r="O1377" s="120">
        <v>0</v>
      </c>
      <c r="P1377" s="120">
        <v>0</v>
      </c>
      <c r="Q1377" s="120">
        <v>0</v>
      </c>
      <c r="R1377" s="120">
        <v>287</v>
      </c>
      <c r="AB1377" s="116">
        <f t="shared" si="337"/>
        <v>0</v>
      </c>
      <c r="AC1377" s="116">
        <f t="shared" si="338"/>
        <v>49</v>
      </c>
      <c r="AD1377" s="116">
        <f t="shared" si="339"/>
        <v>54</v>
      </c>
      <c r="AE1377" s="116">
        <f t="shared" si="340"/>
        <v>61</v>
      </c>
      <c r="AF1377" s="116">
        <f t="shared" si="341"/>
        <v>64</v>
      </c>
      <c r="AG1377" s="116">
        <f t="shared" si="342"/>
        <v>59</v>
      </c>
      <c r="AH1377" s="116">
        <f t="shared" si="343"/>
        <v>0</v>
      </c>
      <c r="AI1377" s="116">
        <f t="shared" si="344"/>
        <v>0</v>
      </c>
      <c r="AJ1377" s="116">
        <f t="shared" si="345"/>
        <v>0</v>
      </c>
      <c r="AK1377" s="116">
        <f t="shared" si="346"/>
        <v>0</v>
      </c>
      <c r="AL1377" s="116">
        <f t="shared" si="347"/>
        <v>0</v>
      </c>
      <c r="AM1377" s="116">
        <f t="shared" si="348"/>
        <v>0</v>
      </c>
      <c r="AN1377" s="116">
        <f t="shared" si="349"/>
        <v>0</v>
      </c>
      <c r="AO1377" s="116">
        <f t="shared" si="350"/>
        <v>0</v>
      </c>
      <c r="AP1377" s="116">
        <f t="shared" si="351"/>
        <v>0</v>
      </c>
      <c r="AQ1377" s="116">
        <f t="shared" si="352"/>
        <v>287</v>
      </c>
    </row>
    <row r="1378" spans="1:43" x14ac:dyDescent="0.25">
      <c r="A1378" s="119" t="s">
        <v>1744</v>
      </c>
      <c r="B1378" s="119" t="s">
        <v>1746</v>
      </c>
      <c r="C1378" s="120">
        <v>0</v>
      </c>
      <c r="D1378" s="120">
        <v>91</v>
      </c>
      <c r="E1378" s="120">
        <v>97</v>
      </c>
      <c r="F1378" s="120">
        <v>104</v>
      </c>
      <c r="G1378" s="120">
        <v>117</v>
      </c>
      <c r="H1378" s="120">
        <v>115</v>
      </c>
      <c r="I1378" s="120">
        <v>0</v>
      </c>
      <c r="J1378" s="120">
        <v>0</v>
      </c>
      <c r="K1378" s="120">
        <v>0</v>
      </c>
      <c r="L1378" s="120">
        <v>0</v>
      </c>
      <c r="M1378" s="120">
        <v>0</v>
      </c>
      <c r="N1378" s="120">
        <v>0</v>
      </c>
      <c r="O1378" s="120">
        <v>0</v>
      </c>
      <c r="P1378" s="120">
        <v>0</v>
      </c>
      <c r="Q1378" s="120">
        <v>0</v>
      </c>
      <c r="R1378" s="120">
        <v>524</v>
      </c>
      <c r="AB1378" s="116">
        <f t="shared" si="337"/>
        <v>0</v>
      </c>
      <c r="AC1378" s="116">
        <f t="shared" si="338"/>
        <v>91</v>
      </c>
      <c r="AD1378" s="116">
        <f t="shared" si="339"/>
        <v>97</v>
      </c>
      <c r="AE1378" s="116">
        <f t="shared" si="340"/>
        <v>104</v>
      </c>
      <c r="AF1378" s="116">
        <f t="shared" si="341"/>
        <v>117</v>
      </c>
      <c r="AG1378" s="116">
        <f t="shared" si="342"/>
        <v>115</v>
      </c>
      <c r="AH1378" s="116">
        <f t="shared" si="343"/>
        <v>0</v>
      </c>
      <c r="AI1378" s="116">
        <f t="shared" si="344"/>
        <v>0</v>
      </c>
      <c r="AJ1378" s="116">
        <f t="shared" si="345"/>
        <v>0</v>
      </c>
      <c r="AK1378" s="116">
        <f t="shared" si="346"/>
        <v>0</v>
      </c>
      <c r="AL1378" s="116">
        <f t="shared" si="347"/>
        <v>0</v>
      </c>
      <c r="AM1378" s="116">
        <f t="shared" si="348"/>
        <v>0</v>
      </c>
      <c r="AN1378" s="116">
        <f t="shared" si="349"/>
        <v>0</v>
      </c>
      <c r="AO1378" s="116">
        <f t="shared" si="350"/>
        <v>0</v>
      </c>
      <c r="AP1378" s="116">
        <f t="shared" si="351"/>
        <v>0</v>
      </c>
      <c r="AQ1378" s="116">
        <f t="shared" si="352"/>
        <v>524</v>
      </c>
    </row>
    <row r="1379" spans="1:43" x14ac:dyDescent="0.25">
      <c r="A1379" s="119" t="s">
        <v>1744</v>
      </c>
      <c r="B1379" s="119" t="s">
        <v>1747</v>
      </c>
      <c r="C1379" s="120">
        <v>0</v>
      </c>
      <c r="D1379" s="120">
        <v>123</v>
      </c>
      <c r="E1379" s="120">
        <v>127</v>
      </c>
      <c r="F1379" s="120">
        <v>130</v>
      </c>
      <c r="G1379" s="120">
        <v>121</v>
      </c>
      <c r="H1379" s="120">
        <v>122</v>
      </c>
      <c r="I1379" s="120">
        <v>0</v>
      </c>
      <c r="J1379" s="120">
        <v>0</v>
      </c>
      <c r="K1379" s="120">
        <v>0</v>
      </c>
      <c r="L1379" s="120">
        <v>0</v>
      </c>
      <c r="M1379" s="120">
        <v>0</v>
      </c>
      <c r="N1379" s="120">
        <v>0</v>
      </c>
      <c r="O1379" s="120">
        <v>0</v>
      </c>
      <c r="P1379" s="120">
        <v>0</v>
      </c>
      <c r="Q1379" s="120">
        <v>0</v>
      </c>
      <c r="R1379" s="120">
        <v>623</v>
      </c>
      <c r="AB1379" s="116">
        <f t="shared" si="337"/>
        <v>0</v>
      </c>
      <c r="AC1379" s="116">
        <f t="shared" si="338"/>
        <v>123</v>
      </c>
      <c r="AD1379" s="116">
        <f t="shared" si="339"/>
        <v>127</v>
      </c>
      <c r="AE1379" s="116">
        <f t="shared" si="340"/>
        <v>130</v>
      </c>
      <c r="AF1379" s="116">
        <f t="shared" si="341"/>
        <v>121</v>
      </c>
      <c r="AG1379" s="116">
        <f t="shared" si="342"/>
        <v>122</v>
      </c>
      <c r="AH1379" s="116">
        <f t="shared" si="343"/>
        <v>0</v>
      </c>
      <c r="AI1379" s="116">
        <f t="shared" si="344"/>
        <v>0</v>
      </c>
      <c r="AJ1379" s="116">
        <f t="shared" si="345"/>
        <v>0</v>
      </c>
      <c r="AK1379" s="116">
        <f t="shared" si="346"/>
        <v>0</v>
      </c>
      <c r="AL1379" s="116">
        <f t="shared" si="347"/>
        <v>0</v>
      </c>
      <c r="AM1379" s="116">
        <f t="shared" si="348"/>
        <v>0</v>
      </c>
      <c r="AN1379" s="116">
        <f t="shared" si="349"/>
        <v>0</v>
      </c>
      <c r="AO1379" s="116">
        <f t="shared" si="350"/>
        <v>0</v>
      </c>
      <c r="AP1379" s="116">
        <f t="shared" si="351"/>
        <v>0</v>
      </c>
      <c r="AQ1379" s="116">
        <f t="shared" si="352"/>
        <v>623</v>
      </c>
    </row>
    <row r="1380" spans="1:43" x14ac:dyDescent="0.25">
      <c r="A1380" s="119" t="s">
        <v>1744</v>
      </c>
      <c r="B1380" s="119" t="s">
        <v>1748</v>
      </c>
      <c r="C1380" s="120">
        <v>0</v>
      </c>
      <c r="D1380" s="120">
        <v>0</v>
      </c>
      <c r="E1380" s="120">
        <v>0</v>
      </c>
      <c r="F1380" s="120">
        <v>0</v>
      </c>
      <c r="G1380" s="120">
        <v>0</v>
      </c>
      <c r="H1380" s="120">
        <v>0</v>
      </c>
      <c r="I1380" s="120">
        <v>0</v>
      </c>
      <c r="J1380" s="120">
        <v>0</v>
      </c>
      <c r="K1380" s="120">
        <v>438</v>
      </c>
      <c r="L1380" s="120">
        <v>476</v>
      </c>
      <c r="M1380" s="120">
        <v>0</v>
      </c>
      <c r="N1380" s="120">
        <v>0</v>
      </c>
      <c r="O1380" s="120">
        <v>0</v>
      </c>
      <c r="P1380" s="120">
        <v>0</v>
      </c>
      <c r="Q1380" s="120">
        <v>0</v>
      </c>
      <c r="R1380" s="120">
        <v>914</v>
      </c>
      <c r="AB1380" s="116">
        <f t="shared" si="337"/>
        <v>0</v>
      </c>
      <c r="AC1380" s="116">
        <f t="shared" si="338"/>
        <v>0</v>
      </c>
      <c r="AD1380" s="116">
        <f t="shared" si="339"/>
        <v>0</v>
      </c>
      <c r="AE1380" s="116">
        <f t="shared" si="340"/>
        <v>0</v>
      </c>
      <c r="AF1380" s="116">
        <f t="shared" si="341"/>
        <v>0</v>
      </c>
      <c r="AG1380" s="116">
        <f t="shared" si="342"/>
        <v>0</v>
      </c>
      <c r="AH1380" s="116">
        <f t="shared" si="343"/>
        <v>0</v>
      </c>
      <c r="AI1380" s="116">
        <f t="shared" si="344"/>
        <v>0</v>
      </c>
      <c r="AJ1380" s="116">
        <f t="shared" si="345"/>
        <v>438</v>
      </c>
      <c r="AK1380" s="116">
        <f t="shared" si="346"/>
        <v>476</v>
      </c>
      <c r="AL1380" s="116">
        <f t="shared" si="347"/>
        <v>0</v>
      </c>
      <c r="AM1380" s="116">
        <f t="shared" si="348"/>
        <v>0</v>
      </c>
      <c r="AN1380" s="116">
        <f t="shared" si="349"/>
        <v>0</v>
      </c>
      <c r="AO1380" s="116">
        <f t="shared" si="350"/>
        <v>0</v>
      </c>
      <c r="AP1380" s="116">
        <f t="shared" si="351"/>
        <v>0</v>
      </c>
      <c r="AQ1380" s="116">
        <f t="shared" si="352"/>
        <v>914</v>
      </c>
    </row>
    <row r="1381" spans="1:43" x14ac:dyDescent="0.25">
      <c r="A1381" s="119" t="s">
        <v>1744</v>
      </c>
      <c r="B1381" s="119" t="s">
        <v>1749</v>
      </c>
      <c r="C1381" s="120">
        <v>193</v>
      </c>
      <c r="D1381" s="120">
        <v>0</v>
      </c>
      <c r="E1381" s="120">
        <v>0</v>
      </c>
      <c r="F1381" s="120">
        <v>0</v>
      </c>
      <c r="G1381" s="120">
        <v>0</v>
      </c>
      <c r="H1381" s="120">
        <v>0</v>
      </c>
      <c r="I1381" s="120">
        <v>0</v>
      </c>
      <c r="J1381" s="120">
        <v>0</v>
      </c>
      <c r="K1381" s="120">
        <v>0</v>
      </c>
      <c r="L1381" s="120">
        <v>0</v>
      </c>
      <c r="M1381" s="120">
        <v>0</v>
      </c>
      <c r="N1381" s="120">
        <v>0</v>
      </c>
      <c r="O1381" s="120">
        <v>0</v>
      </c>
      <c r="P1381" s="120">
        <v>0</v>
      </c>
      <c r="Q1381" s="120">
        <v>0</v>
      </c>
      <c r="R1381" s="120">
        <v>193</v>
      </c>
      <c r="AB1381" s="116">
        <f t="shared" si="337"/>
        <v>193</v>
      </c>
      <c r="AC1381" s="116">
        <f t="shared" si="338"/>
        <v>0</v>
      </c>
      <c r="AD1381" s="116">
        <f t="shared" si="339"/>
        <v>0</v>
      </c>
      <c r="AE1381" s="116">
        <f t="shared" si="340"/>
        <v>0</v>
      </c>
      <c r="AF1381" s="116">
        <f t="shared" si="341"/>
        <v>0</v>
      </c>
      <c r="AG1381" s="116">
        <f t="shared" si="342"/>
        <v>0</v>
      </c>
      <c r="AH1381" s="116">
        <f t="shared" si="343"/>
        <v>0</v>
      </c>
      <c r="AI1381" s="116">
        <f t="shared" si="344"/>
        <v>0</v>
      </c>
      <c r="AJ1381" s="116">
        <f t="shared" si="345"/>
        <v>0</v>
      </c>
      <c r="AK1381" s="116">
        <f t="shared" si="346"/>
        <v>0</v>
      </c>
      <c r="AL1381" s="116">
        <f t="shared" si="347"/>
        <v>0</v>
      </c>
      <c r="AM1381" s="116">
        <f t="shared" si="348"/>
        <v>0</v>
      </c>
      <c r="AN1381" s="116">
        <f t="shared" si="349"/>
        <v>0</v>
      </c>
      <c r="AO1381" s="116">
        <f t="shared" si="350"/>
        <v>0</v>
      </c>
      <c r="AP1381" s="116">
        <f t="shared" si="351"/>
        <v>0</v>
      </c>
      <c r="AQ1381" s="116">
        <f t="shared" si="352"/>
        <v>193</v>
      </c>
    </row>
    <row r="1382" spans="1:43" x14ac:dyDescent="0.25">
      <c r="A1382" s="119" t="s">
        <v>1744</v>
      </c>
      <c r="B1382" s="119" t="s">
        <v>1750</v>
      </c>
      <c r="C1382" s="120">
        <v>0</v>
      </c>
      <c r="D1382" s="120">
        <v>0</v>
      </c>
      <c r="E1382" s="120">
        <v>0</v>
      </c>
      <c r="F1382" s="120">
        <v>0</v>
      </c>
      <c r="G1382" s="120">
        <v>0</v>
      </c>
      <c r="H1382" s="120">
        <v>0</v>
      </c>
      <c r="I1382" s="120">
        <v>461</v>
      </c>
      <c r="J1382" s="120">
        <v>490</v>
      </c>
      <c r="K1382" s="120">
        <v>0</v>
      </c>
      <c r="L1382" s="120">
        <v>0</v>
      </c>
      <c r="M1382" s="120">
        <v>0</v>
      </c>
      <c r="N1382" s="120">
        <v>0</v>
      </c>
      <c r="O1382" s="120">
        <v>0</v>
      </c>
      <c r="P1382" s="120">
        <v>0</v>
      </c>
      <c r="Q1382" s="120">
        <v>0</v>
      </c>
      <c r="R1382" s="120">
        <v>951</v>
      </c>
      <c r="AB1382" s="116">
        <f t="shared" si="337"/>
        <v>0</v>
      </c>
      <c r="AC1382" s="116">
        <f t="shared" si="338"/>
        <v>0</v>
      </c>
      <c r="AD1382" s="116">
        <f t="shared" si="339"/>
        <v>0</v>
      </c>
      <c r="AE1382" s="116">
        <f t="shared" si="340"/>
        <v>0</v>
      </c>
      <c r="AF1382" s="116">
        <f t="shared" si="341"/>
        <v>0</v>
      </c>
      <c r="AG1382" s="116">
        <f t="shared" si="342"/>
        <v>0</v>
      </c>
      <c r="AH1382" s="116">
        <f t="shared" si="343"/>
        <v>461</v>
      </c>
      <c r="AI1382" s="116">
        <f t="shared" si="344"/>
        <v>490</v>
      </c>
      <c r="AJ1382" s="116">
        <f t="shared" si="345"/>
        <v>0</v>
      </c>
      <c r="AK1382" s="116">
        <f t="shared" si="346"/>
        <v>0</v>
      </c>
      <c r="AL1382" s="116">
        <f t="shared" si="347"/>
        <v>0</v>
      </c>
      <c r="AM1382" s="116">
        <f t="shared" si="348"/>
        <v>0</v>
      </c>
      <c r="AN1382" s="116">
        <f t="shared" si="349"/>
        <v>0</v>
      </c>
      <c r="AO1382" s="116">
        <f t="shared" si="350"/>
        <v>0</v>
      </c>
      <c r="AP1382" s="116">
        <f t="shared" si="351"/>
        <v>0</v>
      </c>
      <c r="AQ1382" s="116">
        <f t="shared" si="352"/>
        <v>951</v>
      </c>
    </row>
    <row r="1383" spans="1:43" x14ac:dyDescent="0.25">
      <c r="A1383" s="119" t="s">
        <v>1744</v>
      </c>
      <c r="B1383" s="119" t="s">
        <v>1751</v>
      </c>
      <c r="C1383" s="120">
        <v>0</v>
      </c>
      <c r="D1383" s="120">
        <v>0</v>
      </c>
      <c r="E1383" s="120">
        <v>0</v>
      </c>
      <c r="F1383" s="120">
        <v>0</v>
      </c>
      <c r="G1383" s="120">
        <v>0</v>
      </c>
      <c r="H1383" s="120">
        <v>0</v>
      </c>
      <c r="I1383" s="120">
        <v>0</v>
      </c>
      <c r="J1383" s="120">
        <v>0</v>
      </c>
      <c r="K1383" s="120">
        <v>0</v>
      </c>
      <c r="L1383" s="120">
        <v>0</v>
      </c>
      <c r="M1383" s="120">
        <v>448</v>
      </c>
      <c r="N1383" s="120">
        <v>493</v>
      </c>
      <c r="O1383" s="120">
        <v>497</v>
      </c>
      <c r="P1383" s="120">
        <v>431</v>
      </c>
      <c r="Q1383" s="120">
        <v>22</v>
      </c>
      <c r="R1383" s="118">
        <v>1891</v>
      </c>
      <c r="AB1383" s="116">
        <f t="shared" si="337"/>
        <v>0</v>
      </c>
      <c r="AC1383" s="116">
        <f t="shared" si="338"/>
        <v>0</v>
      </c>
      <c r="AD1383" s="116">
        <f t="shared" si="339"/>
        <v>0</v>
      </c>
      <c r="AE1383" s="116">
        <f t="shared" si="340"/>
        <v>0</v>
      </c>
      <c r="AF1383" s="116">
        <f t="shared" si="341"/>
        <v>0</v>
      </c>
      <c r="AG1383" s="116">
        <f t="shared" si="342"/>
        <v>0</v>
      </c>
      <c r="AH1383" s="116">
        <f t="shared" si="343"/>
        <v>0</v>
      </c>
      <c r="AI1383" s="116">
        <f t="shared" si="344"/>
        <v>0</v>
      </c>
      <c r="AJ1383" s="116">
        <f t="shared" si="345"/>
        <v>0</v>
      </c>
      <c r="AK1383" s="116">
        <f t="shared" si="346"/>
        <v>0</v>
      </c>
      <c r="AL1383" s="116">
        <f t="shared" si="347"/>
        <v>448</v>
      </c>
      <c r="AM1383" s="116">
        <f t="shared" si="348"/>
        <v>493</v>
      </c>
      <c r="AN1383" s="116">
        <f t="shared" si="349"/>
        <v>497</v>
      </c>
      <c r="AO1383" s="116">
        <f t="shared" si="350"/>
        <v>431</v>
      </c>
      <c r="AP1383" s="116">
        <f t="shared" si="351"/>
        <v>22</v>
      </c>
      <c r="AQ1383" s="116">
        <f t="shared" si="352"/>
        <v>1891</v>
      </c>
    </row>
    <row r="1384" spans="1:43" x14ac:dyDescent="0.25">
      <c r="A1384" s="119" t="s">
        <v>1744</v>
      </c>
      <c r="B1384" s="119" t="s">
        <v>1752</v>
      </c>
      <c r="C1384" s="120">
        <v>0</v>
      </c>
      <c r="D1384" s="120">
        <v>61</v>
      </c>
      <c r="E1384" s="120">
        <v>58</v>
      </c>
      <c r="F1384" s="120">
        <v>62</v>
      </c>
      <c r="G1384" s="120">
        <v>60</v>
      </c>
      <c r="H1384" s="120">
        <v>63</v>
      </c>
      <c r="I1384" s="120">
        <v>0</v>
      </c>
      <c r="J1384" s="120">
        <v>0</v>
      </c>
      <c r="K1384" s="120">
        <v>0</v>
      </c>
      <c r="L1384" s="120">
        <v>0</v>
      </c>
      <c r="M1384" s="120">
        <v>0</v>
      </c>
      <c r="N1384" s="120">
        <v>0</v>
      </c>
      <c r="O1384" s="120">
        <v>0</v>
      </c>
      <c r="P1384" s="120">
        <v>0</v>
      </c>
      <c r="Q1384" s="120">
        <v>0</v>
      </c>
      <c r="R1384" s="120">
        <v>304</v>
      </c>
      <c r="AB1384" s="116">
        <f t="shared" si="337"/>
        <v>0</v>
      </c>
      <c r="AC1384" s="116">
        <f t="shared" si="338"/>
        <v>61</v>
      </c>
      <c r="AD1384" s="116">
        <f t="shared" si="339"/>
        <v>58</v>
      </c>
      <c r="AE1384" s="116">
        <f t="shared" si="340"/>
        <v>62</v>
      </c>
      <c r="AF1384" s="116">
        <f t="shared" si="341"/>
        <v>60</v>
      </c>
      <c r="AG1384" s="116">
        <f t="shared" si="342"/>
        <v>63</v>
      </c>
      <c r="AH1384" s="116">
        <f t="shared" si="343"/>
        <v>0</v>
      </c>
      <c r="AI1384" s="116">
        <f t="shared" si="344"/>
        <v>0</v>
      </c>
      <c r="AJ1384" s="116">
        <f t="shared" si="345"/>
        <v>0</v>
      </c>
      <c r="AK1384" s="116">
        <f t="shared" si="346"/>
        <v>0</v>
      </c>
      <c r="AL1384" s="116">
        <f t="shared" si="347"/>
        <v>0</v>
      </c>
      <c r="AM1384" s="116">
        <f t="shared" si="348"/>
        <v>0</v>
      </c>
      <c r="AN1384" s="116">
        <f t="shared" si="349"/>
        <v>0</v>
      </c>
      <c r="AO1384" s="116">
        <f t="shared" si="350"/>
        <v>0</v>
      </c>
      <c r="AP1384" s="116">
        <f t="shared" si="351"/>
        <v>0</v>
      </c>
      <c r="AQ1384" s="116">
        <f t="shared" si="352"/>
        <v>304</v>
      </c>
    </row>
    <row r="1385" spans="1:43" x14ac:dyDescent="0.25">
      <c r="A1385" s="119" t="s">
        <v>1744</v>
      </c>
      <c r="B1385" s="119" t="s">
        <v>1753</v>
      </c>
      <c r="C1385" s="120">
        <v>0</v>
      </c>
      <c r="D1385" s="120">
        <v>55</v>
      </c>
      <c r="E1385" s="120">
        <v>45</v>
      </c>
      <c r="F1385" s="120">
        <v>57</v>
      </c>
      <c r="G1385" s="120">
        <v>59</v>
      </c>
      <c r="H1385" s="120">
        <v>53</v>
      </c>
      <c r="I1385" s="120">
        <v>0</v>
      </c>
      <c r="J1385" s="120">
        <v>0</v>
      </c>
      <c r="K1385" s="120">
        <v>0</v>
      </c>
      <c r="L1385" s="120">
        <v>0</v>
      </c>
      <c r="M1385" s="120">
        <v>0</v>
      </c>
      <c r="N1385" s="120">
        <v>0</v>
      </c>
      <c r="O1385" s="120">
        <v>0</v>
      </c>
      <c r="P1385" s="120">
        <v>0</v>
      </c>
      <c r="Q1385" s="120">
        <v>0</v>
      </c>
      <c r="R1385" s="118">
        <v>269</v>
      </c>
      <c r="AB1385" s="116">
        <f t="shared" si="337"/>
        <v>0</v>
      </c>
      <c r="AC1385" s="116">
        <f t="shared" si="338"/>
        <v>55</v>
      </c>
      <c r="AD1385" s="116">
        <f t="shared" si="339"/>
        <v>45</v>
      </c>
      <c r="AE1385" s="116">
        <f t="shared" si="340"/>
        <v>57</v>
      </c>
      <c r="AF1385" s="116">
        <f t="shared" si="341"/>
        <v>59</v>
      </c>
      <c r="AG1385" s="116">
        <f t="shared" si="342"/>
        <v>53</v>
      </c>
      <c r="AH1385" s="116">
        <f t="shared" si="343"/>
        <v>0</v>
      </c>
      <c r="AI1385" s="116">
        <f t="shared" si="344"/>
        <v>0</v>
      </c>
      <c r="AJ1385" s="116">
        <f t="shared" si="345"/>
        <v>0</v>
      </c>
      <c r="AK1385" s="116">
        <f t="shared" si="346"/>
        <v>0</v>
      </c>
      <c r="AL1385" s="116">
        <f t="shared" si="347"/>
        <v>0</v>
      </c>
      <c r="AM1385" s="116">
        <f t="shared" si="348"/>
        <v>0</v>
      </c>
      <c r="AN1385" s="116">
        <f t="shared" si="349"/>
        <v>0</v>
      </c>
      <c r="AO1385" s="116">
        <f t="shared" si="350"/>
        <v>0</v>
      </c>
      <c r="AP1385" s="116">
        <f t="shared" si="351"/>
        <v>0</v>
      </c>
      <c r="AQ1385" s="116">
        <f t="shared" si="352"/>
        <v>269</v>
      </c>
    </row>
    <row r="1386" spans="1:43" x14ac:dyDescent="0.25">
      <c r="A1386" s="119" t="s">
        <v>1754</v>
      </c>
      <c r="B1386" s="119" t="s">
        <v>1755</v>
      </c>
      <c r="C1386" s="120">
        <v>18</v>
      </c>
      <c r="D1386" s="120">
        <v>17</v>
      </c>
      <c r="E1386" s="120">
        <v>16</v>
      </c>
      <c r="F1386" s="120">
        <v>12</v>
      </c>
      <c r="G1386" s="120">
        <v>17</v>
      </c>
      <c r="H1386" s="120">
        <v>12</v>
      </c>
      <c r="I1386" s="120">
        <v>17</v>
      </c>
      <c r="J1386" s="120">
        <v>16</v>
      </c>
      <c r="K1386" s="120">
        <v>0</v>
      </c>
      <c r="L1386" s="120">
        <v>0</v>
      </c>
      <c r="M1386" s="120">
        <v>0</v>
      </c>
      <c r="N1386" s="120">
        <v>0</v>
      </c>
      <c r="O1386" s="120">
        <v>0</v>
      </c>
      <c r="P1386" s="120">
        <v>0</v>
      </c>
      <c r="Q1386" s="120">
        <v>0</v>
      </c>
      <c r="R1386" s="120">
        <v>125</v>
      </c>
      <c r="AB1386" s="116">
        <f t="shared" si="337"/>
        <v>18</v>
      </c>
      <c r="AC1386" s="116">
        <f t="shared" si="338"/>
        <v>17</v>
      </c>
      <c r="AD1386" s="116">
        <f t="shared" si="339"/>
        <v>16</v>
      </c>
      <c r="AE1386" s="116">
        <f t="shared" si="340"/>
        <v>12</v>
      </c>
      <c r="AF1386" s="116">
        <f t="shared" si="341"/>
        <v>17</v>
      </c>
      <c r="AG1386" s="116">
        <f t="shared" si="342"/>
        <v>12</v>
      </c>
      <c r="AH1386" s="116">
        <f t="shared" si="343"/>
        <v>17</v>
      </c>
      <c r="AI1386" s="116">
        <f t="shared" si="344"/>
        <v>16</v>
      </c>
      <c r="AJ1386" s="116">
        <f t="shared" si="345"/>
        <v>0</v>
      </c>
      <c r="AK1386" s="116">
        <f t="shared" si="346"/>
        <v>0</v>
      </c>
      <c r="AL1386" s="116">
        <f t="shared" si="347"/>
        <v>0</v>
      </c>
      <c r="AM1386" s="116">
        <f t="shared" si="348"/>
        <v>0</v>
      </c>
      <c r="AN1386" s="116">
        <f t="shared" si="349"/>
        <v>0</v>
      </c>
      <c r="AO1386" s="116">
        <f t="shared" si="350"/>
        <v>0</v>
      </c>
      <c r="AP1386" s="116">
        <f t="shared" si="351"/>
        <v>0</v>
      </c>
      <c r="AQ1386" s="116">
        <f t="shared" si="352"/>
        <v>125</v>
      </c>
    </row>
    <row r="1387" spans="1:43" x14ac:dyDescent="0.25">
      <c r="A1387" s="119" t="s">
        <v>1756</v>
      </c>
      <c r="B1387" s="119" t="s">
        <v>1757</v>
      </c>
      <c r="C1387" s="120">
        <v>83</v>
      </c>
      <c r="D1387" s="120">
        <v>0</v>
      </c>
      <c r="E1387" s="120">
        <v>0</v>
      </c>
      <c r="F1387" s="120">
        <v>0</v>
      </c>
      <c r="G1387" s="120">
        <v>0</v>
      </c>
      <c r="H1387" s="120">
        <v>0</v>
      </c>
      <c r="I1387" s="120">
        <v>0</v>
      </c>
      <c r="J1387" s="120">
        <v>0</v>
      </c>
      <c r="K1387" s="120">
        <v>0</v>
      </c>
      <c r="L1387" s="120">
        <v>0</v>
      </c>
      <c r="M1387" s="120">
        <v>0</v>
      </c>
      <c r="N1387" s="120">
        <v>0</v>
      </c>
      <c r="O1387" s="120">
        <v>0</v>
      </c>
      <c r="P1387" s="120">
        <v>0</v>
      </c>
      <c r="Q1387" s="120">
        <v>0</v>
      </c>
      <c r="R1387" s="120">
        <v>83</v>
      </c>
      <c r="AB1387" s="116">
        <f t="shared" si="337"/>
        <v>83</v>
      </c>
      <c r="AC1387" s="116">
        <f t="shared" si="338"/>
        <v>0</v>
      </c>
      <c r="AD1387" s="116">
        <f t="shared" si="339"/>
        <v>0</v>
      </c>
      <c r="AE1387" s="116">
        <f t="shared" si="340"/>
        <v>0</v>
      </c>
      <c r="AF1387" s="116">
        <f t="shared" si="341"/>
        <v>0</v>
      </c>
      <c r="AG1387" s="116">
        <f t="shared" si="342"/>
        <v>0</v>
      </c>
      <c r="AH1387" s="116">
        <f t="shared" si="343"/>
        <v>0</v>
      </c>
      <c r="AI1387" s="116">
        <f t="shared" si="344"/>
        <v>0</v>
      </c>
      <c r="AJ1387" s="116">
        <f t="shared" si="345"/>
        <v>0</v>
      </c>
      <c r="AK1387" s="116">
        <f t="shared" si="346"/>
        <v>0</v>
      </c>
      <c r="AL1387" s="116">
        <f t="shared" si="347"/>
        <v>0</v>
      </c>
      <c r="AM1387" s="116">
        <f t="shared" si="348"/>
        <v>0</v>
      </c>
      <c r="AN1387" s="116">
        <f t="shared" si="349"/>
        <v>0</v>
      </c>
      <c r="AO1387" s="116">
        <f t="shared" si="350"/>
        <v>0</v>
      </c>
      <c r="AP1387" s="116">
        <f t="shared" si="351"/>
        <v>0</v>
      </c>
      <c r="AQ1387" s="116">
        <f t="shared" si="352"/>
        <v>83</v>
      </c>
    </row>
    <row r="1388" spans="1:43" x14ac:dyDescent="0.25">
      <c r="A1388" s="119" t="s">
        <v>1756</v>
      </c>
      <c r="B1388" s="119" t="s">
        <v>1758</v>
      </c>
      <c r="C1388" s="120">
        <v>0</v>
      </c>
      <c r="D1388" s="120">
        <v>0</v>
      </c>
      <c r="E1388" s="120">
        <v>0</v>
      </c>
      <c r="F1388" s="120">
        <v>0</v>
      </c>
      <c r="G1388" s="120">
        <v>0</v>
      </c>
      <c r="H1388" s="120">
        <v>0</v>
      </c>
      <c r="I1388" s="120">
        <v>0</v>
      </c>
      <c r="J1388" s="120">
        <v>0</v>
      </c>
      <c r="K1388" s="120">
        <v>0</v>
      </c>
      <c r="L1388" s="120">
        <v>0</v>
      </c>
      <c r="M1388" s="120">
        <v>263</v>
      </c>
      <c r="N1388" s="120">
        <v>252</v>
      </c>
      <c r="O1388" s="120">
        <v>253</v>
      </c>
      <c r="P1388" s="120">
        <v>255</v>
      </c>
      <c r="Q1388" s="120">
        <v>11</v>
      </c>
      <c r="R1388" s="120">
        <v>1034</v>
      </c>
      <c r="AB1388" s="116">
        <f t="shared" si="337"/>
        <v>0</v>
      </c>
      <c r="AC1388" s="116">
        <f t="shared" si="338"/>
        <v>0</v>
      </c>
      <c r="AD1388" s="116">
        <f t="shared" si="339"/>
        <v>0</v>
      </c>
      <c r="AE1388" s="116">
        <f t="shared" si="340"/>
        <v>0</v>
      </c>
      <c r="AF1388" s="116">
        <f t="shared" si="341"/>
        <v>0</v>
      </c>
      <c r="AG1388" s="116">
        <f t="shared" si="342"/>
        <v>0</v>
      </c>
      <c r="AH1388" s="116">
        <f t="shared" si="343"/>
        <v>0</v>
      </c>
      <c r="AI1388" s="116">
        <f t="shared" si="344"/>
        <v>0</v>
      </c>
      <c r="AJ1388" s="116">
        <f t="shared" si="345"/>
        <v>0</v>
      </c>
      <c r="AK1388" s="116">
        <f t="shared" si="346"/>
        <v>0</v>
      </c>
      <c r="AL1388" s="116">
        <f t="shared" si="347"/>
        <v>263</v>
      </c>
      <c r="AM1388" s="116">
        <f t="shared" si="348"/>
        <v>252</v>
      </c>
      <c r="AN1388" s="116">
        <f t="shared" si="349"/>
        <v>253</v>
      </c>
      <c r="AO1388" s="116">
        <f t="shared" si="350"/>
        <v>255</v>
      </c>
      <c r="AP1388" s="116">
        <f t="shared" si="351"/>
        <v>11</v>
      </c>
      <c r="AQ1388" s="116">
        <f t="shared" si="352"/>
        <v>1034</v>
      </c>
    </row>
    <row r="1389" spans="1:43" x14ac:dyDescent="0.25">
      <c r="A1389" s="119" t="s">
        <v>1756</v>
      </c>
      <c r="B1389" s="119" t="s">
        <v>1759</v>
      </c>
      <c r="C1389" s="120">
        <v>0</v>
      </c>
      <c r="D1389" s="120">
        <v>0</v>
      </c>
      <c r="E1389" s="120">
        <v>0</v>
      </c>
      <c r="F1389" s="120">
        <v>0</v>
      </c>
      <c r="G1389" s="120">
        <v>0</v>
      </c>
      <c r="H1389" s="120">
        <v>0</v>
      </c>
      <c r="I1389" s="120">
        <v>0</v>
      </c>
      <c r="J1389" s="120">
        <v>0</v>
      </c>
      <c r="K1389" s="120">
        <v>269</v>
      </c>
      <c r="L1389" s="120">
        <v>275</v>
      </c>
      <c r="M1389" s="120">
        <v>0</v>
      </c>
      <c r="N1389" s="120">
        <v>0</v>
      </c>
      <c r="O1389" s="120">
        <v>0</v>
      </c>
      <c r="P1389" s="120">
        <v>0</v>
      </c>
      <c r="Q1389" s="120">
        <v>0</v>
      </c>
      <c r="R1389" s="120">
        <v>544</v>
      </c>
      <c r="AB1389" s="116">
        <f t="shared" si="337"/>
        <v>0</v>
      </c>
      <c r="AC1389" s="116">
        <f t="shared" si="338"/>
        <v>0</v>
      </c>
      <c r="AD1389" s="116">
        <f t="shared" si="339"/>
        <v>0</v>
      </c>
      <c r="AE1389" s="116">
        <f t="shared" si="340"/>
        <v>0</v>
      </c>
      <c r="AF1389" s="116">
        <f t="shared" si="341"/>
        <v>0</v>
      </c>
      <c r="AG1389" s="116">
        <f t="shared" si="342"/>
        <v>0</v>
      </c>
      <c r="AH1389" s="116">
        <f t="shared" si="343"/>
        <v>0</v>
      </c>
      <c r="AI1389" s="116">
        <f t="shared" si="344"/>
        <v>0</v>
      </c>
      <c r="AJ1389" s="116">
        <f t="shared" si="345"/>
        <v>269</v>
      </c>
      <c r="AK1389" s="116">
        <f t="shared" si="346"/>
        <v>275</v>
      </c>
      <c r="AL1389" s="116">
        <f t="shared" si="347"/>
        <v>0</v>
      </c>
      <c r="AM1389" s="116">
        <f t="shared" si="348"/>
        <v>0</v>
      </c>
      <c r="AN1389" s="116">
        <f t="shared" si="349"/>
        <v>0</v>
      </c>
      <c r="AO1389" s="116">
        <f t="shared" si="350"/>
        <v>0</v>
      </c>
      <c r="AP1389" s="116">
        <f t="shared" si="351"/>
        <v>0</v>
      </c>
      <c r="AQ1389" s="116">
        <f t="shared" si="352"/>
        <v>544</v>
      </c>
    </row>
    <row r="1390" spans="1:43" x14ac:dyDescent="0.25">
      <c r="A1390" s="119" t="s">
        <v>1760</v>
      </c>
      <c r="B1390" s="119" t="s">
        <v>1761</v>
      </c>
      <c r="C1390" s="120">
        <v>0</v>
      </c>
      <c r="D1390" s="120">
        <v>0</v>
      </c>
      <c r="E1390" s="120">
        <v>0</v>
      </c>
      <c r="F1390" s="120">
        <v>0</v>
      </c>
      <c r="G1390" s="120">
        <v>0</v>
      </c>
      <c r="H1390" s="120">
        <v>0</v>
      </c>
      <c r="I1390" s="120">
        <v>0</v>
      </c>
      <c r="J1390" s="120">
        <v>0</v>
      </c>
      <c r="K1390" s="120">
        <v>40</v>
      </c>
      <c r="L1390" s="120">
        <v>70</v>
      </c>
      <c r="M1390" s="120">
        <v>55</v>
      </c>
      <c r="N1390" s="120">
        <v>44</v>
      </c>
      <c r="O1390" s="120">
        <v>36</v>
      </c>
      <c r="P1390" s="120">
        <v>37</v>
      </c>
      <c r="Q1390" s="120">
        <v>0</v>
      </c>
      <c r="R1390" s="120">
        <v>282</v>
      </c>
      <c r="AB1390" s="116">
        <f t="shared" si="337"/>
        <v>0</v>
      </c>
      <c r="AC1390" s="116">
        <f t="shared" si="338"/>
        <v>0</v>
      </c>
      <c r="AD1390" s="116">
        <f t="shared" si="339"/>
        <v>0</v>
      </c>
      <c r="AE1390" s="116">
        <f t="shared" si="340"/>
        <v>0</v>
      </c>
      <c r="AF1390" s="116">
        <f t="shared" si="341"/>
        <v>0</v>
      </c>
      <c r="AG1390" s="116">
        <f t="shared" si="342"/>
        <v>0</v>
      </c>
      <c r="AH1390" s="116">
        <f t="shared" si="343"/>
        <v>0</v>
      </c>
      <c r="AI1390" s="116">
        <f t="shared" si="344"/>
        <v>0</v>
      </c>
      <c r="AJ1390" s="116">
        <f t="shared" si="345"/>
        <v>40</v>
      </c>
      <c r="AK1390" s="116">
        <f t="shared" si="346"/>
        <v>70</v>
      </c>
      <c r="AL1390" s="116">
        <f t="shared" si="347"/>
        <v>55</v>
      </c>
      <c r="AM1390" s="116">
        <f t="shared" si="348"/>
        <v>44</v>
      </c>
      <c r="AN1390" s="116">
        <f t="shared" si="349"/>
        <v>36</v>
      </c>
      <c r="AO1390" s="116">
        <f t="shared" si="350"/>
        <v>37</v>
      </c>
      <c r="AP1390" s="116">
        <f t="shared" si="351"/>
        <v>0</v>
      </c>
      <c r="AQ1390" s="116">
        <f t="shared" si="352"/>
        <v>282</v>
      </c>
    </row>
    <row r="1391" spans="1:43" x14ac:dyDescent="0.25">
      <c r="A1391" s="119" t="s">
        <v>1762</v>
      </c>
      <c r="B1391" s="119" t="s">
        <v>1763</v>
      </c>
      <c r="C1391" s="120">
        <v>0</v>
      </c>
      <c r="D1391" s="120">
        <v>58</v>
      </c>
      <c r="E1391" s="120">
        <v>42</v>
      </c>
      <c r="F1391" s="120">
        <v>44</v>
      </c>
      <c r="G1391" s="120">
        <v>51</v>
      </c>
      <c r="H1391" s="120">
        <v>52</v>
      </c>
      <c r="I1391" s="120">
        <v>50</v>
      </c>
      <c r="J1391" s="120">
        <v>0</v>
      </c>
      <c r="K1391" s="120">
        <v>0</v>
      </c>
      <c r="L1391" s="120">
        <v>0</v>
      </c>
      <c r="M1391" s="120">
        <v>0</v>
      </c>
      <c r="N1391" s="120">
        <v>0</v>
      </c>
      <c r="O1391" s="120">
        <v>0</v>
      </c>
      <c r="P1391" s="120">
        <v>0</v>
      </c>
      <c r="Q1391" s="120">
        <v>0</v>
      </c>
      <c r="R1391" s="120">
        <v>297</v>
      </c>
      <c r="AB1391" s="116">
        <f t="shared" si="337"/>
        <v>0</v>
      </c>
      <c r="AC1391" s="116">
        <f t="shared" si="338"/>
        <v>58</v>
      </c>
      <c r="AD1391" s="116">
        <f t="shared" si="339"/>
        <v>42</v>
      </c>
      <c r="AE1391" s="116">
        <f t="shared" si="340"/>
        <v>44</v>
      </c>
      <c r="AF1391" s="116">
        <f t="shared" si="341"/>
        <v>51</v>
      </c>
      <c r="AG1391" s="116">
        <f t="shared" si="342"/>
        <v>52</v>
      </c>
      <c r="AH1391" s="116">
        <f t="shared" si="343"/>
        <v>50</v>
      </c>
      <c r="AI1391" s="116">
        <f t="shared" si="344"/>
        <v>0</v>
      </c>
      <c r="AJ1391" s="116">
        <f t="shared" si="345"/>
        <v>0</v>
      </c>
      <c r="AK1391" s="116">
        <f t="shared" si="346"/>
        <v>0</v>
      </c>
      <c r="AL1391" s="116">
        <f t="shared" si="347"/>
        <v>0</v>
      </c>
      <c r="AM1391" s="116">
        <f t="shared" si="348"/>
        <v>0</v>
      </c>
      <c r="AN1391" s="116">
        <f t="shared" si="349"/>
        <v>0</v>
      </c>
      <c r="AO1391" s="116">
        <f t="shared" si="350"/>
        <v>0</v>
      </c>
      <c r="AP1391" s="116">
        <f t="shared" si="351"/>
        <v>0</v>
      </c>
      <c r="AQ1391" s="116">
        <f t="shared" si="352"/>
        <v>297</v>
      </c>
    </row>
    <row r="1392" spans="1:43" x14ac:dyDescent="0.25">
      <c r="A1392" s="119" t="s">
        <v>1762</v>
      </c>
      <c r="B1392" s="119" t="s">
        <v>1764</v>
      </c>
      <c r="C1392" s="120">
        <v>74</v>
      </c>
      <c r="D1392" s="120">
        <v>66</v>
      </c>
      <c r="E1392" s="120">
        <v>61</v>
      </c>
      <c r="F1392" s="120">
        <v>65</v>
      </c>
      <c r="G1392" s="120">
        <v>71</v>
      </c>
      <c r="H1392" s="120">
        <v>67</v>
      </c>
      <c r="I1392" s="120">
        <v>67</v>
      </c>
      <c r="J1392" s="120">
        <v>0</v>
      </c>
      <c r="K1392" s="120">
        <v>0</v>
      </c>
      <c r="L1392" s="120">
        <v>0</v>
      </c>
      <c r="M1392" s="120">
        <v>0</v>
      </c>
      <c r="N1392" s="120">
        <v>0</v>
      </c>
      <c r="O1392" s="120">
        <v>0</v>
      </c>
      <c r="P1392" s="120">
        <v>0</v>
      </c>
      <c r="Q1392" s="120">
        <v>0</v>
      </c>
      <c r="R1392" s="120">
        <v>471</v>
      </c>
      <c r="AB1392" s="116">
        <f t="shared" si="337"/>
        <v>74</v>
      </c>
      <c r="AC1392" s="116">
        <f t="shared" si="338"/>
        <v>66</v>
      </c>
      <c r="AD1392" s="116">
        <f t="shared" si="339"/>
        <v>61</v>
      </c>
      <c r="AE1392" s="116">
        <f t="shared" si="340"/>
        <v>65</v>
      </c>
      <c r="AF1392" s="116">
        <f t="shared" si="341"/>
        <v>71</v>
      </c>
      <c r="AG1392" s="116">
        <f t="shared" si="342"/>
        <v>67</v>
      </c>
      <c r="AH1392" s="116">
        <f t="shared" si="343"/>
        <v>67</v>
      </c>
      <c r="AI1392" s="116">
        <f t="shared" si="344"/>
        <v>0</v>
      </c>
      <c r="AJ1392" s="116">
        <f t="shared" si="345"/>
        <v>0</v>
      </c>
      <c r="AK1392" s="116">
        <f t="shared" si="346"/>
        <v>0</v>
      </c>
      <c r="AL1392" s="116">
        <f t="shared" si="347"/>
        <v>0</v>
      </c>
      <c r="AM1392" s="116">
        <f t="shared" si="348"/>
        <v>0</v>
      </c>
      <c r="AN1392" s="116">
        <f t="shared" si="349"/>
        <v>0</v>
      </c>
      <c r="AO1392" s="116">
        <f t="shared" si="350"/>
        <v>0</v>
      </c>
      <c r="AP1392" s="116">
        <f t="shared" si="351"/>
        <v>0</v>
      </c>
      <c r="AQ1392" s="116">
        <f t="shared" si="352"/>
        <v>471</v>
      </c>
    </row>
    <row r="1393" spans="1:43" x14ac:dyDescent="0.25">
      <c r="A1393" s="119" t="s">
        <v>1762</v>
      </c>
      <c r="B1393" s="119" t="s">
        <v>1765</v>
      </c>
      <c r="C1393" s="120">
        <v>0</v>
      </c>
      <c r="D1393" s="120">
        <v>0</v>
      </c>
      <c r="E1393" s="120">
        <v>0</v>
      </c>
      <c r="F1393" s="120">
        <v>0</v>
      </c>
      <c r="G1393" s="120">
        <v>0</v>
      </c>
      <c r="H1393" s="120">
        <v>0</v>
      </c>
      <c r="I1393" s="120">
        <v>0</v>
      </c>
      <c r="J1393" s="120">
        <v>199</v>
      </c>
      <c r="K1393" s="120">
        <v>193</v>
      </c>
      <c r="L1393" s="120">
        <v>218</v>
      </c>
      <c r="M1393" s="120">
        <v>0</v>
      </c>
      <c r="N1393" s="120">
        <v>0</v>
      </c>
      <c r="O1393" s="120">
        <v>0</v>
      </c>
      <c r="P1393" s="120">
        <v>0</v>
      </c>
      <c r="Q1393" s="120">
        <v>0</v>
      </c>
      <c r="R1393" s="118">
        <v>610</v>
      </c>
      <c r="AB1393" s="116">
        <f t="shared" si="337"/>
        <v>0</v>
      </c>
      <c r="AC1393" s="116">
        <f t="shared" si="338"/>
        <v>0</v>
      </c>
      <c r="AD1393" s="116">
        <f t="shared" si="339"/>
        <v>0</v>
      </c>
      <c r="AE1393" s="116">
        <f t="shared" si="340"/>
        <v>0</v>
      </c>
      <c r="AF1393" s="116">
        <f t="shared" si="341"/>
        <v>0</v>
      </c>
      <c r="AG1393" s="116">
        <f t="shared" si="342"/>
        <v>0</v>
      </c>
      <c r="AH1393" s="116">
        <f t="shared" si="343"/>
        <v>0</v>
      </c>
      <c r="AI1393" s="116">
        <f t="shared" si="344"/>
        <v>199</v>
      </c>
      <c r="AJ1393" s="116">
        <f t="shared" si="345"/>
        <v>193</v>
      </c>
      <c r="AK1393" s="116">
        <f t="shared" si="346"/>
        <v>218</v>
      </c>
      <c r="AL1393" s="116">
        <f t="shared" si="347"/>
        <v>0</v>
      </c>
      <c r="AM1393" s="116">
        <f t="shared" si="348"/>
        <v>0</v>
      </c>
      <c r="AN1393" s="116">
        <f t="shared" si="349"/>
        <v>0</v>
      </c>
      <c r="AO1393" s="116">
        <f t="shared" si="350"/>
        <v>0</v>
      </c>
      <c r="AP1393" s="116">
        <f t="shared" si="351"/>
        <v>0</v>
      </c>
      <c r="AQ1393" s="116">
        <f t="shared" si="352"/>
        <v>610</v>
      </c>
    </row>
    <row r="1394" spans="1:43" x14ac:dyDescent="0.25">
      <c r="A1394" s="119" t="s">
        <v>1762</v>
      </c>
      <c r="B1394" s="119" t="s">
        <v>1766</v>
      </c>
      <c r="C1394" s="120">
        <v>0</v>
      </c>
      <c r="D1394" s="120">
        <v>41</v>
      </c>
      <c r="E1394" s="120">
        <v>32</v>
      </c>
      <c r="F1394" s="120">
        <v>37</v>
      </c>
      <c r="G1394" s="120">
        <v>49</v>
      </c>
      <c r="H1394" s="120">
        <v>38</v>
      </c>
      <c r="I1394" s="120">
        <v>45</v>
      </c>
      <c r="J1394" s="120">
        <v>0</v>
      </c>
      <c r="K1394" s="120">
        <v>0</v>
      </c>
      <c r="L1394" s="120">
        <v>0</v>
      </c>
      <c r="M1394" s="120">
        <v>0</v>
      </c>
      <c r="N1394" s="120">
        <v>0</v>
      </c>
      <c r="O1394" s="120">
        <v>0</v>
      </c>
      <c r="P1394" s="120">
        <v>0</v>
      </c>
      <c r="Q1394" s="120">
        <v>0</v>
      </c>
      <c r="R1394" s="120">
        <v>242</v>
      </c>
      <c r="AB1394" s="116">
        <f t="shared" si="337"/>
        <v>0</v>
      </c>
      <c r="AC1394" s="116">
        <f t="shared" si="338"/>
        <v>41</v>
      </c>
      <c r="AD1394" s="116">
        <f t="shared" si="339"/>
        <v>32</v>
      </c>
      <c r="AE1394" s="116">
        <f t="shared" si="340"/>
        <v>37</v>
      </c>
      <c r="AF1394" s="116">
        <f t="shared" si="341"/>
        <v>49</v>
      </c>
      <c r="AG1394" s="116">
        <f t="shared" si="342"/>
        <v>38</v>
      </c>
      <c r="AH1394" s="116">
        <f t="shared" si="343"/>
        <v>45</v>
      </c>
      <c r="AI1394" s="116">
        <f t="shared" si="344"/>
        <v>0</v>
      </c>
      <c r="AJ1394" s="116">
        <f t="shared" si="345"/>
        <v>0</v>
      </c>
      <c r="AK1394" s="116">
        <f t="shared" si="346"/>
        <v>0</v>
      </c>
      <c r="AL1394" s="116">
        <f t="shared" si="347"/>
        <v>0</v>
      </c>
      <c r="AM1394" s="116">
        <f t="shared" si="348"/>
        <v>0</v>
      </c>
      <c r="AN1394" s="116">
        <f t="shared" si="349"/>
        <v>0</v>
      </c>
      <c r="AO1394" s="116">
        <f t="shared" si="350"/>
        <v>0</v>
      </c>
      <c r="AP1394" s="116">
        <f t="shared" si="351"/>
        <v>0</v>
      </c>
      <c r="AQ1394" s="116">
        <f t="shared" si="352"/>
        <v>242</v>
      </c>
    </row>
    <row r="1395" spans="1:43" x14ac:dyDescent="0.25">
      <c r="A1395" s="119" t="s">
        <v>1767</v>
      </c>
      <c r="B1395" s="119" t="s">
        <v>1768</v>
      </c>
      <c r="C1395" s="120">
        <v>0</v>
      </c>
      <c r="D1395" s="120">
        <v>0</v>
      </c>
      <c r="E1395" s="120">
        <v>0</v>
      </c>
      <c r="F1395" s="120">
        <v>0</v>
      </c>
      <c r="G1395" s="120">
        <v>0</v>
      </c>
      <c r="H1395" s="120">
        <v>0</v>
      </c>
      <c r="I1395" s="120">
        <v>0</v>
      </c>
      <c r="J1395" s="120">
        <v>0</v>
      </c>
      <c r="K1395" s="120">
        <v>0</v>
      </c>
      <c r="L1395" s="120">
        <v>0</v>
      </c>
      <c r="M1395" s="120">
        <v>194</v>
      </c>
      <c r="N1395" s="120">
        <v>218</v>
      </c>
      <c r="O1395" s="120">
        <v>256</v>
      </c>
      <c r="P1395" s="120">
        <v>214</v>
      </c>
      <c r="Q1395" s="120">
        <v>14</v>
      </c>
      <c r="R1395" s="120">
        <v>896</v>
      </c>
      <c r="AB1395" s="116">
        <f t="shared" si="337"/>
        <v>0</v>
      </c>
      <c r="AC1395" s="116">
        <f t="shared" si="338"/>
        <v>0</v>
      </c>
      <c r="AD1395" s="116">
        <f t="shared" si="339"/>
        <v>0</v>
      </c>
      <c r="AE1395" s="116">
        <f t="shared" si="340"/>
        <v>0</v>
      </c>
      <c r="AF1395" s="116">
        <f t="shared" si="341"/>
        <v>0</v>
      </c>
      <c r="AG1395" s="116">
        <f t="shared" si="342"/>
        <v>0</v>
      </c>
      <c r="AH1395" s="116">
        <f t="shared" si="343"/>
        <v>0</v>
      </c>
      <c r="AI1395" s="116">
        <f t="shared" si="344"/>
        <v>0</v>
      </c>
      <c r="AJ1395" s="116">
        <f t="shared" si="345"/>
        <v>0</v>
      </c>
      <c r="AK1395" s="116">
        <f t="shared" si="346"/>
        <v>0</v>
      </c>
      <c r="AL1395" s="116">
        <f t="shared" si="347"/>
        <v>194</v>
      </c>
      <c r="AM1395" s="116">
        <f t="shared" si="348"/>
        <v>218</v>
      </c>
      <c r="AN1395" s="116">
        <f t="shared" si="349"/>
        <v>256</v>
      </c>
      <c r="AO1395" s="116">
        <f t="shared" si="350"/>
        <v>214</v>
      </c>
      <c r="AP1395" s="116">
        <f t="shared" si="351"/>
        <v>14</v>
      </c>
      <c r="AQ1395" s="116">
        <f t="shared" si="352"/>
        <v>896</v>
      </c>
    </row>
    <row r="1396" spans="1:43" x14ac:dyDescent="0.25">
      <c r="A1396" s="119" t="s">
        <v>1769</v>
      </c>
      <c r="B1396" s="119" t="s">
        <v>1770</v>
      </c>
      <c r="C1396" s="120">
        <v>18</v>
      </c>
      <c r="D1396" s="120">
        <v>61</v>
      </c>
      <c r="E1396" s="120">
        <v>74</v>
      </c>
      <c r="F1396" s="120">
        <v>59</v>
      </c>
      <c r="G1396" s="120">
        <v>62</v>
      </c>
      <c r="H1396" s="120">
        <v>74</v>
      </c>
      <c r="I1396" s="120">
        <v>56</v>
      </c>
      <c r="J1396" s="120">
        <v>60</v>
      </c>
      <c r="K1396" s="120">
        <v>40</v>
      </c>
      <c r="L1396" s="120">
        <v>49</v>
      </c>
      <c r="M1396" s="120">
        <v>0</v>
      </c>
      <c r="N1396" s="120">
        <v>0</v>
      </c>
      <c r="O1396" s="120">
        <v>0</v>
      </c>
      <c r="P1396" s="120">
        <v>0</v>
      </c>
      <c r="Q1396" s="120">
        <v>0</v>
      </c>
      <c r="R1396" s="120">
        <v>553</v>
      </c>
      <c r="AB1396" s="116">
        <f t="shared" si="337"/>
        <v>18</v>
      </c>
      <c r="AC1396" s="116">
        <f t="shared" si="338"/>
        <v>61</v>
      </c>
      <c r="AD1396" s="116">
        <f t="shared" si="339"/>
        <v>74</v>
      </c>
      <c r="AE1396" s="116">
        <f t="shared" si="340"/>
        <v>59</v>
      </c>
      <c r="AF1396" s="116">
        <f t="shared" si="341"/>
        <v>62</v>
      </c>
      <c r="AG1396" s="116">
        <f t="shared" si="342"/>
        <v>74</v>
      </c>
      <c r="AH1396" s="116">
        <f t="shared" si="343"/>
        <v>56</v>
      </c>
      <c r="AI1396" s="116">
        <f t="shared" si="344"/>
        <v>60</v>
      </c>
      <c r="AJ1396" s="116">
        <f t="shared" si="345"/>
        <v>40</v>
      </c>
      <c r="AK1396" s="116">
        <f t="shared" si="346"/>
        <v>49</v>
      </c>
      <c r="AL1396" s="116">
        <f t="shared" si="347"/>
        <v>0</v>
      </c>
      <c r="AM1396" s="116">
        <f t="shared" si="348"/>
        <v>0</v>
      </c>
      <c r="AN1396" s="116">
        <f t="shared" si="349"/>
        <v>0</v>
      </c>
      <c r="AO1396" s="116">
        <f t="shared" si="350"/>
        <v>0</v>
      </c>
      <c r="AP1396" s="116">
        <f t="shared" si="351"/>
        <v>0</v>
      </c>
      <c r="AQ1396" s="116">
        <f t="shared" si="352"/>
        <v>553</v>
      </c>
    </row>
    <row r="1397" spans="1:43" x14ac:dyDescent="0.25">
      <c r="A1397" s="119" t="s">
        <v>1769</v>
      </c>
      <c r="B1397" s="119" t="s">
        <v>1771</v>
      </c>
      <c r="C1397" s="120">
        <v>16</v>
      </c>
      <c r="D1397" s="120">
        <v>37</v>
      </c>
      <c r="E1397" s="120">
        <v>39</v>
      </c>
      <c r="F1397" s="120">
        <v>48</v>
      </c>
      <c r="G1397" s="120">
        <v>59</v>
      </c>
      <c r="H1397" s="120">
        <v>55</v>
      </c>
      <c r="I1397" s="120">
        <v>61</v>
      </c>
      <c r="J1397" s="120">
        <v>66</v>
      </c>
      <c r="K1397" s="120">
        <v>50</v>
      </c>
      <c r="L1397" s="120">
        <v>51</v>
      </c>
      <c r="M1397" s="120">
        <v>0</v>
      </c>
      <c r="N1397" s="120">
        <v>0</v>
      </c>
      <c r="O1397" s="120">
        <v>0</v>
      </c>
      <c r="P1397" s="120">
        <v>0</v>
      </c>
      <c r="Q1397" s="120">
        <v>0</v>
      </c>
      <c r="R1397" s="118">
        <v>482</v>
      </c>
      <c r="AB1397" s="116">
        <f t="shared" si="337"/>
        <v>16</v>
      </c>
      <c r="AC1397" s="116">
        <f t="shared" si="338"/>
        <v>37</v>
      </c>
      <c r="AD1397" s="116">
        <f t="shared" si="339"/>
        <v>39</v>
      </c>
      <c r="AE1397" s="116">
        <f t="shared" si="340"/>
        <v>48</v>
      </c>
      <c r="AF1397" s="116">
        <f t="shared" si="341"/>
        <v>59</v>
      </c>
      <c r="AG1397" s="116">
        <f t="shared" si="342"/>
        <v>55</v>
      </c>
      <c r="AH1397" s="116">
        <f t="shared" si="343"/>
        <v>61</v>
      </c>
      <c r="AI1397" s="116">
        <f t="shared" si="344"/>
        <v>66</v>
      </c>
      <c r="AJ1397" s="116">
        <f t="shared" si="345"/>
        <v>50</v>
      </c>
      <c r="AK1397" s="116">
        <f t="shared" si="346"/>
        <v>51</v>
      </c>
      <c r="AL1397" s="116">
        <f t="shared" si="347"/>
        <v>0</v>
      </c>
      <c r="AM1397" s="116">
        <f t="shared" si="348"/>
        <v>0</v>
      </c>
      <c r="AN1397" s="116">
        <f t="shared" si="349"/>
        <v>0</v>
      </c>
      <c r="AO1397" s="116">
        <f t="shared" si="350"/>
        <v>0</v>
      </c>
      <c r="AP1397" s="116">
        <f t="shared" si="351"/>
        <v>0</v>
      </c>
      <c r="AQ1397" s="116">
        <f t="shared" si="352"/>
        <v>482</v>
      </c>
    </row>
    <row r="1398" spans="1:43" x14ac:dyDescent="0.25">
      <c r="A1398" s="119" t="s">
        <v>1769</v>
      </c>
      <c r="B1398" s="119" t="s">
        <v>1772</v>
      </c>
      <c r="C1398" s="120">
        <v>0</v>
      </c>
      <c r="D1398" s="120">
        <v>29</v>
      </c>
      <c r="E1398" s="120">
        <v>46</v>
      </c>
      <c r="F1398" s="120">
        <v>33</v>
      </c>
      <c r="G1398" s="120">
        <v>41</v>
      </c>
      <c r="H1398" s="120">
        <v>33</v>
      </c>
      <c r="I1398" s="120">
        <v>37</v>
      </c>
      <c r="J1398" s="120">
        <v>0</v>
      </c>
      <c r="K1398" s="120">
        <v>0</v>
      </c>
      <c r="L1398" s="120">
        <v>0</v>
      </c>
      <c r="M1398" s="120">
        <v>0</v>
      </c>
      <c r="N1398" s="120">
        <v>0</v>
      </c>
      <c r="O1398" s="120">
        <v>0</v>
      </c>
      <c r="P1398" s="120">
        <v>0</v>
      </c>
      <c r="Q1398" s="120">
        <v>0</v>
      </c>
      <c r="R1398" s="120">
        <v>219</v>
      </c>
      <c r="AB1398" s="116">
        <f t="shared" si="337"/>
        <v>0</v>
      </c>
      <c r="AC1398" s="116">
        <f t="shared" si="338"/>
        <v>29</v>
      </c>
      <c r="AD1398" s="116">
        <f t="shared" si="339"/>
        <v>46</v>
      </c>
      <c r="AE1398" s="116">
        <f t="shared" si="340"/>
        <v>33</v>
      </c>
      <c r="AF1398" s="116">
        <f t="shared" si="341"/>
        <v>41</v>
      </c>
      <c r="AG1398" s="116">
        <f t="shared" si="342"/>
        <v>33</v>
      </c>
      <c r="AH1398" s="116">
        <f t="shared" si="343"/>
        <v>37</v>
      </c>
      <c r="AI1398" s="116">
        <f t="shared" si="344"/>
        <v>0</v>
      </c>
      <c r="AJ1398" s="116">
        <f t="shared" si="345"/>
        <v>0</v>
      </c>
      <c r="AK1398" s="116">
        <f t="shared" si="346"/>
        <v>0</v>
      </c>
      <c r="AL1398" s="116">
        <f t="shared" si="347"/>
        <v>0</v>
      </c>
      <c r="AM1398" s="116">
        <f t="shared" si="348"/>
        <v>0</v>
      </c>
      <c r="AN1398" s="116">
        <f t="shared" si="349"/>
        <v>0</v>
      </c>
      <c r="AO1398" s="116">
        <f t="shared" si="350"/>
        <v>0</v>
      </c>
      <c r="AP1398" s="116">
        <f t="shared" si="351"/>
        <v>0</v>
      </c>
      <c r="AQ1398" s="116">
        <f t="shared" si="352"/>
        <v>219</v>
      </c>
    </row>
    <row r="1399" spans="1:43" x14ac:dyDescent="0.25">
      <c r="A1399" s="119" t="s">
        <v>1769</v>
      </c>
      <c r="B1399" s="119" t="s">
        <v>1773</v>
      </c>
      <c r="C1399" s="120">
        <v>190</v>
      </c>
      <c r="D1399" s="120">
        <v>60</v>
      </c>
      <c r="E1399" s="120">
        <v>0</v>
      </c>
      <c r="F1399" s="120">
        <v>0</v>
      </c>
      <c r="G1399" s="120">
        <v>0</v>
      </c>
      <c r="H1399" s="120">
        <v>0</v>
      </c>
      <c r="I1399" s="120">
        <v>0</v>
      </c>
      <c r="J1399" s="120">
        <v>0</v>
      </c>
      <c r="K1399" s="120">
        <v>0</v>
      </c>
      <c r="L1399" s="120">
        <v>0</v>
      </c>
      <c r="M1399" s="120">
        <v>0</v>
      </c>
      <c r="N1399" s="120">
        <v>0</v>
      </c>
      <c r="O1399" s="120">
        <v>0</v>
      </c>
      <c r="P1399" s="120">
        <v>0</v>
      </c>
      <c r="Q1399" s="120">
        <v>0</v>
      </c>
      <c r="R1399" s="120">
        <v>250</v>
      </c>
      <c r="T1399" s="116" t="s">
        <v>1774</v>
      </c>
      <c r="U1399" s="116" t="s">
        <v>1775</v>
      </c>
      <c r="AB1399" s="116">
        <f t="shared" si="337"/>
        <v>190</v>
      </c>
      <c r="AC1399" s="116">
        <f t="shared" si="338"/>
        <v>60</v>
      </c>
      <c r="AD1399" s="116">
        <f t="shared" si="339"/>
        <v>0</v>
      </c>
      <c r="AE1399" s="116">
        <f t="shared" si="340"/>
        <v>0</v>
      </c>
      <c r="AF1399" s="116">
        <f t="shared" si="341"/>
        <v>0</v>
      </c>
      <c r="AG1399" s="116">
        <f t="shared" si="342"/>
        <v>0</v>
      </c>
      <c r="AH1399" s="116">
        <f t="shared" si="343"/>
        <v>0</v>
      </c>
      <c r="AI1399" s="116">
        <f t="shared" si="344"/>
        <v>0</v>
      </c>
      <c r="AJ1399" s="116">
        <f t="shared" si="345"/>
        <v>0</v>
      </c>
      <c r="AK1399" s="116">
        <f t="shared" si="346"/>
        <v>0</v>
      </c>
      <c r="AL1399" s="116">
        <f t="shared" si="347"/>
        <v>0</v>
      </c>
      <c r="AM1399" s="116">
        <f t="shared" si="348"/>
        <v>0</v>
      </c>
      <c r="AN1399" s="116">
        <f t="shared" si="349"/>
        <v>0</v>
      </c>
      <c r="AO1399" s="116">
        <f t="shared" si="350"/>
        <v>0</v>
      </c>
      <c r="AP1399" s="116">
        <f t="shared" si="351"/>
        <v>0</v>
      </c>
      <c r="AQ1399" s="116">
        <f t="shared" si="352"/>
        <v>250</v>
      </c>
    </row>
    <row r="1400" spans="1:43" x14ac:dyDescent="0.25">
      <c r="A1400" s="119" t="s">
        <v>1769</v>
      </c>
      <c r="B1400" s="119" t="s">
        <v>1776</v>
      </c>
      <c r="C1400" s="120">
        <v>17</v>
      </c>
      <c r="D1400" s="120">
        <v>69</v>
      </c>
      <c r="E1400" s="120">
        <v>85</v>
      </c>
      <c r="F1400" s="120">
        <v>63</v>
      </c>
      <c r="G1400" s="120">
        <v>86</v>
      </c>
      <c r="H1400" s="120">
        <v>87</v>
      </c>
      <c r="I1400" s="120">
        <v>90</v>
      </c>
      <c r="J1400" s="120">
        <v>91</v>
      </c>
      <c r="K1400" s="120">
        <v>81</v>
      </c>
      <c r="L1400" s="120">
        <v>78</v>
      </c>
      <c r="M1400" s="120">
        <v>0</v>
      </c>
      <c r="N1400" s="120">
        <v>0</v>
      </c>
      <c r="O1400" s="120">
        <v>0</v>
      </c>
      <c r="P1400" s="120">
        <v>0</v>
      </c>
      <c r="Q1400" s="120">
        <v>0</v>
      </c>
      <c r="R1400" s="120">
        <v>747</v>
      </c>
      <c r="AB1400" s="116">
        <f t="shared" si="337"/>
        <v>17</v>
      </c>
      <c r="AC1400" s="116">
        <f t="shared" si="338"/>
        <v>69</v>
      </c>
      <c r="AD1400" s="116">
        <f t="shared" si="339"/>
        <v>85</v>
      </c>
      <c r="AE1400" s="116">
        <f t="shared" si="340"/>
        <v>63</v>
      </c>
      <c r="AF1400" s="116">
        <f t="shared" si="341"/>
        <v>86</v>
      </c>
      <c r="AG1400" s="116">
        <f t="shared" si="342"/>
        <v>87</v>
      </c>
      <c r="AH1400" s="116">
        <f t="shared" si="343"/>
        <v>90</v>
      </c>
      <c r="AI1400" s="116">
        <f t="shared" si="344"/>
        <v>91</v>
      </c>
      <c r="AJ1400" s="116">
        <f t="shared" si="345"/>
        <v>81</v>
      </c>
      <c r="AK1400" s="116">
        <f t="shared" si="346"/>
        <v>78</v>
      </c>
      <c r="AL1400" s="116">
        <f t="shared" si="347"/>
        <v>0</v>
      </c>
      <c r="AM1400" s="116">
        <f t="shared" si="348"/>
        <v>0</v>
      </c>
      <c r="AN1400" s="116">
        <f t="shared" si="349"/>
        <v>0</v>
      </c>
      <c r="AO1400" s="116">
        <f t="shared" si="350"/>
        <v>0</v>
      </c>
      <c r="AP1400" s="116">
        <f t="shared" si="351"/>
        <v>0</v>
      </c>
      <c r="AQ1400" s="116">
        <f t="shared" si="352"/>
        <v>747</v>
      </c>
    </row>
    <row r="1401" spans="1:43" x14ac:dyDescent="0.25">
      <c r="A1401" s="119" t="s">
        <v>1769</v>
      </c>
      <c r="B1401" s="119" t="s">
        <v>1777</v>
      </c>
      <c r="C1401" s="120">
        <v>0</v>
      </c>
      <c r="D1401" s="120">
        <v>0</v>
      </c>
      <c r="E1401" s="120">
        <v>0</v>
      </c>
      <c r="F1401" s="120">
        <v>0</v>
      </c>
      <c r="G1401" s="120">
        <v>0</v>
      </c>
      <c r="H1401" s="120">
        <v>0</v>
      </c>
      <c r="I1401" s="120">
        <v>0</v>
      </c>
      <c r="J1401" s="120">
        <v>0</v>
      </c>
      <c r="K1401" s="120">
        <v>0</v>
      </c>
      <c r="L1401" s="120">
        <v>0</v>
      </c>
      <c r="M1401" s="120">
        <v>11</v>
      </c>
      <c r="N1401" s="120">
        <v>19</v>
      </c>
      <c r="O1401" s="120">
        <v>14</v>
      </c>
      <c r="P1401" s="120">
        <v>22</v>
      </c>
      <c r="Q1401" s="120">
        <v>1</v>
      </c>
      <c r="R1401" s="120">
        <v>67</v>
      </c>
      <c r="AB1401" s="116">
        <f t="shared" si="337"/>
        <v>0</v>
      </c>
      <c r="AC1401" s="116">
        <f t="shared" si="338"/>
        <v>0</v>
      </c>
      <c r="AD1401" s="116">
        <f t="shared" si="339"/>
        <v>0</v>
      </c>
      <c r="AE1401" s="116">
        <f t="shared" si="340"/>
        <v>0</v>
      </c>
      <c r="AF1401" s="116">
        <f t="shared" si="341"/>
        <v>0</v>
      </c>
      <c r="AG1401" s="116">
        <f t="shared" si="342"/>
        <v>0</v>
      </c>
      <c r="AH1401" s="116">
        <f t="shared" si="343"/>
        <v>0</v>
      </c>
      <c r="AI1401" s="116">
        <f t="shared" si="344"/>
        <v>0</v>
      </c>
      <c r="AJ1401" s="116">
        <f t="shared" si="345"/>
        <v>0</v>
      </c>
      <c r="AK1401" s="116">
        <f t="shared" si="346"/>
        <v>0</v>
      </c>
      <c r="AL1401" s="116">
        <f t="shared" si="347"/>
        <v>11</v>
      </c>
      <c r="AM1401" s="116">
        <f t="shared" si="348"/>
        <v>19</v>
      </c>
      <c r="AN1401" s="116">
        <f t="shared" si="349"/>
        <v>14</v>
      </c>
      <c r="AO1401" s="116">
        <f t="shared" si="350"/>
        <v>22</v>
      </c>
      <c r="AP1401" s="116">
        <f t="shared" si="351"/>
        <v>1</v>
      </c>
      <c r="AQ1401" s="116">
        <f t="shared" si="352"/>
        <v>67</v>
      </c>
    </row>
    <row r="1402" spans="1:43" x14ac:dyDescent="0.25">
      <c r="A1402" s="119" t="s">
        <v>1769</v>
      </c>
      <c r="B1402" s="119" t="s">
        <v>289</v>
      </c>
      <c r="C1402" s="120">
        <v>18</v>
      </c>
      <c r="D1402" s="120">
        <v>43</v>
      </c>
      <c r="E1402" s="120">
        <v>50</v>
      </c>
      <c r="F1402" s="120">
        <v>46</v>
      </c>
      <c r="G1402" s="120">
        <v>45</v>
      </c>
      <c r="H1402" s="120">
        <v>46</v>
      </c>
      <c r="I1402" s="120">
        <v>51</v>
      </c>
      <c r="J1402" s="120">
        <v>47</v>
      </c>
      <c r="K1402" s="120">
        <v>46</v>
      </c>
      <c r="L1402" s="120">
        <v>47</v>
      </c>
      <c r="M1402" s="120">
        <v>0</v>
      </c>
      <c r="N1402" s="120">
        <v>0</v>
      </c>
      <c r="O1402" s="120">
        <v>0</v>
      </c>
      <c r="P1402" s="120">
        <v>0</v>
      </c>
      <c r="Q1402" s="120">
        <v>0</v>
      </c>
      <c r="R1402" s="120">
        <v>439</v>
      </c>
      <c r="AB1402" s="116">
        <f t="shared" si="337"/>
        <v>18</v>
      </c>
      <c r="AC1402" s="116">
        <f t="shared" si="338"/>
        <v>43</v>
      </c>
      <c r="AD1402" s="116">
        <f t="shared" si="339"/>
        <v>50</v>
      </c>
      <c r="AE1402" s="116">
        <f t="shared" si="340"/>
        <v>46</v>
      </c>
      <c r="AF1402" s="116">
        <f t="shared" si="341"/>
        <v>45</v>
      </c>
      <c r="AG1402" s="116">
        <f t="shared" si="342"/>
        <v>46</v>
      </c>
      <c r="AH1402" s="116">
        <f t="shared" si="343"/>
        <v>51</v>
      </c>
      <c r="AI1402" s="116">
        <f t="shared" si="344"/>
        <v>47</v>
      </c>
      <c r="AJ1402" s="116">
        <f t="shared" si="345"/>
        <v>46</v>
      </c>
      <c r="AK1402" s="116">
        <f t="shared" si="346"/>
        <v>47</v>
      </c>
      <c r="AL1402" s="116">
        <f t="shared" si="347"/>
        <v>0</v>
      </c>
      <c r="AM1402" s="116">
        <f t="shared" si="348"/>
        <v>0</v>
      </c>
      <c r="AN1402" s="116">
        <f t="shared" si="349"/>
        <v>0</v>
      </c>
      <c r="AO1402" s="116">
        <f t="shared" si="350"/>
        <v>0</v>
      </c>
      <c r="AP1402" s="116">
        <f t="shared" si="351"/>
        <v>0</v>
      </c>
      <c r="AQ1402" s="116">
        <f t="shared" si="352"/>
        <v>439</v>
      </c>
    </row>
    <row r="1403" spans="1:43" x14ac:dyDescent="0.25">
      <c r="A1403" s="119" t="s">
        <v>1769</v>
      </c>
      <c r="B1403" s="119" t="s">
        <v>1778</v>
      </c>
      <c r="C1403" s="120">
        <v>0</v>
      </c>
      <c r="D1403" s="120">
        <v>0</v>
      </c>
      <c r="E1403" s="120">
        <v>0</v>
      </c>
      <c r="F1403" s="120">
        <v>0</v>
      </c>
      <c r="G1403" s="120">
        <v>0</v>
      </c>
      <c r="H1403" s="120">
        <v>0</v>
      </c>
      <c r="I1403" s="120">
        <v>0</v>
      </c>
      <c r="J1403" s="120">
        <v>0</v>
      </c>
      <c r="K1403" s="120">
        <v>7</v>
      </c>
      <c r="L1403" s="120">
        <v>9</v>
      </c>
      <c r="M1403" s="120">
        <v>0</v>
      </c>
      <c r="N1403" s="120">
        <v>0</v>
      </c>
      <c r="O1403" s="120">
        <v>0</v>
      </c>
      <c r="P1403" s="120">
        <v>0</v>
      </c>
      <c r="Q1403" s="120">
        <v>0</v>
      </c>
      <c r="R1403" s="120">
        <v>16</v>
      </c>
      <c r="AB1403" s="116">
        <f t="shared" si="337"/>
        <v>0</v>
      </c>
      <c r="AC1403" s="116">
        <f t="shared" si="338"/>
        <v>0</v>
      </c>
      <c r="AD1403" s="116">
        <f t="shared" si="339"/>
        <v>0</v>
      </c>
      <c r="AE1403" s="116">
        <f t="shared" si="340"/>
        <v>0</v>
      </c>
      <c r="AF1403" s="116">
        <f t="shared" si="341"/>
        <v>0</v>
      </c>
      <c r="AG1403" s="116">
        <f t="shared" si="342"/>
        <v>0</v>
      </c>
      <c r="AH1403" s="116">
        <f t="shared" si="343"/>
        <v>0</v>
      </c>
      <c r="AI1403" s="116">
        <f t="shared" si="344"/>
        <v>0</v>
      </c>
      <c r="AJ1403" s="116">
        <f t="shared" si="345"/>
        <v>7</v>
      </c>
      <c r="AK1403" s="116">
        <f t="shared" si="346"/>
        <v>9</v>
      </c>
      <c r="AL1403" s="116">
        <f t="shared" si="347"/>
        <v>0</v>
      </c>
      <c r="AM1403" s="116">
        <f t="shared" si="348"/>
        <v>0</v>
      </c>
      <c r="AN1403" s="116">
        <f t="shared" si="349"/>
        <v>0</v>
      </c>
      <c r="AO1403" s="116">
        <f t="shared" si="350"/>
        <v>0</v>
      </c>
      <c r="AP1403" s="116">
        <f t="shared" si="351"/>
        <v>0</v>
      </c>
      <c r="AQ1403" s="116">
        <f t="shared" si="352"/>
        <v>16</v>
      </c>
    </row>
    <row r="1404" spans="1:43" x14ac:dyDescent="0.25">
      <c r="A1404" s="119" t="s">
        <v>1769</v>
      </c>
      <c r="B1404" s="119" t="s">
        <v>1779</v>
      </c>
      <c r="C1404" s="120">
        <v>0</v>
      </c>
      <c r="D1404" s="120">
        <v>0</v>
      </c>
      <c r="E1404" s="120">
        <v>0</v>
      </c>
      <c r="F1404" s="120">
        <v>0</v>
      </c>
      <c r="G1404" s="120">
        <v>0</v>
      </c>
      <c r="H1404" s="120">
        <v>0</v>
      </c>
      <c r="I1404" s="120">
        <v>0</v>
      </c>
      <c r="J1404" s="120">
        <v>0</v>
      </c>
      <c r="K1404" s="120">
        <v>0</v>
      </c>
      <c r="L1404" s="120">
        <v>0</v>
      </c>
      <c r="M1404" s="120">
        <v>371</v>
      </c>
      <c r="N1404" s="120">
        <v>343</v>
      </c>
      <c r="O1404" s="120">
        <v>318</v>
      </c>
      <c r="P1404" s="120">
        <v>351</v>
      </c>
      <c r="Q1404" s="120">
        <v>11</v>
      </c>
      <c r="R1404" s="120">
        <v>1394</v>
      </c>
      <c r="AB1404" s="116">
        <f t="shared" si="337"/>
        <v>0</v>
      </c>
      <c r="AC1404" s="116">
        <f t="shared" si="338"/>
        <v>0</v>
      </c>
      <c r="AD1404" s="116">
        <f t="shared" si="339"/>
        <v>0</v>
      </c>
      <c r="AE1404" s="116">
        <f t="shared" si="340"/>
        <v>0</v>
      </c>
      <c r="AF1404" s="116">
        <f t="shared" si="341"/>
        <v>0</v>
      </c>
      <c r="AG1404" s="116">
        <f t="shared" si="342"/>
        <v>0</v>
      </c>
      <c r="AH1404" s="116">
        <f t="shared" si="343"/>
        <v>0</v>
      </c>
      <c r="AI1404" s="116">
        <f t="shared" si="344"/>
        <v>0</v>
      </c>
      <c r="AJ1404" s="116">
        <f t="shared" si="345"/>
        <v>0</v>
      </c>
      <c r="AK1404" s="116">
        <f t="shared" si="346"/>
        <v>0</v>
      </c>
      <c r="AL1404" s="116">
        <f t="shared" si="347"/>
        <v>371</v>
      </c>
      <c r="AM1404" s="116">
        <f t="shared" si="348"/>
        <v>343</v>
      </c>
      <c r="AN1404" s="116">
        <f t="shared" si="349"/>
        <v>318</v>
      </c>
      <c r="AO1404" s="116">
        <f t="shared" si="350"/>
        <v>351</v>
      </c>
      <c r="AP1404" s="116">
        <f t="shared" si="351"/>
        <v>11</v>
      </c>
      <c r="AQ1404" s="116">
        <f t="shared" si="352"/>
        <v>1394</v>
      </c>
    </row>
    <row r="1405" spans="1:43" x14ac:dyDescent="0.25">
      <c r="A1405" s="119" t="s">
        <v>1769</v>
      </c>
      <c r="B1405" s="119" t="s">
        <v>1780</v>
      </c>
      <c r="C1405" s="120">
        <v>18</v>
      </c>
      <c r="D1405" s="120">
        <v>42</v>
      </c>
      <c r="E1405" s="120">
        <v>46</v>
      </c>
      <c r="F1405" s="120">
        <v>41</v>
      </c>
      <c r="G1405" s="120">
        <v>38</v>
      </c>
      <c r="H1405" s="120">
        <v>37</v>
      </c>
      <c r="I1405" s="120">
        <v>45</v>
      </c>
      <c r="J1405" s="120">
        <v>46</v>
      </c>
      <c r="K1405" s="120">
        <v>39</v>
      </c>
      <c r="L1405" s="120">
        <v>45</v>
      </c>
      <c r="M1405" s="120">
        <v>0</v>
      </c>
      <c r="N1405" s="120">
        <v>0</v>
      </c>
      <c r="O1405" s="120">
        <v>0</v>
      </c>
      <c r="P1405" s="120">
        <v>0</v>
      </c>
      <c r="Q1405" s="120">
        <v>0</v>
      </c>
      <c r="R1405" s="120">
        <v>397</v>
      </c>
      <c r="AB1405" s="116">
        <f t="shared" si="337"/>
        <v>18</v>
      </c>
      <c r="AC1405" s="116">
        <f t="shared" si="338"/>
        <v>42</v>
      </c>
      <c r="AD1405" s="116">
        <f t="shared" si="339"/>
        <v>46</v>
      </c>
      <c r="AE1405" s="116">
        <f t="shared" si="340"/>
        <v>41</v>
      </c>
      <c r="AF1405" s="116">
        <f t="shared" si="341"/>
        <v>38</v>
      </c>
      <c r="AG1405" s="116">
        <f t="shared" si="342"/>
        <v>37</v>
      </c>
      <c r="AH1405" s="116">
        <f t="shared" si="343"/>
        <v>45</v>
      </c>
      <c r="AI1405" s="116">
        <f t="shared" si="344"/>
        <v>46</v>
      </c>
      <c r="AJ1405" s="116">
        <f t="shared" si="345"/>
        <v>39</v>
      </c>
      <c r="AK1405" s="116">
        <f t="shared" si="346"/>
        <v>45</v>
      </c>
      <c r="AL1405" s="116">
        <f t="shared" si="347"/>
        <v>0</v>
      </c>
      <c r="AM1405" s="116">
        <f t="shared" si="348"/>
        <v>0</v>
      </c>
      <c r="AN1405" s="116">
        <f t="shared" si="349"/>
        <v>0</v>
      </c>
      <c r="AO1405" s="116">
        <f t="shared" si="350"/>
        <v>0</v>
      </c>
      <c r="AP1405" s="116">
        <f t="shared" si="351"/>
        <v>0</v>
      </c>
      <c r="AQ1405" s="116">
        <f t="shared" si="352"/>
        <v>397</v>
      </c>
    </row>
    <row r="1406" spans="1:43" x14ac:dyDescent="0.25">
      <c r="A1406" s="119" t="s">
        <v>1769</v>
      </c>
      <c r="B1406" s="119" t="s">
        <v>1781</v>
      </c>
      <c r="C1406" s="120">
        <v>15</v>
      </c>
      <c r="D1406" s="120">
        <v>21</v>
      </c>
      <c r="E1406" s="120">
        <v>33</v>
      </c>
      <c r="F1406" s="120">
        <v>44</v>
      </c>
      <c r="G1406" s="120">
        <v>46</v>
      </c>
      <c r="H1406" s="120">
        <v>46</v>
      </c>
      <c r="I1406" s="120">
        <v>47</v>
      </c>
      <c r="J1406" s="120">
        <v>44</v>
      </c>
      <c r="K1406" s="120">
        <v>36</v>
      </c>
      <c r="L1406" s="120">
        <v>56</v>
      </c>
      <c r="M1406" s="120">
        <v>0</v>
      </c>
      <c r="N1406" s="120">
        <v>0</v>
      </c>
      <c r="O1406" s="120">
        <v>0</v>
      </c>
      <c r="P1406" s="120">
        <v>0</v>
      </c>
      <c r="Q1406" s="120">
        <v>0</v>
      </c>
      <c r="R1406" s="120">
        <v>388</v>
      </c>
      <c r="AB1406" s="116">
        <f t="shared" si="337"/>
        <v>15</v>
      </c>
      <c r="AC1406" s="116">
        <f t="shared" si="338"/>
        <v>21</v>
      </c>
      <c r="AD1406" s="116">
        <f t="shared" si="339"/>
        <v>33</v>
      </c>
      <c r="AE1406" s="116">
        <f t="shared" si="340"/>
        <v>44</v>
      </c>
      <c r="AF1406" s="116">
        <f t="shared" si="341"/>
        <v>46</v>
      </c>
      <c r="AG1406" s="116">
        <f t="shared" si="342"/>
        <v>46</v>
      </c>
      <c r="AH1406" s="116">
        <f t="shared" si="343"/>
        <v>47</v>
      </c>
      <c r="AI1406" s="116">
        <f t="shared" si="344"/>
        <v>44</v>
      </c>
      <c r="AJ1406" s="116">
        <f t="shared" si="345"/>
        <v>36</v>
      </c>
      <c r="AK1406" s="116">
        <f t="shared" si="346"/>
        <v>56</v>
      </c>
      <c r="AL1406" s="116">
        <f t="shared" si="347"/>
        <v>0</v>
      </c>
      <c r="AM1406" s="116">
        <f t="shared" si="348"/>
        <v>0</v>
      </c>
      <c r="AN1406" s="116">
        <f t="shared" si="349"/>
        <v>0</v>
      </c>
      <c r="AO1406" s="116">
        <f t="shared" si="350"/>
        <v>0</v>
      </c>
      <c r="AP1406" s="116">
        <f t="shared" si="351"/>
        <v>0</v>
      </c>
      <c r="AQ1406" s="116">
        <f t="shared" si="352"/>
        <v>388</v>
      </c>
    </row>
    <row r="1407" spans="1:43" x14ac:dyDescent="0.25">
      <c r="A1407" s="119" t="s">
        <v>1782</v>
      </c>
      <c r="B1407" s="119" t="s">
        <v>1783</v>
      </c>
      <c r="C1407" s="120">
        <v>0</v>
      </c>
      <c r="D1407" s="120">
        <v>0</v>
      </c>
      <c r="E1407" s="120">
        <v>0</v>
      </c>
      <c r="F1407" s="120">
        <v>0</v>
      </c>
      <c r="G1407" s="120">
        <v>0</v>
      </c>
      <c r="H1407" s="120">
        <v>0</v>
      </c>
      <c r="I1407" s="120">
        <v>116</v>
      </c>
      <c r="J1407" s="120">
        <v>145</v>
      </c>
      <c r="K1407" s="120">
        <v>116</v>
      </c>
      <c r="L1407" s="120">
        <v>128</v>
      </c>
      <c r="M1407" s="120">
        <v>0</v>
      </c>
      <c r="N1407" s="120">
        <v>0</v>
      </c>
      <c r="O1407" s="120">
        <v>0</v>
      </c>
      <c r="P1407" s="120">
        <v>0</v>
      </c>
      <c r="Q1407" s="120">
        <v>0</v>
      </c>
      <c r="R1407" s="120">
        <v>505</v>
      </c>
      <c r="AB1407" s="116">
        <f t="shared" si="337"/>
        <v>0</v>
      </c>
      <c r="AC1407" s="116">
        <f t="shared" si="338"/>
        <v>0</v>
      </c>
      <c r="AD1407" s="116">
        <f t="shared" si="339"/>
        <v>0</v>
      </c>
      <c r="AE1407" s="116">
        <f t="shared" si="340"/>
        <v>0</v>
      </c>
      <c r="AF1407" s="116">
        <f t="shared" si="341"/>
        <v>0</v>
      </c>
      <c r="AG1407" s="116">
        <f t="shared" si="342"/>
        <v>0</v>
      </c>
      <c r="AH1407" s="116">
        <f t="shared" si="343"/>
        <v>116</v>
      </c>
      <c r="AI1407" s="116">
        <f t="shared" si="344"/>
        <v>145</v>
      </c>
      <c r="AJ1407" s="116">
        <f t="shared" si="345"/>
        <v>116</v>
      </c>
      <c r="AK1407" s="116">
        <f t="shared" si="346"/>
        <v>128</v>
      </c>
      <c r="AL1407" s="116">
        <f t="shared" si="347"/>
        <v>0</v>
      </c>
      <c r="AM1407" s="116">
        <f t="shared" si="348"/>
        <v>0</v>
      </c>
      <c r="AN1407" s="116">
        <f t="shared" si="349"/>
        <v>0</v>
      </c>
      <c r="AO1407" s="116">
        <f t="shared" si="350"/>
        <v>0</v>
      </c>
      <c r="AP1407" s="116">
        <f t="shared" si="351"/>
        <v>0</v>
      </c>
      <c r="AQ1407" s="116">
        <f t="shared" si="352"/>
        <v>505</v>
      </c>
    </row>
    <row r="1408" spans="1:43" x14ac:dyDescent="0.25">
      <c r="A1408" s="119" t="s">
        <v>1782</v>
      </c>
      <c r="B1408" s="119" t="s">
        <v>1784</v>
      </c>
      <c r="C1408" s="120">
        <v>0</v>
      </c>
      <c r="D1408" s="120">
        <v>0</v>
      </c>
      <c r="E1408" s="120">
        <v>0</v>
      </c>
      <c r="F1408" s="120">
        <v>111</v>
      </c>
      <c r="G1408" s="120">
        <v>148</v>
      </c>
      <c r="H1408" s="120">
        <v>106</v>
      </c>
      <c r="I1408" s="120">
        <v>0</v>
      </c>
      <c r="J1408" s="120">
        <v>0</v>
      </c>
      <c r="K1408" s="120">
        <v>0</v>
      </c>
      <c r="L1408" s="120">
        <v>0</v>
      </c>
      <c r="M1408" s="120">
        <v>0</v>
      </c>
      <c r="N1408" s="120">
        <v>0</v>
      </c>
      <c r="O1408" s="120">
        <v>0</v>
      </c>
      <c r="P1408" s="120">
        <v>0</v>
      </c>
      <c r="Q1408" s="120">
        <v>0</v>
      </c>
      <c r="R1408" s="120">
        <v>365</v>
      </c>
      <c r="AB1408" s="116">
        <f t="shared" si="337"/>
        <v>0</v>
      </c>
      <c r="AC1408" s="116">
        <f t="shared" si="338"/>
        <v>0</v>
      </c>
      <c r="AD1408" s="116">
        <f t="shared" si="339"/>
        <v>0</v>
      </c>
      <c r="AE1408" s="116">
        <f t="shared" si="340"/>
        <v>111</v>
      </c>
      <c r="AF1408" s="116">
        <f t="shared" si="341"/>
        <v>148</v>
      </c>
      <c r="AG1408" s="116">
        <f t="shared" si="342"/>
        <v>106</v>
      </c>
      <c r="AH1408" s="116">
        <f t="shared" si="343"/>
        <v>0</v>
      </c>
      <c r="AI1408" s="116">
        <f t="shared" si="344"/>
        <v>0</v>
      </c>
      <c r="AJ1408" s="116">
        <f t="shared" si="345"/>
        <v>0</v>
      </c>
      <c r="AK1408" s="116">
        <f t="shared" si="346"/>
        <v>0</v>
      </c>
      <c r="AL1408" s="116">
        <f t="shared" si="347"/>
        <v>0</v>
      </c>
      <c r="AM1408" s="116">
        <f t="shared" si="348"/>
        <v>0</v>
      </c>
      <c r="AN1408" s="116">
        <f t="shared" si="349"/>
        <v>0</v>
      </c>
      <c r="AO1408" s="116">
        <f t="shared" si="350"/>
        <v>0</v>
      </c>
      <c r="AP1408" s="116">
        <f t="shared" si="351"/>
        <v>0</v>
      </c>
      <c r="AQ1408" s="116">
        <f t="shared" si="352"/>
        <v>365</v>
      </c>
    </row>
    <row r="1409" spans="1:43" x14ac:dyDescent="0.25">
      <c r="A1409" s="119" t="s">
        <v>1782</v>
      </c>
      <c r="B1409" s="119" t="s">
        <v>1785</v>
      </c>
      <c r="C1409" s="120">
        <v>59</v>
      </c>
      <c r="D1409" s="120">
        <v>97</v>
      </c>
      <c r="E1409" s="120">
        <v>115</v>
      </c>
      <c r="F1409" s="120">
        <v>0</v>
      </c>
      <c r="G1409" s="120">
        <v>0</v>
      </c>
      <c r="H1409" s="120">
        <v>0</v>
      </c>
      <c r="I1409" s="120">
        <v>0</v>
      </c>
      <c r="J1409" s="120">
        <v>0</v>
      </c>
      <c r="K1409" s="120">
        <v>0</v>
      </c>
      <c r="L1409" s="120">
        <v>0</v>
      </c>
      <c r="M1409" s="120">
        <v>0</v>
      </c>
      <c r="N1409" s="120">
        <v>0</v>
      </c>
      <c r="O1409" s="120">
        <v>0</v>
      </c>
      <c r="P1409" s="120">
        <v>0</v>
      </c>
      <c r="Q1409" s="120">
        <v>0</v>
      </c>
      <c r="R1409" s="120">
        <v>271</v>
      </c>
      <c r="AB1409" s="116">
        <f t="shared" si="337"/>
        <v>59</v>
      </c>
      <c r="AC1409" s="116">
        <f t="shared" si="338"/>
        <v>97</v>
      </c>
      <c r="AD1409" s="116">
        <f t="shared" si="339"/>
        <v>115</v>
      </c>
      <c r="AE1409" s="116">
        <f t="shared" si="340"/>
        <v>0</v>
      </c>
      <c r="AF1409" s="116">
        <f t="shared" si="341"/>
        <v>0</v>
      </c>
      <c r="AG1409" s="116">
        <f t="shared" si="342"/>
        <v>0</v>
      </c>
      <c r="AH1409" s="116">
        <f t="shared" si="343"/>
        <v>0</v>
      </c>
      <c r="AI1409" s="116">
        <f t="shared" si="344"/>
        <v>0</v>
      </c>
      <c r="AJ1409" s="116">
        <f t="shared" si="345"/>
        <v>0</v>
      </c>
      <c r="AK1409" s="116">
        <f t="shared" si="346"/>
        <v>0</v>
      </c>
      <c r="AL1409" s="116">
        <f t="shared" si="347"/>
        <v>0</v>
      </c>
      <c r="AM1409" s="116">
        <f t="shared" si="348"/>
        <v>0</v>
      </c>
      <c r="AN1409" s="116">
        <f t="shared" si="349"/>
        <v>0</v>
      </c>
      <c r="AO1409" s="116">
        <f t="shared" si="350"/>
        <v>0</v>
      </c>
      <c r="AP1409" s="116">
        <f t="shared" si="351"/>
        <v>0</v>
      </c>
      <c r="AQ1409" s="116">
        <f t="shared" si="352"/>
        <v>271</v>
      </c>
    </row>
    <row r="1410" spans="1:43" x14ac:dyDescent="0.25">
      <c r="A1410" s="119" t="s">
        <v>1782</v>
      </c>
      <c r="B1410" s="119" t="s">
        <v>1786</v>
      </c>
      <c r="C1410" s="120">
        <v>0</v>
      </c>
      <c r="D1410" s="120">
        <v>0</v>
      </c>
      <c r="E1410" s="120">
        <v>0</v>
      </c>
      <c r="F1410" s="120">
        <v>0</v>
      </c>
      <c r="G1410" s="120">
        <v>0</v>
      </c>
      <c r="H1410" s="120">
        <v>0</v>
      </c>
      <c r="I1410" s="120">
        <v>0</v>
      </c>
      <c r="J1410" s="120">
        <v>0</v>
      </c>
      <c r="K1410" s="120">
        <v>0</v>
      </c>
      <c r="L1410" s="120">
        <v>0</v>
      </c>
      <c r="M1410" s="120">
        <v>114</v>
      </c>
      <c r="N1410" s="120">
        <v>129</v>
      </c>
      <c r="O1410" s="120">
        <v>103</v>
      </c>
      <c r="P1410" s="120">
        <v>129</v>
      </c>
      <c r="Q1410" s="120">
        <v>4</v>
      </c>
      <c r="R1410" s="120">
        <v>479</v>
      </c>
      <c r="AB1410" s="116">
        <f t="shared" si="337"/>
        <v>0</v>
      </c>
      <c r="AC1410" s="116">
        <f t="shared" si="338"/>
        <v>0</v>
      </c>
      <c r="AD1410" s="116">
        <f t="shared" si="339"/>
        <v>0</v>
      </c>
      <c r="AE1410" s="116">
        <f t="shared" si="340"/>
        <v>0</v>
      </c>
      <c r="AF1410" s="116">
        <f t="shared" si="341"/>
        <v>0</v>
      </c>
      <c r="AG1410" s="116">
        <f t="shared" si="342"/>
        <v>0</v>
      </c>
      <c r="AH1410" s="116">
        <f t="shared" si="343"/>
        <v>0</v>
      </c>
      <c r="AI1410" s="116">
        <f t="shared" si="344"/>
        <v>0</v>
      </c>
      <c r="AJ1410" s="116">
        <f t="shared" si="345"/>
        <v>0</v>
      </c>
      <c r="AK1410" s="116">
        <f t="shared" si="346"/>
        <v>0</v>
      </c>
      <c r="AL1410" s="116">
        <f t="shared" si="347"/>
        <v>114</v>
      </c>
      <c r="AM1410" s="116">
        <f t="shared" si="348"/>
        <v>129</v>
      </c>
      <c r="AN1410" s="116">
        <f t="shared" si="349"/>
        <v>103</v>
      </c>
      <c r="AO1410" s="116">
        <f t="shared" si="350"/>
        <v>129</v>
      </c>
      <c r="AP1410" s="116">
        <f t="shared" si="351"/>
        <v>4</v>
      </c>
      <c r="AQ1410" s="116">
        <f t="shared" si="352"/>
        <v>479</v>
      </c>
    </row>
    <row r="1411" spans="1:43" x14ac:dyDescent="0.25">
      <c r="A1411" s="119" t="s">
        <v>1787</v>
      </c>
      <c r="B1411" s="119" t="s">
        <v>1788</v>
      </c>
      <c r="C1411" s="120">
        <v>0</v>
      </c>
      <c r="D1411" s="120">
        <v>0</v>
      </c>
      <c r="E1411" s="120">
        <v>0</v>
      </c>
      <c r="F1411" s="120">
        <v>0</v>
      </c>
      <c r="G1411" s="120">
        <v>0</v>
      </c>
      <c r="H1411" s="120">
        <v>0</v>
      </c>
      <c r="I1411" s="120">
        <v>0</v>
      </c>
      <c r="J1411" s="120">
        <v>0</v>
      </c>
      <c r="K1411" s="120">
        <v>0</v>
      </c>
      <c r="L1411" s="120">
        <v>0</v>
      </c>
      <c r="M1411" s="120">
        <v>241</v>
      </c>
      <c r="N1411" s="120">
        <v>230</v>
      </c>
      <c r="O1411" s="120">
        <v>223</v>
      </c>
      <c r="P1411" s="120">
        <v>202</v>
      </c>
      <c r="Q1411" s="120">
        <v>0</v>
      </c>
      <c r="R1411" s="120">
        <v>896</v>
      </c>
      <c r="AB1411" s="116">
        <f t="shared" si="337"/>
        <v>0</v>
      </c>
      <c r="AC1411" s="116">
        <f t="shared" si="338"/>
        <v>0</v>
      </c>
      <c r="AD1411" s="116">
        <f t="shared" si="339"/>
        <v>0</v>
      </c>
      <c r="AE1411" s="116">
        <f t="shared" si="340"/>
        <v>0</v>
      </c>
      <c r="AF1411" s="116">
        <f t="shared" si="341"/>
        <v>0</v>
      </c>
      <c r="AG1411" s="116">
        <f t="shared" si="342"/>
        <v>0</v>
      </c>
      <c r="AH1411" s="116">
        <f t="shared" si="343"/>
        <v>0</v>
      </c>
      <c r="AI1411" s="116">
        <f t="shared" si="344"/>
        <v>0</v>
      </c>
      <c r="AJ1411" s="116">
        <f t="shared" si="345"/>
        <v>0</v>
      </c>
      <c r="AK1411" s="116">
        <f t="shared" si="346"/>
        <v>0</v>
      </c>
      <c r="AL1411" s="116">
        <f t="shared" si="347"/>
        <v>241</v>
      </c>
      <c r="AM1411" s="116">
        <f t="shared" si="348"/>
        <v>230</v>
      </c>
      <c r="AN1411" s="116">
        <f t="shared" si="349"/>
        <v>223</v>
      </c>
      <c r="AO1411" s="116">
        <f t="shared" si="350"/>
        <v>202</v>
      </c>
      <c r="AP1411" s="116">
        <f t="shared" si="351"/>
        <v>0</v>
      </c>
      <c r="AQ1411" s="116">
        <f t="shared" si="352"/>
        <v>896</v>
      </c>
    </row>
    <row r="1412" spans="1:43" x14ac:dyDescent="0.25">
      <c r="A1412" s="119" t="s">
        <v>1789</v>
      </c>
      <c r="B1412" s="119" t="s">
        <v>1790</v>
      </c>
      <c r="C1412" s="120">
        <v>0</v>
      </c>
      <c r="D1412" s="120">
        <v>82</v>
      </c>
      <c r="E1412" s="120">
        <v>85</v>
      </c>
      <c r="F1412" s="120">
        <v>85</v>
      </c>
      <c r="G1412" s="120">
        <v>84</v>
      </c>
      <c r="H1412" s="120">
        <v>84</v>
      </c>
      <c r="I1412" s="120">
        <v>84</v>
      </c>
      <c r="J1412" s="120">
        <v>81</v>
      </c>
      <c r="K1412" s="120">
        <v>78</v>
      </c>
      <c r="L1412" s="120">
        <v>79</v>
      </c>
      <c r="M1412" s="120">
        <v>90</v>
      </c>
      <c r="N1412" s="120">
        <v>74</v>
      </c>
      <c r="O1412" s="120">
        <v>74</v>
      </c>
      <c r="P1412" s="120">
        <v>77</v>
      </c>
      <c r="Q1412" s="120">
        <v>0</v>
      </c>
      <c r="R1412" s="120">
        <v>1057</v>
      </c>
      <c r="AB1412" s="116">
        <f t="shared" ref="AB1412:AB1475" si="353">C1412*1</f>
        <v>0</v>
      </c>
      <c r="AC1412" s="116">
        <f t="shared" ref="AC1412:AC1475" si="354">D1412*1</f>
        <v>82</v>
      </c>
      <c r="AD1412" s="116">
        <f t="shared" ref="AD1412:AD1475" si="355">E1412*1</f>
        <v>85</v>
      </c>
      <c r="AE1412" s="116">
        <f t="shared" ref="AE1412:AE1475" si="356">F1412*1</f>
        <v>85</v>
      </c>
      <c r="AF1412" s="116">
        <f t="shared" ref="AF1412:AF1475" si="357">G1412*1</f>
        <v>84</v>
      </c>
      <c r="AG1412" s="116">
        <f t="shared" ref="AG1412:AG1475" si="358">H1412*1</f>
        <v>84</v>
      </c>
      <c r="AH1412" s="116">
        <f t="shared" ref="AH1412:AH1475" si="359">I1412*1</f>
        <v>84</v>
      </c>
      <c r="AI1412" s="116">
        <f t="shared" ref="AI1412:AI1475" si="360">J1412*1</f>
        <v>81</v>
      </c>
      <c r="AJ1412" s="116">
        <f t="shared" ref="AJ1412:AJ1475" si="361">K1412*1</f>
        <v>78</v>
      </c>
      <c r="AK1412" s="116">
        <f t="shared" ref="AK1412:AK1475" si="362">L1412*1</f>
        <v>79</v>
      </c>
      <c r="AL1412" s="116">
        <f t="shared" ref="AL1412:AL1475" si="363">M1412*1</f>
        <v>90</v>
      </c>
      <c r="AM1412" s="116">
        <f t="shared" ref="AM1412:AM1475" si="364">N1412*1</f>
        <v>74</v>
      </c>
      <c r="AN1412" s="116">
        <f t="shared" ref="AN1412:AN1475" si="365">O1412*1</f>
        <v>74</v>
      </c>
      <c r="AO1412" s="116">
        <f t="shared" ref="AO1412:AO1475" si="366">P1412*1</f>
        <v>77</v>
      </c>
      <c r="AP1412" s="116">
        <f t="shared" ref="AP1412:AP1475" si="367">Q1412*1</f>
        <v>0</v>
      </c>
      <c r="AQ1412" s="116">
        <f t="shared" ref="AQ1412:AQ1475" si="368">R1412*1</f>
        <v>1057</v>
      </c>
    </row>
    <row r="1413" spans="1:43" x14ac:dyDescent="0.25">
      <c r="A1413" s="119" t="s">
        <v>1791</v>
      </c>
      <c r="B1413" s="119" t="s">
        <v>1792</v>
      </c>
      <c r="C1413" s="120">
        <v>0</v>
      </c>
      <c r="D1413" s="120">
        <v>0</v>
      </c>
      <c r="E1413" s="120">
        <v>0</v>
      </c>
      <c r="F1413" s="120">
        <v>0</v>
      </c>
      <c r="G1413" s="120">
        <v>0</v>
      </c>
      <c r="H1413" s="120">
        <v>0</v>
      </c>
      <c r="I1413" s="120">
        <v>0</v>
      </c>
      <c r="J1413" s="120">
        <v>0</v>
      </c>
      <c r="K1413" s="120">
        <v>0</v>
      </c>
      <c r="L1413" s="120">
        <v>0</v>
      </c>
      <c r="M1413" s="120">
        <v>181</v>
      </c>
      <c r="N1413" s="120">
        <v>176</v>
      </c>
      <c r="O1413" s="120">
        <v>167</v>
      </c>
      <c r="P1413" s="120">
        <v>161</v>
      </c>
      <c r="Q1413" s="120">
        <v>0</v>
      </c>
      <c r="R1413" s="118">
        <v>685</v>
      </c>
      <c r="AB1413" s="116">
        <f t="shared" si="353"/>
        <v>0</v>
      </c>
      <c r="AC1413" s="116">
        <f t="shared" si="354"/>
        <v>0</v>
      </c>
      <c r="AD1413" s="116">
        <f t="shared" si="355"/>
        <v>0</v>
      </c>
      <c r="AE1413" s="116">
        <f t="shared" si="356"/>
        <v>0</v>
      </c>
      <c r="AF1413" s="116">
        <f t="shared" si="357"/>
        <v>0</v>
      </c>
      <c r="AG1413" s="116">
        <f t="shared" si="358"/>
        <v>0</v>
      </c>
      <c r="AH1413" s="116">
        <f t="shared" si="359"/>
        <v>0</v>
      </c>
      <c r="AI1413" s="116">
        <f t="shared" si="360"/>
        <v>0</v>
      </c>
      <c r="AJ1413" s="116">
        <f t="shared" si="361"/>
        <v>0</v>
      </c>
      <c r="AK1413" s="116">
        <f t="shared" si="362"/>
        <v>0</v>
      </c>
      <c r="AL1413" s="116">
        <f t="shared" si="363"/>
        <v>181</v>
      </c>
      <c r="AM1413" s="116">
        <f t="shared" si="364"/>
        <v>176</v>
      </c>
      <c r="AN1413" s="116">
        <f t="shared" si="365"/>
        <v>167</v>
      </c>
      <c r="AO1413" s="116">
        <f t="shared" si="366"/>
        <v>161</v>
      </c>
      <c r="AP1413" s="116">
        <f t="shared" si="367"/>
        <v>0</v>
      </c>
      <c r="AQ1413" s="116">
        <f t="shared" si="368"/>
        <v>685</v>
      </c>
    </row>
    <row r="1414" spans="1:43" x14ac:dyDescent="0.25">
      <c r="A1414" s="119" t="s">
        <v>1793</v>
      </c>
      <c r="B1414" s="119" t="s">
        <v>1794</v>
      </c>
      <c r="C1414" s="120">
        <v>39</v>
      </c>
      <c r="D1414" s="120">
        <v>65</v>
      </c>
      <c r="E1414" s="120">
        <v>65</v>
      </c>
      <c r="F1414" s="120">
        <v>62</v>
      </c>
      <c r="G1414" s="120">
        <v>65</v>
      </c>
      <c r="H1414" s="120">
        <v>57</v>
      </c>
      <c r="I1414" s="120">
        <v>63</v>
      </c>
      <c r="J1414" s="120">
        <v>59</v>
      </c>
      <c r="K1414" s="120">
        <v>0</v>
      </c>
      <c r="L1414" s="120">
        <v>0</v>
      </c>
      <c r="M1414" s="120">
        <v>0</v>
      </c>
      <c r="N1414" s="120">
        <v>0</v>
      </c>
      <c r="O1414" s="120">
        <v>0</v>
      </c>
      <c r="P1414" s="120">
        <v>0</v>
      </c>
      <c r="Q1414" s="120">
        <v>0</v>
      </c>
      <c r="R1414" s="120">
        <v>475</v>
      </c>
      <c r="AB1414" s="116">
        <f t="shared" si="353"/>
        <v>39</v>
      </c>
      <c r="AC1414" s="116">
        <f t="shared" si="354"/>
        <v>65</v>
      </c>
      <c r="AD1414" s="116">
        <f t="shared" si="355"/>
        <v>65</v>
      </c>
      <c r="AE1414" s="116">
        <f t="shared" si="356"/>
        <v>62</v>
      </c>
      <c r="AF1414" s="116">
        <f t="shared" si="357"/>
        <v>65</v>
      </c>
      <c r="AG1414" s="116">
        <f t="shared" si="358"/>
        <v>57</v>
      </c>
      <c r="AH1414" s="116">
        <f t="shared" si="359"/>
        <v>63</v>
      </c>
      <c r="AI1414" s="116">
        <f t="shared" si="360"/>
        <v>59</v>
      </c>
      <c r="AJ1414" s="116">
        <f t="shared" si="361"/>
        <v>0</v>
      </c>
      <c r="AK1414" s="116">
        <f t="shared" si="362"/>
        <v>0</v>
      </c>
      <c r="AL1414" s="116">
        <f t="shared" si="363"/>
        <v>0</v>
      </c>
      <c r="AM1414" s="116">
        <f t="shared" si="364"/>
        <v>0</v>
      </c>
      <c r="AN1414" s="116">
        <f t="shared" si="365"/>
        <v>0</v>
      </c>
      <c r="AO1414" s="116">
        <f t="shared" si="366"/>
        <v>0</v>
      </c>
      <c r="AP1414" s="116">
        <f t="shared" si="367"/>
        <v>0</v>
      </c>
      <c r="AQ1414" s="116">
        <f t="shared" si="368"/>
        <v>475</v>
      </c>
    </row>
    <row r="1415" spans="1:43" x14ac:dyDescent="0.25">
      <c r="A1415" s="119" t="s">
        <v>1795</v>
      </c>
      <c r="B1415" s="119" t="s">
        <v>1796</v>
      </c>
      <c r="C1415" s="120">
        <v>0</v>
      </c>
      <c r="D1415" s="120">
        <v>0</v>
      </c>
      <c r="E1415" s="120">
        <v>0</v>
      </c>
      <c r="F1415" s="120">
        <v>153</v>
      </c>
      <c r="G1415" s="120">
        <v>133</v>
      </c>
      <c r="H1415" s="120">
        <v>0</v>
      </c>
      <c r="I1415" s="120">
        <v>0</v>
      </c>
      <c r="J1415" s="120">
        <v>0</v>
      </c>
      <c r="K1415" s="120">
        <v>0</v>
      </c>
      <c r="L1415" s="120">
        <v>0</v>
      </c>
      <c r="M1415" s="120">
        <v>0</v>
      </c>
      <c r="N1415" s="120">
        <v>0</v>
      </c>
      <c r="O1415" s="120">
        <v>0</v>
      </c>
      <c r="P1415" s="120">
        <v>0</v>
      </c>
      <c r="Q1415" s="120">
        <v>0</v>
      </c>
      <c r="R1415" s="120">
        <v>286</v>
      </c>
      <c r="AB1415" s="116">
        <f t="shared" si="353"/>
        <v>0</v>
      </c>
      <c r="AC1415" s="116">
        <f t="shared" si="354"/>
        <v>0</v>
      </c>
      <c r="AD1415" s="116">
        <f t="shared" si="355"/>
        <v>0</v>
      </c>
      <c r="AE1415" s="116">
        <f t="shared" si="356"/>
        <v>153</v>
      </c>
      <c r="AF1415" s="116">
        <f t="shared" si="357"/>
        <v>133</v>
      </c>
      <c r="AG1415" s="116">
        <f t="shared" si="358"/>
        <v>0</v>
      </c>
      <c r="AH1415" s="116">
        <f t="shared" si="359"/>
        <v>0</v>
      </c>
      <c r="AI1415" s="116">
        <f t="shared" si="360"/>
        <v>0</v>
      </c>
      <c r="AJ1415" s="116">
        <f t="shared" si="361"/>
        <v>0</v>
      </c>
      <c r="AK1415" s="116">
        <f t="shared" si="362"/>
        <v>0</v>
      </c>
      <c r="AL1415" s="116">
        <f t="shared" si="363"/>
        <v>0</v>
      </c>
      <c r="AM1415" s="116">
        <f t="shared" si="364"/>
        <v>0</v>
      </c>
      <c r="AN1415" s="116">
        <f t="shared" si="365"/>
        <v>0</v>
      </c>
      <c r="AO1415" s="116">
        <f t="shared" si="366"/>
        <v>0</v>
      </c>
      <c r="AP1415" s="116">
        <f t="shared" si="367"/>
        <v>0</v>
      </c>
      <c r="AQ1415" s="116">
        <f t="shared" si="368"/>
        <v>286</v>
      </c>
    </row>
    <row r="1416" spans="1:43" x14ac:dyDescent="0.25">
      <c r="A1416" s="119" t="s">
        <v>1795</v>
      </c>
      <c r="B1416" s="119" t="s">
        <v>1797</v>
      </c>
      <c r="C1416" s="120">
        <v>0</v>
      </c>
      <c r="D1416" s="120">
        <v>0</v>
      </c>
      <c r="E1416" s="120">
        <v>0</v>
      </c>
      <c r="F1416" s="120">
        <v>0</v>
      </c>
      <c r="G1416" s="120">
        <v>0</v>
      </c>
      <c r="H1416" s="120">
        <v>125</v>
      </c>
      <c r="I1416" s="120">
        <v>150</v>
      </c>
      <c r="J1416" s="120">
        <v>0</v>
      </c>
      <c r="K1416" s="120">
        <v>0</v>
      </c>
      <c r="L1416" s="120">
        <v>0</v>
      </c>
      <c r="M1416" s="120">
        <v>0</v>
      </c>
      <c r="N1416" s="120">
        <v>0</v>
      </c>
      <c r="O1416" s="120">
        <v>0</v>
      </c>
      <c r="P1416" s="120">
        <v>0</v>
      </c>
      <c r="Q1416" s="120">
        <v>0</v>
      </c>
      <c r="R1416" s="120">
        <v>275</v>
      </c>
      <c r="AB1416" s="116">
        <f t="shared" si="353"/>
        <v>0</v>
      </c>
      <c r="AC1416" s="116">
        <f t="shared" si="354"/>
        <v>0</v>
      </c>
      <c r="AD1416" s="116">
        <f t="shared" si="355"/>
        <v>0</v>
      </c>
      <c r="AE1416" s="116">
        <f t="shared" si="356"/>
        <v>0</v>
      </c>
      <c r="AF1416" s="116">
        <f t="shared" si="357"/>
        <v>0</v>
      </c>
      <c r="AG1416" s="116">
        <f t="shared" si="358"/>
        <v>125</v>
      </c>
      <c r="AH1416" s="116">
        <f t="shared" si="359"/>
        <v>150</v>
      </c>
      <c r="AI1416" s="116">
        <f t="shared" si="360"/>
        <v>0</v>
      </c>
      <c r="AJ1416" s="116">
        <f t="shared" si="361"/>
        <v>0</v>
      </c>
      <c r="AK1416" s="116">
        <f t="shared" si="362"/>
        <v>0</v>
      </c>
      <c r="AL1416" s="116">
        <f t="shared" si="363"/>
        <v>0</v>
      </c>
      <c r="AM1416" s="116">
        <f t="shared" si="364"/>
        <v>0</v>
      </c>
      <c r="AN1416" s="116">
        <f t="shared" si="365"/>
        <v>0</v>
      </c>
      <c r="AO1416" s="116">
        <f t="shared" si="366"/>
        <v>0</v>
      </c>
      <c r="AP1416" s="116">
        <f t="shared" si="367"/>
        <v>0</v>
      </c>
      <c r="AQ1416" s="116">
        <f t="shared" si="368"/>
        <v>275</v>
      </c>
    </row>
    <row r="1417" spans="1:43" x14ac:dyDescent="0.25">
      <c r="A1417" s="119" t="s">
        <v>1795</v>
      </c>
      <c r="B1417" s="119" t="s">
        <v>1798</v>
      </c>
      <c r="C1417" s="120">
        <v>110</v>
      </c>
      <c r="D1417" s="120">
        <v>122</v>
      </c>
      <c r="E1417" s="120">
        <v>113</v>
      </c>
      <c r="F1417" s="120">
        <v>0</v>
      </c>
      <c r="G1417" s="120">
        <v>0</v>
      </c>
      <c r="H1417" s="120">
        <v>0</v>
      </c>
      <c r="I1417" s="120">
        <v>0</v>
      </c>
      <c r="J1417" s="120">
        <v>0</v>
      </c>
      <c r="K1417" s="120">
        <v>0</v>
      </c>
      <c r="L1417" s="120">
        <v>0</v>
      </c>
      <c r="M1417" s="120">
        <v>0</v>
      </c>
      <c r="N1417" s="120">
        <v>0</v>
      </c>
      <c r="O1417" s="120">
        <v>0</v>
      </c>
      <c r="P1417" s="120">
        <v>0</v>
      </c>
      <c r="Q1417" s="120">
        <v>0</v>
      </c>
      <c r="R1417" s="120">
        <v>345</v>
      </c>
      <c r="AB1417" s="116">
        <f t="shared" si="353"/>
        <v>110</v>
      </c>
      <c r="AC1417" s="116">
        <f t="shared" si="354"/>
        <v>122</v>
      </c>
      <c r="AD1417" s="116">
        <f t="shared" si="355"/>
        <v>113</v>
      </c>
      <c r="AE1417" s="116">
        <f t="shared" si="356"/>
        <v>0</v>
      </c>
      <c r="AF1417" s="116">
        <f t="shared" si="357"/>
        <v>0</v>
      </c>
      <c r="AG1417" s="116">
        <f t="shared" si="358"/>
        <v>0</v>
      </c>
      <c r="AH1417" s="116">
        <f t="shared" si="359"/>
        <v>0</v>
      </c>
      <c r="AI1417" s="116">
        <f t="shared" si="360"/>
        <v>0</v>
      </c>
      <c r="AJ1417" s="116">
        <f t="shared" si="361"/>
        <v>0</v>
      </c>
      <c r="AK1417" s="116">
        <f t="shared" si="362"/>
        <v>0</v>
      </c>
      <c r="AL1417" s="116">
        <f t="shared" si="363"/>
        <v>0</v>
      </c>
      <c r="AM1417" s="116">
        <f t="shared" si="364"/>
        <v>0</v>
      </c>
      <c r="AN1417" s="116">
        <f t="shared" si="365"/>
        <v>0</v>
      </c>
      <c r="AO1417" s="116">
        <f t="shared" si="366"/>
        <v>0</v>
      </c>
      <c r="AP1417" s="116">
        <f t="shared" si="367"/>
        <v>0</v>
      </c>
      <c r="AQ1417" s="116">
        <f t="shared" si="368"/>
        <v>345</v>
      </c>
    </row>
    <row r="1418" spans="1:43" x14ac:dyDescent="0.25">
      <c r="A1418" s="119" t="s">
        <v>1795</v>
      </c>
      <c r="B1418" s="119" t="s">
        <v>1799</v>
      </c>
      <c r="C1418" s="120">
        <v>0</v>
      </c>
      <c r="D1418" s="120">
        <v>0</v>
      </c>
      <c r="E1418" s="120">
        <v>0</v>
      </c>
      <c r="F1418" s="120">
        <v>0</v>
      </c>
      <c r="G1418" s="120">
        <v>0</v>
      </c>
      <c r="H1418" s="120">
        <v>0</v>
      </c>
      <c r="I1418" s="120">
        <v>0</v>
      </c>
      <c r="J1418" s="120">
        <v>130</v>
      </c>
      <c r="K1418" s="120">
        <v>143</v>
      </c>
      <c r="L1418" s="120">
        <v>131</v>
      </c>
      <c r="M1418" s="120">
        <v>0</v>
      </c>
      <c r="N1418" s="120">
        <v>0</v>
      </c>
      <c r="O1418" s="120">
        <v>0</v>
      </c>
      <c r="P1418" s="120">
        <v>0</v>
      </c>
      <c r="Q1418" s="120">
        <v>0</v>
      </c>
      <c r="R1418" s="120">
        <v>404</v>
      </c>
      <c r="AB1418" s="116">
        <f t="shared" si="353"/>
        <v>0</v>
      </c>
      <c r="AC1418" s="116">
        <f t="shared" si="354"/>
        <v>0</v>
      </c>
      <c r="AD1418" s="116">
        <f t="shared" si="355"/>
        <v>0</v>
      </c>
      <c r="AE1418" s="116">
        <f t="shared" si="356"/>
        <v>0</v>
      </c>
      <c r="AF1418" s="116">
        <f t="shared" si="357"/>
        <v>0</v>
      </c>
      <c r="AG1418" s="116">
        <f t="shared" si="358"/>
        <v>0</v>
      </c>
      <c r="AH1418" s="116">
        <f t="shared" si="359"/>
        <v>0</v>
      </c>
      <c r="AI1418" s="116">
        <f t="shared" si="360"/>
        <v>130</v>
      </c>
      <c r="AJ1418" s="116">
        <f t="shared" si="361"/>
        <v>143</v>
      </c>
      <c r="AK1418" s="116">
        <f t="shared" si="362"/>
        <v>131</v>
      </c>
      <c r="AL1418" s="116">
        <f t="shared" si="363"/>
        <v>0</v>
      </c>
      <c r="AM1418" s="116">
        <f t="shared" si="364"/>
        <v>0</v>
      </c>
      <c r="AN1418" s="116">
        <f t="shared" si="365"/>
        <v>0</v>
      </c>
      <c r="AO1418" s="116">
        <f t="shared" si="366"/>
        <v>0</v>
      </c>
      <c r="AP1418" s="116">
        <f t="shared" si="367"/>
        <v>0</v>
      </c>
      <c r="AQ1418" s="116">
        <f t="shared" si="368"/>
        <v>404</v>
      </c>
    </row>
    <row r="1419" spans="1:43" x14ac:dyDescent="0.25">
      <c r="A1419" s="119" t="s">
        <v>1800</v>
      </c>
      <c r="B1419" s="119" t="s">
        <v>1801</v>
      </c>
      <c r="C1419" s="120">
        <v>9</v>
      </c>
      <c r="D1419" s="120">
        <v>9</v>
      </c>
      <c r="E1419" s="120">
        <v>6</v>
      </c>
      <c r="F1419" s="120">
        <v>64</v>
      </c>
      <c r="G1419" s="120">
        <v>70</v>
      </c>
      <c r="H1419" s="120">
        <v>69</v>
      </c>
      <c r="I1419" s="120">
        <v>61</v>
      </c>
      <c r="J1419" s="120">
        <v>0</v>
      </c>
      <c r="K1419" s="120">
        <v>0</v>
      </c>
      <c r="L1419" s="120">
        <v>0</v>
      </c>
      <c r="M1419" s="120">
        <v>0</v>
      </c>
      <c r="N1419" s="120">
        <v>0</v>
      </c>
      <c r="O1419" s="120">
        <v>0</v>
      </c>
      <c r="P1419" s="120">
        <v>0</v>
      </c>
      <c r="Q1419" s="120">
        <v>0</v>
      </c>
      <c r="R1419" s="120">
        <v>288</v>
      </c>
      <c r="AB1419" s="116">
        <f t="shared" si="353"/>
        <v>9</v>
      </c>
      <c r="AC1419" s="116">
        <f t="shared" si="354"/>
        <v>9</v>
      </c>
      <c r="AD1419" s="116">
        <f t="shared" si="355"/>
        <v>6</v>
      </c>
      <c r="AE1419" s="116">
        <f t="shared" si="356"/>
        <v>64</v>
      </c>
      <c r="AF1419" s="116">
        <f t="shared" si="357"/>
        <v>70</v>
      </c>
      <c r="AG1419" s="116">
        <f t="shared" si="358"/>
        <v>69</v>
      </c>
      <c r="AH1419" s="116">
        <f t="shared" si="359"/>
        <v>61</v>
      </c>
      <c r="AI1419" s="116">
        <f t="shared" si="360"/>
        <v>0</v>
      </c>
      <c r="AJ1419" s="116">
        <f t="shared" si="361"/>
        <v>0</v>
      </c>
      <c r="AK1419" s="116">
        <f t="shared" si="362"/>
        <v>0</v>
      </c>
      <c r="AL1419" s="116">
        <f t="shared" si="363"/>
        <v>0</v>
      </c>
      <c r="AM1419" s="116">
        <f t="shared" si="364"/>
        <v>0</v>
      </c>
      <c r="AN1419" s="116">
        <f t="shared" si="365"/>
        <v>0</v>
      </c>
      <c r="AO1419" s="116">
        <f t="shared" si="366"/>
        <v>0</v>
      </c>
      <c r="AP1419" s="116">
        <f t="shared" si="367"/>
        <v>0</v>
      </c>
      <c r="AQ1419" s="116">
        <f t="shared" si="368"/>
        <v>288</v>
      </c>
    </row>
    <row r="1420" spans="1:43" x14ac:dyDescent="0.25">
      <c r="A1420" s="119" t="s">
        <v>1800</v>
      </c>
      <c r="B1420" s="119" t="s">
        <v>1802</v>
      </c>
      <c r="C1420" s="120">
        <v>57</v>
      </c>
      <c r="D1420" s="120">
        <v>168</v>
      </c>
      <c r="E1420" s="120">
        <v>172</v>
      </c>
      <c r="F1420" s="120">
        <v>0</v>
      </c>
      <c r="G1420" s="120">
        <v>0</v>
      </c>
      <c r="H1420" s="120">
        <v>0</v>
      </c>
      <c r="I1420" s="120">
        <v>0</v>
      </c>
      <c r="J1420" s="120">
        <v>0</v>
      </c>
      <c r="K1420" s="120">
        <v>0</v>
      </c>
      <c r="L1420" s="120">
        <v>0</v>
      </c>
      <c r="M1420" s="120">
        <v>0</v>
      </c>
      <c r="N1420" s="120">
        <v>0</v>
      </c>
      <c r="O1420" s="120">
        <v>0</v>
      </c>
      <c r="P1420" s="120">
        <v>0</v>
      </c>
      <c r="Q1420" s="120">
        <v>0</v>
      </c>
      <c r="R1420" s="120">
        <v>397</v>
      </c>
      <c r="AB1420" s="116">
        <f t="shared" si="353"/>
        <v>57</v>
      </c>
      <c r="AC1420" s="116">
        <f t="shared" si="354"/>
        <v>168</v>
      </c>
      <c r="AD1420" s="116">
        <f t="shared" si="355"/>
        <v>172</v>
      </c>
      <c r="AE1420" s="116">
        <f t="shared" si="356"/>
        <v>0</v>
      </c>
      <c r="AF1420" s="116">
        <f t="shared" si="357"/>
        <v>0</v>
      </c>
      <c r="AG1420" s="116">
        <f t="shared" si="358"/>
        <v>0</v>
      </c>
      <c r="AH1420" s="116">
        <f t="shared" si="359"/>
        <v>0</v>
      </c>
      <c r="AI1420" s="116">
        <f t="shared" si="360"/>
        <v>0</v>
      </c>
      <c r="AJ1420" s="116">
        <f t="shared" si="361"/>
        <v>0</v>
      </c>
      <c r="AK1420" s="116">
        <f t="shared" si="362"/>
        <v>0</v>
      </c>
      <c r="AL1420" s="116">
        <f t="shared" si="363"/>
        <v>0</v>
      </c>
      <c r="AM1420" s="116">
        <f t="shared" si="364"/>
        <v>0</v>
      </c>
      <c r="AN1420" s="116">
        <f t="shared" si="365"/>
        <v>0</v>
      </c>
      <c r="AO1420" s="116">
        <f t="shared" si="366"/>
        <v>0</v>
      </c>
      <c r="AP1420" s="116">
        <f t="shared" si="367"/>
        <v>0</v>
      </c>
      <c r="AQ1420" s="116">
        <f t="shared" si="368"/>
        <v>397</v>
      </c>
    </row>
    <row r="1421" spans="1:43" x14ac:dyDescent="0.25">
      <c r="A1421" s="119" t="s">
        <v>1800</v>
      </c>
      <c r="B1421" s="119" t="s">
        <v>1803</v>
      </c>
      <c r="C1421" s="120">
        <v>0</v>
      </c>
      <c r="D1421" s="120">
        <v>0</v>
      </c>
      <c r="E1421" s="120">
        <v>0</v>
      </c>
      <c r="F1421" s="120">
        <v>0</v>
      </c>
      <c r="G1421" s="120">
        <v>0</v>
      </c>
      <c r="H1421" s="120">
        <v>0</v>
      </c>
      <c r="I1421" s="120">
        <v>0</v>
      </c>
      <c r="J1421" s="120">
        <v>0</v>
      </c>
      <c r="K1421" s="120">
        <v>0</v>
      </c>
      <c r="L1421" s="120">
        <v>0</v>
      </c>
      <c r="M1421" s="120">
        <v>3</v>
      </c>
      <c r="N1421" s="120">
        <v>7</v>
      </c>
      <c r="O1421" s="120">
        <v>4</v>
      </c>
      <c r="P1421" s="120">
        <v>7</v>
      </c>
      <c r="Q1421" s="120">
        <v>0</v>
      </c>
      <c r="R1421" s="118">
        <v>21</v>
      </c>
      <c r="AB1421" s="116">
        <f t="shared" si="353"/>
        <v>0</v>
      </c>
      <c r="AC1421" s="116">
        <f t="shared" si="354"/>
        <v>0</v>
      </c>
      <c r="AD1421" s="116">
        <f t="shared" si="355"/>
        <v>0</v>
      </c>
      <c r="AE1421" s="116">
        <f t="shared" si="356"/>
        <v>0</v>
      </c>
      <c r="AF1421" s="116">
        <f t="shared" si="357"/>
        <v>0</v>
      </c>
      <c r="AG1421" s="116">
        <f t="shared" si="358"/>
        <v>0</v>
      </c>
      <c r="AH1421" s="116">
        <f t="shared" si="359"/>
        <v>0</v>
      </c>
      <c r="AI1421" s="116">
        <f t="shared" si="360"/>
        <v>0</v>
      </c>
      <c r="AJ1421" s="116">
        <f t="shared" si="361"/>
        <v>0</v>
      </c>
      <c r="AK1421" s="116">
        <f t="shared" si="362"/>
        <v>0</v>
      </c>
      <c r="AL1421" s="116">
        <f t="shared" si="363"/>
        <v>3</v>
      </c>
      <c r="AM1421" s="116">
        <f t="shared" si="364"/>
        <v>7</v>
      </c>
      <c r="AN1421" s="116">
        <f t="shared" si="365"/>
        <v>4</v>
      </c>
      <c r="AO1421" s="116">
        <f t="shared" si="366"/>
        <v>7</v>
      </c>
      <c r="AP1421" s="116">
        <f t="shared" si="367"/>
        <v>0</v>
      </c>
      <c r="AQ1421" s="116">
        <f t="shared" si="368"/>
        <v>21</v>
      </c>
    </row>
    <row r="1422" spans="1:43" x14ac:dyDescent="0.25">
      <c r="A1422" s="119" t="s">
        <v>1800</v>
      </c>
      <c r="B1422" s="119" t="s">
        <v>1804</v>
      </c>
      <c r="C1422" s="120">
        <v>0</v>
      </c>
      <c r="D1422" s="120">
        <v>0</v>
      </c>
      <c r="E1422" s="120">
        <v>0</v>
      </c>
      <c r="F1422" s="120">
        <v>0</v>
      </c>
      <c r="G1422" s="120">
        <v>0</v>
      </c>
      <c r="H1422" s="120">
        <v>0</v>
      </c>
      <c r="I1422" s="120">
        <v>0</v>
      </c>
      <c r="J1422" s="120">
        <v>0</v>
      </c>
      <c r="K1422" s="120">
        <v>0</v>
      </c>
      <c r="L1422" s="120">
        <v>0</v>
      </c>
      <c r="M1422" s="120">
        <v>126</v>
      </c>
      <c r="N1422" s="120">
        <v>94</v>
      </c>
      <c r="O1422" s="120">
        <v>103</v>
      </c>
      <c r="P1422" s="120">
        <v>96</v>
      </c>
      <c r="Q1422" s="120">
        <v>0</v>
      </c>
      <c r="R1422" s="120">
        <v>419</v>
      </c>
      <c r="AB1422" s="116">
        <f t="shared" si="353"/>
        <v>0</v>
      </c>
      <c r="AC1422" s="116">
        <f t="shared" si="354"/>
        <v>0</v>
      </c>
      <c r="AD1422" s="116">
        <f t="shared" si="355"/>
        <v>0</v>
      </c>
      <c r="AE1422" s="116">
        <f t="shared" si="356"/>
        <v>0</v>
      </c>
      <c r="AF1422" s="116">
        <f t="shared" si="357"/>
        <v>0</v>
      </c>
      <c r="AG1422" s="116">
        <f t="shared" si="358"/>
        <v>0</v>
      </c>
      <c r="AH1422" s="116">
        <f t="shared" si="359"/>
        <v>0</v>
      </c>
      <c r="AI1422" s="116">
        <f t="shared" si="360"/>
        <v>0</v>
      </c>
      <c r="AJ1422" s="116">
        <f t="shared" si="361"/>
        <v>0</v>
      </c>
      <c r="AK1422" s="116">
        <f t="shared" si="362"/>
        <v>0</v>
      </c>
      <c r="AL1422" s="116">
        <f t="shared" si="363"/>
        <v>126</v>
      </c>
      <c r="AM1422" s="116">
        <f t="shared" si="364"/>
        <v>94</v>
      </c>
      <c r="AN1422" s="116">
        <f t="shared" si="365"/>
        <v>103</v>
      </c>
      <c r="AO1422" s="116">
        <f t="shared" si="366"/>
        <v>96</v>
      </c>
      <c r="AP1422" s="116">
        <f t="shared" si="367"/>
        <v>0</v>
      </c>
      <c r="AQ1422" s="116">
        <f t="shared" si="368"/>
        <v>419</v>
      </c>
    </row>
    <row r="1423" spans="1:43" x14ac:dyDescent="0.25">
      <c r="A1423" s="119" t="s">
        <v>1800</v>
      </c>
      <c r="B1423" s="119" t="s">
        <v>1805</v>
      </c>
      <c r="C1423" s="120">
        <v>0</v>
      </c>
      <c r="D1423" s="120">
        <v>0</v>
      </c>
      <c r="E1423" s="120">
        <v>0</v>
      </c>
      <c r="F1423" s="120">
        <v>0</v>
      </c>
      <c r="G1423" s="120">
        <v>0</v>
      </c>
      <c r="H1423" s="120">
        <v>0</v>
      </c>
      <c r="I1423" s="120">
        <v>0</v>
      </c>
      <c r="J1423" s="120">
        <v>104</v>
      </c>
      <c r="K1423" s="120">
        <v>134</v>
      </c>
      <c r="L1423" s="120">
        <v>142</v>
      </c>
      <c r="M1423" s="120">
        <v>0</v>
      </c>
      <c r="N1423" s="120">
        <v>0</v>
      </c>
      <c r="O1423" s="120">
        <v>0</v>
      </c>
      <c r="P1423" s="120">
        <v>0</v>
      </c>
      <c r="Q1423" s="120">
        <v>0</v>
      </c>
      <c r="R1423" s="120">
        <v>380</v>
      </c>
      <c r="AB1423" s="116">
        <f t="shared" si="353"/>
        <v>0</v>
      </c>
      <c r="AC1423" s="116">
        <f t="shared" si="354"/>
        <v>0</v>
      </c>
      <c r="AD1423" s="116">
        <f t="shared" si="355"/>
        <v>0</v>
      </c>
      <c r="AE1423" s="116">
        <f t="shared" si="356"/>
        <v>0</v>
      </c>
      <c r="AF1423" s="116">
        <f t="shared" si="357"/>
        <v>0</v>
      </c>
      <c r="AG1423" s="116">
        <f t="shared" si="358"/>
        <v>0</v>
      </c>
      <c r="AH1423" s="116">
        <f t="shared" si="359"/>
        <v>0</v>
      </c>
      <c r="AI1423" s="116">
        <f t="shared" si="360"/>
        <v>104</v>
      </c>
      <c r="AJ1423" s="116">
        <f t="shared" si="361"/>
        <v>134</v>
      </c>
      <c r="AK1423" s="116">
        <f t="shared" si="362"/>
        <v>142</v>
      </c>
      <c r="AL1423" s="116">
        <f t="shared" si="363"/>
        <v>0</v>
      </c>
      <c r="AM1423" s="116">
        <f t="shared" si="364"/>
        <v>0</v>
      </c>
      <c r="AN1423" s="116">
        <f t="shared" si="365"/>
        <v>0</v>
      </c>
      <c r="AO1423" s="116">
        <f t="shared" si="366"/>
        <v>0</v>
      </c>
      <c r="AP1423" s="116">
        <f t="shared" si="367"/>
        <v>0</v>
      </c>
      <c r="AQ1423" s="116">
        <f t="shared" si="368"/>
        <v>380</v>
      </c>
    </row>
    <row r="1424" spans="1:43" x14ac:dyDescent="0.25">
      <c r="A1424" s="119" t="s">
        <v>1800</v>
      </c>
      <c r="B1424" s="119" t="s">
        <v>1806</v>
      </c>
      <c r="C1424" s="120">
        <v>0</v>
      </c>
      <c r="D1424" s="120">
        <v>0</v>
      </c>
      <c r="E1424" s="120">
        <v>0</v>
      </c>
      <c r="F1424" s="120">
        <v>77</v>
      </c>
      <c r="G1424" s="120">
        <v>69</v>
      </c>
      <c r="H1424" s="120">
        <v>89</v>
      </c>
      <c r="I1424" s="120">
        <v>88</v>
      </c>
      <c r="J1424" s="120">
        <v>0</v>
      </c>
      <c r="K1424" s="120">
        <v>0</v>
      </c>
      <c r="L1424" s="120">
        <v>0</v>
      </c>
      <c r="M1424" s="120">
        <v>0</v>
      </c>
      <c r="N1424" s="120">
        <v>0</v>
      </c>
      <c r="O1424" s="120">
        <v>0</v>
      </c>
      <c r="P1424" s="120">
        <v>0</v>
      </c>
      <c r="Q1424" s="120">
        <v>0</v>
      </c>
      <c r="R1424" s="120">
        <v>323</v>
      </c>
      <c r="AB1424" s="116">
        <f t="shared" si="353"/>
        <v>0</v>
      </c>
      <c r="AC1424" s="116">
        <f t="shared" si="354"/>
        <v>0</v>
      </c>
      <c r="AD1424" s="116">
        <f t="shared" si="355"/>
        <v>0</v>
      </c>
      <c r="AE1424" s="116">
        <f t="shared" si="356"/>
        <v>77</v>
      </c>
      <c r="AF1424" s="116">
        <f t="shared" si="357"/>
        <v>69</v>
      </c>
      <c r="AG1424" s="116">
        <f t="shared" si="358"/>
        <v>89</v>
      </c>
      <c r="AH1424" s="116">
        <f t="shared" si="359"/>
        <v>88</v>
      </c>
      <c r="AI1424" s="116">
        <f t="shared" si="360"/>
        <v>0</v>
      </c>
      <c r="AJ1424" s="116">
        <f t="shared" si="361"/>
        <v>0</v>
      </c>
      <c r="AK1424" s="116">
        <f t="shared" si="362"/>
        <v>0</v>
      </c>
      <c r="AL1424" s="116">
        <f t="shared" si="363"/>
        <v>0</v>
      </c>
      <c r="AM1424" s="116">
        <f t="shared" si="364"/>
        <v>0</v>
      </c>
      <c r="AN1424" s="116">
        <f t="shared" si="365"/>
        <v>0</v>
      </c>
      <c r="AO1424" s="116">
        <f t="shared" si="366"/>
        <v>0</v>
      </c>
      <c r="AP1424" s="116">
        <f t="shared" si="367"/>
        <v>0</v>
      </c>
      <c r="AQ1424" s="116">
        <f t="shared" si="368"/>
        <v>323</v>
      </c>
    </row>
    <row r="1425" spans="1:43" x14ac:dyDescent="0.25">
      <c r="A1425" s="119" t="s">
        <v>1807</v>
      </c>
      <c r="B1425" s="119" t="s">
        <v>1807</v>
      </c>
      <c r="C1425" s="120">
        <v>0</v>
      </c>
      <c r="D1425" s="120">
        <v>0</v>
      </c>
      <c r="E1425" s="120">
        <v>0</v>
      </c>
      <c r="F1425" s="120">
        <v>0</v>
      </c>
      <c r="G1425" s="120">
        <v>0</v>
      </c>
      <c r="H1425" s="120">
        <v>0</v>
      </c>
      <c r="I1425" s="120">
        <v>0</v>
      </c>
      <c r="J1425" s="120">
        <v>0</v>
      </c>
      <c r="K1425" s="120">
        <v>0</v>
      </c>
      <c r="L1425" s="120">
        <v>0</v>
      </c>
      <c r="M1425" s="120">
        <v>430</v>
      </c>
      <c r="N1425" s="120">
        <v>405</v>
      </c>
      <c r="O1425" s="120">
        <v>396</v>
      </c>
      <c r="P1425" s="120">
        <v>387</v>
      </c>
      <c r="Q1425" s="120">
        <v>0</v>
      </c>
      <c r="R1425" s="120">
        <v>1618</v>
      </c>
      <c r="AB1425" s="116">
        <f t="shared" si="353"/>
        <v>0</v>
      </c>
      <c r="AC1425" s="116">
        <f t="shared" si="354"/>
        <v>0</v>
      </c>
      <c r="AD1425" s="116">
        <f t="shared" si="355"/>
        <v>0</v>
      </c>
      <c r="AE1425" s="116">
        <f t="shared" si="356"/>
        <v>0</v>
      </c>
      <c r="AF1425" s="116">
        <f t="shared" si="357"/>
        <v>0</v>
      </c>
      <c r="AG1425" s="116">
        <f t="shared" si="358"/>
        <v>0</v>
      </c>
      <c r="AH1425" s="116">
        <f t="shared" si="359"/>
        <v>0</v>
      </c>
      <c r="AI1425" s="116">
        <f t="shared" si="360"/>
        <v>0</v>
      </c>
      <c r="AJ1425" s="116">
        <f t="shared" si="361"/>
        <v>0</v>
      </c>
      <c r="AK1425" s="116">
        <f t="shared" si="362"/>
        <v>0</v>
      </c>
      <c r="AL1425" s="116">
        <f t="shared" si="363"/>
        <v>430</v>
      </c>
      <c r="AM1425" s="116">
        <f t="shared" si="364"/>
        <v>405</v>
      </c>
      <c r="AN1425" s="116">
        <f t="shared" si="365"/>
        <v>396</v>
      </c>
      <c r="AO1425" s="116">
        <f t="shared" si="366"/>
        <v>387</v>
      </c>
      <c r="AP1425" s="116">
        <f t="shared" si="367"/>
        <v>0</v>
      </c>
      <c r="AQ1425" s="116">
        <f t="shared" si="368"/>
        <v>1618</v>
      </c>
    </row>
    <row r="1426" spans="1:43" x14ac:dyDescent="0.25">
      <c r="A1426" s="119" t="s">
        <v>1808</v>
      </c>
      <c r="B1426" s="119" t="s">
        <v>1809</v>
      </c>
      <c r="C1426" s="120">
        <v>0</v>
      </c>
      <c r="D1426" s="120">
        <v>0</v>
      </c>
      <c r="E1426" s="120">
        <v>0</v>
      </c>
      <c r="F1426" s="120">
        <v>0</v>
      </c>
      <c r="G1426" s="120">
        <v>0</v>
      </c>
      <c r="H1426" s="120">
        <v>0</v>
      </c>
      <c r="I1426" s="120">
        <v>0</v>
      </c>
      <c r="J1426" s="120">
        <v>42</v>
      </c>
      <c r="K1426" s="120">
        <v>31</v>
      </c>
      <c r="L1426" s="120">
        <v>47</v>
      </c>
      <c r="M1426" s="120">
        <v>41</v>
      </c>
      <c r="N1426" s="120">
        <v>40</v>
      </c>
      <c r="O1426" s="120">
        <v>39</v>
      </c>
      <c r="P1426" s="120">
        <v>38</v>
      </c>
      <c r="Q1426" s="120">
        <v>0</v>
      </c>
      <c r="R1426" s="120">
        <v>278</v>
      </c>
      <c r="AB1426" s="116">
        <f t="shared" si="353"/>
        <v>0</v>
      </c>
      <c r="AC1426" s="116">
        <f t="shared" si="354"/>
        <v>0</v>
      </c>
      <c r="AD1426" s="116">
        <f t="shared" si="355"/>
        <v>0</v>
      </c>
      <c r="AE1426" s="116">
        <f t="shared" si="356"/>
        <v>0</v>
      </c>
      <c r="AF1426" s="116">
        <f t="shared" si="357"/>
        <v>0</v>
      </c>
      <c r="AG1426" s="116">
        <f t="shared" si="358"/>
        <v>0</v>
      </c>
      <c r="AH1426" s="116">
        <f t="shared" si="359"/>
        <v>0</v>
      </c>
      <c r="AI1426" s="116">
        <f t="shared" si="360"/>
        <v>42</v>
      </c>
      <c r="AJ1426" s="116">
        <f t="shared" si="361"/>
        <v>31</v>
      </c>
      <c r="AK1426" s="116">
        <f t="shared" si="362"/>
        <v>47</v>
      </c>
      <c r="AL1426" s="116">
        <f t="shared" si="363"/>
        <v>41</v>
      </c>
      <c r="AM1426" s="116">
        <f t="shared" si="364"/>
        <v>40</v>
      </c>
      <c r="AN1426" s="116">
        <f t="shared" si="365"/>
        <v>39</v>
      </c>
      <c r="AO1426" s="116">
        <f t="shared" si="366"/>
        <v>38</v>
      </c>
      <c r="AP1426" s="116">
        <f t="shared" si="367"/>
        <v>0</v>
      </c>
      <c r="AQ1426" s="116">
        <f t="shared" si="368"/>
        <v>278</v>
      </c>
    </row>
    <row r="1427" spans="1:43" x14ac:dyDescent="0.25">
      <c r="A1427" s="119" t="s">
        <v>1808</v>
      </c>
      <c r="B1427" s="119" t="s">
        <v>1810</v>
      </c>
      <c r="C1427" s="120">
        <v>9</v>
      </c>
      <c r="D1427" s="120">
        <v>15</v>
      </c>
      <c r="E1427" s="120">
        <v>8</v>
      </c>
      <c r="F1427" s="120">
        <v>9</v>
      </c>
      <c r="G1427" s="120">
        <v>17</v>
      </c>
      <c r="H1427" s="120">
        <v>0</v>
      </c>
      <c r="I1427" s="120">
        <v>0</v>
      </c>
      <c r="J1427" s="120">
        <v>0</v>
      </c>
      <c r="K1427" s="120">
        <v>0</v>
      </c>
      <c r="L1427" s="120">
        <v>0</v>
      </c>
      <c r="M1427" s="120">
        <v>0</v>
      </c>
      <c r="N1427" s="120">
        <v>0</v>
      </c>
      <c r="O1427" s="120">
        <v>0</v>
      </c>
      <c r="P1427" s="120">
        <v>0</v>
      </c>
      <c r="Q1427" s="120">
        <v>0</v>
      </c>
      <c r="R1427" s="120">
        <v>58</v>
      </c>
      <c r="AB1427" s="116">
        <f t="shared" si="353"/>
        <v>9</v>
      </c>
      <c r="AC1427" s="116">
        <f t="shared" si="354"/>
        <v>15</v>
      </c>
      <c r="AD1427" s="116">
        <f t="shared" si="355"/>
        <v>8</v>
      </c>
      <c r="AE1427" s="116">
        <f t="shared" si="356"/>
        <v>9</v>
      </c>
      <c r="AF1427" s="116">
        <f t="shared" si="357"/>
        <v>17</v>
      </c>
      <c r="AG1427" s="116">
        <f t="shared" si="358"/>
        <v>0</v>
      </c>
      <c r="AH1427" s="116">
        <f t="shared" si="359"/>
        <v>0</v>
      </c>
      <c r="AI1427" s="116">
        <f t="shared" si="360"/>
        <v>0</v>
      </c>
      <c r="AJ1427" s="116">
        <f t="shared" si="361"/>
        <v>0</v>
      </c>
      <c r="AK1427" s="116">
        <f t="shared" si="362"/>
        <v>0</v>
      </c>
      <c r="AL1427" s="116">
        <f t="shared" si="363"/>
        <v>0</v>
      </c>
      <c r="AM1427" s="116">
        <f t="shared" si="364"/>
        <v>0</v>
      </c>
      <c r="AN1427" s="116">
        <f t="shared" si="365"/>
        <v>0</v>
      </c>
      <c r="AO1427" s="116">
        <f t="shared" si="366"/>
        <v>0</v>
      </c>
      <c r="AP1427" s="116">
        <f t="shared" si="367"/>
        <v>0</v>
      </c>
      <c r="AQ1427" s="116">
        <f t="shared" si="368"/>
        <v>58</v>
      </c>
    </row>
    <row r="1428" spans="1:43" x14ac:dyDescent="0.25">
      <c r="A1428" s="119" t="s">
        <v>1808</v>
      </c>
      <c r="B1428" s="119" t="s">
        <v>1811</v>
      </c>
      <c r="C1428" s="120">
        <v>11</v>
      </c>
      <c r="D1428" s="120">
        <v>0</v>
      </c>
      <c r="E1428" s="120">
        <v>0</v>
      </c>
      <c r="F1428" s="120">
        <v>0</v>
      </c>
      <c r="G1428" s="120">
        <v>0</v>
      </c>
      <c r="H1428" s="120">
        <v>0</v>
      </c>
      <c r="I1428" s="120">
        <v>0</v>
      </c>
      <c r="J1428" s="120">
        <v>0</v>
      </c>
      <c r="K1428" s="120">
        <v>0</v>
      </c>
      <c r="L1428" s="120">
        <v>0</v>
      </c>
      <c r="M1428" s="120">
        <v>0</v>
      </c>
      <c r="N1428" s="120">
        <v>0</v>
      </c>
      <c r="O1428" s="120">
        <v>0</v>
      </c>
      <c r="P1428" s="120">
        <v>0</v>
      </c>
      <c r="Q1428" s="120">
        <v>0</v>
      </c>
      <c r="R1428" s="120">
        <v>11</v>
      </c>
      <c r="AB1428" s="116">
        <f t="shared" si="353"/>
        <v>11</v>
      </c>
      <c r="AC1428" s="116">
        <f t="shared" si="354"/>
        <v>0</v>
      </c>
      <c r="AD1428" s="116">
        <f t="shared" si="355"/>
        <v>0</v>
      </c>
      <c r="AE1428" s="116">
        <f t="shared" si="356"/>
        <v>0</v>
      </c>
      <c r="AF1428" s="116">
        <f t="shared" si="357"/>
        <v>0</v>
      </c>
      <c r="AG1428" s="116">
        <f t="shared" si="358"/>
        <v>0</v>
      </c>
      <c r="AH1428" s="116">
        <f t="shared" si="359"/>
        <v>0</v>
      </c>
      <c r="AI1428" s="116">
        <f t="shared" si="360"/>
        <v>0</v>
      </c>
      <c r="AJ1428" s="116">
        <f t="shared" si="361"/>
        <v>0</v>
      </c>
      <c r="AK1428" s="116">
        <f t="shared" si="362"/>
        <v>0</v>
      </c>
      <c r="AL1428" s="116">
        <f t="shared" si="363"/>
        <v>0</v>
      </c>
      <c r="AM1428" s="116">
        <f t="shared" si="364"/>
        <v>0</v>
      </c>
      <c r="AN1428" s="116">
        <f t="shared" si="365"/>
        <v>0</v>
      </c>
      <c r="AO1428" s="116">
        <f t="shared" si="366"/>
        <v>0</v>
      </c>
      <c r="AP1428" s="116">
        <f t="shared" si="367"/>
        <v>0</v>
      </c>
      <c r="AQ1428" s="116">
        <f t="shared" si="368"/>
        <v>11</v>
      </c>
    </row>
    <row r="1429" spans="1:43" x14ac:dyDescent="0.25">
      <c r="A1429" s="119" t="s">
        <v>1808</v>
      </c>
      <c r="B1429" s="119" t="s">
        <v>1812</v>
      </c>
      <c r="C1429" s="120">
        <v>35</v>
      </c>
      <c r="D1429" s="120">
        <v>26</v>
      </c>
      <c r="E1429" s="120">
        <v>35</v>
      </c>
      <c r="F1429" s="120">
        <v>24</v>
      </c>
      <c r="G1429" s="120">
        <v>46</v>
      </c>
      <c r="H1429" s="120">
        <v>50</v>
      </c>
      <c r="I1429" s="120">
        <v>44</v>
      </c>
      <c r="J1429" s="120">
        <v>0</v>
      </c>
      <c r="K1429" s="120">
        <v>0</v>
      </c>
      <c r="L1429" s="120">
        <v>0</v>
      </c>
      <c r="M1429" s="120">
        <v>0</v>
      </c>
      <c r="N1429" s="120">
        <v>0</v>
      </c>
      <c r="O1429" s="120">
        <v>0</v>
      </c>
      <c r="P1429" s="120">
        <v>0</v>
      </c>
      <c r="Q1429" s="120">
        <v>0</v>
      </c>
      <c r="R1429" s="120">
        <v>260</v>
      </c>
      <c r="AB1429" s="116">
        <f t="shared" si="353"/>
        <v>35</v>
      </c>
      <c r="AC1429" s="116">
        <f t="shared" si="354"/>
        <v>26</v>
      </c>
      <c r="AD1429" s="116">
        <f t="shared" si="355"/>
        <v>35</v>
      </c>
      <c r="AE1429" s="116">
        <f t="shared" si="356"/>
        <v>24</v>
      </c>
      <c r="AF1429" s="116">
        <f t="shared" si="357"/>
        <v>46</v>
      </c>
      <c r="AG1429" s="116">
        <f t="shared" si="358"/>
        <v>50</v>
      </c>
      <c r="AH1429" s="116">
        <f t="shared" si="359"/>
        <v>44</v>
      </c>
      <c r="AI1429" s="116">
        <f t="shared" si="360"/>
        <v>0</v>
      </c>
      <c r="AJ1429" s="116">
        <f t="shared" si="361"/>
        <v>0</v>
      </c>
      <c r="AK1429" s="116">
        <f t="shared" si="362"/>
        <v>0</v>
      </c>
      <c r="AL1429" s="116">
        <f t="shared" si="363"/>
        <v>0</v>
      </c>
      <c r="AM1429" s="116">
        <f t="shared" si="364"/>
        <v>0</v>
      </c>
      <c r="AN1429" s="116">
        <f t="shared" si="365"/>
        <v>0</v>
      </c>
      <c r="AO1429" s="116">
        <f t="shared" si="366"/>
        <v>0</v>
      </c>
      <c r="AP1429" s="116">
        <f t="shared" si="367"/>
        <v>0</v>
      </c>
      <c r="AQ1429" s="116">
        <f t="shared" si="368"/>
        <v>260</v>
      </c>
    </row>
    <row r="1430" spans="1:43" x14ac:dyDescent="0.25">
      <c r="A1430" s="119" t="s">
        <v>1813</v>
      </c>
      <c r="B1430" s="119" t="s">
        <v>1814</v>
      </c>
      <c r="C1430" s="120">
        <v>0</v>
      </c>
      <c r="D1430" s="120">
        <v>0</v>
      </c>
      <c r="E1430" s="120">
        <v>0</v>
      </c>
      <c r="F1430" s="120">
        <v>0</v>
      </c>
      <c r="G1430" s="120">
        <v>0</v>
      </c>
      <c r="H1430" s="120">
        <v>0</v>
      </c>
      <c r="I1430" s="120">
        <v>0</v>
      </c>
      <c r="J1430" s="120">
        <v>0</v>
      </c>
      <c r="K1430" s="120">
        <v>0</v>
      </c>
      <c r="L1430" s="120">
        <v>0</v>
      </c>
      <c r="M1430" s="120">
        <v>309</v>
      </c>
      <c r="N1430" s="120">
        <v>304</v>
      </c>
      <c r="O1430" s="120">
        <v>289</v>
      </c>
      <c r="P1430" s="120">
        <v>286</v>
      </c>
      <c r="Q1430" s="120">
        <v>0</v>
      </c>
      <c r="R1430" s="120">
        <v>1188</v>
      </c>
      <c r="AB1430" s="116">
        <f t="shared" si="353"/>
        <v>0</v>
      </c>
      <c r="AC1430" s="116">
        <f t="shared" si="354"/>
        <v>0</v>
      </c>
      <c r="AD1430" s="116">
        <f t="shared" si="355"/>
        <v>0</v>
      </c>
      <c r="AE1430" s="116">
        <f t="shared" si="356"/>
        <v>0</v>
      </c>
      <c r="AF1430" s="116">
        <f t="shared" si="357"/>
        <v>0</v>
      </c>
      <c r="AG1430" s="116">
        <f t="shared" si="358"/>
        <v>0</v>
      </c>
      <c r="AH1430" s="116">
        <f t="shared" si="359"/>
        <v>0</v>
      </c>
      <c r="AI1430" s="116">
        <f t="shared" si="360"/>
        <v>0</v>
      </c>
      <c r="AJ1430" s="116">
        <f t="shared" si="361"/>
        <v>0</v>
      </c>
      <c r="AK1430" s="116">
        <f t="shared" si="362"/>
        <v>0</v>
      </c>
      <c r="AL1430" s="116">
        <f t="shared" si="363"/>
        <v>309</v>
      </c>
      <c r="AM1430" s="116">
        <f t="shared" si="364"/>
        <v>304</v>
      </c>
      <c r="AN1430" s="116">
        <f t="shared" si="365"/>
        <v>289</v>
      </c>
      <c r="AO1430" s="116">
        <f t="shared" si="366"/>
        <v>286</v>
      </c>
      <c r="AP1430" s="116">
        <f t="shared" si="367"/>
        <v>0</v>
      </c>
      <c r="AQ1430" s="116">
        <f t="shared" si="368"/>
        <v>1188</v>
      </c>
    </row>
    <row r="1431" spans="1:43" x14ac:dyDescent="0.25">
      <c r="A1431" s="119" t="s">
        <v>1815</v>
      </c>
      <c r="B1431" s="119" t="s">
        <v>1816</v>
      </c>
      <c r="C1431" s="120">
        <v>0</v>
      </c>
      <c r="D1431" s="120">
        <v>0</v>
      </c>
      <c r="E1431" s="120">
        <v>0</v>
      </c>
      <c r="F1431" s="120">
        <v>0</v>
      </c>
      <c r="G1431" s="120">
        <v>91</v>
      </c>
      <c r="H1431" s="120">
        <v>89</v>
      </c>
      <c r="I1431" s="120">
        <v>98</v>
      </c>
      <c r="J1431" s="120">
        <v>105</v>
      </c>
      <c r="K1431" s="120">
        <v>0</v>
      </c>
      <c r="L1431" s="120">
        <v>0</v>
      </c>
      <c r="M1431" s="120">
        <v>0</v>
      </c>
      <c r="N1431" s="120">
        <v>0</v>
      </c>
      <c r="O1431" s="120">
        <v>0</v>
      </c>
      <c r="P1431" s="120">
        <v>0</v>
      </c>
      <c r="Q1431" s="120">
        <v>0</v>
      </c>
      <c r="R1431" s="120">
        <v>383</v>
      </c>
      <c r="AB1431" s="116">
        <f t="shared" si="353"/>
        <v>0</v>
      </c>
      <c r="AC1431" s="116">
        <f t="shared" si="354"/>
        <v>0</v>
      </c>
      <c r="AD1431" s="116">
        <f t="shared" si="355"/>
        <v>0</v>
      </c>
      <c r="AE1431" s="116">
        <f t="shared" si="356"/>
        <v>0</v>
      </c>
      <c r="AF1431" s="116">
        <f t="shared" si="357"/>
        <v>91</v>
      </c>
      <c r="AG1431" s="116">
        <f t="shared" si="358"/>
        <v>89</v>
      </c>
      <c r="AH1431" s="116">
        <f t="shared" si="359"/>
        <v>98</v>
      </c>
      <c r="AI1431" s="116">
        <f t="shared" si="360"/>
        <v>105</v>
      </c>
      <c r="AJ1431" s="116">
        <f t="shared" si="361"/>
        <v>0</v>
      </c>
      <c r="AK1431" s="116">
        <f t="shared" si="362"/>
        <v>0</v>
      </c>
      <c r="AL1431" s="116">
        <f t="shared" si="363"/>
        <v>0</v>
      </c>
      <c r="AM1431" s="116">
        <f t="shared" si="364"/>
        <v>0</v>
      </c>
      <c r="AN1431" s="116">
        <f t="shared" si="365"/>
        <v>0</v>
      </c>
      <c r="AO1431" s="116">
        <f t="shared" si="366"/>
        <v>0</v>
      </c>
      <c r="AP1431" s="116">
        <f t="shared" si="367"/>
        <v>0</v>
      </c>
      <c r="AQ1431" s="116">
        <f t="shared" si="368"/>
        <v>383</v>
      </c>
    </row>
    <row r="1432" spans="1:43" x14ac:dyDescent="0.25">
      <c r="A1432" s="119" t="s">
        <v>1815</v>
      </c>
      <c r="B1432" s="119" t="s">
        <v>1817</v>
      </c>
      <c r="C1432" s="120">
        <v>0</v>
      </c>
      <c r="D1432" s="120">
        <v>0</v>
      </c>
      <c r="E1432" s="120">
        <v>0</v>
      </c>
      <c r="F1432" s="120">
        <v>0</v>
      </c>
      <c r="G1432" s="120">
        <v>0</v>
      </c>
      <c r="H1432" s="120">
        <v>0</v>
      </c>
      <c r="I1432" s="120">
        <v>0</v>
      </c>
      <c r="J1432" s="120">
        <v>0</v>
      </c>
      <c r="K1432" s="120">
        <v>94</v>
      </c>
      <c r="L1432" s="120">
        <v>116</v>
      </c>
      <c r="M1432" s="120">
        <v>97</v>
      </c>
      <c r="N1432" s="120">
        <v>93</v>
      </c>
      <c r="O1432" s="120">
        <v>102</v>
      </c>
      <c r="P1432" s="120">
        <v>85</v>
      </c>
      <c r="Q1432" s="120">
        <v>1</v>
      </c>
      <c r="R1432" s="120">
        <v>588</v>
      </c>
      <c r="AB1432" s="116">
        <f t="shared" si="353"/>
        <v>0</v>
      </c>
      <c r="AC1432" s="116">
        <f t="shared" si="354"/>
        <v>0</v>
      </c>
      <c r="AD1432" s="116">
        <f t="shared" si="355"/>
        <v>0</v>
      </c>
      <c r="AE1432" s="116">
        <f t="shared" si="356"/>
        <v>0</v>
      </c>
      <c r="AF1432" s="116">
        <f t="shared" si="357"/>
        <v>0</v>
      </c>
      <c r="AG1432" s="116">
        <f t="shared" si="358"/>
        <v>0</v>
      </c>
      <c r="AH1432" s="116">
        <f t="shared" si="359"/>
        <v>0</v>
      </c>
      <c r="AI1432" s="116">
        <f t="shared" si="360"/>
        <v>0</v>
      </c>
      <c r="AJ1432" s="116">
        <f t="shared" si="361"/>
        <v>94</v>
      </c>
      <c r="AK1432" s="116">
        <f t="shared" si="362"/>
        <v>116</v>
      </c>
      <c r="AL1432" s="116">
        <f t="shared" si="363"/>
        <v>97</v>
      </c>
      <c r="AM1432" s="116">
        <f t="shared" si="364"/>
        <v>93</v>
      </c>
      <c r="AN1432" s="116">
        <f t="shared" si="365"/>
        <v>102</v>
      </c>
      <c r="AO1432" s="116">
        <f t="shared" si="366"/>
        <v>85</v>
      </c>
      <c r="AP1432" s="116">
        <f t="shared" si="367"/>
        <v>1</v>
      </c>
      <c r="AQ1432" s="116">
        <f t="shared" si="368"/>
        <v>588</v>
      </c>
    </row>
    <row r="1433" spans="1:43" x14ac:dyDescent="0.25">
      <c r="A1433" s="119" t="s">
        <v>1815</v>
      </c>
      <c r="B1433" s="119" t="s">
        <v>1818</v>
      </c>
      <c r="C1433" s="120">
        <v>48</v>
      </c>
      <c r="D1433" s="120">
        <v>88</v>
      </c>
      <c r="E1433" s="120">
        <v>90</v>
      </c>
      <c r="F1433" s="120">
        <v>98</v>
      </c>
      <c r="G1433" s="120">
        <v>0</v>
      </c>
      <c r="H1433" s="120">
        <v>0</v>
      </c>
      <c r="I1433" s="120">
        <v>0</v>
      </c>
      <c r="J1433" s="120">
        <v>0</v>
      </c>
      <c r="K1433" s="120">
        <v>0</v>
      </c>
      <c r="L1433" s="120">
        <v>0</v>
      </c>
      <c r="M1433" s="120">
        <v>0</v>
      </c>
      <c r="N1433" s="120">
        <v>0</v>
      </c>
      <c r="O1433" s="120">
        <v>0</v>
      </c>
      <c r="P1433" s="120">
        <v>0</v>
      </c>
      <c r="Q1433" s="120">
        <v>0</v>
      </c>
      <c r="R1433" s="120">
        <v>324</v>
      </c>
      <c r="AB1433" s="116">
        <f t="shared" si="353"/>
        <v>48</v>
      </c>
      <c r="AC1433" s="116">
        <f t="shared" si="354"/>
        <v>88</v>
      </c>
      <c r="AD1433" s="116">
        <f t="shared" si="355"/>
        <v>90</v>
      </c>
      <c r="AE1433" s="116">
        <f t="shared" si="356"/>
        <v>98</v>
      </c>
      <c r="AF1433" s="116">
        <f t="shared" si="357"/>
        <v>0</v>
      </c>
      <c r="AG1433" s="116">
        <f t="shared" si="358"/>
        <v>0</v>
      </c>
      <c r="AH1433" s="116">
        <f t="shared" si="359"/>
        <v>0</v>
      </c>
      <c r="AI1433" s="116">
        <f t="shared" si="360"/>
        <v>0</v>
      </c>
      <c r="AJ1433" s="116">
        <f t="shared" si="361"/>
        <v>0</v>
      </c>
      <c r="AK1433" s="116">
        <f t="shared" si="362"/>
        <v>0</v>
      </c>
      <c r="AL1433" s="116">
        <f t="shared" si="363"/>
        <v>0</v>
      </c>
      <c r="AM1433" s="116">
        <f t="shared" si="364"/>
        <v>0</v>
      </c>
      <c r="AN1433" s="116">
        <f t="shared" si="365"/>
        <v>0</v>
      </c>
      <c r="AO1433" s="116">
        <f t="shared" si="366"/>
        <v>0</v>
      </c>
      <c r="AP1433" s="116">
        <f t="shared" si="367"/>
        <v>0</v>
      </c>
      <c r="AQ1433" s="116">
        <f t="shared" si="368"/>
        <v>324</v>
      </c>
    </row>
    <row r="1434" spans="1:43" x14ac:dyDescent="0.25">
      <c r="A1434" s="119" t="s">
        <v>1819</v>
      </c>
      <c r="B1434" s="119" t="s">
        <v>1820</v>
      </c>
      <c r="C1434" s="120">
        <v>0</v>
      </c>
      <c r="D1434" s="120">
        <v>0</v>
      </c>
      <c r="E1434" s="120">
        <v>0</v>
      </c>
      <c r="F1434" s="120">
        <v>0</v>
      </c>
      <c r="G1434" s="120">
        <v>0</v>
      </c>
      <c r="H1434" s="120">
        <v>0</v>
      </c>
      <c r="I1434" s="120">
        <v>0</v>
      </c>
      <c r="J1434" s="120">
        <v>0</v>
      </c>
      <c r="K1434" s="120">
        <v>0</v>
      </c>
      <c r="L1434" s="120">
        <v>0</v>
      </c>
      <c r="M1434" s="120">
        <v>79</v>
      </c>
      <c r="N1434" s="120">
        <v>73</v>
      </c>
      <c r="O1434" s="120">
        <v>88</v>
      </c>
      <c r="P1434" s="120">
        <v>59</v>
      </c>
      <c r="Q1434" s="120">
        <v>7</v>
      </c>
      <c r="R1434" s="118">
        <v>306</v>
      </c>
      <c r="AB1434" s="116">
        <f t="shared" si="353"/>
        <v>0</v>
      </c>
      <c r="AC1434" s="116">
        <f t="shared" si="354"/>
        <v>0</v>
      </c>
      <c r="AD1434" s="116">
        <f t="shared" si="355"/>
        <v>0</v>
      </c>
      <c r="AE1434" s="116">
        <f t="shared" si="356"/>
        <v>0</v>
      </c>
      <c r="AF1434" s="116">
        <f t="shared" si="357"/>
        <v>0</v>
      </c>
      <c r="AG1434" s="116">
        <f t="shared" si="358"/>
        <v>0</v>
      </c>
      <c r="AH1434" s="116">
        <f t="shared" si="359"/>
        <v>0</v>
      </c>
      <c r="AI1434" s="116">
        <f t="shared" si="360"/>
        <v>0</v>
      </c>
      <c r="AJ1434" s="116">
        <f t="shared" si="361"/>
        <v>0</v>
      </c>
      <c r="AK1434" s="116">
        <f t="shared" si="362"/>
        <v>0</v>
      </c>
      <c r="AL1434" s="116">
        <f t="shared" si="363"/>
        <v>79</v>
      </c>
      <c r="AM1434" s="116">
        <f t="shared" si="364"/>
        <v>73</v>
      </c>
      <c r="AN1434" s="116">
        <f t="shared" si="365"/>
        <v>88</v>
      </c>
      <c r="AO1434" s="116">
        <f t="shared" si="366"/>
        <v>59</v>
      </c>
      <c r="AP1434" s="116">
        <f t="shared" si="367"/>
        <v>7</v>
      </c>
      <c r="AQ1434" s="116">
        <f t="shared" si="368"/>
        <v>306</v>
      </c>
    </row>
    <row r="1435" spans="1:43" x14ac:dyDescent="0.25">
      <c r="A1435" s="119" t="s">
        <v>1819</v>
      </c>
      <c r="B1435" s="119" t="s">
        <v>1821</v>
      </c>
      <c r="C1435" s="120">
        <v>99</v>
      </c>
      <c r="D1435" s="120">
        <v>22</v>
      </c>
      <c r="E1435" s="120">
        <v>29</v>
      </c>
      <c r="F1435" s="120">
        <v>21</v>
      </c>
      <c r="G1435" s="120">
        <v>23</v>
      </c>
      <c r="H1435" s="120">
        <v>15</v>
      </c>
      <c r="I1435" s="120">
        <v>24</v>
      </c>
      <c r="J1435" s="120">
        <v>14</v>
      </c>
      <c r="K1435" s="120">
        <v>0</v>
      </c>
      <c r="L1435" s="120">
        <v>0</v>
      </c>
      <c r="M1435" s="120">
        <v>0</v>
      </c>
      <c r="N1435" s="120">
        <v>0</v>
      </c>
      <c r="O1435" s="120">
        <v>0</v>
      </c>
      <c r="P1435" s="120">
        <v>0</v>
      </c>
      <c r="Q1435" s="120">
        <v>0</v>
      </c>
      <c r="R1435" s="120">
        <v>247</v>
      </c>
      <c r="AB1435" s="116">
        <f t="shared" si="353"/>
        <v>99</v>
      </c>
      <c r="AC1435" s="116">
        <f t="shared" si="354"/>
        <v>22</v>
      </c>
      <c r="AD1435" s="116">
        <f t="shared" si="355"/>
        <v>29</v>
      </c>
      <c r="AE1435" s="116">
        <f t="shared" si="356"/>
        <v>21</v>
      </c>
      <c r="AF1435" s="116">
        <f t="shared" si="357"/>
        <v>23</v>
      </c>
      <c r="AG1435" s="116">
        <f t="shared" si="358"/>
        <v>15</v>
      </c>
      <c r="AH1435" s="116">
        <f t="shared" si="359"/>
        <v>24</v>
      </c>
      <c r="AI1435" s="116">
        <f t="shared" si="360"/>
        <v>14</v>
      </c>
      <c r="AJ1435" s="116">
        <f t="shared" si="361"/>
        <v>0</v>
      </c>
      <c r="AK1435" s="116">
        <f t="shared" si="362"/>
        <v>0</v>
      </c>
      <c r="AL1435" s="116">
        <f t="shared" si="363"/>
        <v>0</v>
      </c>
      <c r="AM1435" s="116">
        <f t="shared" si="364"/>
        <v>0</v>
      </c>
      <c r="AN1435" s="116">
        <f t="shared" si="365"/>
        <v>0</v>
      </c>
      <c r="AO1435" s="116">
        <f t="shared" si="366"/>
        <v>0</v>
      </c>
      <c r="AP1435" s="116">
        <f t="shared" si="367"/>
        <v>0</v>
      </c>
      <c r="AQ1435" s="116">
        <f t="shared" si="368"/>
        <v>247</v>
      </c>
    </row>
    <row r="1436" spans="1:43" x14ac:dyDescent="0.25">
      <c r="A1436" s="119" t="s">
        <v>1819</v>
      </c>
      <c r="B1436" s="119" t="s">
        <v>1822</v>
      </c>
      <c r="C1436" s="120">
        <v>0</v>
      </c>
      <c r="D1436" s="120">
        <v>0</v>
      </c>
      <c r="E1436" s="120">
        <v>0</v>
      </c>
      <c r="F1436" s="120">
        <v>0</v>
      </c>
      <c r="G1436" s="120">
        <v>0</v>
      </c>
      <c r="H1436" s="120">
        <v>0</v>
      </c>
      <c r="I1436" s="120">
        <v>101</v>
      </c>
      <c r="J1436" s="120">
        <v>91</v>
      </c>
      <c r="K1436" s="120">
        <v>109</v>
      </c>
      <c r="L1436" s="120">
        <v>114</v>
      </c>
      <c r="M1436" s="120">
        <v>0</v>
      </c>
      <c r="N1436" s="120">
        <v>0</v>
      </c>
      <c r="O1436" s="120">
        <v>0</v>
      </c>
      <c r="P1436" s="120">
        <v>0</v>
      </c>
      <c r="Q1436" s="120">
        <v>0</v>
      </c>
      <c r="R1436" s="120">
        <v>415</v>
      </c>
      <c r="AB1436" s="116">
        <f t="shared" si="353"/>
        <v>0</v>
      </c>
      <c r="AC1436" s="116">
        <f t="shared" si="354"/>
        <v>0</v>
      </c>
      <c r="AD1436" s="116">
        <f t="shared" si="355"/>
        <v>0</v>
      </c>
      <c r="AE1436" s="116">
        <f t="shared" si="356"/>
        <v>0</v>
      </c>
      <c r="AF1436" s="116">
        <f t="shared" si="357"/>
        <v>0</v>
      </c>
      <c r="AG1436" s="116">
        <f t="shared" si="358"/>
        <v>0</v>
      </c>
      <c r="AH1436" s="116">
        <f t="shared" si="359"/>
        <v>101</v>
      </c>
      <c r="AI1436" s="116">
        <f t="shared" si="360"/>
        <v>91</v>
      </c>
      <c r="AJ1436" s="116">
        <f t="shared" si="361"/>
        <v>109</v>
      </c>
      <c r="AK1436" s="116">
        <f t="shared" si="362"/>
        <v>114</v>
      </c>
      <c r="AL1436" s="116">
        <f t="shared" si="363"/>
        <v>0</v>
      </c>
      <c r="AM1436" s="116">
        <f t="shared" si="364"/>
        <v>0</v>
      </c>
      <c r="AN1436" s="116">
        <f t="shared" si="365"/>
        <v>0</v>
      </c>
      <c r="AO1436" s="116">
        <f t="shared" si="366"/>
        <v>0</v>
      </c>
      <c r="AP1436" s="116">
        <f t="shared" si="367"/>
        <v>0</v>
      </c>
      <c r="AQ1436" s="116">
        <f t="shared" si="368"/>
        <v>415</v>
      </c>
    </row>
    <row r="1437" spans="1:43" x14ac:dyDescent="0.25">
      <c r="A1437" s="119" t="s">
        <v>1819</v>
      </c>
      <c r="B1437" s="119" t="s">
        <v>1823</v>
      </c>
      <c r="C1437" s="120">
        <v>0</v>
      </c>
      <c r="D1437" s="120">
        <v>83</v>
      </c>
      <c r="E1437" s="120">
        <v>83</v>
      </c>
      <c r="F1437" s="120">
        <v>84</v>
      </c>
      <c r="G1437" s="120">
        <v>98</v>
      </c>
      <c r="H1437" s="120">
        <v>82</v>
      </c>
      <c r="I1437" s="120">
        <v>0</v>
      </c>
      <c r="J1437" s="120">
        <v>0</v>
      </c>
      <c r="K1437" s="120">
        <v>0</v>
      </c>
      <c r="L1437" s="120">
        <v>0</v>
      </c>
      <c r="M1437" s="120">
        <v>0</v>
      </c>
      <c r="N1437" s="120">
        <v>0</v>
      </c>
      <c r="O1437" s="120">
        <v>0</v>
      </c>
      <c r="P1437" s="120">
        <v>0</v>
      </c>
      <c r="Q1437" s="120">
        <v>0</v>
      </c>
      <c r="R1437" s="120">
        <v>430</v>
      </c>
      <c r="AB1437" s="116">
        <f t="shared" si="353"/>
        <v>0</v>
      </c>
      <c r="AC1437" s="116">
        <f t="shared" si="354"/>
        <v>83</v>
      </c>
      <c r="AD1437" s="116">
        <f t="shared" si="355"/>
        <v>83</v>
      </c>
      <c r="AE1437" s="116">
        <f t="shared" si="356"/>
        <v>84</v>
      </c>
      <c r="AF1437" s="116">
        <f t="shared" si="357"/>
        <v>98</v>
      </c>
      <c r="AG1437" s="116">
        <f t="shared" si="358"/>
        <v>82</v>
      </c>
      <c r="AH1437" s="116">
        <f t="shared" si="359"/>
        <v>0</v>
      </c>
      <c r="AI1437" s="116">
        <f t="shared" si="360"/>
        <v>0</v>
      </c>
      <c r="AJ1437" s="116">
        <f t="shared" si="361"/>
        <v>0</v>
      </c>
      <c r="AK1437" s="116">
        <f t="shared" si="362"/>
        <v>0</v>
      </c>
      <c r="AL1437" s="116">
        <f t="shared" si="363"/>
        <v>0</v>
      </c>
      <c r="AM1437" s="116">
        <f t="shared" si="364"/>
        <v>0</v>
      </c>
      <c r="AN1437" s="116">
        <f t="shared" si="365"/>
        <v>0</v>
      </c>
      <c r="AO1437" s="116">
        <f t="shared" si="366"/>
        <v>0</v>
      </c>
      <c r="AP1437" s="116">
        <f t="shared" si="367"/>
        <v>0</v>
      </c>
      <c r="AQ1437" s="116">
        <f t="shared" si="368"/>
        <v>430</v>
      </c>
    </row>
    <row r="1438" spans="1:43" x14ac:dyDescent="0.25">
      <c r="A1438" s="119" t="s">
        <v>1824</v>
      </c>
      <c r="B1438" s="119" t="s">
        <v>1825</v>
      </c>
      <c r="C1438" s="120">
        <v>70</v>
      </c>
      <c r="D1438" s="120">
        <v>37</v>
      </c>
      <c r="E1438" s="120">
        <v>48</v>
      </c>
      <c r="F1438" s="120">
        <v>40</v>
      </c>
      <c r="G1438" s="120">
        <v>40</v>
      </c>
      <c r="H1438" s="120">
        <v>42</v>
      </c>
      <c r="I1438" s="120">
        <v>45</v>
      </c>
      <c r="J1438" s="120">
        <v>42</v>
      </c>
      <c r="K1438" s="120">
        <v>36</v>
      </c>
      <c r="L1438" s="120">
        <v>32</v>
      </c>
      <c r="M1438" s="120">
        <v>0</v>
      </c>
      <c r="N1438" s="120">
        <v>0</v>
      </c>
      <c r="O1438" s="120">
        <v>0</v>
      </c>
      <c r="P1438" s="120">
        <v>0</v>
      </c>
      <c r="Q1438" s="120">
        <v>0</v>
      </c>
      <c r="R1438" s="120">
        <v>432</v>
      </c>
      <c r="AB1438" s="116">
        <f t="shared" si="353"/>
        <v>70</v>
      </c>
      <c r="AC1438" s="116">
        <f t="shared" si="354"/>
        <v>37</v>
      </c>
      <c r="AD1438" s="116">
        <f t="shared" si="355"/>
        <v>48</v>
      </c>
      <c r="AE1438" s="116">
        <f t="shared" si="356"/>
        <v>40</v>
      </c>
      <c r="AF1438" s="116">
        <f t="shared" si="357"/>
        <v>40</v>
      </c>
      <c r="AG1438" s="116">
        <f t="shared" si="358"/>
        <v>42</v>
      </c>
      <c r="AH1438" s="116">
        <f t="shared" si="359"/>
        <v>45</v>
      </c>
      <c r="AI1438" s="116">
        <f t="shared" si="360"/>
        <v>42</v>
      </c>
      <c r="AJ1438" s="116">
        <f t="shared" si="361"/>
        <v>36</v>
      </c>
      <c r="AK1438" s="116">
        <f t="shared" si="362"/>
        <v>32</v>
      </c>
      <c r="AL1438" s="116">
        <f t="shared" si="363"/>
        <v>0</v>
      </c>
      <c r="AM1438" s="116">
        <f t="shared" si="364"/>
        <v>0</v>
      </c>
      <c r="AN1438" s="116">
        <f t="shared" si="365"/>
        <v>0</v>
      </c>
      <c r="AO1438" s="116">
        <f t="shared" si="366"/>
        <v>0</v>
      </c>
      <c r="AP1438" s="116">
        <f t="shared" si="367"/>
        <v>0</v>
      </c>
      <c r="AQ1438" s="116">
        <f t="shared" si="368"/>
        <v>432</v>
      </c>
    </row>
    <row r="1439" spans="1:43" x14ac:dyDescent="0.25">
      <c r="A1439" s="119" t="s">
        <v>1824</v>
      </c>
      <c r="B1439" s="119" t="s">
        <v>1826</v>
      </c>
      <c r="C1439" s="120">
        <v>33</v>
      </c>
      <c r="D1439" s="120">
        <v>46</v>
      </c>
      <c r="E1439" s="120">
        <v>45</v>
      </c>
      <c r="F1439" s="120">
        <v>45</v>
      </c>
      <c r="G1439" s="120">
        <v>47</v>
      </c>
      <c r="H1439" s="120">
        <v>44</v>
      </c>
      <c r="I1439" s="120">
        <v>32</v>
      </c>
      <c r="J1439" s="120">
        <v>0</v>
      </c>
      <c r="K1439" s="120">
        <v>0</v>
      </c>
      <c r="L1439" s="120">
        <v>0</v>
      </c>
      <c r="M1439" s="120">
        <v>0</v>
      </c>
      <c r="N1439" s="120">
        <v>0</v>
      </c>
      <c r="O1439" s="120">
        <v>0</v>
      </c>
      <c r="P1439" s="120">
        <v>0</v>
      </c>
      <c r="Q1439" s="120">
        <v>0</v>
      </c>
      <c r="R1439" s="118">
        <v>292</v>
      </c>
      <c r="AB1439" s="116">
        <f t="shared" si="353"/>
        <v>33</v>
      </c>
      <c r="AC1439" s="116">
        <f t="shared" si="354"/>
        <v>46</v>
      </c>
      <c r="AD1439" s="116">
        <f t="shared" si="355"/>
        <v>45</v>
      </c>
      <c r="AE1439" s="116">
        <f t="shared" si="356"/>
        <v>45</v>
      </c>
      <c r="AF1439" s="116">
        <f t="shared" si="357"/>
        <v>47</v>
      </c>
      <c r="AG1439" s="116">
        <f t="shared" si="358"/>
        <v>44</v>
      </c>
      <c r="AH1439" s="116">
        <f t="shared" si="359"/>
        <v>32</v>
      </c>
      <c r="AI1439" s="116">
        <f t="shared" si="360"/>
        <v>0</v>
      </c>
      <c r="AJ1439" s="116">
        <f t="shared" si="361"/>
        <v>0</v>
      </c>
      <c r="AK1439" s="116">
        <f t="shared" si="362"/>
        <v>0</v>
      </c>
      <c r="AL1439" s="116">
        <f t="shared" si="363"/>
        <v>0</v>
      </c>
      <c r="AM1439" s="116">
        <f t="shared" si="364"/>
        <v>0</v>
      </c>
      <c r="AN1439" s="116">
        <f t="shared" si="365"/>
        <v>0</v>
      </c>
      <c r="AO1439" s="116">
        <f t="shared" si="366"/>
        <v>0</v>
      </c>
      <c r="AP1439" s="116">
        <f t="shared" si="367"/>
        <v>0</v>
      </c>
      <c r="AQ1439" s="116">
        <f t="shared" si="368"/>
        <v>292</v>
      </c>
    </row>
    <row r="1440" spans="1:43" x14ac:dyDescent="0.25">
      <c r="A1440" s="119" t="s">
        <v>1824</v>
      </c>
      <c r="B1440" s="119" t="s">
        <v>1827</v>
      </c>
      <c r="C1440" s="120">
        <v>19</v>
      </c>
      <c r="D1440" s="120">
        <v>24</v>
      </c>
      <c r="E1440" s="120">
        <v>29</v>
      </c>
      <c r="F1440" s="120">
        <v>36</v>
      </c>
      <c r="G1440" s="120">
        <v>25</v>
      </c>
      <c r="H1440" s="120">
        <v>27</v>
      </c>
      <c r="I1440" s="120">
        <v>36</v>
      </c>
      <c r="J1440" s="120">
        <v>0</v>
      </c>
      <c r="K1440" s="120">
        <v>0</v>
      </c>
      <c r="L1440" s="120">
        <v>0</v>
      </c>
      <c r="M1440" s="120">
        <v>0</v>
      </c>
      <c r="N1440" s="120">
        <v>0</v>
      </c>
      <c r="O1440" s="120">
        <v>0</v>
      </c>
      <c r="P1440" s="120">
        <v>0</v>
      </c>
      <c r="Q1440" s="120">
        <v>0</v>
      </c>
      <c r="R1440" s="120">
        <v>196</v>
      </c>
      <c r="AB1440" s="116">
        <f t="shared" si="353"/>
        <v>19</v>
      </c>
      <c r="AC1440" s="116">
        <f t="shared" si="354"/>
        <v>24</v>
      </c>
      <c r="AD1440" s="116">
        <f t="shared" si="355"/>
        <v>29</v>
      </c>
      <c r="AE1440" s="116">
        <f t="shared" si="356"/>
        <v>36</v>
      </c>
      <c r="AF1440" s="116">
        <f t="shared" si="357"/>
        <v>25</v>
      </c>
      <c r="AG1440" s="116">
        <f t="shared" si="358"/>
        <v>27</v>
      </c>
      <c r="AH1440" s="116">
        <f t="shared" si="359"/>
        <v>36</v>
      </c>
      <c r="AI1440" s="116">
        <f t="shared" si="360"/>
        <v>0</v>
      </c>
      <c r="AJ1440" s="116">
        <f t="shared" si="361"/>
        <v>0</v>
      </c>
      <c r="AK1440" s="116">
        <f t="shared" si="362"/>
        <v>0</v>
      </c>
      <c r="AL1440" s="116">
        <f t="shared" si="363"/>
        <v>0</v>
      </c>
      <c r="AM1440" s="116">
        <f t="shared" si="364"/>
        <v>0</v>
      </c>
      <c r="AN1440" s="116">
        <f t="shared" si="365"/>
        <v>0</v>
      </c>
      <c r="AO1440" s="116">
        <f t="shared" si="366"/>
        <v>0</v>
      </c>
      <c r="AP1440" s="116">
        <f t="shared" si="367"/>
        <v>0</v>
      </c>
      <c r="AQ1440" s="116">
        <f t="shared" si="368"/>
        <v>196</v>
      </c>
    </row>
    <row r="1441" spans="1:43" x14ac:dyDescent="0.25">
      <c r="A1441" s="119" t="s">
        <v>1824</v>
      </c>
      <c r="B1441" s="119" t="s">
        <v>1828</v>
      </c>
      <c r="C1441" s="120">
        <v>99</v>
      </c>
      <c r="D1441" s="120">
        <v>0</v>
      </c>
      <c r="E1441" s="120">
        <v>0</v>
      </c>
      <c r="F1441" s="120">
        <v>0</v>
      </c>
      <c r="G1441" s="120">
        <v>0</v>
      </c>
      <c r="H1441" s="120">
        <v>0</v>
      </c>
      <c r="I1441" s="120">
        <v>0</v>
      </c>
      <c r="J1441" s="120">
        <v>0</v>
      </c>
      <c r="K1441" s="120">
        <v>0</v>
      </c>
      <c r="L1441" s="120">
        <v>0</v>
      </c>
      <c r="M1441" s="120">
        <v>0</v>
      </c>
      <c r="N1441" s="120">
        <v>0</v>
      </c>
      <c r="O1441" s="120">
        <v>0</v>
      </c>
      <c r="P1441" s="120">
        <v>0</v>
      </c>
      <c r="Q1441" s="120">
        <v>0</v>
      </c>
      <c r="R1441" s="120">
        <v>99</v>
      </c>
      <c r="AB1441" s="116">
        <f t="shared" si="353"/>
        <v>99</v>
      </c>
      <c r="AC1441" s="116">
        <f t="shared" si="354"/>
        <v>0</v>
      </c>
      <c r="AD1441" s="116">
        <f t="shared" si="355"/>
        <v>0</v>
      </c>
      <c r="AE1441" s="116">
        <f t="shared" si="356"/>
        <v>0</v>
      </c>
      <c r="AF1441" s="116">
        <f t="shared" si="357"/>
        <v>0</v>
      </c>
      <c r="AG1441" s="116">
        <f t="shared" si="358"/>
        <v>0</v>
      </c>
      <c r="AH1441" s="116">
        <f t="shared" si="359"/>
        <v>0</v>
      </c>
      <c r="AI1441" s="116">
        <f t="shared" si="360"/>
        <v>0</v>
      </c>
      <c r="AJ1441" s="116">
        <f t="shared" si="361"/>
        <v>0</v>
      </c>
      <c r="AK1441" s="116">
        <f t="shared" si="362"/>
        <v>0</v>
      </c>
      <c r="AL1441" s="116">
        <f t="shared" si="363"/>
        <v>0</v>
      </c>
      <c r="AM1441" s="116">
        <f t="shared" si="364"/>
        <v>0</v>
      </c>
      <c r="AN1441" s="116">
        <f t="shared" si="365"/>
        <v>0</v>
      </c>
      <c r="AO1441" s="116">
        <f t="shared" si="366"/>
        <v>0</v>
      </c>
      <c r="AP1441" s="116">
        <f t="shared" si="367"/>
        <v>0</v>
      </c>
      <c r="AQ1441" s="116">
        <f t="shared" si="368"/>
        <v>99</v>
      </c>
    </row>
    <row r="1442" spans="1:43" x14ac:dyDescent="0.25">
      <c r="A1442" s="119" t="s">
        <v>1824</v>
      </c>
      <c r="B1442" s="119" t="s">
        <v>1829</v>
      </c>
      <c r="C1442" s="120">
        <v>53</v>
      </c>
      <c r="D1442" s="120">
        <v>72</v>
      </c>
      <c r="E1442" s="120">
        <v>80</v>
      </c>
      <c r="F1442" s="120">
        <v>72</v>
      </c>
      <c r="G1442" s="120">
        <v>66</v>
      </c>
      <c r="H1442" s="120">
        <v>75</v>
      </c>
      <c r="I1442" s="120">
        <v>68</v>
      </c>
      <c r="J1442" s="120">
        <v>0</v>
      </c>
      <c r="K1442" s="120">
        <v>0</v>
      </c>
      <c r="L1442" s="120">
        <v>0</v>
      </c>
      <c r="M1442" s="120">
        <v>0</v>
      </c>
      <c r="N1442" s="120">
        <v>0</v>
      </c>
      <c r="O1442" s="120">
        <v>0</v>
      </c>
      <c r="P1442" s="120">
        <v>0</v>
      </c>
      <c r="Q1442" s="120">
        <v>0</v>
      </c>
      <c r="R1442" s="120">
        <v>486</v>
      </c>
      <c r="AB1442" s="116">
        <f t="shared" si="353"/>
        <v>53</v>
      </c>
      <c r="AC1442" s="116">
        <f t="shared" si="354"/>
        <v>72</v>
      </c>
      <c r="AD1442" s="116">
        <f t="shared" si="355"/>
        <v>80</v>
      </c>
      <c r="AE1442" s="116">
        <f t="shared" si="356"/>
        <v>72</v>
      </c>
      <c r="AF1442" s="116">
        <f t="shared" si="357"/>
        <v>66</v>
      </c>
      <c r="AG1442" s="116">
        <f t="shared" si="358"/>
        <v>75</v>
      </c>
      <c r="AH1442" s="116">
        <f t="shared" si="359"/>
        <v>68</v>
      </c>
      <c r="AI1442" s="116">
        <f t="shared" si="360"/>
        <v>0</v>
      </c>
      <c r="AJ1442" s="116">
        <f t="shared" si="361"/>
        <v>0</v>
      </c>
      <c r="AK1442" s="116">
        <f t="shared" si="362"/>
        <v>0</v>
      </c>
      <c r="AL1442" s="116">
        <f t="shared" si="363"/>
        <v>0</v>
      </c>
      <c r="AM1442" s="116">
        <f t="shared" si="364"/>
        <v>0</v>
      </c>
      <c r="AN1442" s="116">
        <f t="shared" si="365"/>
        <v>0</v>
      </c>
      <c r="AO1442" s="116">
        <f t="shared" si="366"/>
        <v>0</v>
      </c>
      <c r="AP1442" s="116">
        <f t="shared" si="367"/>
        <v>0</v>
      </c>
      <c r="AQ1442" s="116">
        <f t="shared" si="368"/>
        <v>486</v>
      </c>
    </row>
    <row r="1443" spans="1:43" x14ac:dyDescent="0.25">
      <c r="A1443" s="119" t="s">
        <v>1824</v>
      </c>
      <c r="B1443" s="119" t="s">
        <v>1830</v>
      </c>
      <c r="C1443" s="120">
        <v>54</v>
      </c>
      <c r="D1443" s="120">
        <v>59</v>
      </c>
      <c r="E1443" s="120">
        <v>75</v>
      </c>
      <c r="F1443" s="120">
        <v>55</v>
      </c>
      <c r="G1443" s="120">
        <v>70</v>
      </c>
      <c r="H1443" s="120">
        <v>73</v>
      </c>
      <c r="I1443" s="120">
        <v>70</v>
      </c>
      <c r="J1443" s="120">
        <v>0</v>
      </c>
      <c r="K1443" s="120">
        <v>0</v>
      </c>
      <c r="L1443" s="120">
        <v>0</v>
      </c>
      <c r="M1443" s="120">
        <v>0</v>
      </c>
      <c r="N1443" s="120">
        <v>0</v>
      </c>
      <c r="O1443" s="120">
        <v>0</v>
      </c>
      <c r="P1443" s="120">
        <v>0</v>
      </c>
      <c r="Q1443" s="120">
        <v>0</v>
      </c>
      <c r="R1443" s="120">
        <v>456</v>
      </c>
      <c r="AB1443" s="116">
        <f t="shared" si="353"/>
        <v>54</v>
      </c>
      <c r="AC1443" s="116">
        <f t="shared" si="354"/>
        <v>59</v>
      </c>
      <c r="AD1443" s="116">
        <f t="shared" si="355"/>
        <v>75</v>
      </c>
      <c r="AE1443" s="116">
        <f t="shared" si="356"/>
        <v>55</v>
      </c>
      <c r="AF1443" s="116">
        <f t="shared" si="357"/>
        <v>70</v>
      </c>
      <c r="AG1443" s="116">
        <f t="shared" si="358"/>
        <v>73</v>
      </c>
      <c r="AH1443" s="116">
        <f t="shared" si="359"/>
        <v>70</v>
      </c>
      <c r="AI1443" s="116">
        <f t="shared" si="360"/>
        <v>0</v>
      </c>
      <c r="AJ1443" s="116">
        <f t="shared" si="361"/>
        <v>0</v>
      </c>
      <c r="AK1443" s="116">
        <f t="shared" si="362"/>
        <v>0</v>
      </c>
      <c r="AL1443" s="116">
        <f t="shared" si="363"/>
        <v>0</v>
      </c>
      <c r="AM1443" s="116">
        <f t="shared" si="364"/>
        <v>0</v>
      </c>
      <c r="AN1443" s="116">
        <f t="shared" si="365"/>
        <v>0</v>
      </c>
      <c r="AO1443" s="116">
        <f t="shared" si="366"/>
        <v>0</v>
      </c>
      <c r="AP1443" s="116">
        <f t="shared" si="367"/>
        <v>0</v>
      </c>
      <c r="AQ1443" s="116">
        <f t="shared" si="368"/>
        <v>456</v>
      </c>
    </row>
    <row r="1444" spans="1:43" x14ac:dyDescent="0.25">
      <c r="A1444" s="119" t="s">
        <v>1824</v>
      </c>
      <c r="B1444" s="119" t="s">
        <v>1831</v>
      </c>
      <c r="C1444" s="120">
        <v>0</v>
      </c>
      <c r="D1444" s="120">
        <v>0</v>
      </c>
      <c r="E1444" s="120">
        <v>0</v>
      </c>
      <c r="F1444" s="120">
        <v>0</v>
      </c>
      <c r="G1444" s="120">
        <v>0</v>
      </c>
      <c r="H1444" s="120">
        <v>0</v>
      </c>
      <c r="I1444" s="120">
        <v>0</v>
      </c>
      <c r="J1444" s="120">
        <v>93</v>
      </c>
      <c r="K1444" s="120">
        <v>93</v>
      </c>
      <c r="L1444" s="120">
        <v>79</v>
      </c>
      <c r="M1444" s="120">
        <v>0</v>
      </c>
      <c r="N1444" s="120">
        <v>0</v>
      </c>
      <c r="O1444" s="120">
        <v>0</v>
      </c>
      <c r="P1444" s="120">
        <v>0</v>
      </c>
      <c r="Q1444" s="120">
        <v>0</v>
      </c>
      <c r="R1444" s="120">
        <v>265</v>
      </c>
      <c r="AB1444" s="116">
        <f t="shared" si="353"/>
        <v>0</v>
      </c>
      <c r="AC1444" s="116">
        <f t="shared" si="354"/>
        <v>0</v>
      </c>
      <c r="AD1444" s="116">
        <f t="shared" si="355"/>
        <v>0</v>
      </c>
      <c r="AE1444" s="116">
        <f t="shared" si="356"/>
        <v>0</v>
      </c>
      <c r="AF1444" s="116">
        <f t="shared" si="357"/>
        <v>0</v>
      </c>
      <c r="AG1444" s="116">
        <f t="shared" si="358"/>
        <v>0</v>
      </c>
      <c r="AH1444" s="116">
        <f t="shared" si="359"/>
        <v>0</v>
      </c>
      <c r="AI1444" s="116">
        <f t="shared" si="360"/>
        <v>93</v>
      </c>
      <c r="AJ1444" s="116">
        <f t="shared" si="361"/>
        <v>93</v>
      </c>
      <c r="AK1444" s="116">
        <f t="shared" si="362"/>
        <v>79</v>
      </c>
      <c r="AL1444" s="116">
        <f t="shared" si="363"/>
        <v>0</v>
      </c>
      <c r="AM1444" s="116">
        <f t="shared" si="364"/>
        <v>0</v>
      </c>
      <c r="AN1444" s="116">
        <f t="shared" si="365"/>
        <v>0</v>
      </c>
      <c r="AO1444" s="116">
        <f t="shared" si="366"/>
        <v>0</v>
      </c>
      <c r="AP1444" s="116">
        <f t="shared" si="367"/>
        <v>0</v>
      </c>
      <c r="AQ1444" s="116">
        <f t="shared" si="368"/>
        <v>265</v>
      </c>
    </row>
    <row r="1445" spans="1:43" x14ac:dyDescent="0.25">
      <c r="A1445" s="119" t="s">
        <v>1824</v>
      </c>
      <c r="B1445" s="119" t="s">
        <v>1832</v>
      </c>
      <c r="C1445" s="120">
        <v>0</v>
      </c>
      <c r="D1445" s="120">
        <v>0</v>
      </c>
      <c r="E1445" s="120">
        <v>0</v>
      </c>
      <c r="F1445" s="120">
        <v>0</v>
      </c>
      <c r="G1445" s="120">
        <v>0</v>
      </c>
      <c r="H1445" s="120">
        <v>0</v>
      </c>
      <c r="I1445" s="120">
        <v>0</v>
      </c>
      <c r="J1445" s="120">
        <v>48</v>
      </c>
      <c r="K1445" s="120">
        <v>49</v>
      </c>
      <c r="L1445" s="120">
        <v>44</v>
      </c>
      <c r="M1445" s="120">
        <v>42</v>
      </c>
      <c r="N1445" s="120">
        <v>31</v>
      </c>
      <c r="O1445" s="120">
        <v>44</v>
      </c>
      <c r="P1445" s="120">
        <v>38</v>
      </c>
      <c r="Q1445" s="120">
        <v>0</v>
      </c>
      <c r="R1445" s="120">
        <v>296</v>
      </c>
      <c r="AB1445" s="116">
        <f t="shared" si="353"/>
        <v>0</v>
      </c>
      <c r="AC1445" s="116">
        <f t="shared" si="354"/>
        <v>0</v>
      </c>
      <c r="AD1445" s="116">
        <f t="shared" si="355"/>
        <v>0</v>
      </c>
      <c r="AE1445" s="116">
        <f t="shared" si="356"/>
        <v>0</v>
      </c>
      <c r="AF1445" s="116">
        <f t="shared" si="357"/>
        <v>0</v>
      </c>
      <c r="AG1445" s="116">
        <f t="shared" si="358"/>
        <v>0</v>
      </c>
      <c r="AH1445" s="116">
        <f t="shared" si="359"/>
        <v>0</v>
      </c>
      <c r="AI1445" s="116">
        <f t="shared" si="360"/>
        <v>48</v>
      </c>
      <c r="AJ1445" s="116">
        <f t="shared" si="361"/>
        <v>49</v>
      </c>
      <c r="AK1445" s="116">
        <f t="shared" si="362"/>
        <v>44</v>
      </c>
      <c r="AL1445" s="116">
        <f t="shared" si="363"/>
        <v>42</v>
      </c>
      <c r="AM1445" s="116">
        <f t="shared" si="364"/>
        <v>31</v>
      </c>
      <c r="AN1445" s="116">
        <f t="shared" si="365"/>
        <v>44</v>
      </c>
      <c r="AO1445" s="116">
        <f t="shared" si="366"/>
        <v>38</v>
      </c>
      <c r="AP1445" s="116">
        <f t="shared" si="367"/>
        <v>0</v>
      </c>
      <c r="AQ1445" s="116">
        <f t="shared" si="368"/>
        <v>296</v>
      </c>
    </row>
    <row r="1446" spans="1:43" x14ac:dyDescent="0.25">
      <c r="A1446" s="119" t="s">
        <v>1824</v>
      </c>
      <c r="B1446" s="119" t="s">
        <v>1833</v>
      </c>
      <c r="C1446" s="120">
        <v>53</v>
      </c>
      <c r="D1446" s="120">
        <v>49</v>
      </c>
      <c r="E1446" s="120">
        <v>63</v>
      </c>
      <c r="F1446" s="120">
        <v>40</v>
      </c>
      <c r="G1446" s="120">
        <v>37</v>
      </c>
      <c r="H1446" s="120">
        <v>31</v>
      </c>
      <c r="I1446" s="120">
        <v>41</v>
      </c>
      <c r="J1446" s="120">
        <v>0</v>
      </c>
      <c r="K1446" s="120">
        <v>0</v>
      </c>
      <c r="L1446" s="120">
        <v>0</v>
      </c>
      <c r="M1446" s="120">
        <v>0</v>
      </c>
      <c r="N1446" s="120">
        <v>0</v>
      </c>
      <c r="O1446" s="120">
        <v>0</v>
      </c>
      <c r="P1446" s="120">
        <v>0</v>
      </c>
      <c r="Q1446" s="120">
        <v>0</v>
      </c>
      <c r="R1446" s="120">
        <v>314</v>
      </c>
      <c r="AB1446" s="116">
        <f t="shared" si="353"/>
        <v>53</v>
      </c>
      <c r="AC1446" s="116">
        <f t="shared" si="354"/>
        <v>49</v>
      </c>
      <c r="AD1446" s="116">
        <f t="shared" si="355"/>
        <v>63</v>
      </c>
      <c r="AE1446" s="116">
        <f t="shared" si="356"/>
        <v>40</v>
      </c>
      <c r="AF1446" s="116">
        <f t="shared" si="357"/>
        <v>37</v>
      </c>
      <c r="AG1446" s="116">
        <f t="shared" si="358"/>
        <v>31</v>
      </c>
      <c r="AH1446" s="116">
        <f t="shared" si="359"/>
        <v>41</v>
      </c>
      <c r="AI1446" s="116">
        <f t="shared" si="360"/>
        <v>0</v>
      </c>
      <c r="AJ1446" s="116">
        <f t="shared" si="361"/>
        <v>0</v>
      </c>
      <c r="AK1446" s="116">
        <f t="shared" si="362"/>
        <v>0</v>
      </c>
      <c r="AL1446" s="116">
        <f t="shared" si="363"/>
        <v>0</v>
      </c>
      <c r="AM1446" s="116">
        <f t="shared" si="364"/>
        <v>0</v>
      </c>
      <c r="AN1446" s="116">
        <f t="shared" si="365"/>
        <v>0</v>
      </c>
      <c r="AO1446" s="116">
        <f t="shared" si="366"/>
        <v>0</v>
      </c>
      <c r="AP1446" s="116">
        <f t="shared" si="367"/>
        <v>0</v>
      </c>
      <c r="AQ1446" s="116">
        <f t="shared" si="368"/>
        <v>314</v>
      </c>
    </row>
    <row r="1447" spans="1:43" x14ac:dyDescent="0.25">
      <c r="A1447" s="119" t="s">
        <v>1824</v>
      </c>
      <c r="B1447" s="119" t="s">
        <v>1834</v>
      </c>
      <c r="C1447" s="120">
        <v>165</v>
      </c>
      <c r="D1447" s="120">
        <v>0</v>
      </c>
      <c r="E1447" s="120">
        <v>0</v>
      </c>
      <c r="F1447" s="120">
        <v>0</v>
      </c>
      <c r="G1447" s="120">
        <v>0</v>
      </c>
      <c r="H1447" s="120">
        <v>0</v>
      </c>
      <c r="I1447" s="120">
        <v>0</v>
      </c>
      <c r="J1447" s="120">
        <v>0</v>
      </c>
      <c r="K1447" s="120">
        <v>0</v>
      </c>
      <c r="L1447" s="120">
        <v>0</v>
      </c>
      <c r="M1447" s="120">
        <v>0</v>
      </c>
      <c r="N1447" s="120">
        <v>0</v>
      </c>
      <c r="O1447" s="120">
        <v>0</v>
      </c>
      <c r="P1447" s="120">
        <v>0</v>
      </c>
      <c r="Q1447" s="120">
        <v>0</v>
      </c>
      <c r="R1447" s="120">
        <v>165</v>
      </c>
      <c r="AB1447" s="116">
        <f t="shared" si="353"/>
        <v>165</v>
      </c>
      <c r="AC1447" s="116">
        <f t="shared" si="354"/>
        <v>0</v>
      </c>
      <c r="AD1447" s="116">
        <f t="shared" si="355"/>
        <v>0</v>
      </c>
      <c r="AE1447" s="116">
        <f t="shared" si="356"/>
        <v>0</v>
      </c>
      <c r="AF1447" s="116">
        <f t="shared" si="357"/>
        <v>0</v>
      </c>
      <c r="AG1447" s="116">
        <f t="shared" si="358"/>
        <v>0</v>
      </c>
      <c r="AH1447" s="116">
        <f t="shared" si="359"/>
        <v>0</v>
      </c>
      <c r="AI1447" s="116">
        <f t="shared" si="360"/>
        <v>0</v>
      </c>
      <c r="AJ1447" s="116">
        <f t="shared" si="361"/>
        <v>0</v>
      </c>
      <c r="AK1447" s="116">
        <f t="shared" si="362"/>
        <v>0</v>
      </c>
      <c r="AL1447" s="116">
        <f t="shared" si="363"/>
        <v>0</v>
      </c>
      <c r="AM1447" s="116">
        <f t="shared" si="364"/>
        <v>0</v>
      </c>
      <c r="AN1447" s="116">
        <f t="shared" si="365"/>
        <v>0</v>
      </c>
      <c r="AO1447" s="116">
        <f t="shared" si="366"/>
        <v>0</v>
      </c>
      <c r="AP1447" s="116">
        <f t="shared" si="367"/>
        <v>0</v>
      </c>
      <c r="AQ1447" s="116">
        <f t="shared" si="368"/>
        <v>165</v>
      </c>
    </row>
    <row r="1448" spans="1:43" x14ac:dyDescent="0.25">
      <c r="A1448" s="119" t="s">
        <v>1824</v>
      </c>
      <c r="B1448" s="119" t="s">
        <v>1835</v>
      </c>
      <c r="C1448" s="120">
        <v>121</v>
      </c>
      <c r="D1448" s="120">
        <v>78</v>
      </c>
      <c r="E1448" s="120">
        <v>85</v>
      </c>
      <c r="F1448" s="120">
        <v>77</v>
      </c>
      <c r="G1448" s="120">
        <v>74</v>
      </c>
      <c r="H1448" s="120">
        <v>82</v>
      </c>
      <c r="I1448" s="120">
        <v>70</v>
      </c>
      <c r="J1448" s="120">
        <v>0</v>
      </c>
      <c r="K1448" s="120">
        <v>0</v>
      </c>
      <c r="L1448" s="120">
        <v>0</v>
      </c>
      <c r="M1448" s="120">
        <v>0</v>
      </c>
      <c r="N1448" s="120">
        <v>0</v>
      </c>
      <c r="O1448" s="120">
        <v>0</v>
      </c>
      <c r="P1448" s="120">
        <v>0</v>
      </c>
      <c r="Q1448" s="120">
        <v>0</v>
      </c>
      <c r="R1448" s="120">
        <v>587</v>
      </c>
      <c r="AB1448" s="116">
        <f t="shared" si="353"/>
        <v>121</v>
      </c>
      <c r="AC1448" s="116">
        <f t="shared" si="354"/>
        <v>78</v>
      </c>
      <c r="AD1448" s="116">
        <f t="shared" si="355"/>
        <v>85</v>
      </c>
      <c r="AE1448" s="116">
        <f t="shared" si="356"/>
        <v>77</v>
      </c>
      <c r="AF1448" s="116">
        <f t="shared" si="357"/>
        <v>74</v>
      </c>
      <c r="AG1448" s="116">
        <f t="shared" si="358"/>
        <v>82</v>
      </c>
      <c r="AH1448" s="116">
        <f t="shared" si="359"/>
        <v>70</v>
      </c>
      <c r="AI1448" s="116">
        <f t="shared" si="360"/>
        <v>0</v>
      </c>
      <c r="AJ1448" s="116">
        <f t="shared" si="361"/>
        <v>0</v>
      </c>
      <c r="AK1448" s="116">
        <f t="shared" si="362"/>
        <v>0</v>
      </c>
      <c r="AL1448" s="116">
        <f t="shared" si="363"/>
        <v>0</v>
      </c>
      <c r="AM1448" s="116">
        <f t="shared" si="364"/>
        <v>0</v>
      </c>
      <c r="AN1448" s="116">
        <f t="shared" si="365"/>
        <v>0</v>
      </c>
      <c r="AO1448" s="116">
        <f t="shared" si="366"/>
        <v>0</v>
      </c>
      <c r="AP1448" s="116">
        <f t="shared" si="367"/>
        <v>0</v>
      </c>
      <c r="AQ1448" s="116">
        <f t="shared" si="368"/>
        <v>587</v>
      </c>
    </row>
    <row r="1449" spans="1:43" x14ac:dyDescent="0.25">
      <c r="A1449" s="119" t="s">
        <v>1824</v>
      </c>
      <c r="B1449" s="119" t="s">
        <v>1836</v>
      </c>
      <c r="C1449" s="120">
        <v>58</v>
      </c>
      <c r="D1449" s="120">
        <v>43</v>
      </c>
      <c r="E1449" s="120">
        <v>48</v>
      </c>
      <c r="F1449" s="120">
        <v>28</v>
      </c>
      <c r="G1449" s="120">
        <v>49</v>
      </c>
      <c r="H1449" s="120">
        <v>38</v>
      </c>
      <c r="I1449" s="120">
        <v>40</v>
      </c>
      <c r="J1449" s="120">
        <v>0</v>
      </c>
      <c r="K1449" s="120">
        <v>0</v>
      </c>
      <c r="L1449" s="120">
        <v>0</v>
      </c>
      <c r="M1449" s="120">
        <v>0</v>
      </c>
      <c r="N1449" s="120">
        <v>0</v>
      </c>
      <c r="O1449" s="120">
        <v>0</v>
      </c>
      <c r="P1449" s="120">
        <v>0</v>
      </c>
      <c r="Q1449" s="120">
        <v>0</v>
      </c>
      <c r="R1449" s="120">
        <v>304</v>
      </c>
      <c r="AB1449" s="116">
        <f t="shared" si="353"/>
        <v>58</v>
      </c>
      <c r="AC1449" s="116">
        <f t="shared" si="354"/>
        <v>43</v>
      </c>
      <c r="AD1449" s="116">
        <f t="shared" si="355"/>
        <v>48</v>
      </c>
      <c r="AE1449" s="116">
        <f t="shared" si="356"/>
        <v>28</v>
      </c>
      <c r="AF1449" s="116">
        <f t="shared" si="357"/>
        <v>49</v>
      </c>
      <c r="AG1449" s="116">
        <f t="shared" si="358"/>
        <v>38</v>
      </c>
      <c r="AH1449" s="116">
        <f t="shared" si="359"/>
        <v>40</v>
      </c>
      <c r="AI1449" s="116">
        <f t="shared" si="360"/>
        <v>0</v>
      </c>
      <c r="AJ1449" s="116">
        <f t="shared" si="361"/>
        <v>0</v>
      </c>
      <c r="AK1449" s="116">
        <f t="shared" si="362"/>
        <v>0</v>
      </c>
      <c r="AL1449" s="116">
        <f t="shared" si="363"/>
        <v>0</v>
      </c>
      <c r="AM1449" s="116">
        <f t="shared" si="364"/>
        <v>0</v>
      </c>
      <c r="AN1449" s="116">
        <f t="shared" si="365"/>
        <v>0</v>
      </c>
      <c r="AO1449" s="116">
        <f t="shared" si="366"/>
        <v>0</v>
      </c>
      <c r="AP1449" s="116">
        <f t="shared" si="367"/>
        <v>0</v>
      </c>
      <c r="AQ1449" s="116">
        <f t="shared" si="368"/>
        <v>304</v>
      </c>
    </row>
    <row r="1450" spans="1:43" x14ac:dyDescent="0.25">
      <c r="A1450" s="119" t="s">
        <v>1824</v>
      </c>
      <c r="B1450" s="119" t="s">
        <v>1837</v>
      </c>
      <c r="C1450" s="120">
        <v>0</v>
      </c>
      <c r="D1450" s="120">
        <v>0</v>
      </c>
      <c r="E1450" s="120">
        <v>0</v>
      </c>
      <c r="F1450" s="120">
        <v>0</v>
      </c>
      <c r="G1450" s="120">
        <v>0</v>
      </c>
      <c r="H1450" s="120">
        <v>0</v>
      </c>
      <c r="I1450" s="120">
        <v>0</v>
      </c>
      <c r="J1450" s="120">
        <v>44</v>
      </c>
      <c r="K1450" s="120">
        <v>71</v>
      </c>
      <c r="L1450" s="120">
        <v>71</v>
      </c>
      <c r="M1450" s="120">
        <v>83</v>
      </c>
      <c r="N1450" s="120">
        <v>67</v>
      </c>
      <c r="O1450" s="120">
        <v>46</v>
      </c>
      <c r="P1450" s="120">
        <v>0</v>
      </c>
      <c r="Q1450" s="120">
        <v>0</v>
      </c>
      <c r="R1450" s="120">
        <v>382</v>
      </c>
      <c r="AB1450" s="116">
        <f t="shared" si="353"/>
        <v>0</v>
      </c>
      <c r="AC1450" s="116">
        <f t="shared" si="354"/>
        <v>0</v>
      </c>
      <c r="AD1450" s="116">
        <f t="shared" si="355"/>
        <v>0</v>
      </c>
      <c r="AE1450" s="116">
        <f t="shared" si="356"/>
        <v>0</v>
      </c>
      <c r="AF1450" s="116">
        <f t="shared" si="357"/>
        <v>0</v>
      </c>
      <c r="AG1450" s="116">
        <f t="shared" si="358"/>
        <v>0</v>
      </c>
      <c r="AH1450" s="116">
        <f t="shared" si="359"/>
        <v>0</v>
      </c>
      <c r="AI1450" s="116">
        <f t="shared" si="360"/>
        <v>44</v>
      </c>
      <c r="AJ1450" s="116">
        <f t="shared" si="361"/>
        <v>71</v>
      </c>
      <c r="AK1450" s="116">
        <f t="shared" si="362"/>
        <v>71</v>
      </c>
      <c r="AL1450" s="116">
        <f t="shared" si="363"/>
        <v>83</v>
      </c>
      <c r="AM1450" s="116">
        <f t="shared" si="364"/>
        <v>67</v>
      </c>
      <c r="AN1450" s="116">
        <f t="shared" si="365"/>
        <v>46</v>
      </c>
      <c r="AO1450" s="116">
        <f t="shared" si="366"/>
        <v>0</v>
      </c>
      <c r="AP1450" s="116">
        <f t="shared" si="367"/>
        <v>0</v>
      </c>
      <c r="AQ1450" s="116">
        <f t="shared" si="368"/>
        <v>382</v>
      </c>
    </row>
    <row r="1451" spans="1:43" x14ac:dyDescent="0.25">
      <c r="A1451" s="119" t="s">
        <v>1824</v>
      </c>
      <c r="B1451" s="119" t="s">
        <v>1838</v>
      </c>
      <c r="C1451" s="120">
        <v>0</v>
      </c>
      <c r="D1451" s="120">
        <v>0</v>
      </c>
      <c r="E1451" s="120">
        <v>0</v>
      </c>
      <c r="F1451" s="120">
        <v>0</v>
      </c>
      <c r="G1451" s="120">
        <v>0</v>
      </c>
      <c r="H1451" s="120">
        <v>0</v>
      </c>
      <c r="I1451" s="120">
        <v>0</v>
      </c>
      <c r="J1451" s="120">
        <v>100</v>
      </c>
      <c r="K1451" s="120">
        <v>92</v>
      </c>
      <c r="L1451" s="120">
        <v>90</v>
      </c>
      <c r="M1451" s="120">
        <v>0</v>
      </c>
      <c r="N1451" s="120">
        <v>0</v>
      </c>
      <c r="O1451" s="120">
        <v>0</v>
      </c>
      <c r="P1451" s="120">
        <v>0</v>
      </c>
      <c r="Q1451" s="120">
        <v>0</v>
      </c>
      <c r="R1451" s="120">
        <v>282</v>
      </c>
      <c r="AB1451" s="116">
        <f t="shared" si="353"/>
        <v>0</v>
      </c>
      <c r="AC1451" s="116">
        <f t="shared" si="354"/>
        <v>0</v>
      </c>
      <c r="AD1451" s="116">
        <f t="shared" si="355"/>
        <v>0</v>
      </c>
      <c r="AE1451" s="116">
        <f t="shared" si="356"/>
        <v>0</v>
      </c>
      <c r="AF1451" s="116">
        <f t="shared" si="357"/>
        <v>0</v>
      </c>
      <c r="AG1451" s="116">
        <f t="shared" si="358"/>
        <v>0</v>
      </c>
      <c r="AH1451" s="116">
        <f t="shared" si="359"/>
        <v>0</v>
      </c>
      <c r="AI1451" s="116">
        <f t="shared" si="360"/>
        <v>100</v>
      </c>
      <c r="AJ1451" s="116">
        <f t="shared" si="361"/>
        <v>92</v>
      </c>
      <c r="AK1451" s="116">
        <f t="shared" si="362"/>
        <v>90</v>
      </c>
      <c r="AL1451" s="116">
        <f t="shared" si="363"/>
        <v>0</v>
      </c>
      <c r="AM1451" s="116">
        <f t="shared" si="364"/>
        <v>0</v>
      </c>
      <c r="AN1451" s="116">
        <f t="shared" si="365"/>
        <v>0</v>
      </c>
      <c r="AO1451" s="116">
        <f t="shared" si="366"/>
        <v>0</v>
      </c>
      <c r="AP1451" s="116">
        <f t="shared" si="367"/>
        <v>0</v>
      </c>
      <c r="AQ1451" s="116">
        <f t="shared" si="368"/>
        <v>282</v>
      </c>
    </row>
    <row r="1452" spans="1:43" x14ac:dyDescent="0.25">
      <c r="A1452" s="119" t="s">
        <v>1824</v>
      </c>
      <c r="B1452" s="119" t="s">
        <v>1839</v>
      </c>
      <c r="C1452" s="120">
        <v>38</v>
      </c>
      <c r="D1452" s="120">
        <v>46</v>
      </c>
      <c r="E1452" s="120">
        <v>35</v>
      </c>
      <c r="F1452" s="120">
        <v>36</v>
      </c>
      <c r="G1452" s="120">
        <v>27</v>
      </c>
      <c r="H1452" s="120">
        <v>34</v>
      </c>
      <c r="I1452" s="120">
        <v>36</v>
      </c>
      <c r="J1452" s="120">
        <v>0</v>
      </c>
      <c r="K1452" s="120">
        <v>0</v>
      </c>
      <c r="L1452" s="120">
        <v>0</v>
      </c>
      <c r="M1452" s="120">
        <v>0</v>
      </c>
      <c r="N1452" s="120">
        <v>0</v>
      </c>
      <c r="O1452" s="120">
        <v>0</v>
      </c>
      <c r="P1452" s="120">
        <v>0</v>
      </c>
      <c r="Q1452" s="120">
        <v>0</v>
      </c>
      <c r="R1452" s="120">
        <v>252</v>
      </c>
      <c r="AB1452" s="116">
        <f t="shared" si="353"/>
        <v>38</v>
      </c>
      <c r="AC1452" s="116">
        <f t="shared" si="354"/>
        <v>46</v>
      </c>
      <c r="AD1452" s="116">
        <f t="shared" si="355"/>
        <v>35</v>
      </c>
      <c r="AE1452" s="116">
        <f t="shared" si="356"/>
        <v>36</v>
      </c>
      <c r="AF1452" s="116">
        <f t="shared" si="357"/>
        <v>27</v>
      </c>
      <c r="AG1452" s="116">
        <f t="shared" si="358"/>
        <v>34</v>
      </c>
      <c r="AH1452" s="116">
        <f t="shared" si="359"/>
        <v>36</v>
      </c>
      <c r="AI1452" s="116">
        <f t="shared" si="360"/>
        <v>0</v>
      </c>
      <c r="AJ1452" s="116">
        <f t="shared" si="361"/>
        <v>0</v>
      </c>
      <c r="AK1452" s="116">
        <f t="shared" si="362"/>
        <v>0</v>
      </c>
      <c r="AL1452" s="116">
        <f t="shared" si="363"/>
        <v>0</v>
      </c>
      <c r="AM1452" s="116">
        <f t="shared" si="364"/>
        <v>0</v>
      </c>
      <c r="AN1452" s="116">
        <f t="shared" si="365"/>
        <v>0</v>
      </c>
      <c r="AO1452" s="116">
        <f t="shared" si="366"/>
        <v>0</v>
      </c>
      <c r="AP1452" s="116">
        <f t="shared" si="367"/>
        <v>0</v>
      </c>
      <c r="AQ1452" s="116">
        <f t="shared" si="368"/>
        <v>252</v>
      </c>
    </row>
    <row r="1453" spans="1:43" x14ac:dyDescent="0.25">
      <c r="A1453" s="119" t="s">
        <v>1824</v>
      </c>
      <c r="B1453" s="119" t="s">
        <v>1840</v>
      </c>
      <c r="C1453" s="120">
        <v>121</v>
      </c>
      <c r="D1453" s="120">
        <v>82</v>
      </c>
      <c r="E1453" s="120">
        <v>67</v>
      </c>
      <c r="F1453" s="120">
        <v>83</v>
      </c>
      <c r="G1453" s="120">
        <v>68</v>
      </c>
      <c r="H1453" s="120">
        <v>70</v>
      </c>
      <c r="I1453" s="120">
        <v>79</v>
      </c>
      <c r="J1453" s="120">
        <v>0</v>
      </c>
      <c r="K1453" s="120">
        <v>0</v>
      </c>
      <c r="L1453" s="120">
        <v>0</v>
      </c>
      <c r="M1453" s="120">
        <v>0</v>
      </c>
      <c r="N1453" s="120">
        <v>0</v>
      </c>
      <c r="O1453" s="120">
        <v>0</v>
      </c>
      <c r="P1453" s="120">
        <v>0</v>
      </c>
      <c r="Q1453" s="120">
        <v>0</v>
      </c>
      <c r="R1453" s="120">
        <v>570</v>
      </c>
      <c r="AB1453" s="116">
        <f t="shared" si="353"/>
        <v>121</v>
      </c>
      <c r="AC1453" s="116">
        <f t="shared" si="354"/>
        <v>82</v>
      </c>
      <c r="AD1453" s="116">
        <f t="shared" si="355"/>
        <v>67</v>
      </c>
      <c r="AE1453" s="116">
        <f t="shared" si="356"/>
        <v>83</v>
      </c>
      <c r="AF1453" s="116">
        <f t="shared" si="357"/>
        <v>68</v>
      </c>
      <c r="AG1453" s="116">
        <f t="shared" si="358"/>
        <v>70</v>
      </c>
      <c r="AH1453" s="116">
        <f t="shared" si="359"/>
        <v>79</v>
      </c>
      <c r="AI1453" s="116">
        <f t="shared" si="360"/>
        <v>0</v>
      </c>
      <c r="AJ1453" s="116">
        <f t="shared" si="361"/>
        <v>0</v>
      </c>
      <c r="AK1453" s="116">
        <f t="shared" si="362"/>
        <v>0</v>
      </c>
      <c r="AL1453" s="116">
        <f t="shared" si="363"/>
        <v>0</v>
      </c>
      <c r="AM1453" s="116">
        <f t="shared" si="364"/>
        <v>0</v>
      </c>
      <c r="AN1453" s="116">
        <f t="shared" si="365"/>
        <v>0</v>
      </c>
      <c r="AO1453" s="116">
        <f t="shared" si="366"/>
        <v>0</v>
      </c>
      <c r="AP1453" s="116">
        <f t="shared" si="367"/>
        <v>0</v>
      </c>
      <c r="AQ1453" s="116">
        <f t="shared" si="368"/>
        <v>570</v>
      </c>
    </row>
    <row r="1454" spans="1:43" x14ac:dyDescent="0.25">
      <c r="A1454" s="119" t="s">
        <v>1824</v>
      </c>
      <c r="B1454" s="119" t="s">
        <v>1841</v>
      </c>
      <c r="C1454" s="120">
        <v>0</v>
      </c>
      <c r="D1454" s="120">
        <v>0</v>
      </c>
      <c r="E1454" s="120">
        <v>0</v>
      </c>
      <c r="F1454" s="120">
        <v>0</v>
      </c>
      <c r="G1454" s="120">
        <v>0</v>
      </c>
      <c r="H1454" s="120">
        <v>0</v>
      </c>
      <c r="I1454" s="120">
        <v>0</v>
      </c>
      <c r="J1454" s="120">
        <v>0</v>
      </c>
      <c r="K1454" s="120">
        <v>0</v>
      </c>
      <c r="L1454" s="120">
        <v>0</v>
      </c>
      <c r="M1454" s="120">
        <v>0</v>
      </c>
      <c r="N1454" s="120">
        <v>7</v>
      </c>
      <c r="O1454" s="120">
        <v>6</v>
      </c>
      <c r="P1454" s="120">
        <v>8</v>
      </c>
      <c r="Q1454" s="120">
        <v>0</v>
      </c>
      <c r="R1454" s="120">
        <v>21</v>
      </c>
      <c r="AB1454" s="116">
        <f t="shared" si="353"/>
        <v>0</v>
      </c>
      <c r="AC1454" s="116">
        <f t="shared" si="354"/>
        <v>0</v>
      </c>
      <c r="AD1454" s="116">
        <f t="shared" si="355"/>
        <v>0</v>
      </c>
      <c r="AE1454" s="116">
        <f t="shared" si="356"/>
        <v>0</v>
      </c>
      <c r="AF1454" s="116">
        <f t="shared" si="357"/>
        <v>0</v>
      </c>
      <c r="AG1454" s="116">
        <f t="shared" si="358"/>
        <v>0</v>
      </c>
      <c r="AH1454" s="116">
        <f t="shared" si="359"/>
        <v>0</v>
      </c>
      <c r="AI1454" s="116">
        <f t="shared" si="360"/>
        <v>0</v>
      </c>
      <c r="AJ1454" s="116">
        <f t="shared" si="361"/>
        <v>0</v>
      </c>
      <c r="AK1454" s="116">
        <f t="shared" si="362"/>
        <v>0</v>
      </c>
      <c r="AL1454" s="116">
        <f t="shared" si="363"/>
        <v>0</v>
      </c>
      <c r="AM1454" s="116">
        <f t="shared" si="364"/>
        <v>7</v>
      </c>
      <c r="AN1454" s="116">
        <f t="shared" si="365"/>
        <v>6</v>
      </c>
      <c r="AO1454" s="116">
        <f t="shared" si="366"/>
        <v>8</v>
      </c>
      <c r="AP1454" s="116">
        <f t="shared" si="367"/>
        <v>0</v>
      </c>
      <c r="AQ1454" s="116">
        <f t="shared" si="368"/>
        <v>21</v>
      </c>
    </row>
    <row r="1455" spans="1:43" x14ac:dyDescent="0.25">
      <c r="A1455" s="119" t="s">
        <v>1824</v>
      </c>
      <c r="B1455" s="119" t="s">
        <v>1842</v>
      </c>
      <c r="C1455" s="120">
        <v>0</v>
      </c>
      <c r="D1455" s="120">
        <v>0</v>
      </c>
      <c r="E1455" s="120">
        <v>0</v>
      </c>
      <c r="F1455" s="120">
        <v>0</v>
      </c>
      <c r="G1455" s="120">
        <v>0</v>
      </c>
      <c r="H1455" s="120">
        <v>0</v>
      </c>
      <c r="I1455" s="120">
        <v>0</v>
      </c>
      <c r="J1455" s="120">
        <v>0</v>
      </c>
      <c r="K1455" s="120">
        <v>0</v>
      </c>
      <c r="L1455" s="120">
        <v>0</v>
      </c>
      <c r="M1455" s="120">
        <v>1</v>
      </c>
      <c r="N1455" s="120">
        <v>3</v>
      </c>
      <c r="O1455" s="120">
        <v>13</v>
      </c>
      <c r="P1455" s="120">
        <v>8</v>
      </c>
      <c r="Q1455" s="120">
        <v>0</v>
      </c>
      <c r="R1455" s="120">
        <v>25</v>
      </c>
      <c r="AB1455" s="116">
        <f t="shared" si="353"/>
        <v>0</v>
      </c>
      <c r="AC1455" s="116">
        <f t="shared" si="354"/>
        <v>0</v>
      </c>
      <c r="AD1455" s="116">
        <f t="shared" si="355"/>
        <v>0</v>
      </c>
      <c r="AE1455" s="116">
        <f t="shared" si="356"/>
        <v>0</v>
      </c>
      <c r="AF1455" s="116">
        <f t="shared" si="357"/>
        <v>0</v>
      </c>
      <c r="AG1455" s="116">
        <f t="shared" si="358"/>
        <v>0</v>
      </c>
      <c r="AH1455" s="116">
        <f t="shared" si="359"/>
        <v>0</v>
      </c>
      <c r="AI1455" s="116">
        <f t="shared" si="360"/>
        <v>0</v>
      </c>
      <c r="AJ1455" s="116">
        <f t="shared" si="361"/>
        <v>0</v>
      </c>
      <c r="AK1455" s="116">
        <f t="shared" si="362"/>
        <v>0</v>
      </c>
      <c r="AL1455" s="116">
        <f t="shared" si="363"/>
        <v>1</v>
      </c>
      <c r="AM1455" s="116">
        <f t="shared" si="364"/>
        <v>3</v>
      </c>
      <c r="AN1455" s="116">
        <f t="shared" si="365"/>
        <v>13</v>
      </c>
      <c r="AO1455" s="116">
        <f t="shared" si="366"/>
        <v>8</v>
      </c>
      <c r="AP1455" s="116">
        <f t="shared" si="367"/>
        <v>0</v>
      </c>
      <c r="AQ1455" s="116">
        <f t="shared" si="368"/>
        <v>25</v>
      </c>
    </row>
    <row r="1456" spans="1:43" x14ac:dyDescent="0.25">
      <c r="A1456" s="119" t="s">
        <v>1824</v>
      </c>
      <c r="B1456" s="119" t="s">
        <v>1843</v>
      </c>
      <c r="C1456" s="120">
        <v>98</v>
      </c>
      <c r="D1456" s="120">
        <v>66</v>
      </c>
      <c r="E1456" s="120">
        <v>94</v>
      </c>
      <c r="F1456" s="120">
        <v>92</v>
      </c>
      <c r="G1456" s="120">
        <v>91</v>
      </c>
      <c r="H1456" s="120">
        <v>93</v>
      </c>
      <c r="I1456" s="120">
        <v>87</v>
      </c>
      <c r="J1456" s="120">
        <v>0</v>
      </c>
      <c r="K1456" s="120">
        <v>0</v>
      </c>
      <c r="L1456" s="120">
        <v>0</v>
      </c>
      <c r="M1456" s="120">
        <v>0</v>
      </c>
      <c r="N1456" s="120">
        <v>0</v>
      </c>
      <c r="O1456" s="120">
        <v>0</v>
      </c>
      <c r="P1456" s="120">
        <v>0</v>
      </c>
      <c r="Q1456" s="120">
        <v>0</v>
      </c>
      <c r="R1456" s="120">
        <v>621</v>
      </c>
      <c r="AB1456" s="116">
        <f t="shared" si="353"/>
        <v>98</v>
      </c>
      <c r="AC1456" s="116">
        <f t="shared" si="354"/>
        <v>66</v>
      </c>
      <c r="AD1456" s="116">
        <f t="shared" si="355"/>
        <v>94</v>
      </c>
      <c r="AE1456" s="116">
        <f t="shared" si="356"/>
        <v>92</v>
      </c>
      <c r="AF1456" s="116">
        <f t="shared" si="357"/>
        <v>91</v>
      </c>
      <c r="AG1456" s="116">
        <f t="shared" si="358"/>
        <v>93</v>
      </c>
      <c r="AH1456" s="116">
        <f t="shared" si="359"/>
        <v>87</v>
      </c>
      <c r="AI1456" s="116">
        <f t="shared" si="360"/>
        <v>0</v>
      </c>
      <c r="AJ1456" s="116">
        <f t="shared" si="361"/>
        <v>0</v>
      </c>
      <c r="AK1456" s="116">
        <f t="shared" si="362"/>
        <v>0</v>
      </c>
      <c r="AL1456" s="116">
        <f t="shared" si="363"/>
        <v>0</v>
      </c>
      <c r="AM1456" s="116">
        <f t="shared" si="364"/>
        <v>0</v>
      </c>
      <c r="AN1456" s="116">
        <f t="shared" si="365"/>
        <v>0</v>
      </c>
      <c r="AO1456" s="116">
        <f t="shared" si="366"/>
        <v>0</v>
      </c>
      <c r="AP1456" s="116">
        <f t="shared" si="367"/>
        <v>0</v>
      </c>
      <c r="AQ1456" s="116">
        <f t="shared" si="368"/>
        <v>621</v>
      </c>
    </row>
    <row r="1457" spans="1:43" x14ac:dyDescent="0.25">
      <c r="A1457" s="119" t="s">
        <v>1824</v>
      </c>
      <c r="B1457" s="119" t="s">
        <v>1844</v>
      </c>
      <c r="C1457" s="120">
        <v>17</v>
      </c>
      <c r="D1457" s="120">
        <v>31</v>
      </c>
      <c r="E1457" s="120">
        <v>55</v>
      </c>
      <c r="F1457" s="120">
        <v>44</v>
      </c>
      <c r="G1457" s="120">
        <v>48</v>
      </c>
      <c r="H1457" s="120">
        <v>35</v>
      </c>
      <c r="I1457" s="120">
        <v>45</v>
      </c>
      <c r="J1457" s="120">
        <v>0</v>
      </c>
      <c r="K1457" s="120">
        <v>0</v>
      </c>
      <c r="L1457" s="120">
        <v>0</v>
      </c>
      <c r="M1457" s="120">
        <v>0</v>
      </c>
      <c r="N1457" s="120">
        <v>0</v>
      </c>
      <c r="O1457" s="120">
        <v>0</v>
      </c>
      <c r="P1457" s="120">
        <v>0</v>
      </c>
      <c r="Q1457" s="120">
        <v>0</v>
      </c>
      <c r="R1457" s="120">
        <v>275</v>
      </c>
      <c r="AB1457" s="116">
        <f t="shared" si="353"/>
        <v>17</v>
      </c>
      <c r="AC1457" s="116">
        <f t="shared" si="354"/>
        <v>31</v>
      </c>
      <c r="AD1457" s="116">
        <f t="shared" si="355"/>
        <v>55</v>
      </c>
      <c r="AE1457" s="116">
        <f t="shared" si="356"/>
        <v>44</v>
      </c>
      <c r="AF1457" s="116">
        <f t="shared" si="357"/>
        <v>48</v>
      </c>
      <c r="AG1457" s="116">
        <f t="shared" si="358"/>
        <v>35</v>
      </c>
      <c r="AH1457" s="116">
        <f t="shared" si="359"/>
        <v>45</v>
      </c>
      <c r="AI1457" s="116">
        <f t="shared" si="360"/>
        <v>0</v>
      </c>
      <c r="AJ1457" s="116">
        <f t="shared" si="361"/>
        <v>0</v>
      </c>
      <c r="AK1457" s="116">
        <f t="shared" si="362"/>
        <v>0</v>
      </c>
      <c r="AL1457" s="116">
        <f t="shared" si="363"/>
        <v>0</v>
      </c>
      <c r="AM1457" s="116">
        <f t="shared" si="364"/>
        <v>0</v>
      </c>
      <c r="AN1457" s="116">
        <f t="shared" si="365"/>
        <v>0</v>
      </c>
      <c r="AO1457" s="116">
        <f t="shared" si="366"/>
        <v>0</v>
      </c>
      <c r="AP1457" s="116">
        <f t="shared" si="367"/>
        <v>0</v>
      </c>
      <c r="AQ1457" s="116">
        <f t="shared" si="368"/>
        <v>275</v>
      </c>
    </row>
    <row r="1458" spans="1:43" x14ac:dyDescent="0.25">
      <c r="A1458" s="119" t="s">
        <v>1824</v>
      </c>
      <c r="B1458" s="119" t="s">
        <v>1845</v>
      </c>
      <c r="C1458" s="120">
        <v>31</v>
      </c>
      <c r="D1458" s="120">
        <v>46</v>
      </c>
      <c r="E1458" s="120">
        <v>40</v>
      </c>
      <c r="F1458" s="120">
        <v>36</v>
      </c>
      <c r="G1458" s="120">
        <v>59</v>
      </c>
      <c r="H1458" s="120">
        <v>49</v>
      </c>
      <c r="I1458" s="120">
        <v>49</v>
      </c>
      <c r="J1458" s="120">
        <v>0</v>
      </c>
      <c r="K1458" s="120">
        <v>0</v>
      </c>
      <c r="L1458" s="120">
        <v>0</v>
      </c>
      <c r="M1458" s="120">
        <v>0</v>
      </c>
      <c r="N1458" s="120">
        <v>0</v>
      </c>
      <c r="O1458" s="120">
        <v>0</v>
      </c>
      <c r="P1458" s="120">
        <v>0</v>
      </c>
      <c r="Q1458" s="120">
        <v>0</v>
      </c>
      <c r="R1458" s="120">
        <v>310</v>
      </c>
      <c r="AB1458" s="116">
        <f t="shared" si="353"/>
        <v>31</v>
      </c>
      <c r="AC1458" s="116">
        <f t="shared" si="354"/>
        <v>46</v>
      </c>
      <c r="AD1458" s="116">
        <f t="shared" si="355"/>
        <v>40</v>
      </c>
      <c r="AE1458" s="116">
        <f t="shared" si="356"/>
        <v>36</v>
      </c>
      <c r="AF1458" s="116">
        <f t="shared" si="357"/>
        <v>59</v>
      </c>
      <c r="AG1458" s="116">
        <f t="shared" si="358"/>
        <v>49</v>
      </c>
      <c r="AH1458" s="116">
        <f t="shared" si="359"/>
        <v>49</v>
      </c>
      <c r="AI1458" s="116">
        <f t="shared" si="360"/>
        <v>0</v>
      </c>
      <c r="AJ1458" s="116">
        <f t="shared" si="361"/>
        <v>0</v>
      </c>
      <c r="AK1458" s="116">
        <f t="shared" si="362"/>
        <v>0</v>
      </c>
      <c r="AL1458" s="116">
        <f t="shared" si="363"/>
        <v>0</v>
      </c>
      <c r="AM1458" s="116">
        <f t="shared" si="364"/>
        <v>0</v>
      </c>
      <c r="AN1458" s="116">
        <f t="shared" si="365"/>
        <v>0</v>
      </c>
      <c r="AO1458" s="116">
        <f t="shared" si="366"/>
        <v>0</v>
      </c>
      <c r="AP1458" s="116">
        <f t="shared" si="367"/>
        <v>0</v>
      </c>
      <c r="AQ1458" s="116">
        <f t="shared" si="368"/>
        <v>310</v>
      </c>
    </row>
    <row r="1459" spans="1:43" x14ac:dyDescent="0.25">
      <c r="A1459" s="119" t="s">
        <v>1824</v>
      </c>
      <c r="B1459" s="119" t="s">
        <v>1846</v>
      </c>
      <c r="C1459" s="120">
        <v>0</v>
      </c>
      <c r="D1459" s="120">
        <v>0</v>
      </c>
      <c r="E1459" s="120">
        <v>0</v>
      </c>
      <c r="F1459" s="120">
        <v>0</v>
      </c>
      <c r="G1459" s="120">
        <v>0</v>
      </c>
      <c r="H1459" s="120">
        <v>0</v>
      </c>
      <c r="I1459" s="120">
        <v>0</v>
      </c>
      <c r="J1459" s="120">
        <v>0</v>
      </c>
      <c r="K1459" s="120">
        <v>0</v>
      </c>
      <c r="L1459" s="120">
        <v>0</v>
      </c>
      <c r="M1459" s="120">
        <v>203</v>
      </c>
      <c r="N1459" s="120">
        <v>234</v>
      </c>
      <c r="O1459" s="120">
        <v>244</v>
      </c>
      <c r="P1459" s="120">
        <v>285</v>
      </c>
      <c r="Q1459" s="120">
        <v>0</v>
      </c>
      <c r="R1459" s="120">
        <v>966</v>
      </c>
      <c r="AB1459" s="116">
        <f t="shared" si="353"/>
        <v>0</v>
      </c>
      <c r="AC1459" s="116">
        <f t="shared" si="354"/>
        <v>0</v>
      </c>
      <c r="AD1459" s="116">
        <f t="shared" si="355"/>
        <v>0</v>
      </c>
      <c r="AE1459" s="116">
        <f t="shared" si="356"/>
        <v>0</v>
      </c>
      <c r="AF1459" s="116">
        <f t="shared" si="357"/>
        <v>0</v>
      </c>
      <c r="AG1459" s="116">
        <f t="shared" si="358"/>
        <v>0</v>
      </c>
      <c r="AH1459" s="116">
        <f t="shared" si="359"/>
        <v>0</v>
      </c>
      <c r="AI1459" s="116">
        <f t="shared" si="360"/>
        <v>0</v>
      </c>
      <c r="AJ1459" s="116">
        <f t="shared" si="361"/>
        <v>0</v>
      </c>
      <c r="AK1459" s="116">
        <f t="shared" si="362"/>
        <v>0</v>
      </c>
      <c r="AL1459" s="116">
        <f t="shared" si="363"/>
        <v>203</v>
      </c>
      <c r="AM1459" s="116">
        <f t="shared" si="364"/>
        <v>234</v>
      </c>
      <c r="AN1459" s="116">
        <f t="shared" si="365"/>
        <v>244</v>
      </c>
      <c r="AO1459" s="116">
        <f t="shared" si="366"/>
        <v>285</v>
      </c>
      <c r="AP1459" s="116">
        <f t="shared" si="367"/>
        <v>0</v>
      </c>
      <c r="AQ1459" s="116">
        <f t="shared" si="368"/>
        <v>966</v>
      </c>
    </row>
    <row r="1460" spans="1:43" x14ac:dyDescent="0.25">
      <c r="A1460" s="119" t="s">
        <v>1824</v>
      </c>
      <c r="B1460" s="119" t="s">
        <v>1847</v>
      </c>
      <c r="C1460" s="120">
        <v>28</v>
      </c>
      <c r="D1460" s="120">
        <v>32</v>
      </c>
      <c r="E1460" s="120">
        <v>46</v>
      </c>
      <c r="F1460" s="120">
        <v>45</v>
      </c>
      <c r="G1460" s="120">
        <v>41</v>
      </c>
      <c r="H1460" s="120">
        <v>37</v>
      </c>
      <c r="I1460" s="120">
        <v>50</v>
      </c>
      <c r="J1460" s="120">
        <v>0</v>
      </c>
      <c r="K1460" s="120">
        <v>0</v>
      </c>
      <c r="L1460" s="120">
        <v>0</v>
      </c>
      <c r="M1460" s="120">
        <v>0</v>
      </c>
      <c r="N1460" s="120">
        <v>0</v>
      </c>
      <c r="O1460" s="120">
        <v>0</v>
      </c>
      <c r="P1460" s="120">
        <v>0</v>
      </c>
      <c r="Q1460" s="120">
        <v>0</v>
      </c>
      <c r="R1460" s="120">
        <v>279</v>
      </c>
      <c r="AB1460" s="116">
        <f t="shared" si="353"/>
        <v>28</v>
      </c>
      <c r="AC1460" s="116">
        <f t="shared" si="354"/>
        <v>32</v>
      </c>
      <c r="AD1460" s="116">
        <f t="shared" si="355"/>
        <v>46</v>
      </c>
      <c r="AE1460" s="116">
        <f t="shared" si="356"/>
        <v>45</v>
      </c>
      <c r="AF1460" s="116">
        <f t="shared" si="357"/>
        <v>41</v>
      </c>
      <c r="AG1460" s="116">
        <f t="shared" si="358"/>
        <v>37</v>
      </c>
      <c r="AH1460" s="116">
        <f t="shared" si="359"/>
        <v>50</v>
      </c>
      <c r="AI1460" s="116">
        <f t="shared" si="360"/>
        <v>0</v>
      </c>
      <c r="AJ1460" s="116">
        <f t="shared" si="361"/>
        <v>0</v>
      </c>
      <c r="AK1460" s="116">
        <f t="shared" si="362"/>
        <v>0</v>
      </c>
      <c r="AL1460" s="116">
        <f t="shared" si="363"/>
        <v>0</v>
      </c>
      <c r="AM1460" s="116">
        <f t="shared" si="364"/>
        <v>0</v>
      </c>
      <c r="AN1460" s="116">
        <f t="shared" si="365"/>
        <v>0</v>
      </c>
      <c r="AO1460" s="116">
        <f t="shared" si="366"/>
        <v>0</v>
      </c>
      <c r="AP1460" s="116">
        <f t="shared" si="367"/>
        <v>0</v>
      </c>
      <c r="AQ1460" s="116">
        <f t="shared" si="368"/>
        <v>279</v>
      </c>
    </row>
    <row r="1461" spans="1:43" x14ac:dyDescent="0.25">
      <c r="A1461" s="119" t="s">
        <v>1824</v>
      </c>
      <c r="B1461" s="119" t="s">
        <v>1848</v>
      </c>
      <c r="C1461" s="120">
        <v>0</v>
      </c>
      <c r="D1461" s="120">
        <v>0</v>
      </c>
      <c r="E1461" s="120">
        <v>0</v>
      </c>
      <c r="F1461" s="120">
        <v>0</v>
      </c>
      <c r="G1461" s="120">
        <v>0</v>
      </c>
      <c r="H1461" s="120">
        <v>0</v>
      </c>
      <c r="I1461" s="120">
        <v>0</v>
      </c>
      <c r="J1461" s="120">
        <v>135</v>
      </c>
      <c r="K1461" s="120">
        <v>76</v>
      </c>
      <c r="L1461" s="120">
        <v>67</v>
      </c>
      <c r="M1461" s="120">
        <v>0</v>
      </c>
      <c r="N1461" s="120">
        <v>0</v>
      </c>
      <c r="O1461" s="120">
        <v>0</v>
      </c>
      <c r="P1461" s="120">
        <v>0</v>
      </c>
      <c r="Q1461" s="120">
        <v>0</v>
      </c>
      <c r="R1461" s="120">
        <v>278</v>
      </c>
      <c r="AB1461" s="116">
        <f t="shared" si="353"/>
        <v>0</v>
      </c>
      <c r="AC1461" s="116">
        <f t="shared" si="354"/>
        <v>0</v>
      </c>
      <c r="AD1461" s="116">
        <f t="shared" si="355"/>
        <v>0</v>
      </c>
      <c r="AE1461" s="116">
        <f t="shared" si="356"/>
        <v>0</v>
      </c>
      <c r="AF1461" s="116">
        <f t="shared" si="357"/>
        <v>0</v>
      </c>
      <c r="AG1461" s="116">
        <f t="shared" si="358"/>
        <v>0</v>
      </c>
      <c r="AH1461" s="116">
        <f t="shared" si="359"/>
        <v>0</v>
      </c>
      <c r="AI1461" s="116">
        <f t="shared" si="360"/>
        <v>135</v>
      </c>
      <c r="AJ1461" s="116">
        <f t="shared" si="361"/>
        <v>76</v>
      </c>
      <c r="AK1461" s="116">
        <f t="shared" si="362"/>
        <v>67</v>
      </c>
      <c r="AL1461" s="116">
        <f t="shared" si="363"/>
        <v>0</v>
      </c>
      <c r="AM1461" s="116">
        <f t="shared" si="364"/>
        <v>0</v>
      </c>
      <c r="AN1461" s="116">
        <f t="shared" si="365"/>
        <v>0</v>
      </c>
      <c r="AO1461" s="116">
        <f t="shared" si="366"/>
        <v>0</v>
      </c>
      <c r="AP1461" s="116">
        <f t="shared" si="367"/>
        <v>0</v>
      </c>
      <c r="AQ1461" s="116">
        <f t="shared" si="368"/>
        <v>278</v>
      </c>
    </row>
    <row r="1462" spans="1:43" x14ac:dyDescent="0.25">
      <c r="A1462" s="119" t="s">
        <v>1824</v>
      </c>
      <c r="B1462" s="119" t="s">
        <v>1849</v>
      </c>
      <c r="C1462" s="120">
        <v>83</v>
      </c>
      <c r="D1462" s="120">
        <v>79</v>
      </c>
      <c r="E1462" s="120">
        <v>84</v>
      </c>
      <c r="F1462" s="120">
        <v>97</v>
      </c>
      <c r="G1462" s="120">
        <v>86</v>
      </c>
      <c r="H1462" s="120">
        <v>71</v>
      </c>
      <c r="I1462" s="120">
        <v>80</v>
      </c>
      <c r="J1462" s="120">
        <v>0</v>
      </c>
      <c r="K1462" s="120">
        <v>0</v>
      </c>
      <c r="L1462" s="120">
        <v>0</v>
      </c>
      <c r="M1462" s="120">
        <v>0</v>
      </c>
      <c r="N1462" s="120">
        <v>0</v>
      </c>
      <c r="O1462" s="120">
        <v>0</v>
      </c>
      <c r="P1462" s="120">
        <v>0</v>
      </c>
      <c r="Q1462" s="120">
        <v>0</v>
      </c>
      <c r="R1462" s="120">
        <v>580</v>
      </c>
      <c r="AB1462" s="116">
        <f t="shared" si="353"/>
        <v>83</v>
      </c>
      <c r="AC1462" s="116">
        <f t="shared" si="354"/>
        <v>79</v>
      </c>
      <c r="AD1462" s="116">
        <f t="shared" si="355"/>
        <v>84</v>
      </c>
      <c r="AE1462" s="116">
        <f t="shared" si="356"/>
        <v>97</v>
      </c>
      <c r="AF1462" s="116">
        <f t="shared" si="357"/>
        <v>86</v>
      </c>
      <c r="AG1462" s="116">
        <f t="shared" si="358"/>
        <v>71</v>
      </c>
      <c r="AH1462" s="116">
        <f t="shared" si="359"/>
        <v>80</v>
      </c>
      <c r="AI1462" s="116">
        <f t="shared" si="360"/>
        <v>0</v>
      </c>
      <c r="AJ1462" s="116">
        <f t="shared" si="361"/>
        <v>0</v>
      </c>
      <c r="AK1462" s="116">
        <f t="shared" si="362"/>
        <v>0</v>
      </c>
      <c r="AL1462" s="116">
        <f t="shared" si="363"/>
        <v>0</v>
      </c>
      <c r="AM1462" s="116">
        <f t="shared" si="364"/>
        <v>0</v>
      </c>
      <c r="AN1462" s="116">
        <f t="shared" si="365"/>
        <v>0</v>
      </c>
      <c r="AO1462" s="116">
        <f t="shared" si="366"/>
        <v>0</v>
      </c>
      <c r="AP1462" s="116">
        <f t="shared" si="367"/>
        <v>0</v>
      </c>
      <c r="AQ1462" s="116">
        <f t="shared" si="368"/>
        <v>580</v>
      </c>
    </row>
    <row r="1463" spans="1:43" x14ac:dyDescent="0.25">
      <c r="A1463" s="119" t="s">
        <v>1824</v>
      </c>
      <c r="B1463" s="119" t="s">
        <v>1850</v>
      </c>
      <c r="C1463" s="120">
        <v>0</v>
      </c>
      <c r="D1463" s="120">
        <v>0</v>
      </c>
      <c r="E1463" s="120">
        <v>0</v>
      </c>
      <c r="F1463" s="120">
        <v>0</v>
      </c>
      <c r="G1463" s="120">
        <v>0</v>
      </c>
      <c r="H1463" s="120">
        <v>0</v>
      </c>
      <c r="I1463" s="120">
        <v>0</v>
      </c>
      <c r="J1463" s="120">
        <v>142</v>
      </c>
      <c r="K1463" s="120">
        <v>106</v>
      </c>
      <c r="L1463" s="120">
        <v>118</v>
      </c>
      <c r="M1463" s="120">
        <v>0</v>
      </c>
      <c r="N1463" s="120">
        <v>0</v>
      </c>
      <c r="O1463" s="120">
        <v>0</v>
      </c>
      <c r="P1463" s="120">
        <v>0</v>
      </c>
      <c r="Q1463" s="120">
        <v>0</v>
      </c>
      <c r="R1463" s="120">
        <v>366</v>
      </c>
      <c r="AB1463" s="116">
        <f t="shared" si="353"/>
        <v>0</v>
      </c>
      <c r="AC1463" s="116">
        <f t="shared" si="354"/>
        <v>0</v>
      </c>
      <c r="AD1463" s="116">
        <f t="shared" si="355"/>
        <v>0</v>
      </c>
      <c r="AE1463" s="116">
        <f t="shared" si="356"/>
        <v>0</v>
      </c>
      <c r="AF1463" s="116">
        <f t="shared" si="357"/>
        <v>0</v>
      </c>
      <c r="AG1463" s="116">
        <f t="shared" si="358"/>
        <v>0</v>
      </c>
      <c r="AH1463" s="116">
        <f t="shared" si="359"/>
        <v>0</v>
      </c>
      <c r="AI1463" s="116">
        <f t="shared" si="360"/>
        <v>142</v>
      </c>
      <c r="AJ1463" s="116">
        <f t="shared" si="361"/>
        <v>106</v>
      </c>
      <c r="AK1463" s="116">
        <f t="shared" si="362"/>
        <v>118</v>
      </c>
      <c r="AL1463" s="116">
        <f t="shared" si="363"/>
        <v>0</v>
      </c>
      <c r="AM1463" s="116">
        <f t="shared" si="364"/>
        <v>0</v>
      </c>
      <c r="AN1463" s="116">
        <f t="shared" si="365"/>
        <v>0</v>
      </c>
      <c r="AO1463" s="116">
        <f t="shared" si="366"/>
        <v>0</v>
      </c>
      <c r="AP1463" s="116">
        <f t="shared" si="367"/>
        <v>0</v>
      </c>
      <c r="AQ1463" s="116">
        <f t="shared" si="368"/>
        <v>366</v>
      </c>
    </row>
    <row r="1464" spans="1:43" x14ac:dyDescent="0.25">
      <c r="A1464" s="119" t="s">
        <v>1824</v>
      </c>
      <c r="B1464" s="119" t="s">
        <v>1851</v>
      </c>
      <c r="C1464" s="120">
        <v>0</v>
      </c>
      <c r="D1464" s="120">
        <v>0</v>
      </c>
      <c r="E1464" s="120">
        <v>0</v>
      </c>
      <c r="F1464" s="120">
        <v>0</v>
      </c>
      <c r="G1464" s="120">
        <v>0</v>
      </c>
      <c r="H1464" s="120">
        <v>0</v>
      </c>
      <c r="I1464" s="120">
        <v>0</v>
      </c>
      <c r="J1464" s="120">
        <v>171</v>
      </c>
      <c r="K1464" s="120">
        <v>172</v>
      </c>
      <c r="L1464" s="120">
        <v>181</v>
      </c>
      <c r="M1464" s="120">
        <v>91</v>
      </c>
      <c r="N1464" s="120">
        <v>71</v>
      </c>
      <c r="O1464" s="120">
        <v>72</v>
      </c>
      <c r="P1464" s="120">
        <v>65</v>
      </c>
      <c r="Q1464" s="120">
        <v>0</v>
      </c>
      <c r="R1464" s="120">
        <v>823</v>
      </c>
      <c r="AB1464" s="116">
        <f t="shared" si="353"/>
        <v>0</v>
      </c>
      <c r="AC1464" s="116">
        <f t="shared" si="354"/>
        <v>0</v>
      </c>
      <c r="AD1464" s="116">
        <f t="shared" si="355"/>
        <v>0</v>
      </c>
      <c r="AE1464" s="116">
        <f t="shared" si="356"/>
        <v>0</v>
      </c>
      <c r="AF1464" s="116">
        <f t="shared" si="357"/>
        <v>0</v>
      </c>
      <c r="AG1464" s="116">
        <f t="shared" si="358"/>
        <v>0</v>
      </c>
      <c r="AH1464" s="116">
        <f t="shared" si="359"/>
        <v>0</v>
      </c>
      <c r="AI1464" s="116">
        <f t="shared" si="360"/>
        <v>171</v>
      </c>
      <c r="AJ1464" s="116">
        <f t="shared" si="361"/>
        <v>172</v>
      </c>
      <c r="AK1464" s="116">
        <f t="shared" si="362"/>
        <v>181</v>
      </c>
      <c r="AL1464" s="116">
        <f t="shared" si="363"/>
        <v>91</v>
      </c>
      <c r="AM1464" s="116">
        <f t="shared" si="364"/>
        <v>71</v>
      </c>
      <c r="AN1464" s="116">
        <f t="shared" si="365"/>
        <v>72</v>
      </c>
      <c r="AO1464" s="116">
        <f t="shared" si="366"/>
        <v>65</v>
      </c>
      <c r="AP1464" s="116">
        <f t="shared" si="367"/>
        <v>0</v>
      </c>
      <c r="AQ1464" s="116">
        <f t="shared" si="368"/>
        <v>823</v>
      </c>
    </row>
    <row r="1465" spans="1:43" x14ac:dyDescent="0.25">
      <c r="A1465" s="119" t="s">
        <v>1824</v>
      </c>
      <c r="B1465" s="119" t="s">
        <v>1852</v>
      </c>
      <c r="C1465" s="120">
        <v>33</v>
      </c>
      <c r="D1465" s="120">
        <v>40</v>
      </c>
      <c r="E1465" s="120">
        <v>47</v>
      </c>
      <c r="F1465" s="120">
        <v>37</v>
      </c>
      <c r="G1465" s="120">
        <v>51</v>
      </c>
      <c r="H1465" s="120">
        <v>28</v>
      </c>
      <c r="I1465" s="120">
        <v>42</v>
      </c>
      <c r="J1465" s="120">
        <v>0</v>
      </c>
      <c r="K1465" s="120">
        <v>0</v>
      </c>
      <c r="L1465" s="120">
        <v>0</v>
      </c>
      <c r="M1465" s="120">
        <v>0</v>
      </c>
      <c r="N1465" s="120">
        <v>0</v>
      </c>
      <c r="O1465" s="120">
        <v>0</v>
      </c>
      <c r="P1465" s="120">
        <v>0</v>
      </c>
      <c r="Q1465" s="120">
        <v>0</v>
      </c>
      <c r="R1465" s="120">
        <v>278</v>
      </c>
      <c r="AB1465" s="116">
        <f t="shared" si="353"/>
        <v>33</v>
      </c>
      <c r="AC1465" s="116">
        <f t="shared" si="354"/>
        <v>40</v>
      </c>
      <c r="AD1465" s="116">
        <f t="shared" si="355"/>
        <v>47</v>
      </c>
      <c r="AE1465" s="116">
        <f t="shared" si="356"/>
        <v>37</v>
      </c>
      <c r="AF1465" s="116">
        <f t="shared" si="357"/>
        <v>51</v>
      </c>
      <c r="AG1465" s="116">
        <f t="shared" si="358"/>
        <v>28</v>
      </c>
      <c r="AH1465" s="116">
        <f t="shared" si="359"/>
        <v>42</v>
      </c>
      <c r="AI1465" s="116">
        <f t="shared" si="360"/>
        <v>0</v>
      </c>
      <c r="AJ1465" s="116">
        <f t="shared" si="361"/>
        <v>0</v>
      </c>
      <c r="AK1465" s="116">
        <f t="shared" si="362"/>
        <v>0</v>
      </c>
      <c r="AL1465" s="116">
        <f t="shared" si="363"/>
        <v>0</v>
      </c>
      <c r="AM1465" s="116">
        <f t="shared" si="364"/>
        <v>0</v>
      </c>
      <c r="AN1465" s="116">
        <f t="shared" si="365"/>
        <v>0</v>
      </c>
      <c r="AO1465" s="116">
        <f t="shared" si="366"/>
        <v>0</v>
      </c>
      <c r="AP1465" s="116">
        <f t="shared" si="367"/>
        <v>0</v>
      </c>
      <c r="AQ1465" s="116">
        <f t="shared" si="368"/>
        <v>278</v>
      </c>
    </row>
    <row r="1466" spans="1:43" x14ac:dyDescent="0.25">
      <c r="A1466" s="119" t="s">
        <v>1824</v>
      </c>
      <c r="B1466" s="119" t="s">
        <v>1853</v>
      </c>
      <c r="C1466" s="120">
        <v>0</v>
      </c>
      <c r="D1466" s="120">
        <v>0</v>
      </c>
      <c r="E1466" s="120">
        <v>0</v>
      </c>
      <c r="F1466" s="120">
        <v>0</v>
      </c>
      <c r="G1466" s="120">
        <v>0</v>
      </c>
      <c r="H1466" s="120">
        <v>0</v>
      </c>
      <c r="I1466" s="120">
        <v>0</v>
      </c>
      <c r="J1466" s="120">
        <v>89</v>
      </c>
      <c r="K1466" s="120">
        <v>80</v>
      </c>
      <c r="L1466" s="120">
        <v>99</v>
      </c>
      <c r="M1466" s="120">
        <v>0</v>
      </c>
      <c r="N1466" s="120">
        <v>0</v>
      </c>
      <c r="O1466" s="120">
        <v>0</v>
      </c>
      <c r="P1466" s="120">
        <v>0</v>
      </c>
      <c r="Q1466" s="120">
        <v>0</v>
      </c>
      <c r="R1466" s="120">
        <v>268</v>
      </c>
      <c r="AB1466" s="116">
        <f t="shared" si="353"/>
        <v>0</v>
      </c>
      <c r="AC1466" s="116">
        <f t="shared" si="354"/>
        <v>0</v>
      </c>
      <c r="AD1466" s="116">
        <f t="shared" si="355"/>
        <v>0</v>
      </c>
      <c r="AE1466" s="116">
        <f t="shared" si="356"/>
        <v>0</v>
      </c>
      <c r="AF1466" s="116">
        <f t="shared" si="357"/>
        <v>0</v>
      </c>
      <c r="AG1466" s="116">
        <f t="shared" si="358"/>
        <v>0</v>
      </c>
      <c r="AH1466" s="116">
        <f t="shared" si="359"/>
        <v>0</v>
      </c>
      <c r="AI1466" s="116">
        <f t="shared" si="360"/>
        <v>89</v>
      </c>
      <c r="AJ1466" s="116">
        <f t="shared" si="361"/>
        <v>80</v>
      </c>
      <c r="AK1466" s="116">
        <f t="shared" si="362"/>
        <v>99</v>
      </c>
      <c r="AL1466" s="116">
        <f t="shared" si="363"/>
        <v>0</v>
      </c>
      <c r="AM1466" s="116">
        <f t="shared" si="364"/>
        <v>0</v>
      </c>
      <c r="AN1466" s="116">
        <f t="shared" si="365"/>
        <v>0</v>
      </c>
      <c r="AO1466" s="116">
        <f t="shared" si="366"/>
        <v>0</v>
      </c>
      <c r="AP1466" s="116">
        <f t="shared" si="367"/>
        <v>0</v>
      </c>
      <c r="AQ1466" s="116">
        <f t="shared" si="368"/>
        <v>268</v>
      </c>
    </row>
    <row r="1467" spans="1:43" x14ac:dyDescent="0.25">
      <c r="A1467" s="119" t="s">
        <v>1824</v>
      </c>
      <c r="B1467" s="119" t="s">
        <v>1854</v>
      </c>
      <c r="C1467" s="120">
        <v>0</v>
      </c>
      <c r="D1467" s="120">
        <v>0</v>
      </c>
      <c r="E1467" s="120">
        <v>0</v>
      </c>
      <c r="F1467" s="120">
        <v>0</v>
      </c>
      <c r="G1467" s="120">
        <v>0</v>
      </c>
      <c r="H1467" s="120">
        <v>0</v>
      </c>
      <c r="I1467" s="120">
        <v>0</v>
      </c>
      <c r="J1467" s="120">
        <v>107</v>
      </c>
      <c r="K1467" s="120">
        <v>90</v>
      </c>
      <c r="L1467" s="120">
        <v>101</v>
      </c>
      <c r="M1467" s="120">
        <v>0</v>
      </c>
      <c r="N1467" s="120">
        <v>0</v>
      </c>
      <c r="O1467" s="120">
        <v>0</v>
      </c>
      <c r="P1467" s="120">
        <v>0</v>
      </c>
      <c r="Q1467" s="120">
        <v>0</v>
      </c>
      <c r="R1467" s="120">
        <v>298</v>
      </c>
      <c r="AB1467" s="116">
        <f t="shared" si="353"/>
        <v>0</v>
      </c>
      <c r="AC1467" s="116">
        <f t="shared" si="354"/>
        <v>0</v>
      </c>
      <c r="AD1467" s="116">
        <f t="shared" si="355"/>
        <v>0</v>
      </c>
      <c r="AE1467" s="116">
        <f t="shared" si="356"/>
        <v>0</v>
      </c>
      <c r="AF1467" s="116">
        <f t="shared" si="357"/>
        <v>0</v>
      </c>
      <c r="AG1467" s="116">
        <f t="shared" si="358"/>
        <v>0</v>
      </c>
      <c r="AH1467" s="116">
        <f t="shared" si="359"/>
        <v>0</v>
      </c>
      <c r="AI1467" s="116">
        <f t="shared" si="360"/>
        <v>107</v>
      </c>
      <c r="AJ1467" s="116">
        <f t="shared" si="361"/>
        <v>90</v>
      </c>
      <c r="AK1467" s="116">
        <f t="shared" si="362"/>
        <v>101</v>
      </c>
      <c r="AL1467" s="116">
        <f t="shared" si="363"/>
        <v>0</v>
      </c>
      <c r="AM1467" s="116">
        <f t="shared" si="364"/>
        <v>0</v>
      </c>
      <c r="AN1467" s="116">
        <f t="shared" si="365"/>
        <v>0</v>
      </c>
      <c r="AO1467" s="116">
        <f t="shared" si="366"/>
        <v>0</v>
      </c>
      <c r="AP1467" s="116">
        <f t="shared" si="367"/>
        <v>0</v>
      </c>
      <c r="AQ1467" s="116">
        <f t="shared" si="368"/>
        <v>298</v>
      </c>
    </row>
    <row r="1468" spans="1:43" x14ac:dyDescent="0.25">
      <c r="A1468" s="119" t="s">
        <v>1824</v>
      </c>
      <c r="B1468" s="119" t="s">
        <v>435</v>
      </c>
      <c r="C1468" s="120">
        <v>38</v>
      </c>
      <c r="D1468" s="120">
        <v>22</v>
      </c>
      <c r="E1468" s="120">
        <v>34</v>
      </c>
      <c r="F1468" s="120">
        <v>32</v>
      </c>
      <c r="G1468" s="120">
        <v>32</v>
      </c>
      <c r="H1468" s="120">
        <v>41</v>
      </c>
      <c r="I1468" s="120">
        <v>39</v>
      </c>
      <c r="J1468" s="120">
        <v>0</v>
      </c>
      <c r="K1468" s="120">
        <v>0</v>
      </c>
      <c r="L1468" s="120">
        <v>0</v>
      </c>
      <c r="M1468" s="120">
        <v>0</v>
      </c>
      <c r="N1468" s="120">
        <v>0</v>
      </c>
      <c r="O1468" s="120">
        <v>0</v>
      </c>
      <c r="P1468" s="120">
        <v>0</v>
      </c>
      <c r="Q1468" s="120">
        <v>0</v>
      </c>
      <c r="R1468" s="118">
        <v>238</v>
      </c>
      <c r="AB1468" s="116">
        <f t="shared" si="353"/>
        <v>38</v>
      </c>
      <c r="AC1468" s="116">
        <f t="shared" si="354"/>
        <v>22</v>
      </c>
      <c r="AD1468" s="116">
        <f t="shared" si="355"/>
        <v>34</v>
      </c>
      <c r="AE1468" s="116">
        <f t="shared" si="356"/>
        <v>32</v>
      </c>
      <c r="AF1468" s="116">
        <f t="shared" si="357"/>
        <v>32</v>
      </c>
      <c r="AG1468" s="116">
        <f t="shared" si="358"/>
        <v>41</v>
      </c>
      <c r="AH1468" s="116">
        <f t="shared" si="359"/>
        <v>39</v>
      </c>
      <c r="AI1468" s="116">
        <f t="shared" si="360"/>
        <v>0</v>
      </c>
      <c r="AJ1468" s="116">
        <f t="shared" si="361"/>
        <v>0</v>
      </c>
      <c r="AK1468" s="116">
        <f t="shared" si="362"/>
        <v>0</v>
      </c>
      <c r="AL1468" s="116">
        <f t="shared" si="363"/>
        <v>0</v>
      </c>
      <c r="AM1468" s="116">
        <f t="shared" si="364"/>
        <v>0</v>
      </c>
      <c r="AN1468" s="116">
        <f t="shared" si="365"/>
        <v>0</v>
      </c>
      <c r="AO1468" s="116">
        <f t="shared" si="366"/>
        <v>0</v>
      </c>
      <c r="AP1468" s="116">
        <f t="shared" si="367"/>
        <v>0</v>
      </c>
      <c r="AQ1468" s="116">
        <f t="shared" si="368"/>
        <v>238</v>
      </c>
    </row>
    <row r="1469" spans="1:43" x14ac:dyDescent="0.25">
      <c r="A1469" s="119" t="s">
        <v>1824</v>
      </c>
      <c r="B1469" s="119" t="s">
        <v>1855</v>
      </c>
      <c r="C1469" s="120">
        <v>0</v>
      </c>
      <c r="D1469" s="120">
        <v>0</v>
      </c>
      <c r="E1469" s="120">
        <v>0</v>
      </c>
      <c r="F1469" s="120">
        <v>0</v>
      </c>
      <c r="G1469" s="120">
        <v>0</v>
      </c>
      <c r="H1469" s="120">
        <v>0</v>
      </c>
      <c r="I1469" s="120">
        <v>0</v>
      </c>
      <c r="J1469" s="120">
        <v>0</v>
      </c>
      <c r="K1469" s="120">
        <v>0</v>
      </c>
      <c r="L1469" s="120">
        <v>0</v>
      </c>
      <c r="M1469" s="120">
        <v>1</v>
      </c>
      <c r="N1469" s="120">
        <v>4</v>
      </c>
      <c r="O1469" s="120">
        <v>0</v>
      </c>
      <c r="P1469" s="120">
        <v>1</v>
      </c>
      <c r="Q1469" s="120">
        <v>0</v>
      </c>
      <c r="R1469" s="120">
        <v>6</v>
      </c>
      <c r="AB1469" s="116">
        <f t="shared" si="353"/>
        <v>0</v>
      </c>
      <c r="AC1469" s="116">
        <f t="shared" si="354"/>
        <v>0</v>
      </c>
      <c r="AD1469" s="116">
        <f t="shared" si="355"/>
        <v>0</v>
      </c>
      <c r="AE1469" s="116">
        <f t="shared" si="356"/>
        <v>0</v>
      </c>
      <c r="AF1469" s="116">
        <f t="shared" si="357"/>
        <v>0</v>
      </c>
      <c r="AG1469" s="116">
        <f t="shared" si="358"/>
        <v>0</v>
      </c>
      <c r="AH1469" s="116">
        <f t="shared" si="359"/>
        <v>0</v>
      </c>
      <c r="AI1469" s="116">
        <f t="shared" si="360"/>
        <v>0</v>
      </c>
      <c r="AJ1469" s="116">
        <f t="shared" si="361"/>
        <v>0</v>
      </c>
      <c r="AK1469" s="116">
        <f t="shared" si="362"/>
        <v>0</v>
      </c>
      <c r="AL1469" s="116">
        <f t="shared" si="363"/>
        <v>1</v>
      </c>
      <c r="AM1469" s="116">
        <f t="shared" si="364"/>
        <v>4</v>
      </c>
      <c r="AN1469" s="116">
        <f t="shared" si="365"/>
        <v>0</v>
      </c>
      <c r="AO1469" s="116">
        <f t="shared" si="366"/>
        <v>1</v>
      </c>
      <c r="AP1469" s="116">
        <f t="shared" si="367"/>
        <v>0</v>
      </c>
      <c r="AQ1469" s="116">
        <f t="shared" si="368"/>
        <v>6</v>
      </c>
    </row>
    <row r="1470" spans="1:43" x14ac:dyDescent="0.25">
      <c r="A1470" s="119" t="s">
        <v>1824</v>
      </c>
      <c r="B1470" s="119" t="s">
        <v>1079</v>
      </c>
      <c r="C1470" s="120">
        <v>58</v>
      </c>
      <c r="D1470" s="120">
        <v>51</v>
      </c>
      <c r="E1470" s="120">
        <v>64</v>
      </c>
      <c r="F1470" s="120">
        <v>56</v>
      </c>
      <c r="G1470" s="120">
        <v>70</v>
      </c>
      <c r="H1470" s="120">
        <v>74</v>
      </c>
      <c r="I1470" s="120">
        <v>58</v>
      </c>
      <c r="J1470" s="120">
        <v>0</v>
      </c>
      <c r="K1470" s="120">
        <v>0</v>
      </c>
      <c r="L1470" s="120">
        <v>0</v>
      </c>
      <c r="M1470" s="120">
        <v>0</v>
      </c>
      <c r="N1470" s="120">
        <v>0</v>
      </c>
      <c r="O1470" s="120">
        <v>0</v>
      </c>
      <c r="P1470" s="120">
        <v>0</v>
      </c>
      <c r="Q1470" s="120">
        <v>0</v>
      </c>
      <c r="R1470" s="120">
        <v>431</v>
      </c>
      <c r="AB1470" s="116">
        <f t="shared" si="353"/>
        <v>58</v>
      </c>
      <c r="AC1470" s="116">
        <f t="shared" si="354"/>
        <v>51</v>
      </c>
      <c r="AD1470" s="116">
        <f t="shared" si="355"/>
        <v>64</v>
      </c>
      <c r="AE1470" s="116">
        <f t="shared" si="356"/>
        <v>56</v>
      </c>
      <c r="AF1470" s="116">
        <f t="shared" si="357"/>
        <v>70</v>
      </c>
      <c r="AG1470" s="116">
        <f t="shared" si="358"/>
        <v>74</v>
      </c>
      <c r="AH1470" s="116">
        <f t="shared" si="359"/>
        <v>58</v>
      </c>
      <c r="AI1470" s="116">
        <f t="shared" si="360"/>
        <v>0</v>
      </c>
      <c r="AJ1470" s="116">
        <f t="shared" si="361"/>
        <v>0</v>
      </c>
      <c r="AK1470" s="116">
        <f t="shared" si="362"/>
        <v>0</v>
      </c>
      <c r="AL1470" s="116">
        <f t="shared" si="363"/>
        <v>0</v>
      </c>
      <c r="AM1470" s="116">
        <f t="shared" si="364"/>
        <v>0</v>
      </c>
      <c r="AN1470" s="116">
        <f t="shared" si="365"/>
        <v>0</v>
      </c>
      <c r="AO1470" s="116">
        <f t="shared" si="366"/>
        <v>0</v>
      </c>
      <c r="AP1470" s="116">
        <f t="shared" si="367"/>
        <v>0</v>
      </c>
      <c r="AQ1470" s="116">
        <f t="shared" si="368"/>
        <v>431</v>
      </c>
    </row>
    <row r="1471" spans="1:43" x14ac:dyDescent="0.25">
      <c r="A1471" s="119" t="s">
        <v>1824</v>
      </c>
      <c r="B1471" s="119" t="s">
        <v>1856</v>
      </c>
      <c r="C1471" s="120">
        <v>141</v>
      </c>
      <c r="D1471" s="120">
        <v>0</v>
      </c>
      <c r="E1471" s="120">
        <v>0</v>
      </c>
      <c r="F1471" s="120">
        <v>0</v>
      </c>
      <c r="G1471" s="120">
        <v>0</v>
      </c>
      <c r="H1471" s="120">
        <v>0</v>
      </c>
      <c r="I1471" s="120">
        <v>0</v>
      </c>
      <c r="J1471" s="120">
        <v>0</v>
      </c>
      <c r="K1471" s="120">
        <v>0</v>
      </c>
      <c r="L1471" s="120">
        <v>0</v>
      </c>
      <c r="M1471" s="120">
        <v>0</v>
      </c>
      <c r="N1471" s="120">
        <v>0</v>
      </c>
      <c r="O1471" s="120">
        <v>0</v>
      </c>
      <c r="P1471" s="120">
        <v>0</v>
      </c>
      <c r="Q1471" s="120">
        <v>0</v>
      </c>
      <c r="R1471" s="120">
        <v>141</v>
      </c>
      <c r="AB1471" s="116">
        <f t="shared" si="353"/>
        <v>141</v>
      </c>
      <c r="AC1471" s="116">
        <f t="shared" si="354"/>
        <v>0</v>
      </c>
      <c r="AD1471" s="116">
        <f t="shared" si="355"/>
        <v>0</v>
      </c>
      <c r="AE1471" s="116">
        <f t="shared" si="356"/>
        <v>0</v>
      </c>
      <c r="AF1471" s="116">
        <f t="shared" si="357"/>
        <v>0</v>
      </c>
      <c r="AG1471" s="116">
        <f t="shared" si="358"/>
        <v>0</v>
      </c>
      <c r="AH1471" s="116">
        <f t="shared" si="359"/>
        <v>0</v>
      </c>
      <c r="AI1471" s="116">
        <f t="shared" si="360"/>
        <v>0</v>
      </c>
      <c r="AJ1471" s="116">
        <f t="shared" si="361"/>
        <v>0</v>
      </c>
      <c r="AK1471" s="116">
        <f t="shared" si="362"/>
        <v>0</v>
      </c>
      <c r="AL1471" s="116">
        <f t="shared" si="363"/>
        <v>0</v>
      </c>
      <c r="AM1471" s="116">
        <f t="shared" si="364"/>
        <v>0</v>
      </c>
      <c r="AN1471" s="116">
        <f t="shared" si="365"/>
        <v>0</v>
      </c>
      <c r="AO1471" s="116">
        <f t="shared" si="366"/>
        <v>0</v>
      </c>
      <c r="AP1471" s="116">
        <f t="shared" si="367"/>
        <v>0</v>
      </c>
      <c r="AQ1471" s="116">
        <f t="shared" si="368"/>
        <v>141</v>
      </c>
    </row>
    <row r="1472" spans="1:43" x14ac:dyDescent="0.25">
      <c r="A1472" s="119" t="s">
        <v>1824</v>
      </c>
      <c r="B1472" s="119" t="s">
        <v>1857</v>
      </c>
      <c r="C1472" s="120">
        <v>40</v>
      </c>
      <c r="D1472" s="120">
        <v>48</v>
      </c>
      <c r="E1472" s="120">
        <v>50</v>
      </c>
      <c r="F1472" s="120">
        <v>47</v>
      </c>
      <c r="G1472" s="120">
        <v>36</v>
      </c>
      <c r="H1472" s="120">
        <v>38</v>
      </c>
      <c r="I1472" s="120">
        <v>45</v>
      </c>
      <c r="J1472" s="120">
        <v>0</v>
      </c>
      <c r="K1472" s="120">
        <v>0</v>
      </c>
      <c r="L1472" s="120">
        <v>0</v>
      </c>
      <c r="M1472" s="120">
        <v>0</v>
      </c>
      <c r="N1472" s="120">
        <v>0</v>
      </c>
      <c r="O1472" s="120">
        <v>0</v>
      </c>
      <c r="P1472" s="120">
        <v>0</v>
      </c>
      <c r="Q1472" s="120">
        <v>0</v>
      </c>
      <c r="R1472" s="120">
        <v>304</v>
      </c>
      <c r="AB1472" s="116">
        <f t="shared" si="353"/>
        <v>40</v>
      </c>
      <c r="AC1472" s="116">
        <f t="shared" si="354"/>
        <v>48</v>
      </c>
      <c r="AD1472" s="116">
        <f t="shared" si="355"/>
        <v>50</v>
      </c>
      <c r="AE1472" s="116">
        <f t="shared" si="356"/>
        <v>47</v>
      </c>
      <c r="AF1472" s="116">
        <f t="shared" si="357"/>
        <v>36</v>
      </c>
      <c r="AG1472" s="116">
        <f t="shared" si="358"/>
        <v>38</v>
      </c>
      <c r="AH1472" s="116">
        <f t="shared" si="359"/>
        <v>45</v>
      </c>
      <c r="AI1472" s="116">
        <f t="shared" si="360"/>
        <v>0</v>
      </c>
      <c r="AJ1472" s="116">
        <f t="shared" si="361"/>
        <v>0</v>
      </c>
      <c r="AK1472" s="116">
        <f t="shared" si="362"/>
        <v>0</v>
      </c>
      <c r="AL1472" s="116">
        <f t="shared" si="363"/>
        <v>0</v>
      </c>
      <c r="AM1472" s="116">
        <f t="shared" si="364"/>
        <v>0</v>
      </c>
      <c r="AN1472" s="116">
        <f t="shared" si="365"/>
        <v>0</v>
      </c>
      <c r="AO1472" s="116">
        <f t="shared" si="366"/>
        <v>0</v>
      </c>
      <c r="AP1472" s="116">
        <f t="shared" si="367"/>
        <v>0</v>
      </c>
      <c r="AQ1472" s="116">
        <f t="shared" si="368"/>
        <v>304</v>
      </c>
    </row>
    <row r="1473" spans="1:43" x14ac:dyDescent="0.25">
      <c r="A1473" s="119" t="s">
        <v>1824</v>
      </c>
      <c r="B1473" s="119" t="s">
        <v>1858</v>
      </c>
      <c r="C1473" s="120">
        <v>17</v>
      </c>
      <c r="D1473" s="120">
        <v>35</v>
      </c>
      <c r="E1473" s="120">
        <v>31</v>
      </c>
      <c r="F1473" s="120">
        <v>34</v>
      </c>
      <c r="G1473" s="120">
        <v>31</v>
      </c>
      <c r="H1473" s="120">
        <v>38</v>
      </c>
      <c r="I1473" s="120">
        <v>30</v>
      </c>
      <c r="J1473" s="120">
        <v>0</v>
      </c>
      <c r="K1473" s="120">
        <v>0</v>
      </c>
      <c r="L1473" s="120">
        <v>0</v>
      </c>
      <c r="M1473" s="120">
        <v>0</v>
      </c>
      <c r="N1473" s="120">
        <v>0</v>
      </c>
      <c r="O1473" s="120">
        <v>0</v>
      </c>
      <c r="P1473" s="120">
        <v>0</v>
      </c>
      <c r="Q1473" s="120">
        <v>0</v>
      </c>
      <c r="R1473" s="120">
        <v>216</v>
      </c>
      <c r="AB1473" s="116">
        <f t="shared" si="353"/>
        <v>17</v>
      </c>
      <c r="AC1473" s="116">
        <f t="shared" si="354"/>
        <v>35</v>
      </c>
      <c r="AD1473" s="116">
        <f t="shared" si="355"/>
        <v>31</v>
      </c>
      <c r="AE1473" s="116">
        <f t="shared" si="356"/>
        <v>34</v>
      </c>
      <c r="AF1473" s="116">
        <f t="shared" si="357"/>
        <v>31</v>
      </c>
      <c r="AG1473" s="116">
        <f t="shared" si="358"/>
        <v>38</v>
      </c>
      <c r="AH1473" s="116">
        <f t="shared" si="359"/>
        <v>30</v>
      </c>
      <c r="AI1473" s="116">
        <f t="shared" si="360"/>
        <v>0</v>
      </c>
      <c r="AJ1473" s="116">
        <f t="shared" si="361"/>
        <v>0</v>
      </c>
      <c r="AK1473" s="116">
        <f t="shared" si="362"/>
        <v>0</v>
      </c>
      <c r="AL1473" s="116">
        <f t="shared" si="363"/>
        <v>0</v>
      </c>
      <c r="AM1473" s="116">
        <f t="shared" si="364"/>
        <v>0</v>
      </c>
      <c r="AN1473" s="116">
        <f t="shared" si="365"/>
        <v>0</v>
      </c>
      <c r="AO1473" s="116">
        <f t="shared" si="366"/>
        <v>0</v>
      </c>
      <c r="AP1473" s="116">
        <f t="shared" si="367"/>
        <v>0</v>
      </c>
      <c r="AQ1473" s="116">
        <f t="shared" si="368"/>
        <v>216</v>
      </c>
    </row>
    <row r="1474" spans="1:43" x14ac:dyDescent="0.25">
      <c r="A1474" s="119" t="s">
        <v>1824</v>
      </c>
      <c r="B1474" s="119" t="s">
        <v>1859</v>
      </c>
      <c r="C1474" s="120">
        <v>30</v>
      </c>
      <c r="D1474" s="120">
        <v>36</v>
      </c>
      <c r="E1474" s="120">
        <v>32</v>
      </c>
      <c r="F1474" s="120">
        <v>32</v>
      </c>
      <c r="G1474" s="120">
        <v>35</v>
      </c>
      <c r="H1474" s="120">
        <v>30</v>
      </c>
      <c r="I1474" s="120">
        <v>37</v>
      </c>
      <c r="J1474" s="120">
        <v>0</v>
      </c>
      <c r="K1474" s="120">
        <v>0</v>
      </c>
      <c r="L1474" s="120">
        <v>0</v>
      </c>
      <c r="M1474" s="120">
        <v>0</v>
      </c>
      <c r="N1474" s="120">
        <v>0</v>
      </c>
      <c r="O1474" s="120">
        <v>0</v>
      </c>
      <c r="P1474" s="120">
        <v>0</v>
      </c>
      <c r="Q1474" s="120">
        <v>0</v>
      </c>
      <c r="R1474" s="120">
        <v>232</v>
      </c>
      <c r="AB1474" s="116">
        <f t="shared" si="353"/>
        <v>30</v>
      </c>
      <c r="AC1474" s="116">
        <f t="shared" si="354"/>
        <v>36</v>
      </c>
      <c r="AD1474" s="116">
        <f t="shared" si="355"/>
        <v>32</v>
      </c>
      <c r="AE1474" s="116">
        <f t="shared" si="356"/>
        <v>32</v>
      </c>
      <c r="AF1474" s="116">
        <f t="shared" si="357"/>
        <v>35</v>
      </c>
      <c r="AG1474" s="116">
        <f t="shared" si="358"/>
        <v>30</v>
      </c>
      <c r="AH1474" s="116">
        <f t="shared" si="359"/>
        <v>37</v>
      </c>
      <c r="AI1474" s="116">
        <f t="shared" si="360"/>
        <v>0</v>
      </c>
      <c r="AJ1474" s="116">
        <f t="shared" si="361"/>
        <v>0</v>
      </c>
      <c r="AK1474" s="116">
        <f t="shared" si="362"/>
        <v>0</v>
      </c>
      <c r="AL1474" s="116">
        <f t="shared" si="363"/>
        <v>0</v>
      </c>
      <c r="AM1474" s="116">
        <f t="shared" si="364"/>
        <v>0</v>
      </c>
      <c r="AN1474" s="116">
        <f t="shared" si="365"/>
        <v>0</v>
      </c>
      <c r="AO1474" s="116">
        <f t="shared" si="366"/>
        <v>0</v>
      </c>
      <c r="AP1474" s="116">
        <f t="shared" si="367"/>
        <v>0</v>
      </c>
      <c r="AQ1474" s="116">
        <f t="shared" si="368"/>
        <v>232</v>
      </c>
    </row>
    <row r="1475" spans="1:43" x14ac:dyDescent="0.25">
      <c r="A1475" s="119" t="s">
        <v>1824</v>
      </c>
      <c r="B1475" s="119" t="s">
        <v>1860</v>
      </c>
      <c r="C1475" s="120">
        <v>55</v>
      </c>
      <c r="D1475" s="120">
        <v>53</v>
      </c>
      <c r="E1475" s="120">
        <v>44</v>
      </c>
      <c r="F1475" s="120">
        <v>54</v>
      </c>
      <c r="G1475" s="120">
        <v>55</v>
      </c>
      <c r="H1475" s="120">
        <v>49</v>
      </c>
      <c r="I1475" s="120">
        <v>55</v>
      </c>
      <c r="J1475" s="120">
        <v>0</v>
      </c>
      <c r="K1475" s="120">
        <v>0</v>
      </c>
      <c r="L1475" s="120">
        <v>0</v>
      </c>
      <c r="M1475" s="120">
        <v>0</v>
      </c>
      <c r="N1475" s="120">
        <v>0</v>
      </c>
      <c r="O1475" s="120">
        <v>0</v>
      </c>
      <c r="P1475" s="120">
        <v>0</v>
      </c>
      <c r="Q1475" s="120">
        <v>0</v>
      </c>
      <c r="R1475" s="120">
        <v>365</v>
      </c>
      <c r="AB1475" s="116">
        <f t="shared" si="353"/>
        <v>55</v>
      </c>
      <c r="AC1475" s="116">
        <f t="shared" si="354"/>
        <v>53</v>
      </c>
      <c r="AD1475" s="116">
        <f t="shared" si="355"/>
        <v>44</v>
      </c>
      <c r="AE1475" s="116">
        <f t="shared" si="356"/>
        <v>54</v>
      </c>
      <c r="AF1475" s="116">
        <f t="shared" si="357"/>
        <v>55</v>
      </c>
      <c r="AG1475" s="116">
        <f t="shared" si="358"/>
        <v>49</v>
      </c>
      <c r="AH1475" s="116">
        <f t="shared" si="359"/>
        <v>55</v>
      </c>
      <c r="AI1475" s="116">
        <f t="shared" si="360"/>
        <v>0</v>
      </c>
      <c r="AJ1475" s="116">
        <f t="shared" si="361"/>
        <v>0</v>
      </c>
      <c r="AK1475" s="116">
        <f t="shared" si="362"/>
        <v>0</v>
      </c>
      <c r="AL1475" s="116">
        <f t="shared" si="363"/>
        <v>0</v>
      </c>
      <c r="AM1475" s="116">
        <f t="shared" si="364"/>
        <v>0</v>
      </c>
      <c r="AN1475" s="116">
        <f t="shared" si="365"/>
        <v>0</v>
      </c>
      <c r="AO1475" s="116">
        <f t="shared" si="366"/>
        <v>0</v>
      </c>
      <c r="AP1475" s="116">
        <f t="shared" si="367"/>
        <v>0</v>
      </c>
      <c r="AQ1475" s="116">
        <f t="shared" si="368"/>
        <v>365</v>
      </c>
    </row>
    <row r="1476" spans="1:43" x14ac:dyDescent="0.25">
      <c r="A1476" s="119" t="s">
        <v>1824</v>
      </c>
      <c r="B1476" s="119" t="s">
        <v>1861</v>
      </c>
      <c r="C1476" s="120">
        <v>60</v>
      </c>
      <c r="D1476" s="120">
        <v>55</v>
      </c>
      <c r="E1476" s="120">
        <v>51</v>
      </c>
      <c r="F1476" s="120">
        <v>61</v>
      </c>
      <c r="G1476" s="120">
        <v>51</v>
      </c>
      <c r="H1476" s="120">
        <v>52</v>
      </c>
      <c r="I1476" s="120">
        <v>55</v>
      </c>
      <c r="J1476" s="120">
        <v>0</v>
      </c>
      <c r="K1476" s="120">
        <v>0</v>
      </c>
      <c r="L1476" s="120">
        <v>0</v>
      </c>
      <c r="M1476" s="120">
        <v>0</v>
      </c>
      <c r="N1476" s="120">
        <v>0</v>
      </c>
      <c r="O1476" s="120">
        <v>0</v>
      </c>
      <c r="P1476" s="120">
        <v>0</v>
      </c>
      <c r="Q1476" s="120">
        <v>0</v>
      </c>
      <c r="R1476" s="120">
        <v>385</v>
      </c>
      <c r="AB1476" s="116">
        <f t="shared" ref="AB1476:AB1539" si="369">C1476*1</f>
        <v>60</v>
      </c>
      <c r="AC1476" s="116">
        <f t="shared" ref="AC1476:AC1539" si="370">D1476*1</f>
        <v>55</v>
      </c>
      <c r="AD1476" s="116">
        <f t="shared" ref="AD1476:AD1539" si="371">E1476*1</f>
        <v>51</v>
      </c>
      <c r="AE1476" s="116">
        <f t="shared" ref="AE1476:AE1539" si="372">F1476*1</f>
        <v>61</v>
      </c>
      <c r="AF1476" s="116">
        <f t="shared" ref="AF1476:AF1539" si="373">G1476*1</f>
        <v>51</v>
      </c>
      <c r="AG1476" s="116">
        <f t="shared" ref="AG1476:AG1539" si="374">H1476*1</f>
        <v>52</v>
      </c>
      <c r="AH1476" s="116">
        <f t="shared" ref="AH1476:AH1539" si="375">I1476*1</f>
        <v>55</v>
      </c>
      <c r="AI1476" s="116">
        <f t="shared" ref="AI1476:AI1539" si="376">J1476*1</f>
        <v>0</v>
      </c>
      <c r="AJ1476" s="116">
        <f t="shared" ref="AJ1476:AJ1539" si="377">K1476*1</f>
        <v>0</v>
      </c>
      <c r="AK1476" s="116">
        <f t="shared" ref="AK1476:AK1539" si="378">L1476*1</f>
        <v>0</v>
      </c>
      <c r="AL1476" s="116">
        <f t="shared" ref="AL1476:AL1539" si="379">M1476*1</f>
        <v>0</v>
      </c>
      <c r="AM1476" s="116">
        <f t="shared" ref="AM1476:AM1539" si="380">N1476*1</f>
        <v>0</v>
      </c>
      <c r="AN1476" s="116">
        <f t="shared" ref="AN1476:AN1539" si="381">O1476*1</f>
        <v>0</v>
      </c>
      <c r="AO1476" s="116">
        <f t="shared" ref="AO1476:AO1539" si="382">P1476*1</f>
        <v>0</v>
      </c>
      <c r="AP1476" s="116">
        <f t="shared" ref="AP1476:AP1539" si="383">Q1476*1</f>
        <v>0</v>
      </c>
      <c r="AQ1476" s="116">
        <f t="shared" ref="AQ1476:AQ1539" si="384">R1476*1</f>
        <v>385</v>
      </c>
    </row>
    <row r="1477" spans="1:43" x14ac:dyDescent="0.25">
      <c r="A1477" s="119" t="s">
        <v>1824</v>
      </c>
      <c r="B1477" s="119" t="s">
        <v>1862</v>
      </c>
      <c r="C1477" s="120">
        <v>54</v>
      </c>
      <c r="D1477" s="120">
        <v>75</v>
      </c>
      <c r="E1477" s="120">
        <v>95</v>
      </c>
      <c r="F1477" s="120">
        <v>94</v>
      </c>
      <c r="G1477" s="120">
        <v>92</v>
      </c>
      <c r="H1477" s="120">
        <v>100</v>
      </c>
      <c r="I1477" s="120">
        <v>79</v>
      </c>
      <c r="J1477" s="120">
        <v>0</v>
      </c>
      <c r="K1477" s="120">
        <v>0</v>
      </c>
      <c r="L1477" s="120">
        <v>0</v>
      </c>
      <c r="M1477" s="120">
        <v>0</v>
      </c>
      <c r="N1477" s="120">
        <v>0</v>
      </c>
      <c r="O1477" s="120">
        <v>0</v>
      </c>
      <c r="P1477" s="120">
        <v>0</v>
      </c>
      <c r="Q1477" s="120">
        <v>0</v>
      </c>
      <c r="R1477" s="120">
        <v>589</v>
      </c>
      <c r="AB1477" s="116">
        <f t="shared" si="369"/>
        <v>54</v>
      </c>
      <c r="AC1477" s="116">
        <f t="shared" si="370"/>
        <v>75</v>
      </c>
      <c r="AD1477" s="116">
        <f t="shared" si="371"/>
        <v>95</v>
      </c>
      <c r="AE1477" s="116">
        <f t="shared" si="372"/>
        <v>94</v>
      </c>
      <c r="AF1477" s="116">
        <f t="shared" si="373"/>
        <v>92</v>
      </c>
      <c r="AG1477" s="116">
        <f t="shared" si="374"/>
        <v>100</v>
      </c>
      <c r="AH1477" s="116">
        <f t="shared" si="375"/>
        <v>79</v>
      </c>
      <c r="AI1477" s="116">
        <f t="shared" si="376"/>
        <v>0</v>
      </c>
      <c r="AJ1477" s="116">
        <f t="shared" si="377"/>
        <v>0</v>
      </c>
      <c r="AK1477" s="116">
        <f t="shared" si="378"/>
        <v>0</v>
      </c>
      <c r="AL1477" s="116">
        <f t="shared" si="379"/>
        <v>0</v>
      </c>
      <c r="AM1477" s="116">
        <f t="shared" si="380"/>
        <v>0</v>
      </c>
      <c r="AN1477" s="116">
        <f t="shared" si="381"/>
        <v>0</v>
      </c>
      <c r="AO1477" s="116">
        <f t="shared" si="382"/>
        <v>0</v>
      </c>
      <c r="AP1477" s="116">
        <f t="shared" si="383"/>
        <v>0</v>
      </c>
      <c r="AQ1477" s="116">
        <f t="shared" si="384"/>
        <v>589</v>
      </c>
    </row>
    <row r="1478" spans="1:43" x14ac:dyDescent="0.25">
      <c r="A1478" s="119" t="s">
        <v>1824</v>
      </c>
      <c r="B1478" s="119" t="s">
        <v>1863</v>
      </c>
      <c r="C1478" s="120">
        <v>0</v>
      </c>
      <c r="D1478" s="120">
        <v>0</v>
      </c>
      <c r="E1478" s="120">
        <v>0</v>
      </c>
      <c r="F1478" s="120">
        <v>0</v>
      </c>
      <c r="G1478" s="120">
        <v>0</v>
      </c>
      <c r="H1478" s="120">
        <v>0</v>
      </c>
      <c r="I1478" s="120">
        <v>0</v>
      </c>
      <c r="J1478" s="120">
        <v>0</v>
      </c>
      <c r="K1478" s="120">
        <v>0</v>
      </c>
      <c r="L1478" s="120">
        <v>0</v>
      </c>
      <c r="M1478" s="120">
        <v>360</v>
      </c>
      <c r="N1478" s="120">
        <v>361</v>
      </c>
      <c r="O1478" s="120">
        <v>341</v>
      </c>
      <c r="P1478" s="120">
        <v>320</v>
      </c>
      <c r="Q1478" s="120">
        <v>0</v>
      </c>
      <c r="R1478" s="120">
        <v>1382</v>
      </c>
      <c r="AB1478" s="116">
        <f t="shared" si="369"/>
        <v>0</v>
      </c>
      <c r="AC1478" s="116">
        <f t="shared" si="370"/>
        <v>0</v>
      </c>
      <c r="AD1478" s="116">
        <f t="shared" si="371"/>
        <v>0</v>
      </c>
      <c r="AE1478" s="116">
        <f t="shared" si="372"/>
        <v>0</v>
      </c>
      <c r="AF1478" s="116">
        <f t="shared" si="373"/>
        <v>0</v>
      </c>
      <c r="AG1478" s="116">
        <f t="shared" si="374"/>
        <v>0</v>
      </c>
      <c r="AH1478" s="116">
        <f t="shared" si="375"/>
        <v>0</v>
      </c>
      <c r="AI1478" s="116">
        <f t="shared" si="376"/>
        <v>0</v>
      </c>
      <c r="AJ1478" s="116">
        <f t="shared" si="377"/>
        <v>0</v>
      </c>
      <c r="AK1478" s="116">
        <f t="shared" si="378"/>
        <v>0</v>
      </c>
      <c r="AL1478" s="116">
        <f t="shared" si="379"/>
        <v>360</v>
      </c>
      <c r="AM1478" s="116">
        <f t="shared" si="380"/>
        <v>361</v>
      </c>
      <c r="AN1478" s="116">
        <f t="shared" si="381"/>
        <v>341</v>
      </c>
      <c r="AO1478" s="116">
        <f t="shared" si="382"/>
        <v>320</v>
      </c>
      <c r="AP1478" s="116">
        <f t="shared" si="383"/>
        <v>0</v>
      </c>
      <c r="AQ1478" s="116">
        <f t="shared" si="384"/>
        <v>1382</v>
      </c>
    </row>
    <row r="1479" spans="1:43" x14ac:dyDescent="0.25">
      <c r="A1479" s="119" t="s">
        <v>1824</v>
      </c>
      <c r="B1479" s="119" t="s">
        <v>1864</v>
      </c>
      <c r="C1479" s="120">
        <v>40</v>
      </c>
      <c r="D1479" s="120">
        <v>56</v>
      </c>
      <c r="E1479" s="120">
        <v>63</v>
      </c>
      <c r="F1479" s="120">
        <v>34</v>
      </c>
      <c r="G1479" s="120">
        <v>31</v>
      </c>
      <c r="H1479" s="120">
        <v>52</v>
      </c>
      <c r="I1479" s="120">
        <v>49</v>
      </c>
      <c r="J1479" s="120">
        <v>0</v>
      </c>
      <c r="K1479" s="120">
        <v>0</v>
      </c>
      <c r="L1479" s="120">
        <v>0</v>
      </c>
      <c r="M1479" s="120">
        <v>0</v>
      </c>
      <c r="N1479" s="120">
        <v>0</v>
      </c>
      <c r="O1479" s="120">
        <v>0</v>
      </c>
      <c r="P1479" s="120">
        <v>0</v>
      </c>
      <c r="Q1479" s="120">
        <v>0</v>
      </c>
      <c r="R1479" s="120">
        <v>325</v>
      </c>
      <c r="AB1479" s="116">
        <f t="shared" si="369"/>
        <v>40</v>
      </c>
      <c r="AC1479" s="116">
        <f t="shared" si="370"/>
        <v>56</v>
      </c>
      <c r="AD1479" s="116">
        <f t="shared" si="371"/>
        <v>63</v>
      </c>
      <c r="AE1479" s="116">
        <f t="shared" si="372"/>
        <v>34</v>
      </c>
      <c r="AF1479" s="116">
        <f t="shared" si="373"/>
        <v>31</v>
      </c>
      <c r="AG1479" s="116">
        <f t="shared" si="374"/>
        <v>52</v>
      </c>
      <c r="AH1479" s="116">
        <f t="shared" si="375"/>
        <v>49</v>
      </c>
      <c r="AI1479" s="116">
        <f t="shared" si="376"/>
        <v>0</v>
      </c>
      <c r="AJ1479" s="116">
        <f t="shared" si="377"/>
        <v>0</v>
      </c>
      <c r="AK1479" s="116">
        <f t="shared" si="378"/>
        <v>0</v>
      </c>
      <c r="AL1479" s="116">
        <f t="shared" si="379"/>
        <v>0</v>
      </c>
      <c r="AM1479" s="116">
        <f t="shared" si="380"/>
        <v>0</v>
      </c>
      <c r="AN1479" s="116">
        <f t="shared" si="381"/>
        <v>0</v>
      </c>
      <c r="AO1479" s="116">
        <f t="shared" si="382"/>
        <v>0</v>
      </c>
      <c r="AP1479" s="116">
        <f t="shared" si="383"/>
        <v>0</v>
      </c>
      <c r="AQ1479" s="116">
        <f t="shared" si="384"/>
        <v>325</v>
      </c>
    </row>
    <row r="1480" spans="1:43" x14ac:dyDescent="0.25">
      <c r="A1480" s="119" t="s">
        <v>1824</v>
      </c>
      <c r="B1480" s="119" t="s">
        <v>1865</v>
      </c>
      <c r="C1480" s="120">
        <v>0</v>
      </c>
      <c r="D1480" s="120">
        <v>0</v>
      </c>
      <c r="E1480" s="120">
        <v>0</v>
      </c>
      <c r="F1480" s="120">
        <v>0</v>
      </c>
      <c r="G1480" s="120">
        <v>0</v>
      </c>
      <c r="H1480" s="120">
        <v>0</v>
      </c>
      <c r="I1480" s="120">
        <v>0</v>
      </c>
      <c r="J1480" s="120">
        <v>49</v>
      </c>
      <c r="K1480" s="120">
        <v>60</v>
      </c>
      <c r="L1480" s="120">
        <v>54</v>
      </c>
      <c r="M1480" s="120">
        <v>0</v>
      </c>
      <c r="N1480" s="120">
        <v>0</v>
      </c>
      <c r="O1480" s="120">
        <v>0</v>
      </c>
      <c r="P1480" s="120">
        <v>0</v>
      </c>
      <c r="Q1480" s="120">
        <v>0</v>
      </c>
      <c r="R1480" s="120">
        <v>163</v>
      </c>
      <c r="AB1480" s="116">
        <f t="shared" si="369"/>
        <v>0</v>
      </c>
      <c r="AC1480" s="116">
        <f t="shared" si="370"/>
        <v>0</v>
      </c>
      <c r="AD1480" s="116">
        <f t="shared" si="371"/>
        <v>0</v>
      </c>
      <c r="AE1480" s="116">
        <f t="shared" si="372"/>
        <v>0</v>
      </c>
      <c r="AF1480" s="116">
        <f t="shared" si="373"/>
        <v>0</v>
      </c>
      <c r="AG1480" s="116">
        <f t="shared" si="374"/>
        <v>0</v>
      </c>
      <c r="AH1480" s="116">
        <f t="shared" si="375"/>
        <v>0</v>
      </c>
      <c r="AI1480" s="116">
        <f t="shared" si="376"/>
        <v>49</v>
      </c>
      <c r="AJ1480" s="116">
        <f t="shared" si="377"/>
        <v>60</v>
      </c>
      <c r="AK1480" s="116">
        <f t="shared" si="378"/>
        <v>54</v>
      </c>
      <c r="AL1480" s="116">
        <f t="shared" si="379"/>
        <v>0</v>
      </c>
      <c r="AM1480" s="116">
        <f t="shared" si="380"/>
        <v>0</v>
      </c>
      <c r="AN1480" s="116">
        <f t="shared" si="381"/>
        <v>0</v>
      </c>
      <c r="AO1480" s="116">
        <f t="shared" si="382"/>
        <v>0</v>
      </c>
      <c r="AP1480" s="116">
        <f t="shared" si="383"/>
        <v>0</v>
      </c>
      <c r="AQ1480" s="116">
        <f t="shared" si="384"/>
        <v>163</v>
      </c>
    </row>
    <row r="1481" spans="1:43" x14ac:dyDescent="0.25">
      <c r="A1481" s="119" t="s">
        <v>1824</v>
      </c>
      <c r="B1481" s="119" t="s">
        <v>1866</v>
      </c>
      <c r="C1481" s="120">
        <v>0</v>
      </c>
      <c r="D1481" s="120">
        <v>0</v>
      </c>
      <c r="E1481" s="120">
        <v>0</v>
      </c>
      <c r="F1481" s="120">
        <v>0</v>
      </c>
      <c r="G1481" s="120">
        <v>0</v>
      </c>
      <c r="H1481" s="120">
        <v>0</v>
      </c>
      <c r="I1481" s="120">
        <v>0</v>
      </c>
      <c r="J1481" s="120">
        <v>0</v>
      </c>
      <c r="K1481" s="120">
        <v>0</v>
      </c>
      <c r="L1481" s="120">
        <v>0</v>
      </c>
      <c r="M1481" s="120">
        <v>644</v>
      </c>
      <c r="N1481" s="120">
        <v>475</v>
      </c>
      <c r="O1481" s="120">
        <v>397</v>
      </c>
      <c r="P1481" s="120">
        <v>467</v>
      </c>
      <c r="Q1481" s="120">
        <v>0</v>
      </c>
      <c r="R1481" s="120">
        <v>1983</v>
      </c>
      <c r="AB1481" s="116">
        <f t="shared" si="369"/>
        <v>0</v>
      </c>
      <c r="AC1481" s="116">
        <f t="shared" si="370"/>
        <v>0</v>
      </c>
      <c r="AD1481" s="116">
        <f t="shared" si="371"/>
        <v>0</v>
      </c>
      <c r="AE1481" s="116">
        <f t="shared" si="372"/>
        <v>0</v>
      </c>
      <c r="AF1481" s="116">
        <f t="shared" si="373"/>
        <v>0</v>
      </c>
      <c r="AG1481" s="116">
        <f t="shared" si="374"/>
        <v>0</v>
      </c>
      <c r="AH1481" s="116">
        <f t="shared" si="375"/>
        <v>0</v>
      </c>
      <c r="AI1481" s="116">
        <f t="shared" si="376"/>
        <v>0</v>
      </c>
      <c r="AJ1481" s="116">
        <f t="shared" si="377"/>
        <v>0</v>
      </c>
      <c r="AK1481" s="116">
        <f t="shared" si="378"/>
        <v>0</v>
      </c>
      <c r="AL1481" s="116">
        <f t="shared" si="379"/>
        <v>644</v>
      </c>
      <c r="AM1481" s="116">
        <f t="shared" si="380"/>
        <v>475</v>
      </c>
      <c r="AN1481" s="116">
        <f t="shared" si="381"/>
        <v>397</v>
      </c>
      <c r="AO1481" s="116">
        <f t="shared" si="382"/>
        <v>467</v>
      </c>
      <c r="AP1481" s="116">
        <f t="shared" si="383"/>
        <v>0</v>
      </c>
      <c r="AQ1481" s="116">
        <f t="shared" si="384"/>
        <v>1983</v>
      </c>
    </row>
    <row r="1482" spans="1:43" x14ac:dyDescent="0.25">
      <c r="A1482" s="119" t="s">
        <v>1824</v>
      </c>
      <c r="B1482" s="119" t="s">
        <v>1867</v>
      </c>
      <c r="C1482" s="120">
        <v>0</v>
      </c>
      <c r="D1482" s="120">
        <v>0</v>
      </c>
      <c r="E1482" s="120">
        <v>0</v>
      </c>
      <c r="F1482" s="120">
        <v>0</v>
      </c>
      <c r="G1482" s="120">
        <v>0</v>
      </c>
      <c r="H1482" s="120">
        <v>0</v>
      </c>
      <c r="I1482" s="120">
        <v>0</v>
      </c>
      <c r="J1482" s="120">
        <v>0</v>
      </c>
      <c r="K1482" s="120">
        <v>0</v>
      </c>
      <c r="L1482" s="120">
        <v>0</v>
      </c>
      <c r="M1482" s="120">
        <v>45</v>
      </c>
      <c r="N1482" s="120">
        <v>44</v>
      </c>
      <c r="O1482" s="120">
        <v>46</v>
      </c>
      <c r="P1482" s="120">
        <v>102</v>
      </c>
      <c r="Q1482" s="120">
        <v>0</v>
      </c>
      <c r="R1482" s="120">
        <v>237</v>
      </c>
      <c r="AB1482" s="116">
        <f t="shared" si="369"/>
        <v>0</v>
      </c>
      <c r="AC1482" s="116">
        <f t="shared" si="370"/>
        <v>0</v>
      </c>
      <c r="AD1482" s="116">
        <f t="shared" si="371"/>
        <v>0</v>
      </c>
      <c r="AE1482" s="116">
        <f t="shared" si="372"/>
        <v>0</v>
      </c>
      <c r="AF1482" s="116">
        <f t="shared" si="373"/>
        <v>0</v>
      </c>
      <c r="AG1482" s="116">
        <f t="shared" si="374"/>
        <v>0</v>
      </c>
      <c r="AH1482" s="116">
        <f t="shared" si="375"/>
        <v>0</v>
      </c>
      <c r="AI1482" s="116">
        <f t="shared" si="376"/>
        <v>0</v>
      </c>
      <c r="AJ1482" s="116">
        <f t="shared" si="377"/>
        <v>0</v>
      </c>
      <c r="AK1482" s="116">
        <f t="shared" si="378"/>
        <v>0</v>
      </c>
      <c r="AL1482" s="116">
        <f t="shared" si="379"/>
        <v>45</v>
      </c>
      <c r="AM1482" s="116">
        <f t="shared" si="380"/>
        <v>44</v>
      </c>
      <c r="AN1482" s="116">
        <f t="shared" si="381"/>
        <v>46</v>
      </c>
      <c r="AO1482" s="116">
        <f t="shared" si="382"/>
        <v>102</v>
      </c>
      <c r="AP1482" s="116">
        <f t="shared" si="383"/>
        <v>0</v>
      </c>
      <c r="AQ1482" s="116">
        <f t="shared" si="384"/>
        <v>237</v>
      </c>
    </row>
    <row r="1483" spans="1:43" x14ac:dyDescent="0.25">
      <c r="A1483" s="119" t="s">
        <v>1824</v>
      </c>
      <c r="B1483" s="119" t="s">
        <v>1868</v>
      </c>
      <c r="C1483" s="120">
        <v>0</v>
      </c>
      <c r="D1483" s="120">
        <v>0</v>
      </c>
      <c r="E1483" s="120">
        <v>0</v>
      </c>
      <c r="F1483" s="120">
        <v>0</v>
      </c>
      <c r="G1483" s="120">
        <v>0</v>
      </c>
      <c r="H1483" s="120">
        <v>0</v>
      </c>
      <c r="I1483" s="120">
        <v>0</v>
      </c>
      <c r="J1483" s="120">
        <v>0</v>
      </c>
      <c r="K1483" s="120">
        <v>0</v>
      </c>
      <c r="L1483" s="120">
        <v>0</v>
      </c>
      <c r="M1483" s="120">
        <v>353</v>
      </c>
      <c r="N1483" s="120">
        <v>280</v>
      </c>
      <c r="O1483" s="120">
        <v>284</v>
      </c>
      <c r="P1483" s="120">
        <v>174</v>
      </c>
      <c r="Q1483" s="120">
        <v>0</v>
      </c>
      <c r="R1483" s="120">
        <v>1091</v>
      </c>
      <c r="AB1483" s="116">
        <f t="shared" si="369"/>
        <v>0</v>
      </c>
      <c r="AC1483" s="116">
        <f t="shared" si="370"/>
        <v>0</v>
      </c>
      <c r="AD1483" s="116">
        <f t="shared" si="371"/>
        <v>0</v>
      </c>
      <c r="AE1483" s="116">
        <f t="shared" si="372"/>
        <v>0</v>
      </c>
      <c r="AF1483" s="116">
        <f t="shared" si="373"/>
        <v>0</v>
      </c>
      <c r="AG1483" s="116">
        <f t="shared" si="374"/>
        <v>0</v>
      </c>
      <c r="AH1483" s="116">
        <f t="shared" si="375"/>
        <v>0</v>
      </c>
      <c r="AI1483" s="116">
        <f t="shared" si="376"/>
        <v>0</v>
      </c>
      <c r="AJ1483" s="116">
        <f t="shared" si="377"/>
        <v>0</v>
      </c>
      <c r="AK1483" s="116">
        <f t="shared" si="378"/>
        <v>0</v>
      </c>
      <c r="AL1483" s="116">
        <f t="shared" si="379"/>
        <v>353</v>
      </c>
      <c r="AM1483" s="116">
        <f t="shared" si="380"/>
        <v>280</v>
      </c>
      <c r="AN1483" s="116">
        <f t="shared" si="381"/>
        <v>284</v>
      </c>
      <c r="AO1483" s="116">
        <f t="shared" si="382"/>
        <v>174</v>
      </c>
      <c r="AP1483" s="116">
        <f t="shared" si="383"/>
        <v>0</v>
      </c>
      <c r="AQ1483" s="116">
        <f t="shared" si="384"/>
        <v>1091</v>
      </c>
    </row>
    <row r="1484" spans="1:43" x14ac:dyDescent="0.25">
      <c r="A1484" s="119" t="s">
        <v>1824</v>
      </c>
      <c r="B1484" s="119" t="s">
        <v>1869</v>
      </c>
      <c r="C1484" s="120">
        <v>0</v>
      </c>
      <c r="D1484" s="120">
        <v>0</v>
      </c>
      <c r="E1484" s="120">
        <v>0</v>
      </c>
      <c r="F1484" s="120">
        <v>0</v>
      </c>
      <c r="G1484" s="120">
        <v>3</v>
      </c>
      <c r="H1484" s="120">
        <v>17</v>
      </c>
      <c r="I1484" s="120">
        <v>18</v>
      </c>
      <c r="J1484" s="120">
        <v>0</v>
      </c>
      <c r="K1484" s="120">
        <v>0</v>
      </c>
      <c r="L1484" s="120">
        <v>0</v>
      </c>
      <c r="M1484" s="120">
        <v>0</v>
      </c>
      <c r="N1484" s="120">
        <v>0</v>
      </c>
      <c r="O1484" s="120">
        <v>0</v>
      </c>
      <c r="P1484" s="120">
        <v>0</v>
      </c>
      <c r="Q1484" s="120">
        <v>0</v>
      </c>
      <c r="R1484" s="120">
        <v>38</v>
      </c>
      <c r="AB1484" s="116">
        <f t="shared" si="369"/>
        <v>0</v>
      </c>
      <c r="AC1484" s="116">
        <f t="shared" si="370"/>
        <v>0</v>
      </c>
      <c r="AD1484" s="116">
        <f t="shared" si="371"/>
        <v>0</v>
      </c>
      <c r="AE1484" s="116">
        <f t="shared" si="372"/>
        <v>0</v>
      </c>
      <c r="AF1484" s="116">
        <f t="shared" si="373"/>
        <v>3</v>
      </c>
      <c r="AG1484" s="116">
        <f t="shared" si="374"/>
        <v>17</v>
      </c>
      <c r="AH1484" s="116">
        <f t="shared" si="375"/>
        <v>18</v>
      </c>
      <c r="AI1484" s="116">
        <f t="shared" si="376"/>
        <v>0</v>
      </c>
      <c r="AJ1484" s="116">
        <f t="shared" si="377"/>
        <v>0</v>
      </c>
      <c r="AK1484" s="116">
        <f t="shared" si="378"/>
        <v>0</v>
      </c>
      <c r="AL1484" s="116">
        <f t="shared" si="379"/>
        <v>0</v>
      </c>
      <c r="AM1484" s="116">
        <f t="shared" si="380"/>
        <v>0</v>
      </c>
      <c r="AN1484" s="116">
        <f t="shared" si="381"/>
        <v>0</v>
      </c>
      <c r="AO1484" s="116">
        <f t="shared" si="382"/>
        <v>0</v>
      </c>
      <c r="AP1484" s="116">
        <f t="shared" si="383"/>
        <v>0</v>
      </c>
      <c r="AQ1484" s="116">
        <f t="shared" si="384"/>
        <v>38</v>
      </c>
    </row>
    <row r="1485" spans="1:43" x14ac:dyDescent="0.25">
      <c r="A1485" s="119" t="s">
        <v>1824</v>
      </c>
      <c r="B1485" s="119" t="s">
        <v>1870</v>
      </c>
      <c r="C1485" s="120">
        <v>0</v>
      </c>
      <c r="D1485" s="120">
        <v>0</v>
      </c>
      <c r="E1485" s="120">
        <v>0</v>
      </c>
      <c r="F1485" s="120">
        <v>0</v>
      </c>
      <c r="G1485" s="120">
        <v>0</v>
      </c>
      <c r="H1485" s="120">
        <v>0</v>
      </c>
      <c r="I1485" s="120">
        <v>0</v>
      </c>
      <c r="J1485" s="120">
        <v>0</v>
      </c>
      <c r="K1485" s="120">
        <v>0</v>
      </c>
      <c r="L1485" s="120">
        <v>0</v>
      </c>
      <c r="M1485" s="120">
        <v>15</v>
      </c>
      <c r="N1485" s="120">
        <v>33</v>
      </c>
      <c r="O1485" s="120">
        <v>28</v>
      </c>
      <c r="P1485" s="120">
        <v>19</v>
      </c>
      <c r="Q1485" s="120">
        <v>0</v>
      </c>
      <c r="R1485" s="120">
        <v>95</v>
      </c>
      <c r="AB1485" s="116">
        <f t="shared" si="369"/>
        <v>0</v>
      </c>
      <c r="AC1485" s="116">
        <f t="shared" si="370"/>
        <v>0</v>
      </c>
      <c r="AD1485" s="116">
        <f t="shared" si="371"/>
        <v>0</v>
      </c>
      <c r="AE1485" s="116">
        <f t="shared" si="372"/>
        <v>0</v>
      </c>
      <c r="AF1485" s="116">
        <f t="shared" si="373"/>
        <v>0</v>
      </c>
      <c r="AG1485" s="116">
        <f t="shared" si="374"/>
        <v>0</v>
      </c>
      <c r="AH1485" s="116">
        <f t="shared" si="375"/>
        <v>0</v>
      </c>
      <c r="AI1485" s="116">
        <f t="shared" si="376"/>
        <v>0</v>
      </c>
      <c r="AJ1485" s="116">
        <f t="shared" si="377"/>
        <v>0</v>
      </c>
      <c r="AK1485" s="116">
        <f t="shared" si="378"/>
        <v>0</v>
      </c>
      <c r="AL1485" s="116">
        <f t="shared" si="379"/>
        <v>15</v>
      </c>
      <c r="AM1485" s="116">
        <f t="shared" si="380"/>
        <v>33</v>
      </c>
      <c r="AN1485" s="116">
        <f t="shared" si="381"/>
        <v>28</v>
      </c>
      <c r="AO1485" s="116">
        <f t="shared" si="382"/>
        <v>19</v>
      </c>
      <c r="AP1485" s="116">
        <f t="shared" si="383"/>
        <v>0</v>
      </c>
      <c r="AQ1485" s="116">
        <f t="shared" si="384"/>
        <v>95</v>
      </c>
    </row>
    <row r="1486" spans="1:43" x14ac:dyDescent="0.25">
      <c r="A1486" s="119" t="s">
        <v>1824</v>
      </c>
      <c r="B1486" s="119" t="s">
        <v>1871</v>
      </c>
      <c r="C1486" s="120">
        <v>0</v>
      </c>
      <c r="D1486" s="120">
        <v>0</v>
      </c>
      <c r="E1486" s="120">
        <v>0</v>
      </c>
      <c r="F1486" s="120">
        <v>0</v>
      </c>
      <c r="G1486" s="120">
        <v>0</v>
      </c>
      <c r="H1486" s="120">
        <v>0</v>
      </c>
      <c r="I1486" s="120">
        <v>0</v>
      </c>
      <c r="J1486" s="120">
        <v>61</v>
      </c>
      <c r="K1486" s="120">
        <v>127</v>
      </c>
      <c r="L1486" s="120">
        <v>111</v>
      </c>
      <c r="M1486" s="120">
        <v>0</v>
      </c>
      <c r="N1486" s="120">
        <v>0</v>
      </c>
      <c r="O1486" s="120">
        <v>0</v>
      </c>
      <c r="P1486" s="120">
        <v>0</v>
      </c>
      <c r="Q1486" s="120">
        <v>0</v>
      </c>
      <c r="R1486" s="120">
        <v>299</v>
      </c>
      <c r="AB1486" s="116">
        <f t="shared" si="369"/>
        <v>0</v>
      </c>
      <c r="AC1486" s="116">
        <f t="shared" si="370"/>
        <v>0</v>
      </c>
      <c r="AD1486" s="116">
        <f t="shared" si="371"/>
        <v>0</v>
      </c>
      <c r="AE1486" s="116">
        <f t="shared" si="372"/>
        <v>0</v>
      </c>
      <c r="AF1486" s="116">
        <f t="shared" si="373"/>
        <v>0</v>
      </c>
      <c r="AG1486" s="116">
        <f t="shared" si="374"/>
        <v>0</v>
      </c>
      <c r="AH1486" s="116">
        <f t="shared" si="375"/>
        <v>0</v>
      </c>
      <c r="AI1486" s="116">
        <f t="shared" si="376"/>
        <v>61</v>
      </c>
      <c r="AJ1486" s="116">
        <f t="shared" si="377"/>
        <v>127</v>
      </c>
      <c r="AK1486" s="116">
        <f t="shared" si="378"/>
        <v>111</v>
      </c>
      <c r="AL1486" s="116">
        <f t="shared" si="379"/>
        <v>0</v>
      </c>
      <c r="AM1486" s="116">
        <f t="shared" si="380"/>
        <v>0</v>
      </c>
      <c r="AN1486" s="116">
        <f t="shared" si="381"/>
        <v>0</v>
      </c>
      <c r="AO1486" s="116">
        <f t="shared" si="382"/>
        <v>0</v>
      </c>
      <c r="AP1486" s="116">
        <f t="shared" si="383"/>
        <v>0</v>
      </c>
      <c r="AQ1486" s="116">
        <f t="shared" si="384"/>
        <v>299</v>
      </c>
    </row>
    <row r="1487" spans="1:43" x14ac:dyDescent="0.25">
      <c r="A1487" s="119" t="s">
        <v>1824</v>
      </c>
      <c r="B1487" s="119" t="s">
        <v>1872</v>
      </c>
      <c r="C1487" s="120">
        <v>0</v>
      </c>
      <c r="D1487" s="120">
        <v>0</v>
      </c>
      <c r="E1487" s="120">
        <v>0</v>
      </c>
      <c r="F1487" s="120">
        <v>0</v>
      </c>
      <c r="G1487" s="120">
        <v>0</v>
      </c>
      <c r="H1487" s="120">
        <v>0</v>
      </c>
      <c r="I1487" s="120">
        <v>0</v>
      </c>
      <c r="J1487" s="120">
        <v>1</v>
      </c>
      <c r="K1487" s="120">
        <v>7</v>
      </c>
      <c r="L1487" s="120">
        <v>10</v>
      </c>
      <c r="M1487" s="120">
        <v>0</v>
      </c>
      <c r="N1487" s="120">
        <v>0</v>
      </c>
      <c r="O1487" s="120">
        <v>0</v>
      </c>
      <c r="P1487" s="120">
        <v>0</v>
      </c>
      <c r="Q1487" s="120">
        <v>0</v>
      </c>
      <c r="R1487" s="120">
        <v>18</v>
      </c>
      <c r="AB1487" s="116">
        <f t="shared" si="369"/>
        <v>0</v>
      </c>
      <c r="AC1487" s="116">
        <f t="shared" si="370"/>
        <v>0</v>
      </c>
      <c r="AD1487" s="116">
        <f t="shared" si="371"/>
        <v>0</v>
      </c>
      <c r="AE1487" s="116">
        <f t="shared" si="372"/>
        <v>0</v>
      </c>
      <c r="AF1487" s="116">
        <f t="shared" si="373"/>
        <v>0</v>
      </c>
      <c r="AG1487" s="116">
        <f t="shared" si="374"/>
        <v>0</v>
      </c>
      <c r="AH1487" s="116">
        <f t="shared" si="375"/>
        <v>0</v>
      </c>
      <c r="AI1487" s="116">
        <f t="shared" si="376"/>
        <v>1</v>
      </c>
      <c r="AJ1487" s="116">
        <f t="shared" si="377"/>
        <v>7</v>
      </c>
      <c r="AK1487" s="116">
        <f t="shared" si="378"/>
        <v>10</v>
      </c>
      <c r="AL1487" s="116">
        <f t="shared" si="379"/>
        <v>0</v>
      </c>
      <c r="AM1487" s="116">
        <f t="shared" si="380"/>
        <v>0</v>
      </c>
      <c r="AN1487" s="116">
        <f t="shared" si="381"/>
        <v>0</v>
      </c>
      <c r="AO1487" s="116">
        <f t="shared" si="382"/>
        <v>0</v>
      </c>
      <c r="AP1487" s="116">
        <f t="shared" si="383"/>
        <v>0</v>
      </c>
      <c r="AQ1487" s="116">
        <f t="shared" si="384"/>
        <v>18</v>
      </c>
    </row>
    <row r="1488" spans="1:43" x14ac:dyDescent="0.25">
      <c r="A1488" s="119" t="s">
        <v>1824</v>
      </c>
      <c r="B1488" s="119" t="s">
        <v>1873</v>
      </c>
      <c r="C1488" s="120">
        <v>0</v>
      </c>
      <c r="D1488" s="120">
        <v>0</v>
      </c>
      <c r="E1488" s="120">
        <v>3</v>
      </c>
      <c r="F1488" s="120">
        <v>8</v>
      </c>
      <c r="G1488" s="120">
        <v>5</v>
      </c>
      <c r="H1488" s="120">
        <v>11</v>
      </c>
      <c r="I1488" s="120">
        <v>6</v>
      </c>
      <c r="J1488" s="120">
        <v>0</v>
      </c>
      <c r="K1488" s="120">
        <v>0</v>
      </c>
      <c r="L1488" s="120">
        <v>0</v>
      </c>
      <c r="M1488" s="120">
        <v>0</v>
      </c>
      <c r="N1488" s="120">
        <v>0</v>
      </c>
      <c r="O1488" s="120">
        <v>0</v>
      </c>
      <c r="P1488" s="120">
        <v>0</v>
      </c>
      <c r="Q1488" s="120">
        <v>0</v>
      </c>
      <c r="R1488" s="118">
        <v>33</v>
      </c>
      <c r="AB1488" s="116">
        <f t="shared" si="369"/>
        <v>0</v>
      </c>
      <c r="AC1488" s="116">
        <f t="shared" si="370"/>
        <v>0</v>
      </c>
      <c r="AD1488" s="116">
        <f t="shared" si="371"/>
        <v>3</v>
      </c>
      <c r="AE1488" s="116">
        <f t="shared" si="372"/>
        <v>8</v>
      </c>
      <c r="AF1488" s="116">
        <f t="shared" si="373"/>
        <v>5</v>
      </c>
      <c r="AG1488" s="116">
        <f t="shared" si="374"/>
        <v>11</v>
      </c>
      <c r="AH1488" s="116">
        <f t="shared" si="375"/>
        <v>6</v>
      </c>
      <c r="AI1488" s="116">
        <f t="shared" si="376"/>
        <v>0</v>
      </c>
      <c r="AJ1488" s="116">
        <f t="shared" si="377"/>
        <v>0</v>
      </c>
      <c r="AK1488" s="116">
        <f t="shared" si="378"/>
        <v>0</v>
      </c>
      <c r="AL1488" s="116">
        <f t="shared" si="379"/>
        <v>0</v>
      </c>
      <c r="AM1488" s="116">
        <f t="shared" si="380"/>
        <v>0</v>
      </c>
      <c r="AN1488" s="116">
        <f t="shared" si="381"/>
        <v>0</v>
      </c>
      <c r="AO1488" s="116">
        <f t="shared" si="382"/>
        <v>0</v>
      </c>
      <c r="AP1488" s="116">
        <f t="shared" si="383"/>
        <v>0</v>
      </c>
      <c r="AQ1488" s="116">
        <f t="shared" si="384"/>
        <v>33</v>
      </c>
    </row>
    <row r="1489" spans="1:43" x14ac:dyDescent="0.25">
      <c r="A1489" s="119" t="s">
        <v>1824</v>
      </c>
      <c r="B1489" s="119" t="s">
        <v>1874</v>
      </c>
      <c r="C1489" s="120">
        <v>0</v>
      </c>
      <c r="D1489" s="120">
        <v>0</v>
      </c>
      <c r="E1489" s="120">
        <v>0</v>
      </c>
      <c r="F1489" s="120">
        <v>0</v>
      </c>
      <c r="G1489" s="120">
        <v>0</v>
      </c>
      <c r="H1489" s="120">
        <v>0</v>
      </c>
      <c r="I1489" s="120">
        <v>0</v>
      </c>
      <c r="J1489" s="120">
        <v>0</v>
      </c>
      <c r="K1489" s="120">
        <v>0</v>
      </c>
      <c r="L1489" s="120">
        <v>0</v>
      </c>
      <c r="M1489" s="120">
        <v>22</v>
      </c>
      <c r="N1489" s="120">
        <v>25</v>
      </c>
      <c r="O1489" s="120">
        <v>9</v>
      </c>
      <c r="P1489" s="120">
        <v>9</v>
      </c>
      <c r="Q1489" s="120">
        <v>0</v>
      </c>
      <c r="R1489" s="120">
        <v>65</v>
      </c>
      <c r="AB1489" s="116">
        <f t="shared" si="369"/>
        <v>0</v>
      </c>
      <c r="AC1489" s="116">
        <f t="shared" si="370"/>
        <v>0</v>
      </c>
      <c r="AD1489" s="116">
        <f t="shared" si="371"/>
        <v>0</v>
      </c>
      <c r="AE1489" s="116">
        <f t="shared" si="372"/>
        <v>0</v>
      </c>
      <c r="AF1489" s="116">
        <f t="shared" si="373"/>
        <v>0</v>
      </c>
      <c r="AG1489" s="116">
        <f t="shared" si="374"/>
        <v>0</v>
      </c>
      <c r="AH1489" s="116">
        <f t="shared" si="375"/>
        <v>0</v>
      </c>
      <c r="AI1489" s="116">
        <f t="shared" si="376"/>
        <v>0</v>
      </c>
      <c r="AJ1489" s="116">
        <f t="shared" si="377"/>
        <v>0</v>
      </c>
      <c r="AK1489" s="116">
        <f t="shared" si="378"/>
        <v>0</v>
      </c>
      <c r="AL1489" s="116">
        <f t="shared" si="379"/>
        <v>22</v>
      </c>
      <c r="AM1489" s="116">
        <f t="shared" si="380"/>
        <v>25</v>
      </c>
      <c r="AN1489" s="116">
        <f t="shared" si="381"/>
        <v>9</v>
      </c>
      <c r="AO1489" s="116">
        <f t="shared" si="382"/>
        <v>9</v>
      </c>
      <c r="AP1489" s="116">
        <f t="shared" si="383"/>
        <v>0</v>
      </c>
      <c r="AQ1489" s="116">
        <f t="shared" si="384"/>
        <v>65</v>
      </c>
    </row>
    <row r="1490" spans="1:43" x14ac:dyDescent="0.25">
      <c r="A1490" s="119" t="s">
        <v>1824</v>
      </c>
      <c r="B1490" s="119" t="s">
        <v>1875</v>
      </c>
      <c r="C1490" s="120">
        <v>0</v>
      </c>
      <c r="D1490" s="120">
        <v>0</v>
      </c>
      <c r="E1490" s="120">
        <v>0</v>
      </c>
      <c r="F1490" s="120">
        <v>0</v>
      </c>
      <c r="G1490" s="120">
        <v>0</v>
      </c>
      <c r="H1490" s="120">
        <v>0</v>
      </c>
      <c r="I1490" s="120">
        <v>0</v>
      </c>
      <c r="J1490" s="120">
        <v>14</v>
      </c>
      <c r="K1490" s="120">
        <v>23</v>
      </c>
      <c r="L1490" s="120">
        <v>23</v>
      </c>
      <c r="M1490" s="120">
        <v>0</v>
      </c>
      <c r="N1490" s="120">
        <v>0</v>
      </c>
      <c r="O1490" s="120">
        <v>0</v>
      </c>
      <c r="P1490" s="120">
        <v>0</v>
      </c>
      <c r="Q1490" s="120">
        <v>0</v>
      </c>
      <c r="R1490" s="120">
        <v>60</v>
      </c>
      <c r="AB1490" s="116">
        <f t="shared" si="369"/>
        <v>0</v>
      </c>
      <c r="AC1490" s="116">
        <f t="shared" si="370"/>
        <v>0</v>
      </c>
      <c r="AD1490" s="116">
        <f t="shared" si="371"/>
        <v>0</v>
      </c>
      <c r="AE1490" s="116">
        <f t="shared" si="372"/>
        <v>0</v>
      </c>
      <c r="AF1490" s="116">
        <f t="shared" si="373"/>
        <v>0</v>
      </c>
      <c r="AG1490" s="116">
        <f t="shared" si="374"/>
        <v>0</v>
      </c>
      <c r="AH1490" s="116">
        <f t="shared" si="375"/>
        <v>0</v>
      </c>
      <c r="AI1490" s="116">
        <f t="shared" si="376"/>
        <v>14</v>
      </c>
      <c r="AJ1490" s="116">
        <f t="shared" si="377"/>
        <v>23</v>
      </c>
      <c r="AK1490" s="116">
        <f t="shared" si="378"/>
        <v>23</v>
      </c>
      <c r="AL1490" s="116">
        <f t="shared" si="379"/>
        <v>0</v>
      </c>
      <c r="AM1490" s="116">
        <f t="shared" si="380"/>
        <v>0</v>
      </c>
      <c r="AN1490" s="116">
        <f t="shared" si="381"/>
        <v>0</v>
      </c>
      <c r="AO1490" s="116">
        <f t="shared" si="382"/>
        <v>0</v>
      </c>
      <c r="AP1490" s="116">
        <f t="shared" si="383"/>
        <v>0</v>
      </c>
      <c r="AQ1490" s="116">
        <f t="shared" si="384"/>
        <v>60</v>
      </c>
    </row>
    <row r="1491" spans="1:43" x14ac:dyDescent="0.25">
      <c r="A1491" s="119" t="s">
        <v>1824</v>
      </c>
      <c r="B1491" s="119" t="s">
        <v>1876</v>
      </c>
      <c r="C1491" s="120">
        <v>0</v>
      </c>
      <c r="D1491" s="120">
        <v>0</v>
      </c>
      <c r="E1491" s="120">
        <v>0</v>
      </c>
      <c r="F1491" s="120">
        <v>0</v>
      </c>
      <c r="G1491" s="120">
        <v>0</v>
      </c>
      <c r="H1491" s="120">
        <v>0</v>
      </c>
      <c r="I1491" s="120">
        <v>0</v>
      </c>
      <c r="J1491" s="120">
        <v>64</v>
      </c>
      <c r="K1491" s="120">
        <v>76</v>
      </c>
      <c r="L1491" s="120">
        <v>72</v>
      </c>
      <c r="M1491" s="120">
        <v>0</v>
      </c>
      <c r="N1491" s="120">
        <v>0</v>
      </c>
      <c r="O1491" s="120">
        <v>0</v>
      </c>
      <c r="P1491" s="120">
        <v>0</v>
      </c>
      <c r="Q1491" s="120">
        <v>0</v>
      </c>
      <c r="R1491" s="118">
        <v>212</v>
      </c>
      <c r="AB1491" s="116">
        <f t="shared" si="369"/>
        <v>0</v>
      </c>
      <c r="AC1491" s="116">
        <f t="shared" si="370"/>
        <v>0</v>
      </c>
      <c r="AD1491" s="116">
        <f t="shared" si="371"/>
        <v>0</v>
      </c>
      <c r="AE1491" s="116">
        <f t="shared" si="372"/>
        <v>0</v>
      </c>
      <c r="AF1491" s="116">
        <f t="shared" si="373"/>
        <v>0</v>
      </c>
      <c r="AG1491" s="116">
        <f t="shared" si="374"/>
        <v>0</v>
      </c>
      <c r="AH1491" s="116">
        <f t="shared" si="375"/>
        <v>0</v>
      </c>
      <c r="AI1491" s="116">
        <f t="shared" si="376"/>
        <v>64</v>
      </c>
      <c r="AJ1491" s="116">
        <f t="shared" si="377"/>
        <v>76</v>
      </c>
      <c r="AK1491" s="116">
        <f t="shared" si="378"/>
        <v>72</v>
      </c>
      <c r="AL1491" s="116">
        <f t="shared" si="379"/>
        <v>0</v>
      </c>
      <c r="AM1491" s="116">
        <f t="shared" si="380"/>
        <v>0</v>
      </c>
      <c r="AN1491" s="116">
        <f t="shared" si="381"/>
        <v>0</v>
      </c>
      <c r="AO1491" s="116">
        <f t="shared" si="382"/>
        <v>0</v>
      </c>
      <c r="AP1491" s="116">
        <f t="shared" si="383"/>
        <v>0</v>
      </c>
      <c r="AQ1491" s="116">
        <f t="shared" si="384"/>
        <v>212</v>
      </c>
    </row>
    <row r="1492" spans="1:43" x14ac:dyDescent="0.25">
      <c r="A1492" s="119" t="s">
        <v>1824</v>
      </c>
      <c r="B1492" s="119" t="s">
        <v>1877</v>
      </c>
      <c r="C1492" s="120">
        <v>0</v>
      </c>
      <c r="D1492" s="120">
        <v>0</v>
      </c>
      <c r="E1492" s="120">
        <v>0</v>
      </c>
      <c r="F1492" s="120">
        <v>0</v>
      </c>
      <c r="G1492" s="120">
        <v>0</v>
      </c>
      <c r="H1492" s="120">
        <v>0</v>
      </c>
      <c r="I1492" s="120">
        <v>0</v>
      </c>
      <c r="J1492" s="120">
        <v>0</v>
      </c>
      <c r="K1492" s="120">
        <v>0</v>
      </c>
      <c r="L1492" s="120">
        <v>0</v>
      </c>
      <c r="M1492" s="120">
        <v>0</v>
      </c>
      <c r="N1492" s="120">
        <v>0</v>
      </c>
      <c r="O1492" s="120">
        <v>0</v>
      </c>
      <c r="P1492" s="120">
        <v>0</v>
      </c>
      <c r="Q1492" s="120">
        <v>110</v>
      </c>
      <c r="R1492" s="120">
        <v>110</v>
      </c>
      <c r="AB1492" s="116">
        <f t="shared" si="369"/>
        <v>0</v>
      </c>
      <c r="AC1492" s="116">
        <f t="shared" si="370"/>
        <v>0</v>
      </c>
      <c r="AD1492" s="116">
        <f t="shared" si="371"/>
        <v>0</v>
      </c>
      <c r="AE1492" s="116">
        <f t="shared" si="372"/>
        <v>0</v>
      </c>
      <c r="AF1492" s="116">
        <f t="shared" si="373"/>
        <v>0</v>
      </c>
      <c r="AG1492" s="116">
        <f t="shared" si="374"/>
        <v>0</v>
      </c>
      <c r="AH1492" s="116">
        <f t="shared" si="375"/>
        <v>0</v>
      </c>
      <c r="AI1492" s="116">
        <f t="shared" si="376"/>
        <v>0</v>
      </c>
      <c r="AJ1492" s="116">
        <f t="shared" si="377"/>
        <v>0</v>
      </c>
      <c r="AK1492" s="116">
        <f t="shared" si="378"/>
        <v>0</v>
      </c>
      <c r="AL1492" s="116">
        <f t="shared" si="379"/>
        <v>0</v>
      </c>
      <c r="AM1492" s="116">
        <f t="shared" si="380"/>
        <v>0</v>
      </c>
      <c r="AN1492" s="116">
        <f t="shared" si="381"/>
        <v>0</v>
      </c>
      <c r="AO1492" s="116">
        <f t="shared" si="382"/>
        <v>0</v>
      </c>
      <c r="AP1492" s="116">
        <f t="shared" si="383"/>
        <v>110</v>
      </c>
      <c r="AQ1492" s="116">
        <f t="shared" si="384"/>
        <v>110</v>
      </c>
    </row>
    <row r="1493" spans="1:43" x14ac:dyDescent="0.25">
      <c r="A1493" s="119" t="s">
        <v>1824</v>
      </c>
      <c r="B1493" s="119" t="s">
        <v>1878</v>
      </c>
      <c r="C1493" s="120">
        <v>0</v>
      </c>
      <c r="D1493" s="120">
        <v>0</v>
      </c>
      <c r="E1493" s="120">
        <v>0</v>
      </c>
      <c r="F1493" s="120">
        <v>0</v>
      </c>
      <c r="G1493" s="120">
        <v>0</v>
      </c>
      <c r="H1493" s="120">
        <v>0</v>
      </c>
      <c r="I1493" s="120">
        <v>0</v>
      </c>
      <c r="J1493" s="120">
        <v>91</v>
      </c>
      <c r="K1493" s="120">
        <v>92</v>
      </c>
      <c r="L1493" s="120">
        <v>86</v>
      </c>
      <c r="M1493" s="120">
        <v>0</v>
      </c>
      <c r="N1493" s="120">
        <v>0</v>
      </c>
      <c r="O1493" s="120">
        <v>0</v>
      </c>
      <c r="P1493" s="120">
        <v>0</v>
      </c>
      <c r="Q1493" s="120">
        <v>0</v>
      </c>
      <c r="R1493" s="118">
        <v>269</v>
      </c>
      <c r="AB1493" s="116">
        <f t="shared" si="369"/>
        <v>0</v>
      </c>
      <c r="AC1493" s="116">
        <f t="shared" si="370"/>
        <v>0</v>
      </c>
      <c r="AD1493" s="116">
        <f t="shared" si="371"/>
        <v>0</v>
      </c>
      <c r="AE1493" s="116">
        <f t="shared" si="372"/>
        <v>0</v>
      </c>
      <c r="AF1493" s="116">
        <f t="shared" si="373"/>
        <v>0</v>
      </c>
      <c r="AG1493" s="116">
        <f t="shared" si="374"/>
        <v>0</v>
      </c>
      <c r="AH1493" s="116">
        <f t="shared" si="375"/>
        <v>0</v>
      </c>
      <c r="AI1493" s="116">
        <f t="shared" si="376"/>
        <v>91</v>
      </c>
      <c r="AJ1493" s="116">
        <f t="shared" si="377"/>
        <v>92</v>
      </c>
      <c r="AK1493" s="116">
        <f t="shared" si="378"/>
        <v>86</v>
      </c>
      <c r="AL1493" s="116">
        <f t="shared" si="379"/>
        <v>0</v>
      </c>
      <c r="AM1493" s="116">
        <f t="shared" si="380"/>
        <v>0</v>
      </c>
      <c r="AN1493" s="116">
        <f t="shared" si="381"/>
        <v>0</v>
      </c>
      <c r="AO1493" s="116">
        <f t="shared" si="382"/>
        <v>0</v>
      </c>
      <c r="AP1493" s="116">
        <f t="shared" si="383"/>
        <v>0</v>
      </c>
      <c r="AQ1493" s="116">
        <f t="shared" si="384"/>
        <v>269</v>
      </c>
    </row>
    <row r="1494" spans="1:43" x14ac:dyDescent="0.25">
      <c r="A1494" s="119" t="s">
        <v>1824</v>
      </c>
      <c r="B1494" s="119" t="s">
        <v>1879</v>
      </c>
      <c r="C1494" s="120">
        <v>73</v>
      </c>
      <c r="D1494" s="120">
        <v>86</v>
      </c>
      <c r="E1494" s="120">
        <v>79</v>
      </c>
      <c r="F1494" s="120">
        <v>60</v>
      </c>
      <c r="G1494" s="120">
        <v>70</v>
      </c>
      <c r="H1494" s="120">
        <v>60</v>
      </c>
      <c r="I1494" s="120">
        <v>62</v>
      </c>
      <c r="J1494" s="120">
        <v>0</v>
      </c>
      <c r="K1494" s="120">
        <v>0</v>
      </c>
      <c r="L1494" s="120">
        <v>0</v>
      </c>
      <c r="M1494" s="120">
        <v>0</v>
      </c>
      <c r="N1494" s="120">
        <v>0</v>
      </c>
      <c r="O1494" s="120">
        <v>0</v>
      </c>
      <c r="P1494" s="120">
        <v>0</v>
      </c>
      <c r="Q1494" s="120">
        <v>0</v>
      </c>
      <c r="R1494" s="120">
        <v>490</v>
      </c>
      <c r="AB1494" s="116">
        <f t="shared" si="369"/>
        <v>73</v>
      </c>
      <c r="AC1494" s="116">
        <f t="shared" si="370"/>
        <v>86</v>
      </c>
      <c r="AD1494" s="116">
        <f t="shared" si="371"/>
        <v>79</v>
      </c>
      <c r="AE1494" s="116">
        <f t="shared" si="372"/>
        <v>60</v>
      </c>
      <c r="AF1494" s="116">
        <f t="shared" si="373"/>
        <v>70</v>
      </c>
      <c r="AG1494" s="116">
        <f t="shared" si="374"/>
        <v>60</v>
      </c>
      <c r="AH1494" s="116">
        <f t="shared" si="375"/>
        <v>62</v>
      </c>
      <c r="AI1494" s="116">
        <f t="shared" si="376"/>
        <v>0</v>
      </c>
      <c r="AJ1494" s="116">
        <f t="shared" si="377"/>
        <v>0</v>
      </c>
      <c r="AK1494" s="116">
        <f t="shared" si="378"/>
        <v>0</v>
      </c>
      <c r="AL1494" s="116">
        <f t="shared" si="379"/>
        <v>0</v>
      </c>
      <c r="AM1494" s="116">
        <f t="shared" si="380"/>
        <v>0</v>
      </c>
      <c r="AN1494" s="116">
        <f t="shared" si="381"/>
        <v>0</v>
      </c>
      <c r="AO1494" s="116">
        <f t="shared" si="382"/>
        <v>0</v>
      </c>
      <c r="AP1494" s="116">
        <f t="shared" si="383"/>
        <v>0</v>
      </c>
      <c r="AQ1494" s="116">
        <f t="shared" si="384"/>
        <v>490</v>
      </c>
    </row>
    <row r="1495" spans="1:43" x14ac:dyDescent="0.25">
      <c r="A1495" s="119" t="s">
        <v>1824</v>
      </c>
      <c r="B1495" s="119" t="s">
        <v>1880</v>
      </c>
      <c r="C1495" s="120">
        <v>0</v>
      </c>
      <c r="D1495" s="120">
        <v>0</v>
      </c>
      <c r="E1495" s="120">
        <v>0</v>
      </c>
      <c r="F1495" s="120">
        <v>0</v>
      </c>
      <c r="G1495" s="120">
        <v>0</v>
      </c>
      <c r="H1495" s="120">
        <v>0</v>
      </c>
      <c r="I1495" s="120">
        <v>0</v>
      </c>
      <c r="J1495" s="120">
        <v>96</v>
      </c>
      <c r="K1495" s="120">
        <v>89</v>
      </c>
      <c r="L1495" s="120">
        <v>90</v>
      </c>
      <c r="M1495" s="120">
        <v>85</v>
      </c>
      <c r="N1495" s="120">
        <v>76</v>
      </c>
      <c r="O1495" s="120">
        <v>83</v>
      </c>
      <c r="P1495" s="120">
        <v>74</v>
      </c>
      <c r="Q1495" s="120">
        <v>0</v>
      </c>
      <c r="R1495" s="120">
        <v>593</v>
      </c>
      <c r="AB1495" s="116">
        <f t="shared" si="369"/>
        <v>0</v>
      </c>
      <c r="AC1495" s="116">
        <f t="shared" si="370"/>
        <v>0</v>
      </c>
      <c r="AD1495" s="116">
        <f t="shared" si="371"/>
        <v>0</v>
      </c>
      <c r="AE1495" s="116">
        <f t="shared" si="372"/>
        <v>0</v>
      </c>
      <c r="AF1495" s="116">
        <f t="shared" si="373"/>
        <v>0</v>
      </c>
      <c r="AG1495" s="116">
        <f t="shared" si="374"/>
        <v>0</v>
      </c>
      <c r="AH1495" s="116">
        <f t="shared" si="375"/>
        <v>0</v>
      </c>
      <c r="AI1495" s="116">
        <f t="shared" si="376"/>
        <v>96</v>
      </c>
      <c r="AJ1495" s="116">
        <f t="shared" si="377"/>
        <v>89</v>
      </c>
      <c r="AK1495" s="116">
        <f t="shared" si="378"/>
        <v>90</v>
      </c>
      <c r="AL1495" s="116">
        <f t="shared" si="379"/>
        <v>85</v>
      </c>
      <c r="AM1495" s="116">
        <f t="shared" si="380"/>
        <v>76</v>
      </c>
      <c r="AN1495" s="116">
        <f t="shared" si="381"/>
        <v>83</v>
      </c>
      <c r="AO1495" s="116">
        <f t="shared" si="382"/>
        <v>74</v>
      </c>
      <c r="AP1495" s="116">
        <f t="shared" si="383"/>
        <v>0</v>
      </c>
      <c r="AQ1495" s="116">
        <f t="shared" si="384"/>
        <v>593</v>
      </c>
    </row>
    <row r="1496" spans="1:43" x14ac:dyDescent="0.25">
      <c r="A1496" s="119" t="s">
        <v>1824</v>
      </c>
      <c r="B1496" s="119" t="s">
        <v>1881</v>
      </c>
      <c r="C1496" s="120">
        <v>0</v>
      </c>
      <c r="D1496" s="120">
        <v>0</v>
      </c>
      <c r="E1496" s="120">
        <v>0</v>
      </c>
      <c r="F1496" s="120">
        <v>0</v>
      </c>
      <c r="G1496" s="120">
        <v>9</v>
      </c>
      <c r="H1496" s="120">
        <v>8</v>
      </c>
      <c r="I1496" s="120">
        <v>17</v>
      </c>
      <c r="J1496" s="120">
        <v>31</v>
      </c>
      <c r="K1496" s="120">
        <v>26</v>
      </c>
      <c r="L1496" s="120">
        <v>25</v>
      </c>
      <c r="M1496" s="120">
        <v>40</v>
      </c>
      <c r="N1496" s="120">
        <v>35</v>
      </c>
      <c r="O1496" s="120">
        <v>26</v>
      </c>
      <c r="P1496" s="120">
        <v>33</v>
      </c>
      <c r="Q1496" s="120">
        <v>0</v>
      </c>
      <c r="R1496" s="120">
        <v>250</v>
      </c>
      <c r="AB1496" s="116">
        <f t="shared" si="369"/>
        <v>0</v>
      </c>
      <c r="AC1496" s="116">
        <f t="shared" si="370"/>
        <v>0</v>
      </c>
      <c r="AD1496" s="116">
        <f t="shared" si="371"/>
        <v>0</v>
      </c>
      <c r="AE1496" s="116">
        <f t="shared" si="372"/>
        <v>0</v>
      </c>
      <c r="AF1496" s="116">
        <f t="shared" si="373"/>
        <v>9</v>
      </c>
      <c r="AG1496" s="116">
        <f t="shared" si="374"/>
        <v>8</v>
      </c>
      <c r="AH1496" s="116">
        <f t="shared" si="375"/>
        <v>17</v>
      </c>
      <c r="AI1496" s="116">
        <f t="shared" si="376"/>
        <v>31</v>
      </c>
      <c r="AJ1496" s="116">
        <f t="shared" si="377"/>
        <v>26</v>
      </c>
      <c r="AK1496" s="116">
        <f t="shared" si="378"/>
        <v>25</v>
      </c>
      <c r="AL1496" s="116">
        <f t="shared" si="379"/>
        <v>40</v>
      </c>
      <c r="AM1496" s="116">
        <f t="shared" si="380"/>
        <v>35</v>
      </c>
      <c r="AN1496" s="116">
        <f t="shared" si="381"/>
        <v>26</v>
      </c>
      <c r="AO1496" s="116">
        <f t="shared" si="382"/>
        <v>33</v>
      </c>
      <c r="AP1496" s="116">
        <f t="shared" si="383"/>
        <v>0</v>
      </c>
      <c r="AQ1496" s="116">
        <f t="shared" si="384"/>
        <v>250</v>
      </c>
    </row>
    <row r="1497" spans="1:43" x14ac:dyDescent="0.25">
      <c r="A1497" s="119" t="s">
        <v>1824</v>
      </c>
      <c r="B1497" s="119" t="s">
        <v>1882</v>
      </c>
      <c r="C1497" s="120">
        <v>39</v>
      </c>
      <c r="D1497" s="120">
        <v>43</v>
      </c>
      <c r="E1497" s="120">
        <v>38</v>
      </c>
      <c r="F1497" s="120">
        <v>39</v>
      </c>
      <c r="G1497" s="120">
        <v>48</v>
      </c>
      <c r="H1497" s="120">
        <v>46</v>
      </c>
      <c r="I1497" s="120">
        <v>38</v>
      </c>
      <c r="J1497" s="120">
        <v>0</v>
      </c>
      <c r="K1497" s="120">
        <v>0</v>
      </c>
      <c r="L1497" s="120">
        <v>0</v>
      </c>
      <c r="M1497" s="120">
        <v>0</v>
      </c>
      <c r="N1497" s="120">
        <v>0</v>
      </c>
      <c r="O1497" s="120">
        <v>0</v>
      </c>
      <c r="P1497" s="120">
        <v>0</v>
      </c>
      <c r="Q1497" s="120">
        <v>0</v>
      </c>
      <c r="R1497" s="120">
        <v>291</v>
      </c>
      <c r="AB1497" s="116">
        <f t="shared" si="369"/>
        <v>39</v>
      </c>
      <c r="AC1497" s="116">
        <f t="shared" si="370"/>
        <v>43</v>
      </c>
      <c r="AD1497" s="116">
        <f t="shared" si="371"/>
        <v>38</v>
      </c>
      <c r="AE1497" s="116">
        <f t="shared" si="372"/>
        <v>39</v>
      </c>
      <c r="AF1497" s="116">
        <f t="shared" si="373"/>
        <v>48</v>
      </c>
      <c r="AG1497" s="116">
        <f t="shared" si="374"/>
        <v>46</v>
      </c>
      <c r="AH1497" s="116">
        <f t="shared" si="375"/>
        <v>38</v>
      </c>
      <c r="AI1497" s="116">
        <f t="shared" si="376"/>
        <v>0</v>
      </c>
      <c r="AJ1497" s="116">
        <f t="shared" si="377"/>
        <v>0</v>
      </c>
      <c r="AK1497" s="116">
        <f t="shared" si="378"/>
        <v>0</v>
      </c>
      <c r="AL1497" s="116">
        <f t="shared" si="379"/>
        <v>0</v>
      </c>
      <c r="AM1497" s="116">
        <f t="shared" si="380"/>
        <v>0</v>
      </c>
      <c r="AN1497" s="116">
        <f t="shared" si="381"/>
        <v>0</v>
      </c>
      <c r="AO1497" s="116">
        <f t="shared" si="382"/>
        <v>0</v>
      </c>
      <c r="AP1497" s="116">
        <f t="shared" si="383"/>
        <v>0</v>
      </c>
      <c r="AQ1497" s="116">
        <f t="shared" si="384"/>
        <v>291</v>
      </c>
    </row>
    <row r="1498" spans="1:43" x14ac:dyDescent="0.25">
      <c r="A1498" s="119" t="s">
        <v>1824</v>
      </c>
      <c r="B1498" s="119" t="s">
        <v>1883</v>
      </c>
      <c r="C1498" s="120">
        <v>0</v>
      </c>
      <c r="D1498" s="120">
        <v>0</v>
      </c>
      <c r="E1498" s="120">
        <v>0</v>
      </c>
      <c r="F1498" s="120">
        <v>0</v>
      </c>
      <c r="G1498" s="120">
        <v>0</v>
      </c>
      <c r="H1498" s="120">
        <v>0</v>
      </c>
      <c r="I1498" s="120">
        <v>0</v>
      </c>
      <c r="J1498" s="120">
        <v>82</v>
      </c>
      <c r="K1498" s="120">
        <v>88</v>
      </c>
      <c r="L1498" s="120">
        <v>92</v>
      </c>
      <c r="M1498" s="120">
        <v>0</v>
      </c>
      <c r="N1498" s="120">
        <v>0</v>
      </c>
      <c r="O1498" s="120">
        <v>0</v>
      </c>
      <c r="P1498" s="120">
        <v>0</v>
      </c>
      <c r="Q1498" s="120">
        <v>0</v>
      </c>
      <c r="R1498" s="120">
        <v>262</v>
      </c>
      <c r="AB1498" s="116">
        <f t="shared" si="369"/>
        <v>0</v>
      </c>
      <c r="AC1498" s="116">
        <f t="shared" si="370"/>
        <v>0</v>
      </c>
      <c r="AD1498" s="116">
        <f t="shared" si="371"/>
        <v>0</v>
      </c>
      <c r="AE1498" s="116">
        <f t="shared" si="372"/>
        <v>0</v>
      </c>
      <c r="AF1498" s="116">
        <f t="shared" si="373"/>
        <v>0</v>
      </c>
      <c r="AG1498" s="116">
        <f t="shared" si="374"/>
        <v>0</v>
      </c>
      <c r="AH1498" s="116">
        <f t="shared" si="375"/>
        <v>0</v>
      </c>
      <c r="AI1498" s="116">
        <f t="shared" si="376"/>
        <v>82</v>
      </c>
      <c r="AJ1498" s="116">
        <f t="shared" si="377"/>
        <v>88</v>
      </c>
      <c r="AK1498" s="116">
        <f t="shared" si="378"/>
        <v>92</v>
      </c>
      <c r="AL1498" s="116">
        <f t="shared" si="379"/>
        <v>0</v>
      </c>
      <c r="AM1498" s="116">
        <f t="shared" si="380"/>
        <v>0</v>
      </c>
      <c r="AN1498" s="116">
        <f t="shared" si="381"/>
        <v>0</v>
      </c>
      <c r="AO1498" s="116">
        <f t="shared" si="382"/>
        <v>0</v>
      </c>
      <c r="AP1498" s="116">
        <f t="shared" si="383"/>
        <v>0</v>
      </c>
      <c r="AQ1498" s="116">
        <f t="shared" si="384"/>
        <v>262</v>
      </c>
    </row>
    <row r="1499" spans="1:43" x14ac:dyDescent="0.25">
      <c r="A1499" s="119" t="s">
        <v>1824</v>
      </c>
      <c r="B1499" s="119" t="s">
        <v>1884</v>
      </c>
      <c r="C1499" s="120">
        <v>0</v>
      </c>
      <c r="D1499" s="120">
        <v>0</v>
      </c>
      <c r="E1499" s="120">
        <v>0</v>
      </c>
      <c r="F1499" s="120">
        <v>0</v>
      </c>
      <c r="G1499" s="120">
        <v>0</v>
      </c>
      <c r="H1499" s="120">
        <v>0</v>
      </c>
      <c r="I1499" s="120">
        <v>0</v>
      </c>
      <c r="J1499" s="120">
        <v>72</v>
      </c>
      <c r="K1499" s="120">
        <v>61</v>
      </c>
      <c r="L1499" s="120">
        <v>73</v>
      </c>
      <c r="M1499" s="120">
        <v>0</v>
      </c>
      <c r="N1499" s="120">
        <v>0</v>
      </c>
      <c r="O1499" s="120">
        <v>0</v>
      </c>
      <c r="P1499" s="120">
        <v>0</v>
      </c>
      <c r="Q1499" s="120">
        <v>0</v>
      </c>
      <c r="R1499" s="120">
        <v>206</v>
      </c>
      <c r="AB1499" s="116">
        <f t="shared" si="369"/>
        <v>0</v>
      </c>
      <c r="AC1499" s="116">
        <f t="shared" si="370"/>
        <v>0</v>
      </c>
      <c r="AD1499" s="116">
        <f t="shared" si="371"/>
        <v>0</v>
      </c>
      <c r="AE1499" s="116">
        <f t="shared" si="372"/>
        <v>0</v>
      </c>
      <c r="AF1499" s="116">
        <f t="shared" si="373"/>
        <v>0</v>
      </c>
      <c r="AG1499" s="116">
        <f t="shared" si="374"/>
        <v>0</v>
      </c>
      <c r="AH1499" s="116">
        <f t="shared" si="375"/>
        <v>0</v>
      </c>
      <c r="AI1499" s="116">
        <f t="shared" si="376"/>
        <v>72</v>
      </c>
      <c r="AJ1499" s="116">
        <f t="shared" si="377"/>
        <v>61</v>
      </c>
      <c r="AK1499" s="116">
        <f t="shared" si="378"/>
        <v>73</v>
      </c>
      <c r="AL1499" s="116">
        <f t="shared" si="379"/>
        <v>0</v>
      </c>
      <c r="AM1499" s="116">
        <f t="shared" si="380"/>
        <v>0</v>
      </c>
      <c r="AN1499" s="116">
        <f t="shared" si="381"/>
        <v>0</v>
      </c>
      <c r="AO1499" s="116">
        <f t="shared" si="382"/>
        <v>0</v>
      </c>
      <c r="AP1499" s="116">
        <f t="shared" si="383"/>
        <v>0</v>
      </c>
      <c r="AQ1499" s="116">
        <f t="shared" si="384"/>
        <v>206</v>
      </c>
    </row>
    <row r="1500" spans="1:43" x14ac:dyDescent="0.25">
      <c r="A1500" s="119" t="s">
        <v>1824</v>
      </c>
      <c r="B1500" s="119" t="s">
        <v>1885</v>
      </c>
      <c r="C1500" s="120">
        <v>42</v>
      </c>
      <c r="D1500" s="120">
        <v>30</v>
      </c>
      <c r="E1500" s="120">
        <v>33</v>
      </c>
      <c r="F1500" s="120">
        <v>40</v>
      </c>
      <c r="G1500" s="120">
        <v>26</v>
      </c>
      <c r="H1500" s="120">
        <v>35</v>
      </c>
      <c r="I1500" s="120">
        <v>28</v>
      </c>
      <c r="J1500" s="120">
        <v>0</v>
      </c>
      <c r="K1500" s="120">
        <v>0</v>
      </c>
      <c r="L1500" s="120">
        <v>0</v>
      </c>
      <c r="M1500" s="120">
        <v>0</v>
      </c>
      <c r="N1500" s="120">
        <v>0</v>
      </c>
      <c r="O1500" s="120">
        <v>0</v>
      </c>
      <c r="P1500" s="120">
        <v>0</v>
      </c>
      <c r="Q1500" s="120">
        <v>0</v>
      </c>
      <c r="R1500" s="120">
        <v>234</v>
      </c>
      <c r="AB1500" s="116">
        <f t="shared" si="369"/>
        <v>42</v>
      </c>
      <c r="AC1500" s="116">
        <f t="shared" si="370"/>
        <v>30</v>
      </c>
      <c r="AD1500" s="116">
        <f t="shared" si="371"/>
        <v>33</v>
      </c>
      <c r="AE1500" s="116">
        <f t="shared" si="372"/>
        <v>40</v>
      </c>
      <c r="AF1500" s="116">
        <f t="shared" si="373"/>
        <v>26</v>
      </c>
      <c r="AG1500" s="116">
        <f t="shared" si="374"/>
        <v>35</v>
      </c>
      <c r="AH1500" s="116">
        <f t="shared" si="375"/>
        <v>28</v>
      </c>
      <c r="AI1500" s="116">
        <f t="shared" si="376"/>
        <v>0</v>
      </c>
      <c r="AJ1500" s="116">
        <f t="shared" si="377"/>
        <v>0</v>
      </c>
      <c r="AK1500" s="116">
        <f t="shared" si="378"/>
        <v>0</v>
      </c>
      <c r="AL1500" s="116">
        <f t="shared" si="379"/>
        <v>0</v>
      </c>
      <c r="AM1500" s="116">
        <f t="shared" si="380"/>
        <v>0</v>
      </c>
      <c r="AN1500" s="116">
        <f t="shared" si="381"/>
        <v>0</v>
      </c>
      <c r="AO1500" s="116">
        <f t="shared" si="382"/>
        <v>0</v>
      </c>
      <c r="AP1500" s="116">
        <f t="shared" si="383"/>
        <v>0</v>
      </c>
      <c r="AQ1500" s="116">
        <f t="shared" si="384"/>
        <v>234</v>
      </c>
    </row>
    <row r="1501" spans="1:43" x14ac:dyDescent="0.25">
      <c r="A1501" s="119" t="s">
        <v>1824</v>
      </c>
      <c r="B1501" s="119" t="s">
        <v>1122</v>
      </c>
      <c r="C1501" s="120">
        <v>94</v>
      </c>
      <c r="D1501" s="120">
        <v>65</v>
      </c>
      <c r="E1501" s="120">
        <v>48</v>
      </c>
      <c r="F1501" s="120">
        <v>65</v>
      </c>
      <c r="G1501" s="120">
        <v>69</v>
      </c>
      <c r="H1501" s="120">
        <v>40</v>
      </c>
      <c r="I1501" s="120">
        <v>49</v>
      </c>
      <c r="J1501" s="120">
        <v>0</v>
      </c>
      <c r="K1501" s="120">
        <v>0</v>
      </c>
      <c r="L1501" s="120">
        <v>0</v>
      </c>
      <c r="M1501" s="120">
        <v>0</v>
      </c>
      <c r="N1501" s="120">
        <v>0</v>
      </c>
      <c r="O1501" s="120">
        <v>0</v>
      </c>
      <c r="P1501" s="120">
        <v>0</v>
      </c>
      <c r="Q1501" s="120">
        <v>0</v>
      </c>
      <c r="R1501" s="120">
        <v>430</v>
      </c>
      <c r="AB1501" s="116">
        <f t="shared" si="369"/>
        <v>94</v>
      </c>
      <c r="AC1501" s="116">
        <f t="shared" si="370"/>
        <v>65</v>
      </c>
      <c r="AD1501" s="116">
        <f t="shared" si="371"/>
        <v>48</v>
      </c>
      <c r="AE1501" s="116">
        <f t="shared" si="372"/>
        <v>65</v>
      </c>
      <c r="AF1501" s="116">
        <f t="shared" si="373"/>
        <v>69</v>
      </c>
      <c r="AG1501" s="116">
        <f t="shared" si="374"/>
        <v>40</v>
      </c>
      <c r="AH1501" s="116">
        <f t="shared" si="375"/>
        <v>49</v>
      </c>
      <c r="AI1501" s="116">
        <f t="shared" si="376"/>
        <v>0</v>
      </c>
      <c r="AJ1501" s="116">
        <f t="shared" si="377"/>
        <v>0</v>
      </c>
      <c r="AK1501" s="116">
        <f t="shared" si="378"/>
        <v>0</v>
      </c>
      <c r="AL1501" s="116">
        <f t="shared" si="379"/>
        <v>0</v>
      </c>
      <c r="AM1501" s="116">
        <f t="shared" si="380"/>
        <v>0</v>
      </c>
      <c r="AN1501" s="116">
        <f t="shared" si="381"/>
        <v>0</v>
      </c>
      <c r="AO1501" s="116">
        <f t="shared" si="382"/>
        <v>0</v>
      </c>
      <c r="AP1501" s="116">
        <f t="shared" si="383"/>
        <v>0</v>
      </c>
      <c r="AQ1501" s="116">
        <f t="shared" si="384"/>
        <v>430</v>
      </c>
    </row>
    <row r="1502" spans="1:43" x14ac:dyDescent="0.25">
      <c r="A1502" s="119" t="s">
        <v>1824</v>
      </c>
      <c r="B1502" s="119" t="s">
        <v>1886</v>
      </c>
      <c r="C1502" s="120">
        <v>18</v>
      </c>
      <c r="D1502" s="120">
        <v>57</v>
      </c>
      <c r="E1502" s="120">
        <v>42</v>
      </c>
      <c r="F1502" s="120">
        <v>75</v>
      </c>
      <c r="G1502" s="120">
        <v>59</v>
      </c>
      <c r="H1502" s="120">
        <v>60</v>
      </c>
      <c r="I1502" s="120">
        <v>67</v>
      </c>
      <c r="J1502" s="120">
        <v>0</v>
      </c>
      <c r="K1502" s="120">
        <v>0</v>
      </c>
      <c r="L1502" s="120">
        <v>0</v>
      </c>
      <c r="M1502" s="120">
        <v>0</v>
      </c>
      <c r="N1502" s="120">
        <v>0</v>
      </c>
      <c r="O1502" s="120">
        <v>0</v>
      </c>
      <c r="P1502" s="120">
        <v>0</v>
      </c>
      <c r="Q1502" s="120">
        <v>0</v>
      </c>
      <c r="R1502" s="120">
        <v>378</v>
      </c>
      <c r="AB1502" s="116">
        <f t="shared" si="369"/>
        <v>18</v>
      </c>
      <c r="AC1502" s="116">
        <f t="shared" si="370"/>
        <v>57</v>
      </c>
      <c r="AD1502" s="116">
        <f t="shared" si="371"/>
        <v>42</v>
      </c>
      <c r="AE1502" s="116">
        <f t="shared" si="372"/>
        <v>75</v>
      </c>
      <c r="AF1502" s="116">
        <f t="shared" si="373"/>
        <v>59</v>
      </c>
      <c r="AG1502" s="116">
        <f t="shared" si="374"/>
        <v>60</v>
      </c>
      <c r="AH1502" s="116">
        <f t="shared" si="375"/>
        <v>67</v>
      </c>
      <c r="AI1502" s="116">
        <f t="shared" si="376"/>
        <v>0</v>
      </c>
      <c r="AJ1502" s="116">
        <f t="shared" si="377"/>
        <v>0</v>
      </c>
      <c r="AK1502" s="116">
        <f t="shared" si="378"/>
        <v>0</v>
      </c>
      <c r="AL1502" s="116">
        <f t="shared" si="379"/>
        <v>0</v>
      </c>
      <c r="AM1502" s="116">
        <f t="shared" si="380"/>
        <v>0</v>
      </c>
      <c r="AN1502" s="116">
        <f t="shared" si="381"/>
        <v>0</v>
      </c>
      <c r="AO1502" s="116">
        <f t="shared" si="382"/>
        <v>0</v>
      </c>
      <c r="AP1502" s="116">
        <f t="shared" si="383"/>
        <v>0</v>
      </c>
      <c r="AQ1502" s="116">
        <f t="shared" si="384"/>
        <v>378</v>
      </c>
    </row>
    <row r="1503" spans="1:43" x14ac:dyDescent="0.25">
      <c r="A1503" s="119" t="s">
        <v>1824</v>
      </c>
      <c r="B1503" s="119" t="s">
        <v>1887</v>
      </c>
      <c r="C1503" s="120">
        <v>57</v>
      </c>
      <c r="D1503" s="120">
        <v>74</v>
      </c>
      <c r="E1503" s="120">
        <v>77</v>
      </c>
      <c r="F1503" s="120">
        <v>62</v>
      </c>
      <c r="G1503" s="120">
        <v>81</v>
      </c>
      <c r="H1503" s="120">
        <v>83</v>
      </c>
      <c r="I1503" s="120">
        <v>49</v>
      </c>
      <c r="J1503" s="120">
        <v>0</v>
      </c>
      <c r="K1503" s="120">
        <v>0</v>
      </c>
      <c r="L1503" s="120">
        <v>0</v>
      </c>
      <c r="M1503" s="120">
        <v>0</v>
      </c>
      <c r="N1503" s="120">
        <v>0</v>
      </c>
      <c r="O1503" s="120">
        <v>0</v>
      </c>
      <c r="P1503" s="120">
        <v>0</v>
      </c>
      <c r="Q1503" s="120">
        <v>0</v>
      </c>
      <c r="R1503" s="120">
        <v>483</v>
      </c>
      <c r="AB1503" s="116">
        <f t="shared" si="369"/>
        <v>57</v>
      </c>
      <c r="AC1503" s="116">
        <f t="shared" si="370"/>
        <v>74</v>
      </c>
      <c r="AD1503" s="116">
        <f t="shared" si="371"/>
        <v>77</v>
      </c>
      <c r="AE1503" s="116">
        <f t="shared" si="372"/>
        <v>62</v>
      </c>
      <c r="AF1503" s="116">
        <f t="shared" si="373"/>
        <v>81</v>
      </c>
      <c r="AG1503" s="116">
        <f t="shared" si="374"/>
        <v>83</v>
      </c>
      <c r="AH1503" s="116">
        <f t="shared" si="375"/>
        <v>49</v>
      </c>
      <c r="AI1503" s="116">
        <f t="shared" si="376"/>
        <v>0</v>
      </c>
      <c r="AJ1503" s="116">
        <f t="shared" si="377"/>
        <v>0</v>
      </c>
      <c r="AK1503" s="116">
        <f t="shared" si="378"/>
        <v>0</v>
      </c>
      <c r="AL1503" s="116">
        <f t="shared" si="379"/>
        <v>0</v>
      </c>
      <c r="AM1503" s="116">
        <f t="shared" si="380"/>
        <v>0</v>
      </c>
      <c r="AN1503" s="116">
        <f t="shared" si="381"/>
        <v>0</v>
      </c>
      <c r="AO1503" s="116">
        <f t="shared" si="382"/>
        <v>0</v>
      </c>
      <c r="AP1503" s="116">
        <f t="shared" si="383"/>
        <v>0</v>
      </c>
      <c r="AQ1503" s="116">
        <f t="shared" si="384"/>
        <v>483</v>
      </c>
    </row>
    <row r="1504" spans="1:43" x14ac:dyDescent="0.25">
      <c r="A1504" s="119" t="s">
        <v>1888</v>
      </c>
      <c r="B1504" s="119" t="s">
        <v>1889</v>
      </c>
      <c r="C1504" s="120">
        <v>0</v>
      </c>
      <c r="D1504" s="120">
        <v>92</v>
      </c>
      <c r="E1504" s="120">
        <v>104</v>
      </c>
      <c r="F1504" s="120">
        <v>111</v>
      </c>
      <c r="G1504" s="120">
        <v>113</v>
      </c>
      <c r="H1504" s="120">
        <v>128</v>
      </c>
      <c r="I1504" s="120">
        <v>126</v>
      </c>
      <c r="J1504" s="120">
        <v>124</v>
      </c>
      <c r="K1504" s="120">
        <v>135</v>
      </c>
      <c r="L1504" s="120">
        <v>122</v>
      </c>
      <c r="M1504" s="120">
        <v>116</v>
      </c>
      <c r="N1504" s="120">
        <v>135</v>
      </c>
      <c r="O1504" s="120">
        <v>96</v>
      </c>
      <c r="P1504" s="120">
        <v>107</v>
      </c>
      <c r="Q1504" s="120">
        <v>2</v>
      </c>
      <c r="R1504" s="120">
        <v>1511</v>
      </c>
      <c r="AB1504" s="116">
        <f t="shared" si="369"/>
        <v>0</v>
      </c>
      <c r="AC1504" s="116">
        <f t="shared" si="370"/>
        <v>92</v>
      </c>
      <c r="AD1504" s="116">
        <f t="shared" si="371"/>
        <v>104</v>
      </c>
      <c r="AE1504" s="116">
        <f t="shared" si="372"/>
        <v>111</v>
      </c>
      <c r="AF1504" s="116">
        <f t="shared" si="373"/>
        <v>113</v>
      </c>
      <c r="AG1504" s="116">
        <f t="shared" si="374"/>
        <v>128</v>
      </c>
      <c r="AH1504" s="116">
        <f t="shared" si="375"/>
        <v>126</v>
      </c>
      <c r="AI1504" s="116">
        <f t="shared" si="376"/>
        <v>124</v>
      </c>
      <c r="AJ1504" s="116">
        <f t="shared" si="377"/>
        <v>135</v>
      </c>
      <c r="AK1504" s="116">
        <f t="shared" si="378"/>
        <v>122</v>
      </c>
      <c r="AL1504" s="116">
        <f t="shared" si="379"/>
        <v>116</v>
      </c>
      <c r="AM1504" s="116">
        <f t="shared" si="380"/>
        <v>135</v>
      </c>
      <c r="AN1504" s="116">
        <f t="shared" si="381"/>
        <v>96</v>
      </c>
      <c r="AO1504" s="116">
        <f t="shared" si="382"/>
        <v>107</v>
      </c>
      <c r="AP1504" s="116">
        <f t="shared" si="383"/>
        <v>2</v>
      </c>
      <c r="AQ1504" s="116">
        <f t="shared" si="384"/>
        <v>1511</v>
      </c>
    </row>
    <row r="1505" spans="1:43" x14ac:dyDescent="0.25">
      <c r="A1505" s="119" t="s">
        <v>1890</v>
      </c>
      <c r="B1505" s="119" t="s">
        <v>1891</v>
      </c>
      <c r="C1505" s="120">
        <v>0</v>
      </c>
      <c r="D1505" s="120">
        <v>54</v>
      </c>
      <c r="E1505" s="120">
        <v>54</v>
      </c>
      <c r="F1505" s="120">
        <v>54</v>
      </c>
      <c r="G1505" s="120">
        <v>54</v>
      </c>
      <c r="H1505" s="120">
        <v>54</v>
      </c>
      <c r="I1505" s="120">
        <v>54</v>
      </c>
      <c r="J1505" s="120">
        <v>54</v>
      </c>
      <c r="K1505" s="120">
        <v>54</v>
      </c>
      <c r="L1505" s="120">
        <v>54</v>
      </c>
      <c r="M1505" s="120">
        <v>0</v>
      </c>
      <c r="N1505" s="120">
        <v>0</v>
      </c>
      <c r="O1505" s="120">
        <v>0</v>
      </c>
      <c r="P1505" s="120">
        <v>0</v>
      </c>
      <c r="Q1505" s="120">
        <v>0</v>
      </c>
      <c r="R1505" s="120">
        <v>486</v>
      </c>
      <c r="AB1505" s="116">
        <f t="shared" si="369"/>
        <v>0</v>
      </c>
      <c r="AC1505" s="116">
        <f t="shared" si="370"/>
        <v>54</v>
      </c>
      <c r="AD1505" s="116">
        <f t="shared" si="371"/>
        <v>54</v>
      </c>
      <c r="AE1505" s="116">
        <f t="shared" si="372"/>
        <v>54</v>
      </c>
      <c r="AF1505" s="116">
        <f t="shared" si="373"/>
        <v>54</v>
      </c>
      <c r="AG1505" s="116">
        <f t="shared" si="374"/>
        <v>54</v>
      </c>
      <c r="AH1505" s="116">
        <f t="shared" si="375"/>
        <v>54</v>
      </c>
      <c r="AI1505" s="116">
        <f t="shared" si="376"/>
        <v>54</v>
      </c>
      <c r="AJ1505" s="116">
        <f t="shared" si="377"/>
        <v>54</v>
      </c>
      <c r="AK1505" s="116">
        <f t="shared" si="378"/>
        <v>54</v>
      </c>
      <c r="AL1505" s="116">
        <f t="shared" si="379"/>
        <v>0</v>
      </c>
      <c r="AM1505" s="116">
        <f t="shared" si="380"/>
        <v>0</v>
      </c>
      <c r="AN1505" s="116">
        <f t="shared" si="381"/>
        <v>0</v>
      </c>
      <c r="AO1505" s="116">
        <f t="shared" si="382"/>
        <v>0</v>
      </c>
      <c r="AP1505" s="116">
        <f t="shared" si="383"/>
        <v>0</v>
      </c>
      <c r="AQ1505" s="116">
        <f t="shared" si="384"/>
        <v>486</v>
      </c>
    </row>
    <row r="1506" spans="1:43" x14ac:dyDescent="0.25">
      <c r="A1506" s="119" t="s">
        <v>1892</v>
      </c>
      <c r="B1506" s="119" t="s">
        <v>1893</v>
      </c>
      <c r="C1506" s="120">
        <v>0</v>
      </c>
      <c r="D1506" s="120">
        <v>46</v>
      </c>
      <c r="E1506" s="120">
        <v>45</v>
      </c>
      <c r="F1506" s="120">
        <v>43</v>
      </c>
      <c r="G1506" s="120">
        <v>47</v>
      </c>
      <c r="H1506" s="120">
        <v>48</v>
      </c>
      <c r="I1506" s="120">
        <v>0</v>
      </c>
      <c r="J1506" s="120">
        <v>0</v>
      </c>
      <c r="K1506" s="120">
        <v>0</v>
      </c>
      <c r="L1506" s="120">
        <v>0</v>
      </c>
      <c r="M1506" s="120">
        <v>0</v>
      </c>
      <c r="N1506" s="120">
        <v>0</v>
      </c>
      <c r="O1506" s="120">
        <v>0</v>
      </c>
      <c r="P1506" s="120">
        <v>0</v>
      </c>
      <c r="Q1506" s="120">
        <v>0</v>
      </c>
      <c r="R1506" s="120">
        <v>229</v>
      </c>
      <c r="AB1506" s="116">
        <f t="shared" si="369"/>
        <v>0</v>
      </c>
      <c r="AC1506" s="116">
        <f t="shared" si="370"/>
        <v>46</v>
      </c>
      <c r="AD1506" s="116">
        <f t="shared" si="371"/>
        <v>45</v>
      </c>
      <c r="AE1506" s="116">
        <f t="shared" si="372"/>
        <v>43</v>
      </c>
      <c r="AF1506" s="116">
        <f t="shared" si="373"/>
        <v>47</v>
      </c>
      <c r="AG1506" s="116">
        <f t="shared" si="374"/>
        <v>48</v>
      </c>
      <c r="AH1506" s="116">
        <f t="shared" si="375"/>
        <v>0</v>
      </c>
      <c r="AI1506" s="116">
        <f t="shared" si="376"/>
        <v>0</v>
      </c>
      <c r="AJ1506" s="116">
        <f t="shared" si="377"/>
        <v>0</v>
      </c>
      <c r="AK1506" s="116">
        <f t="shared" si="378"/>
        <v>0</v>
      </c>
      <c r="AL1506" s="116">
        <f t="shared" si="379"/>
        <v>0</v>
      </c>
      <c r="AM1506" s="116">
        <f t="shared" si="380"/>
        <v>0</v>
      </c>
      <c r="AN1506" s="116">
        <f t="shared" si="381"/>
        <v>0</v>
      </c>
      <c r="AO1506" s="116">
        <f t="shared" si="382"/>
        <v>0</v>
      </c>
      <c r="AP1506" s="116">
        <f t="shared" si="383"/>
        <v>0</v>
      </c>
      <c r="AQ1506" s="116">
        <f t="shared" si="384"/>
        <v>229</v>
      </c>
    </row>
    <row r="1507" spans="1:43" x14ac:dyDescent="0.25">
      <c r="A1507" s="119" t="s">
        <v>1892</v>
      </c>
      <c r="B1507" s="119" t="s">
        <v>1894</v>
      </c>
      <c r="C1507" s="120">
        <v>0</v>
      </c>
      <c r="D1507" s="120">
        <v>80</v>
      </c>
      <c r="E1507" s="120">
        <v>83</v>
      </c>
      <c r="F1507" s="120">
        <v>78</v>
      </c>
      <c r="G1507" s="120">
        <v>67</v>
      </c>
      <c r="H1507" s="120">
        <v>72</v>
      </c>
      <c r="I1507" s="120">
        <v>0</v>
      </c>
      <c r="J1507" s="120">
        <v>0</v>
      </c>
      <c r="K1507" s="120">
        <v>0</v>
      </c>
      <c r="L1507" s="120">
        <v>0</v>
      </c>
      <c r="M1507" s="120">
        <v>0</v>
      </c>
      <c r="N1507" s="120">
        <v>0</v>
      </c>
      <c r="O1507" s="120">
        <v>0</v>
      </c>
      <c r="P1507" s="120">
        <v>0</v>
      </c>
      <c r="Q1507" s="120">
        <v>0</v>
      </c>
      <c r="R1507" s="120">
        <v>380</v>
      </c>
      <c r="AB1507" s="116">
        <f t="shared" si="369"/>
        <v>0</v>
      </c>
      <c r="AC1507" s="116">
        <f t="shared" si="370"/>
        <v>80</v>
      </c>
      <c r="AD1507" s="116">
        <f t="shared" si="371"/>
        <v>83</v>
      </c>
      <c r="AE1507" s="116">
        <f t="shared" si="372"/>
        <v>78</v>
      </c>
      <c r="AF1507" s="116">
        <f t="shared" si="373"/>
        <v>67</v>
      </c>
      <c r="AG1507" s="116">
        <f t="shared" si="374"/>
        <v>72</v>
      </c>
      <c r="AH1507" s="116">
        <f t="shared" si="375"/>
        <v>0</v>
      </c>
      <c r="AI1507" s="116">
        <f t="shared" si="376"/>
        <v>0</v>
      </c>
      <c r="AJ1507" s="116">
        <f t="shared" si="377"/>
        <v>0</v>
      </c>
      <c r="AK1507" s="116">
        <f t="shared" si="378"/>
        <v>0</v>
      </c>
      <c r="AL1507" s="116">
        <f t="shared" si="379"/>
        <v>0</v>
      </c>
      <c r="AM1507" s="116">
        <f t="shared" si="380"/>
        <v>0</v>
      </c>
      <c r="AN1507" s="116">
        <f t="shared" si="381"/>
        <v>0</v>
      </c>
      <c r="AO1507" s="116">
        <f t="shared" si="382"/>
        <v>0</v>
      </c>
      <c r="AP1507" s="116">
        <f t="shared" si="383"/>
        <v>0</v>
      </c>
      <c r="AQ1507" s="116">
        <f t="shared" si="384"/>
        <v>380</v>
      </c>
    </row>
    <row r="1508" spans="1:43" x14ac:dyDescent="0.25">
      <c r="A1508" s="119" t="s">
        <v>1892</v>
      </c>
      <c r="B1508" s="119" t="s">
        <v>1766</v>
      </c>
      <c r="C1508" s="120">
        <v>0</v>
      </c>
      <c r="D1508" s="120">
        <v>70</v>
      </c>
      <c r="E1508" s="120">
        <v>72</v>
      </c>
      <c r="F1508" s="120">
        <v>69</v>
      </c>
      <c r="G1508" s="120">
        <v>71</v>
      </c>
      <c r="H1508" s="120">
        <v>65</v>
      </c>
      <c r="I1508" s="120">
        <v>0</v>
      </c>
      <c r="J1508" s="120">
        <v>0</v>
      </c>
      <c r="K1508" s="120">
        <v>0</v>
      </c>
      <c r="L1508" s="120">
        <v>0</v>
      </c>
      <c r="M1508" s="120">
        <v>0</v>
      </c>
      <c r="N1508" s="120">
        <v>0</v>
      </c>
      <c r="O1508" s="120">
        <v>0</v>
      </c>
      <c r="P1508" s="120">
        <v>0</v>
      </c>
      <c r="Q1508" s="120">
        <v>0</v>
      </c>
      <c r="R1508" s="120">
        <v>347</v>
      </c>
      <c r="AB1508" s="116">
        <f t="shared" si="369"/>
        <v>0</v>
      </c>
      <c r="AC1508" s="116">
        <f t="shared" si="370"/>
        <v>70</v>
      </c>
      <c r="AD1508" s="116">
        <f t="shared" si="371"/>
        <v>72</v>
      </c>
      <c r="AE1508" s="116">
        <f t="shared" si="372"/>
        <v>69</v>
      </c>
      <c r="AF1508" s="116">
        <f t="shared" si="373"/>
        <v>71</v>
      </c>
      <c r="AG1508" s="116">
        <f t="shared" si="374"/>
        <v>65</v>
      </c>
      <c r="AH1508" s="116">
        <f t="shared" si="375"/>
        <v>0</v>
      </c>
      <c r="AI1508" s="116">
        <f t="shared" si="376"/>
        <v>0</v>
      </c>
      <c r="AJ1508" s="116">
        <f t="shared" si="377"/>
        <v>0</v>
      </c>
      <c r="AK1508" s="116">
        <f t="shared" si="378"/>
        <v>0</v>
      </c>
      <c r="AL1508" s="116">
        <f t="shared" si="379"/>
        <v>0</v>
      </c>
      <c r="AM1508" s="116">
        <f t="shared" si="380"/>
        <v>0</v>
      </c>
      <c r="AN1508" s="116">
        <f t="shared" si="381"/>
        <v>0</v>
      </c>
      <c r="AO1508" s="116">
        <f t="shared" si="382"/>
        <v>0</v>
      </c>
      <c r="AP1508" s="116">
        <f t="shared" si="383"/>
        <v>0</v>
      </c>
      <c r="AQ1508" s="116">
        <f t="shared" si="384"/>
        <v>347</v>
      </c>
    </row>
    <row r="1509" spans="1:43" x14ac:dyDescent="0.25">
      <c r="A1509" s="119" t="s">
        <v>1892</v>
      </c>
      <c r="B1509" s="119" t="s">
        <v>1895</v>
      </c>
      <c r="C1509" s="120">
        <v>0</v>
      </c>
      <c r="D1509" s="120">
        <v>0</v>
      </c>
      <c r="E1509" s="120">
        <v>0</v>
      </c>
      <c r="F1509" s="120">
        <v>0</v>
      </c>
      <c r="G1509" s="120">
        <v>0</v>
      </c>
      <c r="H1509" s="120">
        <v>0</v>
      </c>
      <c r="I1509" s="120">
        <v>170</v>
      </c>
      <c r="J1509" s="120">
        <v>178</v>
      </c>
      <c r="K1509" s="120">
        <v>157</v>
      </c>
      <c r="L1509" s="120">
        <v>184</v>
      </c>
      <c r="M1509" s="120">
        <v>0</v>
      </c>
      <c r="N1509" s="120">
        <v>0</v>
      </c>
      <c r="O1509" s="120">
        <v>0</v>
      </c>
      <c r="P1509" s="120">
        <v>0</v>
      </c>
      <c r="Q1509" s="120">
        <v>0</v>
      </c>
      <c r="R1509" s="120">
        <v>689</v>
      </c>
      <c r="AB1509" s="116">
        <f t="shared" si="369"/>
        <v>0</v>
      </c>
      <c r="AC1509" s="116">
        <f t="shared" si="370"/>
        <v>0</v>
      </c>
      <c r="AD1509" s="116">
        <f t="shared" si="371"/>
        <v>0</v>
      </c>
      <c r="AE1509" s="116">
        <f t="shared" si="372"/>
        <v>0</v>
      </c>
      <c r="AF1509" s="116">
        <f t="shared" si="373"/>
        <v>0</v>
      </c>
      <c r="AG1509" s="116">
        <f t="shared" si="374"/>
        <v>0</v>
      </c>
      <c r="AH1509" s="116">
        <f t="shared" si="375"/>
        <v>170</v>
      </c>
      <c r="AI1509" s="116">
        <f t="shared" si="376"/>
        <v>178</v>
      </c>
      <c r="AJ1509" s="116">
        <f t="shared" si="377"/>
        <v>157</v>
      </c>
      <c r="AK1509" s="116">
        <f t="shared" si="378"/>
        <v>184</v>
      </c>
      <c r="AL1509" s="116">
        <f t="shared" si="379"/>
        <v>0</v>
      </c>
      <c r="AM1509" s="116">
        <f t="shared" si="380"/>
        <v>0</v>
      </c>
      <c r="AN1509" s="116">
        <f t="shared" si="381"/>
        <v>0</v>
      </c>
      <c r="AO1509" s="116">
        <f t="shared" si="382"/>
        <v>0</v>
      </c>
      <c r="AP1509" s="116">
        <f t="shared" si="383"/>
        <v>0</v>
      </c>
      <c r="AQ1509" s="116">
        <f t="shared" si="384"/>
        <v>689</v>
      </c>
    </row>
    <row r="1510" spans="1:43" x14ac:dyDescent="0.25">
      <c r="A1510" s="119" t="s">
        <v>1892</v>
      </c>
      <c r="B1510" s="119" t="s">
        <v>1896</v>
      </c>
      <c r="C1510" s="120">
        <v>94</v>
      </c>
      <c r="D1510" s="120">
        <v>0</v>
      </c>
      <c r="E1510" s="120">
        <v>0</v>
      </c>
      <c r="F1510" s="120">
        <v>0</v>
      </c>
      <c r="G1510" s="120">
        <v>0</v>
      </c>
      <c r="H1510" s="120">
        <v>0</v>
      </c>
      <c r="I1510" s="120">
        <v>0</v>
      </c>
      <c r="J1510" s="120">
        <v>0</v>
      </c>
      <c r="K1510" s="120">
        <v>0</v>
      </c>
      <c r="L1510" s="120">
        <v>0</v>
      </c>
      <c r="M1510" s="120">
        <v>0</v>
      </c>
      <c r="N1510" s="120">
        <v>0</v>
      </c>
      <c r="O1510" s="120">
        <v>0</v>
      </c>
      <c r="P1510" s="120">
        <v>0</v>
      </c>
      <c r="Q1510" s="120">
        <v>0</v>
      </c>
      <c r="R1510" s="120">
        <v>94</v>
      </c>
      <c r="AB1510" s="116">
        <f t="shared" si="369"/>
        <v>94</v>
      </c>
      <c r="AC1510" s="116">
        <f t="shared" si="370"/>
        <v>0</v>
      </c>
      <c r="AD1510" s="116">
        <f t="shared" si="371"/>
        <v>0</v>
      </c>
      <c r="AE1510" s="116">
        <f t="shared" si="372"/>
        <v>0</v>
      </c>
      <c r="AF1510" s="116">
        <f t="shared" si="373"/>
        <v>0</v>
      </c>
      <c r="AG1510" s="116">
        <f t="shared" si="374"/>
        <v>0</v>
      </c>
      <c r="AH1510" s="116">
        <f t="shared" si="375"/>
        <v>0</v>
      </c>
      <c r="AI1510" s="116">
        <f t="shared" si="376"/>
        <v>0</v>
      </c>
      <c r="AJ1510" s="116">
        <f t="shared" si="377"/>
        <v>0</v>
      </c>
      <c r="AK1510" s="116">
        <f t="shared" si="378"/>
        <v>0</v>
      </c>
      <c r="AL1510" s="116">
        <f t="shared" si="379"/>
        <v>0</v>
      </c>
      <c r="AM1510" s="116">
        <f t="shared" si="380"/>
        <v>0</v>
      </c>
      <c r="AN1510" s="116">
        <f t="shared" si="381"/>
        <v>0</v>
      </c>
      <c r="AO1510" s="116">
        <f t="shared" si="382"/>
        <v>0</v>
      </c>
      <c r="AP1510" s="116">
        <f t="shared" si="383"/>
        <v>0</v>
      </c>
      <c r="AQ1510" s="116">
        <f t="shared" si="384"/>
        <v>94</v>
      </c>
    </row>
    <row r="1511" spans="1:43" x14ac:dyDescent="0.25">
      <c r="A1511" s="119" t="s">
        <v>1892</v>
      </c>
      <c r="B1511" s="119" t="s">
        <v>1897</v>
      </c>
      <c r="C1511" s="120">
        <v>0</v>
      </c>
      <c r="D1511" s="120">
        <v>0</v>
      </c>
      <c r="E1511" s="120">
        <v>0</v>
      </c>
      <c r="F1511" s="120">
        <v>0</v>
      </c>
      <c r="G1511" s="120">
        <v>0</v>
      </c>
      <c r="H1511" s="120">
        <v>0</v>
      </c>
      <c r="I1511" s="120">
        <v>0</v>
      </c>
      <c r="J1511" s="120">
        <v>0</v>
      </c>
      <c r="K1511" s="120">
        <v>0</v>
      </c>
      <c r="L1511" s="120">
        <v>0</v>
      </c>
      <c r="M1511" s="120">
        <v>153</v>
      </c>
      <c r="N1511" s="120">
        <v>132</v>
      </c>
      <c r="O1511" s="120">
        <v>168</v>
      </c>
      <c r="P1511" s="120">
        <v>140</v>
      </c>
      <c r="Q1511" s="120">
        <v>6</v>
      </c>
      <c r="R1511" s="120">
        <v>599</v>
      </c>
      <c r="AB1511" s="116">
        <f t="shared" si="369"/>
        <v>0</v>
      </c>
      <c r="AC1511" s="116">
        <f t="shared" si="370"/>
        <v>0</v>
      </c>
      <c r="AD1511" s="116">
        <f t="shared" si="371"/>
        <v>0</v>
      </c>
      <c r="AE1511" s="116">
        <f t="shared" si="372"/>
        <v>0</v>
      </c>
      <c r="AF1511" s="116">
        <f t="shared" si="373"/>
        <v>0</v>
      </c>
      <c r="AG1511" s="116">
        <f t="shared" si="374"/>
        <v>0</v>
      </c>
      <c r="AH1511" s="116">
        <f t="shared" si="375"/>
        <v>0</v>
      </c>
      <c r="AI1511" s="116">
        <f t="shared" si="376"/>
        <v>0</v>
      </c>
      <c r="AJ1511" s="116">
        <f t="shared" si="377"/>
        <v>0</v>
      </c>
      <c r="AK1511" s="116">
        <f t="shared" si="378"/>
        <v>0</v>
      </c>
      <c r="AL1511" s="116">
        <f t="shared" si="379"/>
        <v>153</v>
      </c>
      <c r="AM1511" s="116">
        <f t="shared" si="380"/>
        <v>132</v>
      </c>
      <c r="AN1511" s="116">
        <f t="shared" si="381"/>
        <v>168</v>
      </c>
      <c r="AO1511" s="116">
        <f t="shared" si="382"/>
        <v>140</v>
      </c>
      <c r="AP1511" s="116">
        <f t="shared" si="383"/>
        <v>6</v>
      </c>
      <c r="AQ1511" s="116">
        <f t="shared" si="384"/>
        <v>599</v>
      </c>
    </row>
    <row r="1512" spans="1:43" x14ac:dyDescent="0.25">
      <c r="A1512" s="119" t="s">
        <v>1898</v>
      </c>
      <c r="B1512" s="119" t="s">
        <v>1899</v>
      </c>
      <c r="C1512" s="120">
        <v>101</v>
      </c>
      <c r="D1512" s="120">
        <v>0</v>
      </c>
      <c r="E1512" s="120">
        <v>0</v>
      </c>
      <c r="F1512" s="120">
        <v>0</v>
      </c>
      <c r="G1512" s="120">
        <v>0</v>
      </c>
      <c r="H1512" s="120">
        <v>0</v>
      </c>
      <c r="I1512" s="120">
        <v>0</v>
      </c>
      <c r="J1512" s="120">
        <v>0</v>
      </c>
      <c r="K1512" s="120">
        <v>0</v>
      </c>
      <c r="L1512" s="120">
        <v>0</v>
      </c>
      <c r="M1512" s="120">
        <v>0</v>
      </c>
      <c r="N1512" s="120">
        <v>0</v>
      </c>
      <c r="O1512" s="120">
        <v>0</v>
      </c>
      <c r="P1512" s="120">
        <v>0</v>
      </c>
      <c r="Q1512" s="120">
        <v>0</v>
      </c>
      <c r="R1512" s="120">
        <v>101</v>
      </c>
      <c r="AB1512" s="116">
        <f t="shared" si="369"/>
        <v>101</v>
      </c>
      <c r="AC1512" s="116">
        <f t="shared" si="370"/>
        <v>0</v>
      </c>
      <c r="AD1512" s="116">
        <f t="shared" si="371"/>
        <v>0</v>
      </c>
      <c r="AE1512" s="116">
        <f t="shared" si="372"/>
        <v>0</v>
      </c>
      <c r="AF1512" s="116">
        <f t="shared" si="373"/>
        <v>0</v>
      </c>
      <c r="AG1512" s="116">
        <f t="shared" si="374"/>
        <v>0</v>
      </c>
      <c r="AH1512" s="116">
        <f t="shared" si="375"/>
        <v>0</v>
      </c>
      <c r="AI1512" s="116">
        <f t="shared" si="376"/>
        <v>0</v>
      </c>
      <c r="AJ1512" s="116">
        <f t="shared" si="377"/>
        <v>0</v>
      </c>
      <c r="AK1512" s="116">
        <f t="shared" si="378"/>
        <v>0</v>
      </c>
      <c r="AL1512" s="116">
        <f t="shared" si="379"/>
        <v>0</v>
      </c>
      <c r="AM1512" s="116">
        <f t="shared" si="380"/>
        <v>0</v>
      </c>
      <c r="AN1512" s="116">
        <f t="shared" si="381"/>
        <v>0</v>
      </c>
      <c r="AO1512" s="116">
        <f t="shared" si="382"/>
        <v>0</v>
      </c>
      <c r="AP1512" s="116">
        <f t="shared" si="383"/>
        <v>0</v>
      </c>
      <c r="AQ1512" s="116">
        <f t="shared" si="384"/>
        <v>101</v>
      </c>
    </row>
    <row r="1513" spans="1:43" x14ac:dyDescent="0.25">
      <c r="A1513" s="119" t="s">
        <v>1898</v>
      </c>
      <c r="B1513" s="119" t="s">
        <v>1900</v>
      </c>
      <c r="C1513" s="120">
        <v>0</v>
      </c>
      <c r="D1513" s="120">
        <v>52</v>
      </c>
      <c r="E1513" s="120">
        <v>40</v>
      </c>
      <c r="F1513" s="120">
        <v>51</v>
      </c>
      <c r="G1513" s="120">
        <v>61</v>
      </c>
      <c r="H1513" s="120">
        <v>38</v>
      </c>
      <c r="I1513" s="120">
        <v>43</v>
      </c>
      <c r="J1513" s="120">
        <v>0</v>
      </c>
      <c r="K1513" s="120">
        <v>0</v>
      </c>
      <c r="L1513" s="120">
        <v>0</v>
      </c>
      <c r="M1513" s="120">
        <v>0</v>
      </c>
      <c r="N1513" s="120">
        <v>0</v>
      </c>
      <c r="O1513" s="120">
        <v>0</v>
      </c>
      <c r="P1513" s="120">
        <v>0</v>
      </c>
      <c r="Q1513" s="120">
        <v>0</v>
      </c>
      <c r="R1513" s="118">
        <v>285</v>
      </c>
      <c r="AB1513" s="116">
        <f t="shared" si="369"/>
        <v>0</v>
      </c>
      <c r="AC1513" s="116">
        <f t="shared" si="370"/>
        <v>52</v>
      </c>
      <c r="AD1513" s="116">
        <f t="shared" si="371"/>
        <v>40</v>
      </c>
      <c r="AE1513" s="116">
        <f t="shared" si="372"/>
        <v>51</v>
      </c>
      <c r="AF1513" s="116">
        <f t="shared" si="373"/>
        <v>61</v>
      </c>
      <c r="AG1513" s="116">
        <f t="shared" si="374"/>
        <v>38</v>
      </c>
      <c r="AH1513" s="116">
        <f t="shared" si="375"/>
        <v>43</v>
      </c>
      <c r="AI1513" s="116">
        <f t="shared" si="376"/>
        <v>0</v>
      </c>
      <c r="AJ1513" s="116">
        <f t="shared" si="377"/>
        <v>0</v>
      </c>
      <c r="AK1513" s="116">
        <f t="shared" si="378"/>
        <v>0</v>
      </c>
      <c r="AL1513" s="116">
        <f t="shared" si="379"/>
        <v>0</v>
      </c>
      <c r="AM1513" s="116">
        <f t="shared" si="380"/>
        <v>0</v>
      </c>
      <c r="AN1513" s="116">
        <f t="shared" si="381"/>
        <v>0</v>
      </c>
      <c r="AO1513" s="116">
        <f t="shared" si="382"/>
        <v>0</v>
      </c>
      <c r="AP1513" s="116">
        <f t="shared" si="383"/>
        <v>0</v>
      </c>
      <c r="AQ1513" s="116">
        <f t="shared" si="384"/>
        <v>285</v>
      </c>
    </row>
    <row r="1514" spans="1:43" x14ac:dyDescent="0.25">
      <c r="A1514" s="119" t="s">
        <v>1898</v>
      </c>
      <c r="B1514" s="119" t="s">
        <v>1901</v>
      </c>
      <c r="C1514" s="120">
        <v>0</v>
      </c>
      <c r="D1514" s="120">
        <v>55</v>
      </c>
      <c r="E1514" s="120">
        <v>66</v>
      </c>
      <c r="F1514" s="120">
        <v>64</v>
      </c>
      <c r="G1514" s="120">
        <v>69</v>
      </c>
      <c r="H1514" s="120">
        <v>66</v>
      </c>
      <c r="I1514" s="120">
        <v>69</v>
      </c>
      <c r="J1514" s="120">
        <v>0</v>
      </c>
      <c r="K1514" s="120">
        <v>0</v>
      </c>
      <c r="L1514" s="120">
        <v>0</v>
      </c>
      <c r="M1514" s="120">
        <v>0</v>
      </c>
      <c r="N1514" s="120">
        <v>0</v>
      </c>
      <c r="O1514" s="120">
        <v>0</v>
      </c>
      <c r="P1514" s="120">
        <v>0</v>
      </c>
      <c r="Q1514" s="120">
        <v>0</v>
      </c>
      <c r="R1514" s="120">
        <v>389</v>
      </c>
      <c r="AB1514" s="116">
        <f t="shared" si="369"/>
        <v>0</v>
      </c>
      <c r="AC1514" s="116">
        <f t="shared" si="370"/>
        <v>55</v>
      </c>
      <c r="AD1514" s="116">
        <f t="shared" si="371"/>
        <v>66</v>
      </c>
      <c r="AE1514" s="116">
        <f t="shared" si="372"/>
        <v>64</v>
      </c>
      <c r="AF1514" s="116">
        <f t="shared" si="373"/>
        <v>69</v>
      </c>
      <c r="AG1514" s="116">
        <f t="shared" si="374"/>
        <v>66</v>
      </c>
      <c r="AH1514" s="116">
        <f t="shared" si="375"/>
        <v>69</v>
      </c>
      <c r="AI1514" s="116">
        <f t="shared" si="376"/>
        <v>0</v>
      </c>
      <c r="AJ1514" s="116">
        <f t="shared" si="377"/>
        <v>0</v>
      </c>
      <c r="AK1514" s="116">
        <f t="shared" si="378"/>
        <v>0</v>
      </c>
      <c r="AL1514" s="116">
        <f t="shared" si="379"/>
        <v>0</v>
      </c>
      <c r="AM1514" s="116">
        <f t="shared" si="380"/>
        <v>0</v>
      </c>
      <c r="AN1514" s="116">
        <f t="shared" si="381"/>
        <v>0</v>
      </c>
      <c r="AO1514" s="116">
        <f t="shared" si="382"/>
        <v>0</v>
      </c>
      <c r="AP1514" s="116">
        <f t="shared" si="383"/>
        <v>0</v>
      </c>
      <c r="AQ1514" s="116">
        <f t="shared" si="384"/>
        <v>389</v>
      </c>
    </row>
    <row r="1515" spans="1:43" x14ac:dyDescent="0.25">
      <c r="A1515" s="119" t="s">
        <v>1898</v>
      </c>
      <c r="B1515" s="119" t="s">
        <v>1902</v>
      </c>
      <c r="C1515" s="120">
        <v>0</v>
      </c>
      <c r="D1515" s="120">
        <v>79</v>
      </c>
      <c r="E1515" s="120">
        <v>76</v>
      </c>
      <c r="F1515" s="120">
        <v>62</v>
      </c>
      <c r="G1515" s="120">
        <v>76</v>
      </c>
      <c r="H1515" s="120">
        <v>52</v>
      </c>
      <c r="I1515" s="120">
        <v>58</v>
      </c>
      <c r="J1515" s="120">
        <v>0</v>
      </c>
      <c r="K1515" s="120">
        <v>0</v>
      </c>
      <c r="L1515" s="120">
        <v>0</v>
      </c>
      <c r="M1515" s="120">
        <v>0</v>
      </c>
      <c r="N1515" s="120">
        <v>0</v>
      </c>
      <c r="O1515" s="120">
        <v>0</v>
      </c>
      <c r="P1515" s="120">
        <v>0</v>
      </c>
      <c r="Q1515" s="120">
        <v>0</v>
      </c>
      <c r="R1515" s="120">
        <v>403</v>
      </c>
      <c r="AB1515" s="116">
        <f t="shared" si="369"/>
        <v>0</v>
      </c>
      <c r="AC1515" s="116">
        <f t="shared" si="370"/>
        <v>79</v>
      </c>
      <c r="AD1515" s="116">
        <f t="shared" si="371"/>
        <v>76</v>
      </c>
      <c r="AE1515" s="116">
        <f t="shared" si="372"/>
        <v>62</v>
      </c>
      <c r="AF1515" s="116">
        <f t="shared" si="373"/>
        <v>76</v>
      </c>
      <c r="AG1515" s="116">
        <f t="shared" si="374"/>
        <v>52</v>
      </c>
      <c r="AH1515" s="116">
        <f t="shared" si="375"/>
        <v>58</v>
      </c>
      <c r="AI1515" s="116">
        <f t="shared" si="376"/>
        <v>0</v>
      </c>
      <c r="AJ1515" s="116">
        <f t="shared" si="377"/>
        <v>0</v>
      </c>
      <c r="AK1515" s="116">
        <f t="shared" si="378"/>
        <v>0</v>
      </c>
      <c r="AL1515" s="116">
        <f t="shared" si="379"/>
        <v>0</v>
      </c>
      <c r="AM1515" s="116">
        <f t="shared" si="380"/>
        <v>0</v>
      </c>
      <c r="AN1515" s="116">
        <f t="shared" si="381"/>
        <v>0</v>
      </c>
      <c r="AO1515" s="116">
        <f t="shared" si="382"/>
        <v>0</v>
      </c>
      <c r="AP1515" s="116">
        <f t="shared" si="383"/>
        <v>0</v>
      </c>
      <c r="AQ1515" s="116">
        <f t="shared" si="384"/>
        <v>403</v>
      </c>
    </row>
    <row r="1516" spans="1:43" x14ac:dyDescent="0.25">
      <c r="A1516" s="119" t="s">
        <v>1898</v>
      </c>
      <c r="B1516" s="119" t="s">
        <v>1903</v>
      </c>
      <c r="C1516" s="120">
        <v>0</v>
      </c>
      <c r="D1516" s="120">
        <v>0</v>
      </c>
      <c r="E1516" s="120">
        <v>0</v>
      </c>
      <c r="F1516" s="120">
        <v>0</v>
      </c>
      <c r="G1516" s="120">
        <v>0</v>
      </c>
      <c r="H1516" s="120">
        <v>0</v>
      </c>
      <c r="I1516" s="120">
        <v>0</v>
      </c>
      <c r="J1516" s="120">
        <v>264</v>
      </c>
      <c r="K1516" s="120">
        <v>255</v>
      </c>
      <c r="L1516" s="120">
        <v>282</v>
      </c>
      <c r="M1516" s="120">
        <v>0</v>
      </c>
      <c r="N1516" s="120">
        <v>0</v>
      </c>
      <c r="O1516" s="120">
        <v>0</v>
      </c>
      <c r="P1516" s="120">
        <v>0</v>
      </c>
      <c r="Q1516" s="120">
        <v>0</v>
      </c>
      <c r="R1516" s="120">
        <v>801</v>
      </c>
      <c r="AB1516" s="116">
        <f t="shared" si="369"/>
        <v>0</v>
      </c>
      <c r="AC1516" s="116">
        <f t="shared" si="370"/>
        <v>0</v>
      </c>
      <c r="AD1516" s="116">
        <f t="shared" si="371"/>
        <v>0</v>
      </c>
      <c r="AE1516" s="116">
        <f t="shared" si="372"/>
        <v>0</v>
      </c>
      <c r="AF1516" s="116">
        <f t="shared" si="373"/>
        <v>0</v>
      </c>
      <c r="AG1516" s="116">
        <f t="shared" si="374"/>
        <v>0</v>
      </c>
      <c r="AH1516" s="116">
        <f t="shared" si="375"/>
        <v>0</v>
      </c>
      <c r="AI1516" s="116">
        <f t="shared" si="376"/>
        <v>264</v>
      </c>
      <c r="AJ1516" s="116">
        <f t="shared" si="377"/>
        <v>255</v>
      </c>
      <c r="AK1516" s="116">
        <f t="shared" si="378"/>
        <v>282</v>
      </c>
      <c r="AL1516" s="116">
        <f t="shared" si="379"/>
        <v>0</v>
      </c>
      <c r="AM1516" s="116">
        <f t="shared" si="380"/>
        <v>0</v>
      </c>
      <c r="AN1516" s="116">
        <f t="shared" si="381"/>
        <v>0</v>
      </c>
      <c r="AO1516" s="116">
        <f t="shared" si="382"/>
        <v>0</v>
      </c>
      <c r="AP1516" s="116">
        <f t="shared" si="383"/>
        <v>0</v>
      </c>
      <c r="AQ1516" s="116">
        <f t="shared" si="384"/>
        <v>801</v>
      </c>
    </row>
    <row r="1517" spans="1:43" x14ac:dyDescent="0.25">
      <c r="A1517" s="119" t="s">
        <v>1898</v>
      </c>
      <c r="B1517" s="119" t="s">
        <v>1904</v>
      </c>
      <c r="C1517" s="120">
        <v>28</v>
      </c>
      <c r="D1517" s="120">
        <v>51</v>
      </c>
      <c r="E1517" s="120">
        <v>55</v>
      </c>
      <c r="F1517" s="120">
        <v>73</v>
      </c>
      <c r="G1517" s="120">
        <v>64</v>
      </c>
      <c r="H1517" s="120">
        <v>42</v>
      </c>
      <c r="I1517" s="120">
        <v>44</v>
      </c>
      <c r="J1517" s="120">
        <v>0</v>
      </c>
      <c r="K1517" s="120">
        <v>0</v>
      </c>
      <c r="L1517" s="120">
        <v>0</v>
      </c>
      <c r="M1517" s="120">
        <v>0</v>
      </c>
      <c r="N1517" s="120">
        <v>0</v>
      </c>
      <c r="O1517" s="120">
        <v>0</v>
      </c>
      <c r="P1517" s="120">
        <v>0</v>
      </c>
      <c r="Q1517" s="120">
        <v>0</v>
      </c>
      <c r="R1517" s="120">
        <v>357</v>
      </c>
      <c r="AB1517" s="116">
        <f t="shared" si="369"/>
        <v>28</v>
      </c>
      <c r="AC1517" s="116">
        <f t="shared" si="370"/>
        <v>51</v>
      </c>
      <c r="AD1517" s="116">
        <f t="shared" si="371"/>
        <v>55</v>
      </c>
      <c r="AE1517" s="116">
        <f t="shared" si="372"/>
        <v>73</v>
      </c>
      <c r="AF1517" s="116">
        <f t="shared" si="373"/>
        <v>64</v>
      </c>
      <c r="AG1517" s="116">
        <f t="shared" si="374"/>
        <v>42</v>
      </c>
      <c r="AH1517" s="116">
        <f t="shared" si="375"/>
        <v>44</v>
      </c>
      <c r="AI1517" s="116">
        <f t="shared" si="376"/>
        <v>0</v>
      </c>
      <c r="AJ1517" s="116">
        <f t="shared" si="377"/>
        <v>0</v>
      </c>
      <c r="AK1517" s="116">
        <f t="shared" si="378"/>
        <v>0</v>
      </c>
      <c r="AL1517" s="116">
        <f t="shared" si="379"/>
        <v>0</v>
      </c>
      <c r="AM1517" s="116">
        <f t="shared" si="380"/>
        <v>0</v>
      </c>
      <c r="AN1517" s="116">
        <f t="shared" si="381"/>
        <v>0</v>
      </c>
      <c r="AO1517" s="116">
        <f t="shared" si="382"/>
        <v>0</v>
      </c>
      <c r="AP1517" s="116">
        <f t="shared" si="383"/>
        <v>0</v>
      </c>
      <c r="AQ1517" s="116">
        <f t="shared" si="384"/>
        <v>357</v>
      </c>
    </row>
    <row r="1518" spans="1:43" x14ac:dyDescent="0.25">
      <c r="A1518" s="119" t="s">
        <v>1898</v>
      </c>
      <c r="B1518" s="119" t="s">
        <v>157</v>
      </c>
      <c r="C1518" s="120">
        <v>0</v>
      </c>
      <c r="D1518" s="120">
        <v>44</v>
      </c>
      <c r="E1518" s="120">
        <v>49</v>
      </c>
      <c r="F1518" s="120">
        <v>60</v>
      </c>
      <c r="G1518" s="120">
        <v>48</v>
      </c>
      <c r="H1518" s="120">
        <v>50</v>
      </c>
      <c r="I1518" s="120">
        <v>54</v>
      </c>
      <c r="J1518" s="120">
        <v>0</v>
      </c>
      <c r="K1518" s="120">
        <v>0</v>
      </c>
      <c r="L1518" s="120">
        <v>0</v>
      </c>
      <c r="M1518" s="120">
        <v>0</v>
      </c>
      <c r="N1518" s="120">
        <v>0</v>
      </c>
      <c r="O1518" s="120">
        <v>0</v>
      </c>
      <c r="P1518" s="120">
        <v>0</v>
      </c>
      <c r="Q1518" s="120">
        <v>0</v>
      </c>
      <c r="R1518" s="120">
        <v>305</v>
      </c>
      <c r="AB1518" s="116">
        <f t="shared" si="369"/>
        <v>0</v>
      </c>
      <c r="AC1518" s="116">
        <f t="shared" si="370"/>
        <v>44</v>
      </c>
      <c r="AD1518" s="116">
        <f t="shared" si="371"/>
        <v>49</v>
      </c>
      <c r="AE1518" s="116">
        <f t="shared" si="372"/>
        <v>60</v>
      </c>
      <c r="AF1518" s="116">
        <f t="shared" si="373"/>
        <v>48</v>
      </c>
      <c r="AG1518" s="116">
        <f t="shared" si="374"/>
        <v>50</v>
      </c>
      <c r="AH1518" s="116">
        <f t="shared" si="375"/>
        <v>54</v>
      </c>
      <c r="AI1518" s="116">
        <f t="shared" si="376"/>
        <v>0</v>
      </c>
      <c r="AJ1518" s="116">
        <f t="shared" si="377"/>
        <v>0</v>
      </c>
      <c r="AK1518" s="116">
        <f t="shared" si="378"/>
        <v>0</v>
      </c>
      <c r="AL1518" s="116">
        <f t="shared" si="379"/>
        <v>0</v>
      </c>
      <c r="AM1518" s="116">
        <f t="shared" si="380"/>
        <v>0</v>
      </c>
      <c r="AN1518" s="116">
        <f t="shared" si="381"/>
        <v>0</v>
      </c>
      <c r="AO1518" s="116">
        <f t="shared" si="382"/>
        <v>0</v>
      </c>
      <c r="AP1518" s="116">
        <f t="shared" si="383"/>
        <v>0</v>
      </c>
      <c r="AQ1518" s="116">
        <f t="shared" si="384"/>
        <v>305</v>
      </c>
    </row>
    <row r="1519" spans="1:43" x14ac:dyDescent="0.25">
      <c r="A1519" s="119" t="s">
        <v>1898</v>
      </c>
      <c r="B1519" s="119" t="s">
        <v>1905</v>
      </c>
      <c r="C1519" s="120">
        <v>0</v>
      </c>
      <c r="D1519" s="120">
        <v>0</v>
      </c>
      <c r="E1519" s="120">
        <v>0</v>
      </c>
      <c r="F1519" s="120">
        <v>0</v>
      </c>
      <c r="G1519" s="120">
        <v>0</v>
      </c>
      <c r="H1519" s="120">
        <v>0</v>
      </c>
      <c r="I1519" s="120">
        <v>0</v>
      </c>
      <c r="J1519" s="120">
        <v>0</v>
      </c>
      <c r="K1519" s="120">
        <v>0</v>
      </c>
      <c r="L1519" s="120">
        <v>0</v>
      </c>
      <c r="M1519" s="120">
        <v>319</v>
      </c>
      <c r="N1519" s="120">
        <v>270</v>
      </c>
      <c r="O1519" s="120">
        <v>250</v>
      </c>
      <c r="P1519" s="120">
        <v>278</v>
      </c>
      <c r="Q1519" s="120">
        <v>1</v>
      </c>
      <c r="R1519" s="120">
        <v>1118</v>
      </c>
      <c r="AB1519" s="116">
        <f t="shared" si="369"/>
        <v>0</v>
      </c>
      <c r="AC1519" s="116">
        <f t="shared" si="370"/>
        <v>0</v>
      </c>
      <c r="AD1519" s="116">
        <f t="shared" si="371"/>
        <v>0</v>
      </c>
      <c r="AE1519" s="116">
        <f t="shared" si="372"/>
        <v>0</v>
      </c>
      <c r="AF1519" s="116">
        <f t="shared" si="373"/>
        <v>0</v>
      </c>
      <c r="AG1519" s="116">
        <f t="shared" si="374"/>
        <v>0</v>
      </c>
      <c r="AH1519" s="116">
        <f t="shared" si="375"/>
        <v>0</v>
      </c>
      <c r="AI1519" s="116">
        <f t="shared" si="376"/>
        <v>0</v>
      </c>
      <c r="AJ1519" s="116">
        <f t="shared" si="377"/>
        <v>0</v>
      </c>
      <c r="AK1519" s="116">
        <f t="shared" si="378"/>
        <v>0</v>
      </c>
      <c r="AL1519" s="116">
        <f t="shared" si="379"/>
        <v>319</v>
      </c>
      <c r="AM1519" s="116">
        <f t="shared" si="380"/>
        <v>270</v>
      </c>
      <c r="AN1519" s="116">
        <f t="shared" si="381"/>
        <v>250</v>
      </c>
      <c r="AO1519" s="116">
        <f t="shared" si="382"/>
        <v>278</v>
      </c>
      <c r="AP1519" s="116">
        <f t="shared" si="383"/>
        <v>1</v>
      </c>
      <c r="AQ1519" s="116">
        <f t="shared" si="384"/>
        <v>1118</v>
      </c>
    </row>
    <row r="1520" spans="1:43" x14ac:dyDescent="0.25">
      <c r="A1520" s="119" t="s">
        <v>1906</v>
      </c>
      <c r="B1520" s="119" t="s">
        <v>1907</v>
      </c>
      <c r="C1520" s="120">
        <v>61</v>
      </c>
      <c r="D1520" s="120">
        <v>85</v>
      </c>
      <c r="E1520" s="120">
        <v>112</v>
      </c>
      <c r="F1520" s="120">
        <v>113</v>
      </c>
      <c r="G1520" s="120">
        <v>122</v>
      </c>
      <c r="H1520" s="120">
        <v>108</v>
      </c>
      <c r="I1520" s="120">
        <v>136</v>
      </c>
      <c r="J1520" s="120">
        <v>105</v>
      </c>
      <c r="K1520" s="120">
        <v>0</v>
      </c>
      <c r="L1520" s="120">
        <v>0</v>
      </c>
      <c r="M1520" s="120">
        <v>0</v>
      </c>
      <c r="N1520" s="120">
        <v>0</v>
      </c>
      <c r="O1520" s="120">
        <v>0</v>
      </c>
      <c r="P1520" s="120">
        <v>0</v>
      </c>
      <c r="Q1520" s="120">
        <v>0</v>
      </c>
      <c r="R1520" s="120">
        <v>842</v>
      </c>
      <c r="AB1520" s="116">
        <f t="shared" si="369"/>
        <v>61</v>
      </c>
      <c r="AC1520" s="116">
        <f t="shared" si="370"/>
        <v>85</v>
      </c>
      <c r="AD1520" s="116">
        <f t="shared" si="371"/>
        <v>112</v>
      </c>
      <c r="AE1520" s="116">
        <f t="shared" si="372"/>
        <v>113</v>
      </c>
      <c r="AF1520" s="116">
        <f t="shared" si="373"/>
        <v>122</v>
      </c>
      <c r="AG1520" s="116">
        <f t="shared" si="374"/>
        <v>108</v>
      </c>
      <c r="AH1520" s="116">
        <f t="shared" si="375"/>
        <v>136</v>
      </c>
      <c r="AI1520" s="116">
        <f t="shared" si="376"/>
        <v>105</v>
      </c>
      <c r="AJ1520" s="116">
        <f t="shared" si="377"/>
        <v>0</v>
      </c>
      <c r="AK1520" s="116">
        <f t="shared" si="378"/>
        <v>0</v>
      </c>
      <c r="AL1520" s="116">
        <f t="shared" si="379"/>
        <v>0</v>
      </c>
      <c r="AM1520" s="116">
        <f t="shared" si="380"/>
        <v>0</v>
      </c>
      <c r="AN1520" s="116">
        <f t="shared" si="381"/>
        <v>0</v>
      </c>
      <c r="AO1520" s="116">
        <f t="shared" si="382"/>
        <v>0</v>
      </c>
      <c r="AP1520" s="116">
        <f t="shared" si="383"/>
        <v>0</v>
      </c>
      <c r="AQ1520" s="116">
        <f t="shared" si="384"/>
        <v>842</v>
      </c>
    </row>
    <row r="1521" spans="1:43" x14ac:dyDescent="0.25">
      <c r="A1521" s="119" t="s">
        <v>1908</v>
      </c>
      <c r="B1521" s="119" t="s">
        <v>1909</v>
      </c>
      <c r="C1521" s="120">
        <v>0</v>
      </c>
      <c r="D1521" s="120">
        <v>0</v>
      </c>
      <c r="E1521" s="120">
        <v>0</v>
      </c>
      <c r="F1521" s="120">
        <v>0</v>
      </c>
      <c r="G1521" s="120">
        <v>0</v>
      </c>
      <c r="H1521" s="120">
        <v>0</v>
      </c>
      <c r="I1521" s="120">
        <v>0</v>
      </c>
      <c r="J1521" s="120">
        <v>0</v>
      </c>
      <c r="K1521" s="120">
        <v>0</v>
      </c>
      <c r="L1521" s="120">
        <v>0</v>
      </c>
      <c r="M1521" s="120">
        <v>209</v>
      </c>
      <c r="N1521" s="120">
        <v>212</v>
      </c>
      <c r="O1521" s="120">
        <v>210</v>
      </c>
      <c r="P1521" s="120">
        <v>194</v>
      </c>
      <c r="Q1521" s="120">
        <v>0</v>
      </c>
      <c r="R1521" s="120">
        <v>825</v>
      </c>
      <c r="AB1521" s="116">
        <f t="shared" si="369"/>
        <v>0</v>
      </c>
      <c r="AC1521" s="116">
        <f t="shared" si="370"/>
        <v>0</v>
      </c>
      <c r="AD1521" s="116">
        <f t="shared" si="371"/>
        <v>0</v>
      </c>
      <c r="AE1521" s="116">
        <f t="shared" si="372"/>
        <v>0</v>
      </c>
      <c r="AF1521" s="116">
        <f t="shared" si="373"/>
        <v>0</v>
      </c>
      <c r="AG1521" s="116">
        <f t="shared" si="374"/>
        <v>0</v>
      </c>
      <c r="AH1521" s="116">
        <f t="shared" si="375"/>
        <v>0</v>
      </c>
      <c r="AI1521" s="116">
        <f t="shared" si="376"/>
        <v>0</v>
      </c>
      <c r="AJ1521" s="116">
        <f t="shared" si="377"/>
        <v>0</v>
      </c>
      <c r="AK1521" s="116">
        <f t="shared" si="378"/>
        <v>0</v>
      </c>
      <c r="AL1521" s="116">
        <f t="shared" si="379"/>
        <v>209</v>
      </c>
      <c r="AM1521" s="116">
        <f t="shared" si="380"/>
        <v>212</v>
      </c>
      <c r="AN1521" s="116">
        <f t="shared" si="381"/>
        <v>210</v>
      </c>
      <c r="AO1521" s="116">
        <f t="shared" si="382"/>
        <v>194</v>
      </c>
      <c r="AP1521" s="116">
        <f t="shared" si="383"/>
        <v>0</v>
      </c>
      <c r="AQ1521" s="116">
        <f t="shared" si="384"/>
        <v>825</v>
      </c>
    </row>
    <row r="1522" spans="1:43" x14ac:dyDescent="0.25">
      <c r="A1522" s="119" t="s">
        <v>1910</v>
      </c>
      <c r="B1522" s="119" t="s">
        <v>1911</v>
      </c>
      <c r="C1522" s="120">
        <v>0</v>
      </c>
      <c r="D1522" s="120">
        <v>0</v>
      </c>
      <c r="E1522" s="120">
        <v>0</v>
      </c>
      <c r="F1522" s="120">
        <v>0</v>
      </c>
      <c r="G1522" s="120">
        <v>0</v>
      </c>
      <c r="H1522" s="120">
        <v>0</v>
      </c>
      <c r="I1522" s="120">
        <v>0</v>
      </c>
      <c r="J1522" s="120">
        <v>275</v>
      </c>
      <c r="K1522" s="120">
        <v>275</v>
      </c>
      <c r="L1522" s="120">
        <v>266</v>
      </c>
      <c r="M1522" s="120">
        <v>0</v>
      </c>
      <c r="N1522" s="120">
        <v>0</v>
      </c>
      <c r="O1522" s="120">
        <v>0</v>
      </c>
      <c r="P1522" s="120">
        <v>0</v>
      </c>
      <c r="Q1522" s="120">
        <v>0</v>
      </c>
      <c r="R1522" s="120">
        <v>816</v>
      </c>
      <c r="AB1522" s="116">
        <f t="shared" si="369"/>
        <v>0</v>
      </c>
      <c r="AC1522" s="116">
        <f t="shared" si="370"/>
        <v>0</v>
      </c>
      <c r="AD1522" s="116">
        <f t="shared" si="371"/>
        <v>0</v>
      </c>
      <c r="AE1522" s="116">
        <f t="shared" si="372"/>
        <v>0</v>
      </c>
      <c r="AF1522" s="116">
        <f t="shared" si="373"/>
        <v>0</v>
      </c>
      <c r="AG1522" s="116">
        <f t="shared" si="374"/>
        <v>0</v>
      </c>
      <c r="AH1522" s="116">
        <f t="shared" si="375"/>
        <v>0</v>
      </c>
      <c r="AI1522" s="116">
        <f t="shared" si="376"/>
        <v>275</v>
      </c>
      <c r="AJ1522" s="116">
        <f t="shared" si="377"/>
        <v>275</v>
      </c>
      <c r="AK1522" s="116">
        <f t="shared" si="378"/>
        <v>266</v>
      </c>
      <c r="AL1522" s="116">
        <f t="shared" si="379"/>
        <v>0</v>
      </c>
      <c r="AM1522" s="116">
        <f t="shared" si="380"/>
        <v>0</v>
      </c>
      <c r="AN1522" s="116">
        <f t="shared" si="381"/>
        <v>0</v>
      </c>
      <c r="AO1522" s="116">
        <f t="shared" si="382"/>
        <v>0</v>
      </c>
      <c r="AP1522" s="116">
        <f t="shared" si="383"/>
        <v>0</v>
      </c>
      <c r="AQ1522" s="116">
        <f t="shared" si="384"/>
        <v>816</v>
      </c>
    </row>
    <row r="1523" spans="1:43" x14ac:dyDescent="0.25">
      <c r="A1523" s="119" t="s">
        <v>1910</v>
      </c>
      <c r="B1523" s="119" t="s">
        <v>1912</v>
      </c>
      <c r="C1523" s="120">
        <v>23</v>
      </c>
      <c r="D1523" s="120">
        <v>59</v>
      </c>
      <c r="E1523" s="120">
        <v>54</v>
      </c>
      <c r="F1523" s="120">
        <v>61</v>
      </c>
      <c r="G1523" s="120">
        <v>62</v>
      </c>
      <c r="H1523" s="120">
        <v>48</v>
      </c>
      <c r="I1523" s="120">
        <v>75</v>
      </c>
      <c r="J1523" s="120">
        <v>0</v>
      </c>
      <c r="K1523" s="120">
        <v>0</v>
      </c>
      <c r="L1523" s="120">
        <v>0</v>
      </c>
      <c r="M1523" s="120">
        <v>0</v>
      </c>
      <c r="N1523" s="120">
        <v>0</v>
      </c>
      <c r="O1523" s="120">
        <v>0</v>
      </c>
      <c r="P1523" s="120">
        <v>0</v>
      </c>
      <c r="Q1523" s="120">
        <v>0</v>
      </c>
      <c r="R1523" s="120">
        <v>382</v>
      </c>
      <c r="AB1523" s="116">
        <f t="shared" si="369"/>
        <v>23</v>
      </c>
      <c r="AC1523" s="116">
        <f t="shared" si="370"/>
        <v>59</v>
      </c>
      <c r="AD1523" s="116">
        <f t="shared" si="371"/>
        <v>54</v>
      </c>
      <c r="AE1523" s="116">
        <f t="shared" si="372"/>
        <v>61</v>
      </c>
      <c r="AF1523" s="116">
        <f t="shared" si="373"/>
        <v>62</v>
      </c>
      <c r="AG1523" s="116">
        <f t="shared" si="374"/>
        <v>48</v>
      </c>
      <c r="AH1523" s="116">
        <f t="shared" si="375"/>
        <v>75</v>
      </c>
      <c r="AI1523" s="116">
        <f t="shared" si="376"/>
        <v>0</v>
      </c>
      <c r="AJ1523" s="116">
        <f t="shared" si="377"/>
        <v>0</v>
      </c>
      <c r="AK1523" s="116">
        <f t="shared" si="378"/>
        <v>0</v>
      </c>
      <c r="AL1523" s="116">
        <f t="shared" si="379"/>
        <v>0</v>
      </c>
      <c r="AM1523" s="116">
        <f t="shared" si="380"/>
        <v>0</v>
      </c>
      <c r="AN1523" s="116">
        <f t="shared" si="381"/>
        <v>0</v>
      </c>
      <c r="AO1523" s="116">
        <f t="shared" si="382"/>
        <v>0</v>
      </c>
      <c r="AP1523" s="116">
        <f t="shared" si="383"/>
        <v>0</v>
      </c>
      <c r="AQ1523" s="116">
        <f t="shared" si="384"/>
        <v>382</v>
      </c>
    </row>
    <row r="1524" spans="1:43" x14ac:dyDescent="0.25">
      <c r="A1524" s="119" t="s">
        <v>1910</v>
      </c>
      <c r="B1524" s="119" t="s">
        <v>1913</v>
      </c>
      <c r="C1524" s="120">
        <v>0</v>
      </c>
      <c r="D1524" s="120">
        <v>72</v>
      </c>
      <c r="E1524" s="120">
        <v>62</v>
      </c>
      <c r="F1524" s="120">
        <v>81</v>
      </c>
      <c r="G1524" s="120">
        <v>77</v>
      </c>
      <c r="H1524" s="120">
        <v>60</v>
      </c>
      <c r="I1524" s="120">
        <v>74</v>
      </c>
      <c r="J1524" s="120">
        <v>0</v>
      </c>
      <c r="K1524" s="120">
        <v>0</v>
      </c>
      <c r="L1524" s="120">
        <v>0</v>
      </c>
      <c r="M1524" s="120">
        <v>0</v>
      </c>
      <c r="N1524" s="120">
        <v>0</v>
      </c>
      <c r="O1524" s="120">
        <v>0</v>
      </c>
      <c r="P1524" s="120">
        <v>0</v>
      </c>
      <c r="Q1524" s="120">
        <v>0</v>
      </c>
      <c r="R1524" s="120">
        <v>426</v>
      </c>
      <c r="AB1524" s="116">
        <f t="shared" si="369"/>
        <v>0</v>
      </c>
      <c r="AC1524" s="116">
        <f t="shared" si="370"/>
        <v>72</v>
      </c>
      <c r="AD1524" s="116">
        <f t="shared" si="371"/>
        <v>62</v>
      </c>
      <c r="AE1524" s="116">
        <f t="shared" si="372"/>
        <v>81</v>
      </c>
      <c r="AF1524" s="116">
        <f t="shared" si="373"/>
        <v>77</v>
      </c>
      <c r="AG1524" s="116">
        <f t="shared" si="374"/>
        <v>60</v>
      </c>
      <c r="AH1524" s="116">
        <f t="shared" si="375"/>
        <v>74</v>
      </c>
      <c r="AI1524" s="116">
        <f t="shared" si="376"/>
        <v>0</v>
      </c>
      <c r="AJ1524" s="116">
        <f t="shared" si="377"/>
        <v>0</v>
      </c>
      <c r="AK1524" s="116">
        <f t="shared" si="378"/>
        <v>0</v>
      </c>
      <c r="AL1524" s="116">
        <f t="shared" si="379"/>
        <v>0</v>
      </c>
      <c r="AM1524" s="116">
        <f t="shared" si="380"/>
        <v>0</v>
      </c>
      <c r="AN1524" s="116">
        <f t="shared" si="381"/>
        <v>0</v>
      </c>
      <c r="AO1524" s="116">
        <f t="shared" si="382"/>
        <v>0</v>
      </c>
      <c r="AP1524" s="116">
        <f t="shared" si="383"/>
        <v>0</v>
      </c>
      <c r="AQ1524" s="116">
        <f t="shared" si="384"/>
        <v>426</v>
      </c>
    </row>
    <row r="1525" spans="1:43" x14ac:dyDescent="0.25">
      <c r="A1525" s="119" t="s">
        <v>1910</v>
      </c>
      <c r="B1525" s="119" t="s">
        <v>1914</v>
      </c>
      <c r="C1525" s="120">
        <v>0</v>
      </c>
      <c r="D1525" s="120">
        <v>52</v>
      </c>
      <c r="E1525" s="120">
        <v>82</v>
      </c>
      <c r="F1525" s="120">
        <v>63</v>
      </c>
      <c r="G1525" s="120">
        <v>73</v>
      </c>
      <c r="H1525" s="120">
        <v>51</v>
      </c>
      <c r="I1525" s="120">
        <v>76</v>
      </c>
      <c r="J1525" s="120">
        <v>0</v>
      </c>
      <c r="K1525" s="120">
        <v>0</v>
      </c>
      <c r="L1525" s="120">
        <v>0</v>
      </c>
      <c r="M1525" s="120">
        <v>0</v>
      </c>
      <c r="N1525" s="120">
        <v>0</v>
      </c>
      <c r="O1525" s="120">
        <v>0</v>
      </c>
      <c r="P1525" s="120">
        <v>0</v>
      </c>
      <c r="Q1525" s="120">
        <v>0</v>
      </c>
      <c r="R1525" s="120">
        <v>397</v>
      </c>
      <c r="AB1525" s="116">
        <f t="shared" si="369"/>
        <v>0</v>
      </c>
      <c r="AC1525" s="116">
        <f t="shared" si="370"/>
        <v>52</v>
      </c>
      <c r="AD1525" s="116">
        <f t="shared" si="371"/>
        <v>82</v>
      </c>
      <c r="AE1525" s="116">
        <f t="shared" si="372"/>
        <v>63</v>
      </c>
      <c r="AF1525" s="116">
        <f t="shared" si="373"/>
        <v>73</v>
      </c>
      <c r="AG1525" s="116">
        <f t="shared" si="374"/>
        <v>51</v>
      </c>
      <c r="AH1525" s="116">
        <f t="shared" si="375"/>
        <v>76</v>
      </c>
      <c r="AI1525" s="116">
        <f t="shared" si="376"/>
        <v>0</v>
      </c>
      <c r="AJ1525" s="116">
        <f t="shared" si="377"/>
        <v>0</v>
      </c>
      <c r="AK1525" s="116">
        <f t="shared" si="378"/>
        <v>0</v>
      </c>
      <c r="AL1525" s="116">
        <f t="shared" si="379"/>
        <v>0</v>
      </c>
      <c r="AM1525" s="116">
        <f t="shared" si="380"/>
        <v>0</v>
      </c>
      <c r="AN1525" s="116">
        <f t="shared" si="381"/>
        <v>0</v>
      </c>
      <c r="AO1525" s="116">
        <f t="shared" si="382"/>
        <v>0</v>
      </c>
      <c r="AP1525" s="116">
        <f t="shared" si="383"/>
        <v>0</v>
      </c>
      <c r="AQ1525" s="116">
        <f t="shared" si="384"/>
        <v>397</v>
      </c>
    </row>
    <row r="1526" spans="1:43" x14ac:dyDescent="0.25">
      <c r="A1526" s="119" t="s">
        <v>1910</v>
      </c>
      <c r="B1526" s="119" t="s">
        <v>1915</v>
      </c>
      <c r="C1526" s="120">
        <v>40</v>
      </c>
      <c r="D1526" s="120">
        <v>65</v>
      </c>
      <c r="E1526" s="120">
        <v>65</v>
      </c>
      <c r="F1526" s="120">
        <v>87</v>
      </c>
      <c r="G1526" s="120">
        <v>70</v>
      </c>
      <c r="H1526" s="120">
        <v>88</v>
      </c>
      <c r="I1526" s="120">
        <v>93</v>
      </c>
      <c r="J1526" s="120">
        <v>0</v>
      </c>
      <c r="K1526" s="120">
        <v>0</v>
      </c>
      <c r="L1526" s="120">
        <v>0</v>
      </c>
      <c r="M1526" s="120">
        <v>0</v>
      </c>
      <c r="N1526" s="120">
        <v>0</v>
      </c>
      <c r="O1526" s="120">
        <v>0</v>
      </c>
      <c r="P1526" s="120">
        <v>0</v>
      </c>
      <c r="Q1526" s="120">
        <v>0</v>
      </c>
      <c r="R1526" s="120">
        <v>508</v>
      </c>
      <c r="AB1526" s="116">
        <f t="shared" si="369"/>
        <v>40</v>
      </c>
      <c r="AC1526" s="116">
        <f t="shared" si="370"/>
        <v>65</v>
      </c>
      <c r="AD1526" s="116">
        <f t="shared" si="371"/>
        <v>65</v>
      </c>
      <c r="AE1526" s="116">
        <f t="shared" si="372"/>
        <v>87</v>
      </c>
      <c r="AF1526" s="116">
        <f t="shared" si="373"/>
        <v>70</v>
      </c>
      <c r="AG1526" s="116">
        <f t="shared" si="374"/>
        <v>88</v>
      </c>
      <c r="AH1526" s="116">
        <f t="shared" si="375"/>
        <v>93</v>
      </c>
      <c r="AI1526" s="116">
        <f t="shared" si="376"/>
        <v>0</v>
      </c>
      <c r="AJ1526" s="116">
        <f t="shared" si="377"/>
        <v>0</v>
      </c>
      <c r="AK1526" s="116">
        <f t="shared" si="378"/>
        <v>0</v>
      </c>
      <c r="AL1526" s="116">
        <f t="shared" si="379"/>
        <v>0</v>
      </c>
      <c r="AM1526" s="116">
        <f t="shared" si="380"/>
        <v>0</v>
      </c>
      <c r="AN1526" s="116">
        <f t="shared" si="381"/>
        <v>0</v>
      </c>
      <c r="AO1526" s="116">
        <f t="shared" si="382"/>
        <v>0</v>
      </c>
      <c r="AP1526" s="116">
        <f t="shared" si="383"/>
        <v>0</v>
      </c>
      <c r="AQ1526" s="116">
        <f t="shared" si="384"/>
        <v>508</v>
      </c>
    </row>
    <row r="1527" spans="1:43" x14ac:dyDescent="0.25">
      <c r="A1527" s="119" t="s">
        <v>1916</v>
      </c>
      <c r="B1527" s="119" t="s">
        <v>1917</v>
      </c>
      <c r="C1527" s="120">
        <v>25</v>
      </c>
      <c r="D1527" s="120">
        <v>22</v>
      </c>
      <c r="E1527" s="120">
        <v>18</v>
      </c>
      <c r="F1527" s="120">
        <v>28</v>
      </c>
      <c r="G1527" s="120">
        <v>20</v>
      </c>
      <c r="H1527" s="120">
        <v>14</v>
      </c>
      <c r="I1527" s="120">
        <v>24</v>
      </c>
      <c r="J1527" s="120">
        <v>23</v>
      </c>
      <c r="K1527" s="120">
        <v>0</v>
      </c>
      <c r="L1527" s="120">
        <v>0</v>
      </c>
      <c r="M1527" s="120">
        <v>0</v>
      </c>
      <c r="N1527" s="120">
        <v>0</v>
      </c>
      <c r="O1527" s="120">
        <v>0</v>
      </c>
      <c r="P1527" s="120">
        <v>0</v>
      </c>
      <c r="Q1527" s="120">
        <v>0</v>
      </c>
      <c r="R1527" s="118">
        <v>174</v>
      </c>
      <c r="AB1527" s="116">
        <f t="shared" si="369"/>
        <v>25</v>
      </c>
      <c r="AC1527" s="116">
        <f t="shared" si="370"/>
        <v>22</v>
      </c>
      <c r="AD1527" s="116">
        <f t="shared" si="371"/>
        <v>18</v>
      </c>
      <c r="AE1527" s="116">
        <f t="shared" si="372"/>
        <v>28</v>
      </c>
      <c r="AF1527" s="116">
        <f t="shared" si="373"/>
        <v>20</v>
      </c>
      <c r="AG1527" s="116">
        <f t="shared" si="374"/>
        <v>14</v>
      </c>
      <c r="AH1527" s="116">
        <f t="shared" si="375"/>
        <v>24</v>
      </c>
      <c r="AI1527" s="116">
        <f t="shared" si="376"/>
        <v>23</v>
      </c>
      <c r="AJ1527" s="116">
        <f t="shared" si="377"/>
        <v>0</v>
      </c>
      <c r="AK1527" s="116">
        <f t="shared" si="378"/>
        <v>0</v>
      </c>
      <c r="AL1527" s="116">
        <f t="shared" si="379"/>
        <v>0</v>
      </c>
      <c r="AM1527" s="116">
        <f t="shared" si="380"/>
        <v>0</v>
      </c>
      <c r="AN1527" s="116">
        <f t="shared" si="381"/>
        <v>0</v>
      </c>
      <c r="AO1527" s="116">
        <f t="shared" si="382"/>
        <v>0</v>
      </c>
      <c r="AP1527" s="116">
        <f t="shared" si="383"/>
        <v>0</v>
      </c>
      <c r="AQ1527" s="116">
        <f t="shared" si="384"/>
        <v>174</v>
      </c>
    </row>
    <row r="1528" spans="1:43" x14ac:dyDescent="0.25">
      <c r="A1528" s="119" t="s">
        <v>1918</v>
      </c>
      <c r="B1528" s="119" t="s">
        <v>1919</v>
      </c>
      <c r="C1528" s="120">
        <v>46</v>
      </c>
      <c r="D1528" s="120">
        <v>83</v>
      </c>
      <c r="E1528" s="120">
        <v>101</v>
      </c>
      <c r="F1528" s="120">
        <v>94</v>
      </c>
      <c r="G1528" s="120">
        <v>0</v>
      </c>
      <c r="H1528" s="120">
        <v>0</v>
      </c>
      <c r="I1528" s="120">
        <v>0</v>
      </c>
      <c r="J1528" s="120">
        <v>0</v>
      </c>
      <c r="K1528" s="120">
        <v>0</v>
      </c>
      <c r="L1528" s="120">
        <v>0</v>
      </c>
      <c r="M1528" s="120">
        <v>0</v>
      </c>
      <c r="N1528" s="120">
        <v>0</v>
      </c>
      <c r="O1528" s="120">
        <v>0</v>
      </c>
      <c r="P1528" s="120">
        <v>0</v>
      </c>
      <c r="Q1528" s="120">
        <v>0</v>
      </c>
      <c r="R1528" s="120">
        <v>324</v>
      </c>
      <c r="AB1528" s="116">
        <f t="shared" si="369"/>
        <v>46</v>
      </c>
      <c r="AC1528" s="116">
        <f t="shared" si="370"/>
        <v>83</v>
      </c>
      <c r="AD1528" s="116">
        <f t="shared" si="371"/>
        <v>101</v>
      </c>
      <c r="AE1528" s="116">
        <f t="shared" si="372"/>
        <v>94</v>
      </c>
      <c r="AF1528" s="116">
        <f t="shared" si="373"/>
        <v>0</v>
      </c>
      <c r="AG1528" s="116">
        <f t="shared" si="374"/>
        <v>0</v>
      </c>
      <c r="AH1528" s="116">
        <f t="shared" si="375"/>
        <v>0</v>
      </c>
      <c r="AI1528" s="116">
        <f t="shared" si="376"/>
        <v>0</v>
      </c>
      <c r="AJ1528" s="116">
        <f t="shared" si="377"/>
        <v>0</v>
      </c>
      <c r="AK1528" s="116">
        <f t="shared" si="378"/>
        <v>0</v>
      </c>
      <c r="AL1528" s="116">
        <f t="shared" si="379"/>
        <v>0</v>
      </c>
      <c r="AM1528" s="116">
        <f t="shared" si="380"/>
        <v>0</v>
      </c>
      <c r="AN1528" s="116">
        <f t="shared" si="381"/>
        <v>0</v>
      </c>
      <c r="AO1528" s="116">
        <f t="shared" si="382"/>
        <v>0</v>
      </c>
      <c r="AP1528" s="116">
        <f t="shared" si="383"/>
        <v>0</v>
      </c>
      <c r="AQ1528" s="116">
        <f t="shared" si="384"/>
        <v>324</v>
      </c>
    </row>
    <row r="1529" spans="1:43" x14ac:dyDescent="0.25">
      <c r="A1529" s="119" t="s">
        <v>1918</v>
      </c>
      <c r="B1529" s="119" t="s">
        <v>1920</v>
      </c>
      <c r="C1529" s="120">
        <v>0</v>
      </c>
      <c r="D1529" s="120">
        <v>0</v>
      </c>
      <c r="E1529" s="120">
        <v>0</v>
      </c>
      <c r="F1529" s="120">
        <v>0</v>
      </c>
      <c r="G1529" s="120">
        <v>95</v>
      </c>
      <c r="H1529" s="120">
        <v>97</v>
      </c>
      <c r="I1529" s="120">
        <v>95</v>
      </c>
      <c r="J1529" s="120">
        <v>0</v>
      </c>
      <c r="K1529" s="120">
        <v>0</v>
      </c>
      <c r="L1529" s="120">
        <v>0</v>
      </c>
      <c r="M1529" s="120">
        <v>0</v>
      </c>
      <c r="N1529" s="120">
        <v>0</v>
      </c>
      <c r="O1529" s="120">
        <v>0</v>
      </c>
      <c r="P1529" s="120">
        <v>0</v>
      </c>
      <c r="Q1529" s="120">
        <v>0</v>
      </c>
      <c r="R1529" s="120">
        <v>287</v>
      </c>
      <c r="AB1529" s="116">
        <f t="shared" si="369"/>
        <v>0</v>
      </c>
      <c r="AC1529" s="116">
        <f t="shared" si="370"/>
        <v>0</v>
      </c>
      <c r="AD1529" s="116">
        <f t="shared" si="371"/>
        <v>0</v>
      </c>
      <c r="AE1529" s="116">
        <f t="shared" si="372"/>
        <v>0</v>
      </c>
      <c r="AF1529" s="116">
        <f t="shared" si="373"/>
        <v>95</v>
      </c>
      <c r="AG1529" s="116">
        <f t="shared" si="374"/>
        <v>97</v>
      </c>
      <c r="AH1529" s="116">
        <f t="shared" si="375"/>
        <v>95</v>
      </c>
      <c r="AI1529" s="116">
        <f t="shared" si="376"/>
        <v>0</v>
      </c>
      <c r="AJ1529" s="116">
        <f t="shared" si="377"/>
        <v>0</v>
      </c>
      <c r="AK1529" s="116">
        <f t="shared" si="378"/>
        <v>0</v>
      </c>
      <c r="AL1529" s="116">
        <f t="shared" si="379"/>
        <v>0</v>
      </c>
      <c r="AM1529" s="116">
        <f t="shared" si="380"/>
        <v>0</v>
      </c>
      <c r="AN1529" s="116">
        <f t="shared" si="381"/>
        <v>0</v>
      </c>
      <c r="AO1529" s="116">
        <f t="shared" si="382"/>
        <v>0</v>
      </c>
      <c r="AP1529" s="116">
        <f t="shared" si="383"/>
        <v>0</v>
      </c>
      <c r="AQ1529" s="116">
        <f t="shared" si="384"/>
        <v>287</v>
      </c>
    </row>
    <row r="1530" spans="1:43" x14ac:dyDescent="0.25">
      <c r="A1530" s="119" t="s">
        <v>1918</v>
      </c>
      <c r="B1530" s="119" t="s">
        <v>1921</v>
      </c>
      <c r="C1530" s="120">
        <v>0</v>
      </c>
      <c r="D1530" s="120">
        <v>0</v>
      </c>
      <c r="E1530" s="120">
        <v>0</v>
      </c>
      <c r="F1530" s="120">
        <v>0</v>
      </c>
      <c r="G1530" s="120">
        <v>0</v>
      </c>
      <c r="H1530" s="120">
        <v>0</v>
      </c>
      <c r="I1530" s="120">
        <v>0</v>
      </c>
      <c r="J1530" s="120">
        <v>0</v>
      </c>
      <c r="K1530" s="120">
        <v>0</v>
      </c>
      <c r="L1530" s="120">
        <v>0</v>
      </c>
      <c r="M1530" s="120">
        <v>92</v>
      </c>
      <c r="N1530" s="120">
        <v>81</v>
      </c>
      <c r="O1530" s="120">
        <v>99</v>
      </c>
      <c r="P1530" s="120">
        <v>95</v>
      </c>
      <c r="Q1530" s="120">
        <v>0</v>
      </c>
      <c r="R1530" s="120">
        <v>367</v>
      </c>
      <c r="AB1530" s="116">
        <f t="shared" si="369"/>
        <v>0</v>
      </c>
      <c r="AC1530" s="116">
        <f t="shared" si="370"/>
        <v>0</v>
      </c>
      <c r="AD1530" s="116">
        <f t="shared" si="371"/>
        <v>0</v>
      </c>
      <c r="AE1530" s="116">
        <f t="shared" si="372"/>
        <v>0</v>
      </c>
      <c r="AF1530" s="116">
        <f t="shared" si="373"/>
        <v>0</v>
      </c>
      <c r="AG1530" s="116">
        <f t="shared" si="374"/>
        <v>0</v>
      </c>
      <c r="AH1530" s="116">
        <f t="shared" si="375"/>
        <v>0</v>
      </c>
      <c r="AI1530" s="116">
        <f t="shared" si="376"/>
        <v>0</v>
      </c>
      <c r="AJ1530" s="116">
        <f t="shared" si="377"/>
        <v>0</v>
      </c>
      <c r="AK1530" s="116">
        <f t="shared" si="378"/>
        <v>0</v>
      </c>
      <c r="AL1530" s="116">
        <f t="shared" si="379"/>
        <v>92</v>
      </c>
      <c r="AM1530" s="116">
        <f t="shared" si="380"/>
        <v>81</v>
      </c>
      <c r="AN1530" s="116">
        <f t="shared" si="381"/>
        <v>99</v>
      </c>
      <c r="AO1530" s="116">
        <f t="shared" si="382"/>
        <v>95</v>
      </c>
      <c r="AP1530" s="116">
        <f t="shared" si="383"/>
        <v>0</v>
      </c>
      <c r="AQ1530" s="116">
        <f t="shared" si="384"/>
        <v>367</v>
      </c>
    </row>
    <row r="1531" spans="1:43" x14ac:dyDescent="0.25">
      <c r="A1531" s="119" t="s">
        <v>1918</v>
      </c>
      <c r="B1531" s="119" t="s">
        <v>1922</v>
      </c>
      <c r="C1531" s="120">
        <v>0</v>
      </c>
      <c r="D1531" s="120">
        <v>0</v>
      </c>
      <c r="E1531" s="120">
        <v>0</v>
      </c>
      <c r="F1531" s="120">
        <v>0</v>
      </c>
      <c r="G1531" s="120">
        <v>0</v>
      </c>
      <c r="H1531" s="120">
        <v>0</v>
      </c>
      <c r="I1531" s="120">
        <v>0</v>
      </c>
      <c r="J1531" s="120">
        <v>117</v>
      </c>
      <c r="K1531" s="120">
        <v>102</v>
      </c>
      <c r="L1531" s="120">
        <v>94</v>
      </c>
      <c r="M1531" s="120">
        <v>0</v>
      </c>
      <c r="N1531" s="120">
        <v>0</v>
      </c>
      <c r="O1531" s="120">
        <v>0</v>
      </c>
      <c r="P1531" s="120">
        <v>0</v>
      </c>
      <c r="Q1531" s="120">
        <v>0</v>
      </c>
      <c r="R1531" s="120">
        <v>313</v>
      </c>
      <c r="AB1531" s="116">
        <f t="shared" si="369"/>
        <v>0</v>
      </c>
      <c r="AC1531" s="116">
        <f t="shared" si="370"/>
        <v>0</v>
      </c>
      <c r="AD1531" s="116">
        <f t="shared" si="371"/>
        <v>0</v>
      </c>
      <c r="AE1531" s="116">
        <f t="shared" si="372"/>
        <v>0</v>
      </c>
      <c r="AF1531" s="116">
        <f t="shared" si="373"/>
        <v>0</v>
      </c>
      <c r="AG1531" s="116">
        <f t="shared" si="374"/>
        <v>0</v>
      </c>
      <c r="AH1531" s="116">
        <f t="shared" si="375"/>
        <v>0</v>
      </c>
      <c r="AI1531" s="116">
        <f t="shared" si="376"/>
        <v>117</v>
      </c>
      <c r="AJ1531" s="116">
        <f t="shared" si="377"/>
        <v>102</v>
      </c>
      <c r="AK1531" s="116">
        <f t="shared" si="378"/>
        <v>94</v>
      </c>
      <c r="AL1531" s="116">
        <f t="shared" si="379"/>
        <v>0</v>
      </c>
      <c r="AM1531" s="116">
        <f t="shared" si="380"/>
        <v>0</v>
      </c>
      <c r="AN1531" s="116">
        <f t="shared" si="381"/>
        <v>0</v>
      </c>
      <c r="AO1531" s="116">
        <f t="shared" si="382"/>
        <v>0</v>
      </c>
      <c r="AP1531" s="116">
        <f t="shared" si="383"/>
        <v>0</v>
      </c>
      <c r="AQ1531" s="116">
        <f t="shared" si="384"/>
        <v>313</v>
      </c>
    </row>
    <row r="1532" spans="1:43" x14ac:dyDescent="0.25">
      <c r="A1532" s="119" t="s">
        <v>1923</v>
      </c>
      <c r="B1532" s="119" t="s">
        <v>1924</v>
      </c>
      <c r="C1532" s="120">
        <v>0</v>
      </c>
      <c r="D1532" s="120">
        <v>134</v>
      </c>
      <c r="E1532" s="120">
        <v>137</v>
      </c>
      <c r="F1532" s="120">
        <v>168</v>
      </c>
      <c r="G1532" s="120">
        <v>149</v>
      </c>
      <c r="H1532" s="120">
        <v>146</v>
      </c>
      <c r="I1532" s="120">
        <v>0</v>
      </c>
      <c r="J1532" s="120">
        <v>0</v>
      </c>
      <c r="K1532" s="120">
        <v>0</v>
      </c>
      <c r="L1532" s="120">
        <v>0</v>
      </c>
      <c r="M1532" s="120">
        <v>0</v>
      </c>
      <c r="N1532" s="120">
        <v>0</v>
      </c>
      <c r="O1532" s="120">
        <v>0</v>
      </c>
      <c r="P1532" s="120">
        <v>0</v>
      </c>
      <c r="Q1532" s="120">
        <v>0</v>
      </c>
      <c r="R1532" s="120">
        <v>734</v>
      </c>
      <c r="AB1532" s="116">
        <f t="shared" si="369"/>
        <v>0</v>
      </c>
      <c r="AC1532" s="116">
        <f t="shared" si="370"/>
        <v>134</v>
      </c>
      <c r="AD1532" s="116">
        <f t="shared" si="371"/>
        <v>137</v>
      </c>
      <c r="AE1532" s="116">
        <f t="shared" si="372"/>
        <v>168</v>
      </c>
      <c r="AF1532" s="116">
        <f t="shared" si="373"/>
        <v>149</v>
      </c>
      <c r="AG1532" s="116">
        <f t="shared" si="374"/>
        <v>146</v>
      </c>
      <c r="AH1532" s="116">
        <f t="shared" si="375"/>
        <v>0</v>
      </c>
      <c r="AI1532" s="116">
        <f t="shared" si="376"/>
        <v>0</v>
      </c>
      <c r="AJ1532" s="116">
        <f t="shared" si="377"/>
        <v>0</v>
      </c>
      <c r="AK1532" s="116">
        <f t="shared" si="378"/>
        <v>0</v>
      </c>
      <c r="AL1532" s="116">
        <f t="shared" si="379"/>
        <v>0</v>
      </c>
      <c r="AM1532" s="116">
        <f t="shared" si="380"/>
        <v>0</v>
      </c>
      <c r="AN1532" s="116">
        <f t="shared" si="381"/>
        <v>0</v>
      </c>
      <c r="AO1532" s="116">
        <f t="shared" si="382"/>
        <v>0</v>
      </c>
      <c r="AP1532" s="116">
        <f t="shared" si="383"/>
        <v>0</v>
      </c>
      <c r="AQ1532" s="116">
        <f t="shared" si="384"/>
        <v>734</v>
      </c>
    </row>
    <row r="1533" spans="1:43" x14ac:dyDescent="0.25">
      <c r="A1533" s="119" t="s">
        <v>1923</v>
      </c>
      <c r="B1533" s="119" t="s">
        <v>1925</v>
      </c>
      <c r="C1533" s="120">
        <v>0</v>
      </c>
      <c r="D1533" s="120">
        <v>0</v>
      </c>
      <c r="E1533" s="120">
        <v>0</v>
      </c>
      <c r="F1533" s="120">
        <v>0</v>
      </c>
      <c r="G1533" s="120">
        <v>0</v>
      </c>
      <c r="H1533" s="120">
        <v>0</v>
      </c>
      <c r="I1533" s="120">
        <v>0</v>
      </c>
      <c r="J1533" s="120">
        <v>0</v>
      </c>
      <c r="K1533" s="120">
        <v>0</v>
      </c>
      <c r="L1533" s="120">
        <v>0</v>
      </c>
      <c r="M1533" s="120">
        <v>190</v>
      </c>
      <c r="N1533" s="120">
        <v>173</v>
      </c>
      <c r="O1533" s="120">
        <v>169</v>
      </c>
      <c r="P1533" s="120">
        <v>168</v>
      </c>
      <c r="Q1533" s="120">
        <v>6</v>
      </c>
      <c r="R1533" s="120">
        <v>706</v>
      </c>
      <c r="AB1533" s="116">
        <f t="shared" si="369"/>
        <v>0</v>
      </c>
      <c r="AC1533" s="116">
        <f t="shared" si="370"/>
        <v>0</v>
      </c>
      <c r="AD1533" s="116">
        <f t="shared" si="371"/>
        <v>0</v>
      </c>
      <c r="AE1533" s="116">
        <f t="shared" si="372"/>
        <v>0</v>
      </c>
      <c r="AF1533" s="116">
        <f t="shared" si="373"/>
        <v>0</v>
      </c>
      <c r="AG1533" s="116">
        <f t="shared" si="374"/>
        <v>0</v>
      </c>
      <c r="AH1533" s="116">
        <f t="shared" si="375"/>
        <v>0</v>
      </c>
      <c r="AI1533" s="116">
        <f t="shared" si="376"/>
        <v>0</v>
      </c>
      <c r="AJ1533" s="116">
        <f t="shared" si="377"/>
        <v>0</v>
      </c>
      <c r="AK1533" s="116">
        <f t="shared" si="378"/>
        <v>0</v>
      </c>
      <c r="AL1533" s="116">
        <f t="shared" si="379"/>
        <v>190</v>
      </c>
      <c r="AM1533" s="116">
        <f t="shared" si="380"/>
        <v>173</v>
      </c>
      <c r="AN1533" s="116">
        <f t="shared" si="381"/>
        <v>169</v>
      </c>
      <c r="AO1533" s="116">
        <f t="shared" si="382"/>
        <v>168</v>
      </c>
      <c r="AP1533" s="116">
        <f t="shared" si="383"/>
        <v>6</v>
      </c>
      <c r="AQ1533" s="116">
        <f t="shared" si="384"/>
        <v>706</v>
      </c>
    </row>
    <row r="1534" spans="1:43" x14ac:dyDescent="0.25">
      <c r="A1534" s="119" t="s">
        <v>1923</v>
      </c>
      <c r="B1534" s="119" t="s">
        <v>1926</v>
      </c>
      <c r="C1534" s="120">
        <v>61</v>
      </c>
      <c r="D1534" s="120">
        <v>0</v>
      </c>
      <c r="E1534" s="120">
        <v>0</v>
      </c>
      <c r="F1534" s="120">
        <v>0</v>
      </c>
      <c r="G1534" s="120">
        <v>0</v>
      </c>
      <c r="H1534" s="120">
        <v>0</v>
      </c>
      <c r="I1534" s="120">
        <v>137</v>
      </c>
      <c r="J1534" s="120">
        <v>151</v>
      </c>
      <c r="K1534" s="120">
        <v>147</v>
      </c>
      <c r="L1534" s="120">
        <v>158</v>
      </c>
      <c r="M1534" s="120">
        <v>0</v>
      </c>
      <c r="N1534" s="120">
        <v>0</v>
      </c>
      <c r="O1534" s="120">
        <v>0</v>
      </c>
      <c r="P1534" s="120">
        <v>0</v>
      </c>
      <c r="Q1534" s="120">
        <v>0</v>
      </c>
      <c r="R1534" s="120">
        <v>654</v>
      </c>
      <c r="AB1534" s="116">
        <f t="shared" si="369"/>
        <v>61</v>
      </c>
      <c r="AC1534" s="116">
        <f t="shared" si="370"/>
        <v>0</v>
      </c>
      <c r="AD1534" s="116">
        <f t="shared" si="371"/>
        <v>0</v>
      </c>
      <c r="AE1534" s="116">
        <f t="shared" si="372"/>
        <v>0</v>
      </c>
      <c r="AF1534" s="116">
        <f t="shared" si="373"/>
        <v>0</v>
      </c>
      <c r="AG1534" s="116">
        <f t="shared" si="374"/>
        <v>0</v>
      </c>
      <c r="AH1534" s="116">
        <f t="shared" si="375"/>
        <v>137</v>
      </c>
      <c r="AI1534" s="116">
        <f t="shared" si="376"/>
        <v>151</v>
      </c>
      <c r="AJ1534" s="116">
        <f t="shared" si="377"/>
        <v>147</v>
      </c>
      <c r="AK1534" s="116">
        <f t="shared" si="378"/>
        <v>158</v>
      </c>
      <c r="AL1534" s="116">
        <f t="shared" si="379"/>
        <v>0</v>
      </c>
      <c r="AM1534" s="116">
        <f t="shared" si="380"/>
        <v>0</v>
      </c>
      <c r="AN1534" s="116">
        <f t="shared" si="381"/>
        <v>0</v>
      </c>
      <c r="AO1534" s="116">
        <f t="shared" si="382"/>
        <v>0</v>
      </c>
      <c r="AP1534" s="116">
        <f t="shared" si="383"/>
        <v>0</v>
      </c>
      <c r="AQ1534" s="116">
        <f t="shared" si="384"/>
        <v>654</v>
      </c>
    </row>
    <row r="1535" spans="1:43" x14ac:dyDescent="0.25">
      <c r="A1535" s="119" t="s">
        <v>1927</v>
      </c>
      <c r="B1535" s="119" t="s">
        <v>1928</v>
      </c>
      <c r="C1535" s="120">
        <v>0</v>
      </c>
      <c r="D1535" s="120">
        <v>0</v>
      </c>
      <c r="E1535" s="120">
        <v>0</v>
      </c>
      <c r="F1535" s="120">
        <v>0</v>
      </c>
      <c r="G1535" s="120">
        <v>95</v>
      </c>
      <c r="H1535" s="120">
        <v>82</v>
      </c>
      <c r="I1535" s="120">
        <v>106</v>
      </c>
      <c r="J1535" s="120">
        <v>0</v>
      </c>
      <c r="K1535" s="120">
        <v>0</v>
      </c>
      <c r="L1535" s="120">
        <v>0</v>
      </c>
      <c r="M1535" s="120">
        <v>0</v>
      </c>
      <c r="N1535" s="120">
        <v>0</v>
      </c>
      <c r="O1535" s="120">
        <v>0</v>
      </c>
      <c r="P1535" s="120">
        <v>0</v>
      </c>
      <c r="Q1535" s="120">
        <v>0</v>
      </c>
      <c r="R1535" s="120">
        <v>283</v>
      </c>
      <c r="AB1535" s="116">
        <f t="shared" si="369"/>
        <v>0</v>
      </c>
      <c r="AC1535" s="116">
        <f t="shared" si="370"/>
        <v>0</v>
      </c>
      <c r="AD1535" s="116">
        <f t="shared" si="371"/>
        <v>0</v>
      </c>
      <c r="AE1535" s="116">
        <f t="shared" si="372"/>
        <v>0</v>
      </c>
      <c r="AF1535" s="116">
        <f t="shared" si="373"/>
        <v>95</v>
      </c>
      <c r="AG1535" s="116">
        <f t="shared" si="374"/>
        <v>82</v>
      </c>
      <c r="AH1535" s="116">
        <f t="shared" si="375"/>
        <v>106</v>
      </c>
      <c r="AI1535" s="116">
        <f t="shared" si="376"/>
        <v>0</v>
      </c>
      <c r="AJ1535" s="116">
        <f t="shared" si="377"/>
        <v>0</v>
      </c>
      <c r="AK1535" s="116">
        <f t="shared" si="378"/>
        <v>0</v>
      </c>
      <c r="AL1535" s="116">
        <f t="shared" si="379"/>
        <v>0</v>
      </c>
      <c r="AM1535" s="116">
        <f t="shared" si="380"/>
        <v>0</v>
      </c>
      <c r="AN1535" s="116">
        <f t="shared" si="381"/>
        <v>0</v>
      </c>
      <c r="AO1535" s="116">
        <f t="shared" si="382"/>
        <v>0</v>
      </c>
      <c r="AP1535" s="116">
        <f t="shared" si="383"/>
        <v>0</v>
      </c>
      <c r="AQ1535" s="116">
        <f t="shared" si="384"/>
        <v>283</v>
      </c>
    </row>
    <row r="1536" spans="1:43" x14ac:dyDescent="0.25">
      <c r="A1536" s="119" t="s">
        <v>1927</v>
      </c>
      <c r="B1536" s="119" t="s">
        <v>818</v>
      </c>
      <c r="C1536" s="120">
        <v>0</v>
      </c>
      <c r="D1536" s="120">
        <v>95</v>
      </c>
      <c r="E1536" s="120">
        <v>96</v>
      </c>
      <c r="F1536" s="120">
        <v>85</v>
      </c>
      <c r="G1536" s="120">
        <v>0</v>
      </c>
      <c r="H1536" s="120">
        <v>0</v>
      </c>
      <c r="I1536" s="120">
        <v>0</v>
      </c>
      <c r="J1536" s="120">
        <v>0</v>
      </c>
      <c r="K1536" s="120">
        <v>0</v>
      </c>
      <c r="L1536" s="120">
        <v>0</v>
      </c>
      <c r="M1536" s="120">
        <v>0</v>
      </c>
      <c r="N1536" s="120">
        <v>0</v>
      </c>
      <c r="O1536" s="120">
        <v>0</v>
      </c>
      <c r="P1536" s="120">
        <v>0</v>
      </c>
      <c r="Q1536" s="120">
        <v>0</v>
      </c>
      <c r="R1536" s="120">
        <v>276</v>
      </c>
      <c r="AB1536" s="116">
        <f t="shared" si="369"/>
        <v>0</v>
      </c>
      <c r="AC1536" s="116">
        <f t="shared" si="370"/>
        <v>95</v>
      </c>
      <c r="AD1536" s="116">
        <f t="shared" si="371"/>
        <v>96</v>
      </c>
      <c r="AE1536" s="116">
        <f t="shared" si="372"/>
        <v>85</v>
      </c>
      <c r="AF1536" s="116">
        <f t="shared" si="373"/>
        <v>0</v>
      </c>
      <c r="AG1536" s="116">
        <f t="shared" si="374"/>
        <v>0</v>
      </c>
      <c r="AH1536" s="116">
        <f t="shared" si="375"/>
        <v>0</v>
      </c>
      <c r="AI1536" s="116">
        <f t="shared" si="376"/>
        <v>0</v>
      </c>
      <c r="AJ1536" s="116">
        <f t="shared" si="377"/>
        <v>0</v>
      </c>
      <c r="AK1536" s="116">
        <f t="shared" si="378"/>
        <v>0</v>
      </c>
      <c r="AL1536" s="116">
        <f t="shared" si="379"/>
        <v>0</v>
      </c>
      <c r="AM1536" s="116">
        <f t="shared" si="380"/>
        <v>0</v>
      </c>
      <c r="AN1536" s="116">
        <f t="shared" si="381"/>
        <v>0</v>
      </c>
      <c r="AO1536" s="116">
        <f t="shared" si="382"/>
        <v>0</v>
      </c>
      <c r="AP1536" s="116">
        <f t="shared" si="383"/>
        <v>0</v>
      </c>
      <c r="AQ1536" s="116">
        <f t="shared" si="384"/>
        <v>276</v>
      </c>
    </row>
    <row r="1537" spans="1:43" x14ac:dyDescent="0.25">
      <c r="A1537" s="119" t="s">
        <v>1927</v>
      </c>
      <c r="B1537" s="119" t="s">
        <v>1929</v>
      </c>
      <c r="C1537" s="120">
        <v>0</v>
      </c>
      <c r="D1537" s="120">
        <v>0</v>
      </c>
      <c r="E1537" s="120">
        <v>0</v>
      </c>
      <c r="F1537" s="120">
        <v>0</v>
      </c>
      <c r="G1537" s="120">
        <v>0</v>
      </c>
      <c r="H1537" s="120">
        <v>0</v>
      </c>
      <c r="I1537" s="120">
        <v>0</v>
      </c>
      <c r="J1537" s="120">
        <v>0</v>
      </c>
      <c r="K1537" s="120">
        <v>0</v>
      </c>
      <c r="L1537" s="120">
        <v>0</v>
      </c>
      <c r="M1537" s="120">
        <v>123</v>
      </c>
      <c r="N1537" s="120">
        <v>131</v>
      </c>
      <c r="O1537" s="120">
        <v>129</v>
      </c>
      <c r="P1537" s="120">
        <v>124</v>
      </c>
      <c r="Q1537" s="120">
        <v>7</v>
      </c>
      <c r="R1537" s="120">
        <v>514</v>
      </c>
      <c r="AB1537" s="116">
        <f t="shared" si="369"/>
        <v>0</v>
      </c>
      <c r="AC1537" s="116">
        <f t="shared" si="370"/>
        <v>0</v>
      </c>
      <c r="AD1537" s="116">
        <f t="shared" si="371"/>
        <v>0</v>
      </c>
      <c r="AE1537" s="116">
        <f t="shared" si="372"/>
        <v>0</v>
      </c>
      <c r="AF1537" s="116">
        <f t="shared" si="373"/>
        <v>0</v>
      </c>
      <c r="AG1537" s="116">
        <f t="shared" si="374"/>
        <v>0</v>
      </c>
      <c r="AH1537" s="116">
        <f t="shared" si="375"/>
        <v>0</v>
      </c>
      <c r="AI1537" s="116">
        <f t="shared" si="376"/>
        <v>0</v>
      </c>
      <c r="AJ1537" s="116">
        <f t="shared" si="377"/>
        <v>0</v>
      </c>
      <c r="AK1537" s="116">
        <f t="shared" si="378"/>
        <v>0</v>
      </c>
      <c r="AL1537" s="116">
        <f t="shared" si="379"/>
        <v>123</v>
      </c>
      <c r="AM1537" s="116">
        <f t="shared" si="380"/>
        <v>131</v>
      </c>
      <c r="AN1537" s="116">
        <f t="shared" si="381"/>
        <v>129</v>
      </c>
      <c r="AO1537" s="116">
        <f t="shared" si="382"/>
        <v>124</v>
      </c>
      <c r="AP1537" s="116">
        <f t="shared" si="383"/>
        <v>7</v>
      </c>
      <c r="AQ1537" s="116">
        <f t="shared" si="384"/>
        <v>514</v>
      </c>
    </row>
    <row r="1538" spans="1:43" x14ac:dyDescent="0.25">
      <c r="A1538" s="119" t="s">
        <v>1927</v>
      </c>
      <c r="B1538" s="119" t="s">
        <v>1930</v>
      </c>
      <c r="C1538" s="120">
        <v>0</v>
      </c>
      <c r="D1538" s="120">
        <v>0</v>
      </c>
      <c r="E1538" s="120">
        <v>0</v>
      </c>
      <c r="F1538" s="120">
        <v>0</v>
      </c>
      <c r="G1538" s="120">
        <v>0</v>
      </c>
      <c r="H1538" s="120">
        <v>0</v>
      </c>
      <c r="I1538" s="120">
        <v>0</v>
      </c>
      <c r="J1538" s="120">
        <v>148</v>
      </c>
      <c r="K1538" s="120">
        <v>167</v>
      </c>
      <c r="L1538" s="120">
        <v>175</v>
      </c>
      <c r="M1538" s="120">
        <v>0</v>
      </c>
      <c r="N1538" s="120">
        <v>0</v>
      </c>
      <c r="O1538" s="120">
        <v>0</v>
      </c>
      <c r="P1538" s="120">
        <v>0</v>
      </c>
      <c r="Q1538" s="120">
        <v>0</v>
      </c>
      <c r="R1538" s="120">
        <v>490</v>
      </c>
      <c r="AB1538" s="116">
        <f t="shared" si="369"/>
        <v>0</v>
      </c>
      <c r="AC1538" s="116">
        <f t="shared" si="370"/>
        <v>0</v>
      </c>
      <c r="AD1538" s="116">
        <f t="shared" si="371"/>
        <v>0</v>
      </c>
      <c r="AE1538" s="116">
        <f t="shared" si="372"/>
        <v>0</v>
      </c>
      <c r="AF1538" s="116">
        <f t="shared" si="373"/>
        <v>0</v>
      </c>
      <c r="AG1538" s="116">
        <f t="shared" si="374"/>
        <v>0</v>
      </c>
      <c r="AH1538" s="116">
        <f t="shared" si="375"/>
        <v>0</v>
      </c>
      <c r="AI1538" s="116">
        <f t="shared" si="376"/>
        <v>148</v>
      </c>
      <c r="AJ1538" s="116">
        <f t="shared" si="377"/>
        <v>167</v>
      </c>
      <c r="AK1538" s="116">
        <f t="shared" si="378"/>
        <v>175</v>
      </c>
      <c r="AL1538" s="116">
        <f t="shared" si="379"/>
        <v>0</v>
      </c>
      <c r="AM1538" s="116">
        <f t="shared" si="380"/>
        <v>0</v>
      </c>
      <c r="AN1538" s="116">
        <f t="shared" si="381"/>
        <v>0</v>
      </c>
      <c r="AO1538" s="116">
        <f t="shared" si="382"/>
        <v>0</v>
      </c>
      <c r="AP1538" s="116">
        <f t="shared" si="383"/>
        <v>0</v>
      </c>
      <c r="AQ1538" s="116">
        <f t="shared" si="384"/>
        <v>490</v>
      </c>
    </row>
    <row r="1539" spans="1:43" x14ac:dyDescent="0.25">
      <c r="A1539" s="119" t="s">
        <v>1927</v>
      </c>
      <c r="B1539" s="119" t="s">
        <v>1931</v>
      </c>
      <c r="C1539" s="120">
        <v>0</v>
      </c>
      <c r="D1539" s="120">
        <v>0</v>
      </c>
      <c r="E1539" s="120">
        <v>0</v>
      </c>
      <c r="F1539" s="120">
        <v>0</v>
      </c>
      <c r="G1539" s="120">
        <v>75</v>
      </c>
      <c r="H1539" s="120">
        <v>61</v>
      </c>
      <c r="I1539" s="120">
        <v>58</v>
      </c>
      <c r="J1539" s="120">
        <v>0</v>
      </c>
      <c r="K1539" s="120">
        <v>0</v>
      </c>
      <c r="L1539" s="120">
        <v>0</v>
      </c>
      <c r="M1539" s="120">
        <v>0</v>
      </c>
      <c r="N1539" s="120">
        <v>0</v>
      </c>
      <c r="O1539" s="120">
        <v>0</v>
      </c>
      <c r="P1539" s="120">
        <v>0</v>
      </c>
      <c r="Q1539" s="120">
        <v>0</v>
      </c>
      <c r="R1539" s="120">
        <v>194</v>
      </c>
      <c r="AB1539" s="116">
        <f t="shared" si="369"/>
        <v>0</v>
      </c>
      <c r="AC1539" s="116">
        <f t="shared" si="370"/>
        <v>0</v>
      </c>
      <c r="AD1539" s="116">
        <f t="shared" si="371"/>
        <v>0</v>
      </c>
      <c r="AE1539" s="116">
        <f t="shared" si="372"/>
        <v>0</v>
      </c>
      <c r="AF1539" s="116">
        <f t="shared" si="373"/>
        <v>75</v>
      </c>
      <c r="AG1539" s="116">
        <f t="shared" si="374"/>
        <v>61</v>
      </c>
      <c r="AH1539" s="116">
        <f t="shared" si="375"/>
        <v>58</v>
      </c>
      <c r="AI1539" s="116">
        <f t="shared" si="376"/>
        <v>0</v>
      </c>
      <c r="AJ1539" s="116">
        <f t="shared" si="377"/>
        <v>0</v>
      </c>
      <c r="AK1539" s="116">
        <f t="shared" si="378"/>
        <v>0</v>
      </c>
      <c r="AL1539" s="116">
        <f t="shared" si="379"/>
        <v>0</v>
      </c>
      <c r="AM1539" s="116">
        <f t="shared" si="380"/>
        <v>0</v>
      </c>
      <c r="AN1539" s="116">
        <f t="shared" si="381"/>
        <v>0</v>
      </c>
      <c r="AO1539" s="116">
        <f t="shared" si="382"/>
        <v>0</v>
      </c>
      <c r="AP1539" s="116">
        <f t="shared" si="383"/>
        <v>0</v>
      </c>
      <c r="AQ1539" s="116">
        <f t="shared" si="384"/>
        <v>194</v>
      </c>
    </row>
    <row r="1540" spans="1:43" x14ac:dyDescent="0.25">
      <c r="A1540" s="119" t="s">
        <v>1927</v>
      </c>
      <c r="B1540" s="119" t="s">
        <v>1932</v>
      </c>
      <c r="C1540" s="120">
        <v>64</v>
      </c>
      <c r="D1540" s="120">
        <v>44</v>
      </c>
      <c r="E1540" s="120">
        <v>66</v>
      </c>
      <c r="F1540" s="120">
        <v>60</v>
      </c>
      <c r="G1540" s="120">
        <v>0</v>
      </c>
      <c r="H1540" s="120">
        <v>0</v>
      </c>
      <c r="I1540" s="120">
        <v>0</v>
      </c>
      <c r="J1540" s="120">
        <v>0</v>
      </c>
      <c r="K1540" s="120">
        <v>0</v>
      </c>
      <c r="L1540" s="120">
        <v>0</v>
      </c>
      <c r="M1540" s="120">
        <v>0</v>
      </c>
      <c r="N1540" s="120">
        <v>0</v>
      </c>
      <c r="O1540" s="120">
        <v>0</v>
      </c>
      <c r="P1540" s="120">
        <v>0</v>
      </c>
      <c r="Q1540" s="120">
        <v>0</v>
      </c>
      <c r="R1540" s="120">
        <v>234</v>
      </c>
      <c r="AB1540" s="116">
        <f t="shared" ref="AB1540:AB1603" si="385">C1540*1</f>
        <v>64</v>
      </c>
      <c r="AC1540" s="116">
        <f t="shared" ref="AC1540:AC1603" si="386">D1540*1</f>
        <v>44</v>
      </c>
      <c r="AD1540" s="116">
        <f t="shared" ref="AD1540:AD1603" si="387">E1540*1</f>
        <v>66</v>
      </c>
      <c r="AE1540" s="116">
        <f t="shared" ref="AE1540:AE1603" si="388">F1540*1</f>
        <v>60</v>
      </c>
      <c r="AF1540" s="116">
        <f t="shared" ref="AF1540:AF1603" si="389">G1540*1</f>
        <v>0</v>
      </c>
      <c r="AG1540" s="116">
        <f t="shared" ref="AG1540:AG1603" si="390">H1540*1</f>
        <v>0</v>
      </c>
      <c r="AH1540" s="116">
        <f t="shared" ref="AH1540:AH1603" si="391">I1540*1</f>
        <v>0</v>
      </c>
      <c r="AI1540" s="116">
        <f t="shared" ref="AI1540:AI1603" si="392">J1540*1</f>
        <v>0</v>
      </c>
      <c r="AJ1540" s="116">
        <f t="shared" ref="AJ1540:AJ1603" si="393">K1540*1</f>
        <v>0</v>
      </c>
      <c r="AK1540" s="116">
        <f t="shared" ref="AK1540:AK1603" si="394">L1540*1</f>
        <v>0</v>
      </c>
      <c r="AL1540" s="116">
        <f t="shared" ref="AL1540:AL1603" si="395">M1540*1</f>
        <v>0</v>
      </c>
      <c r="AM1540" s="116">
        <f t="shared" ref="AM1540:AM1603" si="396">N1540*1</f>
        <v>0</v>
      </c>
      <c r="AN1540" s="116">
        <f t="shared" ref="AN1540:AN1603" si="397">O1540*1</f>
        <v>0</v>
      </c>
      <c r="AO1540" s="116">
        <f t="shared" ref="AO1540:AO1603" si="398">P1540*1</f>
        <v>0</v>
      </c>
      <c r="AP1540" s="116">
        <f t="shared" ref="AP1540:AP1603" si="399">Q1540*1</f>
        <v>0</v>
      </c>
      <c r="AQ1540" s="116">
        <f t="shared" ref="AQ1540:AQ1603" si="400">R1540*1</f>
        <v>234</v>
      </c>
    </row>
    <row r="1541" spans="1:43" x14ac:dyDescent="0.25">
      <c r="A1541" s="119" t="s">
        <v>1933</v>
      </c>
      <c r="B1541" s="119" t="s">
        <v>1934</v>
      </c>
      <c r="C1541" s="120">
        <v>0</v>
      </c>
      <c r="D1541" s="120">
        <v>0</v>
      </c>
      <c r="E1541" s="120">
        <v>0</v>
      </c>
      <c r="F1541" s="120">
        <v>0</v>
      </c>
      <c r="G1541" s="120">
        <v>0</v>
      </c>
      <c r="H1541" s="120">
        <v>0</v>
      </c>
      <c r="I1541" s="120">
        <v>0</v>
      </c>
      <c r="J1541" s="120">
        <v>0</v>
      </c>
      <c r="K1541" s="120">
        <v>276</v>
      </c>
      <c r="L1541" s="120">
        <v>300</v>
      </c>
      <c r="M1541" s="120">
        <v>0</v>
      </c>
      <c r="N1541" s="120">
        <v>0</v>
      </c>
      <c r="O1541" s="120">
        <v>0</v>
      </c>
      <c r="P1541" s="120">
        <v>0</v>
      </c>
      <c r="Q1541" s="120">
        <v>0</v>
      </c>
      <c r="R1541" s="120">
        <v>576</v>
      </c>
      <c r="AB1541" s="116">
        <f t="shared" si="385"/>
        <v>0</v>
      </c>
      <c r="AC1541" s="116">
        <f t="shared" si="386"/>
        <v>0</v>
      </c>
      <c r="AD1541" s="116">
        <f t="shared" si="387"/>
        <v>0</v>
      </c>
      <c r="AE1541" s="116">
        <f t="shared" si="388"/>
        <v>0</v>
      </c>
      <c r="AF1541" s="116">
        <f t="shared" si="389"/>
        <v>0</v>
      </c>
      <c r="AG1541" s="116">
        <f t="shared" si="390"/>
        <v>0</v>
      </c>
      <c r="AH1541" s="116">
        <f t="shared" si="391"/>
        <v>0</v>
      </c>
      <c r="AI1541" s="116">
        <f t="shared" si="392"/>
        <v>0</v>
      </c>
      <c r="AJ1541" s="116">
        <f t="shared" si="393"/>
        <v>276</v>
      </c>
      <c r="AK1541" s="116">
        <f t="shared" si="394"/>
        <v>300</v>
      </c>
      <c r="AL1541" s="116">
        <f t="shared" si="395"/>
        <v>0</v>
      </c>
      <c r="AM1541" s="116">
        <f t="shared" si="396"/>
        <v>0</v>
      </c>
      <c r="AN1541" s="116">
        <f t="shared" si="397"/>
        <v>0</v>
      </c>
      <c r="AO1541" s="116">
        <f t="shared" si="398"/>
        <v>0</v>
      </c>
      <c r="AP1541" s="116">
        <f t="shared" si="399"/>
        <v>0</v>
      </c>
      <c r="AQ1541" s="116">
        <f t="shared" si="400"/>
        <v>576</v>
      </c>
    </row>
    <row r="1542" spans="1:43" x14ac:dyDescent="0.25">
      <c r="A1542" s="119" t="s">
        <v>1933</v>
      </c>
      <c r="B1542" s="119" t="s">
        <v>1935</v>
      </c>
      <c r="C1542" s="120">
        <v>0</v>
      </c>
      <c r="D1542" s="120">
        <v>0</v>
      </c>
      <c r="E1542" s="120">
        <v>0</v>
      </c>
      <c r="F1542" s="120">
        <v>0</v>
      </c>
      <c r="G1542" s="120">
        <v>0</v>
      </c>
      <c r="H1542" s="120">
        <v>0</v>
      </c>
      <c r="I1542" s="120">
        <v>0</v>
      </c>
      <c r="J1542" s="120">
        <v>0</v>
      </c>
      <c r="K1542" s="120">
        <v>0</v>
      </c>
      <c r="L1542" s="120">
        <v>0</v>
      </c>
      <c r="M1542" s="120">
        <v>136</v>
      </c>
      <c r="N1542" s="120">
        <v>153</v>
      </c>
      <c r="O1542" s="120">
        <v>177</v>
      </c>
      <c r="P1542" s="120">
        <v>159</v>
      </c>
      <c r="Q1542" s="120">
        <v>7</v>
      </c>
      <c r="R1542" s="120">
        <v>632</v>
      </c>
      <c r="AB1542" s="116">
        <f t="shared" si="385"/>
        <v>0</v>
      </c>
      <c r="AC1542" s="116">
        <f t="shared" si="386"/>
        <v>0</v>
      </c>
      <c r="AD1542" s="116">
        <f t="shared" si="387"/>
        <v>0</v>
      </c>
      <c r="AE1542" s="116">
        <f t="shared" si="388"/>
        <v>0</v>
      </c>
      <c r="AF1542" s="116">
        <f t="shared" si="389"/>
        <v>0</v>
      </c>
      <c r="AG1542" s="116">
        <f t="shared" si="390"/>
        <v>0</v>
      </c>
      <c r="AH1542" s="116">
        <f t="shared" si="391"/>
        <v>0</v>
      </c>
      <c r="AI1542" s="116">
        <f t="shared" si="392"/>
        <v>0</v>
      </c>
      <c r="AJ1542" s="116">
        <f t="shared" si="393"/>
        <v>0</v>
      </c>
      <c r="AK1542" s="116">
        <f t="shared" si="394"/>
        <v>0</v>
      </c>
      <c r="AL1542" s="116">
        <f t="shared" si="395"/>
        <v>136</v>
      </c>
      <c r="AM1542" s="116">
        <f t="shared" si="396"/>
        <v>153</v>
      </c>
      <c r="AN1542" s="116">
        <f t="shared" si="397"/>
        <v>177</v>
      </c>
      <c r="AO1542" s="116">
        <f t="shared" si="398"/>
        <v>159</v>
      </c>
      <c r="AP1542" s="116">
        <f t="shared" si="399"/>
        <v>7</v>
      </c>
      <c r="AQ1542" s="116">
        <f t="shared" si="400"/>
        <v>632</v>
      </c>
    </row>
    <row r="1543" spans="1:43" x14ac:dyDescent="0.25">
      <c r="A1543" s="119" t="s">
        <v>1933</v>
      </c>
      <c r="B1543" s="119" t="s">
        <v>1936</v>
      </c>
      <c r="C1543" s="120">
        <v>0</v>
      </c>
      <c r="D1543" s="120">
        <v>0</v>
      </c>
      <c r="E1543" s="120">
        <v>0</v>
      </c>
      <c r="F1543" s="120">
        <v>0</v>
      </c>
      <c r="G1543" s="120">
        <v>0</v>
      </c>
      <c r="H1543" s="120">
        <v>0</v>
      </c>
      <c r="I1543" s="120">
        <v>0</v>
      </c>
      <c r="J1543" s="120">
        <v>0</v>
      </c>
      <c r="K1543" s="120">
        <v>0</v>
      </c>
      <c r="L1543" s="120">
        <v>0</v>
      </c>
      <c r="M1543" s="120">
        <v>157</v>
      </c>
      <c r="N1543" s="120">
        <v>137</v>
      </c>
      <c r="O1543" s="120">
        <v>121</v>
      </c>
      <c r="P1543" s="120">
        <v>127</v>
      </c>
      <c r="Q1543" s="120">
        <v>0</v>
      </c>
      <c r="R1543" s="120">
        <v>542</v>
      </c>
      <c r="AB1543" s="116">
        <f t="shared" si="385"/>
        <v>0</v>
      </c>
      <c r="AC1543" s="116">
        <f t="shared" si="386"/>
        <v>0</v>
      </c>
      <c r="AD1543" s="116">
        <f t="shared" si="387"/>
        <v>0</v>
      </c>
      <c r="AE1543" s="116">
        <f t="shared" si="388"/>
        <v>0</v>
      </c>
      <c r="AF1543" s="116">
        <f t="shared" si="389"/>
        <v>0</v>
      </c>
      <c r="AG1543" s="116">
        <f t="shared" si="390"/>
        <v>0</v>
      </c>
      <c r="AH1543" s="116">
        <f t="shared" si="391"/>
        <v>0</v>
      </c>
      <c r="AI1543" s="116">
        <f t="shared" si="392"/>
        <v>0</v>
      </c>
      <c r="AJ1543" s="116">
        <f t="shared" si="393"/>
        <v>0</v>
      </c>
      <c r="AK1543" s="116">
        <f t="shared" si="394"/>
        <v>0</v>
      </c>
      <c r="AL1543" s="116">
        <f t="shared" si="395"/>
        <v>157</v>
      </c>
      <c r="AM1543" s="116">
        <f t="shared" si="396"/>
        <v>137</v>
      </c>
      <c r="AN1543" s="116">
        <f t="shared" si="397"/>
        <v>121</v>
      </c>
      <c r="AO1543" s="116">
        <f t="shared" si="398"/>
        <v>127</v>
      </c>
      <c r="AP1543" s="116">
        <f t="shared" si="399"/>
        <v>0</v>
      </c>
      <c r="AQ1543" s="116">
        <f t="shared" si="400"/>
        <v>542</v>
      </c>
    </row>
    <row r="1544" spans="1:43" x14ac:dyDescent="0.25">
      <c r="A1544" s="119" t="s">
        <v>1937</v>
      </c>
      <c r="B1544" s="119" t="s">
        <v>1938</v>
      </c>
      <c r="C1544" s="120">
        <v>0</v>
      </c>
      <c r="D1544" s="120">
        <v>0</v>
      </c>
      <c r="E1544" s="120">
        <v>0</v>
      </c>
      <c r="F1544" s="120">
        <v>0</v>
      </c>
      <c r="G1544" s="120">
        <v>0</v>
      </c>
      <c r="H1544" s="120">
        <v>0</v>
      </c>
      <c r="I1544" s="120">
        <v>231</v>
      </c>
      <c r="J1544" s="120">
        <v>218</v>
      </c>
      <c r="K1544" s="120">
        <v>252</v>
      </c>
      <c r="L1544" s="120">
        <v>0</v>
      </c>
      <c r="M1544" s="120">
        <v>0</v>
      </c>
      <c r="N1544" s="120">
        <v>0</v>
      </c>
      <c r="O1544" s="120">
        <v>0</v>
      </c>
      <c r="P1544" s="120">
        <v>0</v>
      </c>
      <c r="Q1544" s="120">
        <v>0</v>
      </c>
      <c r="R1544" s="120">
        <v>701</v>
      </c>
      <c r="AB1544" s="116">
        <f t="shared" si="385"/>
        <v>0</v>
      </c>
      <c r="AC1544" s="116">
        <f t="shared" si="386"/>
        <v>0</v>
      </c>
      <c r="AD1544" s="116">
        <f t="shared" si="387"/>
        <v>0</v>
      </c>
      <c r="AE1544" s="116">
        <f t="shared" si="388"/>
        <v>0</v>
      </c>
      <c r="AF1544" s="116">
        <f t="shared" si="389"/>
        <v>0</v>
      </c>
      <c r="AG1544" s="116">
        <f t="shared" si="390"/>
        <v>0</v>
      </c>
      <c r="AH1544" s="116">
        <f t="shared" si="391"/>
        <v>231</v>
      </c>
      <c r="AI1544" s="116">
        <f t="shared" si="392"/>
        <v>218</v>
      </c>
      <c r="AJ1544" s="116">
        <f t="shared" si="393"/>
        <v>252</v>
      </c>
      <c r="AK1544" s="116">
        <f t="shared" si="394"/>
        <v>0</v>
      </c>
      <c r="AL1544" s="116">
        <f t="shared" si="395"/>
        <v>0</v>
      </c>
      <c r="AM1544" s="116">
        <f t="shared" si="396"/>
        <v>0</v>
      </c>
      <c r="AN1544" s="116">
        <f t="shared" si="397"/>
        <v>0</v>
      </c>
      <c r="AO1544" s="116">
        <f t="shared" si="398"/>
        <v>0</v>
      </c>
      <c r="AP1544" s="116">
        <f t="shared" si="399"/>
        <v>0</v>
      </c>
      <c r="AQ1544" s="116">
        <f t="shared" si="400"/>
        <v>701</v>
      </c>
    </row>
    <row r="1545" spans="1:43" x14ac:dyDescent="0.25">
      <c r="A1545" s="119" t="s">
        <v>1937</v>
      </c>
      <c r="B1545" s="119" t="s">
        <v>1939</v>
      </c>
      <c r="C1545" s="120">
        <v>20</v>
      </c>
      <c r="D1545" s="120">
        <v>106</v>
      </c>
      <c r="E1545" s="120">
        <v>102</v>
      </c>
      <c r="F1545" s="120">
        <v>114</v>
      </c>
      <c r="G1545" s="120">
        <v>114</v>
      </c>
      <c r="H1545" s="120">
        <v>108</v>
      </c>
      <c r="I1545" s="120">
        <v>0</v>
      </c>
      <c r="J1545" s="120">
        <v>0</v>
      </c>
      <c r="K1545" s="120">
        <v>0</v>
      </c>
      <c r="L1545" s="120">
        <v>0</v>
      </c>
      <c r="M1545" s="120">
        <v>0</v>
      </c>
      <c r="N1545" s="120">
        <v>0</v>
      </c>
      <c r="O1545" s="120">
        <v>0</v>
      </c>
      <c r="P1545" s="120">
        <v>0</v>
      </c>
      <c r="Q1545" s="120">
        <v>0</v>
      </c>
      <c r="R1545" s="120">
        <v>564</v>
      </c>
      <c r="AB1545" s="116">
        <f t="shared" si="385"/>
        <v>20</v>
      </c>
      <c r="AC1545" s="116">
        <f t="shared" si="386"/>
        <v>106</v>
      </c>
      <c r="AD1545" s="116">
        <f t="shared" si="387"/>
        <v>102</v>
      </c>
      <c r="AE1545" s="116">
        <f t="shared" si="388"/>
        <v>114</v>
      </c>
      <c r="AF1545" s="116">
        <f t="shared" si="389"/>
        <v>114</v>
      </c>
      <c r="AG1545" s="116">
        <f t="shared" si="390"/>
        <v>108</v>
      </c>
      <c r="AH1545" s="116">
        <f t="shared" si="391"/>
        <v>0</v>
      </c>
      <c r="AI1545" s="116">
        <f t="shared" si="392"/>
        <v>0</v>
      </c>
      <c r="AJ1545" s="116">
        <f t="shared" si="393"/>
        <v>0</v>
      </c>
      <c r="AK1545" s="116">
        <f t="shared" si="394"/>
        <v>0</v>
      </c>
      <c r="AL1545" s="116">
        <f t="shared" si="395"/>
        <v>0</v>
      </c>
      <c r="AM1545" s="116">
        <f t="shared" si="396"/>
        <v>0</v>
      </c>
      <c r="AN1545" s="116">
        <f t="shared" si="397"/>
        <v>0</v>
      </c>
      <c r="AO1545" s="116">
        <f t="shared" si="398"/>
        <v>0</v>
      </c>
      <c r="AP1545" s="116">
        <f t="shared" si="399"/>
        <v>0</v>
      </c>
      <c r="AQ1545" s="116">
        <f t="shared" si="400"/>
        <v>564</v>
      </c>
    </row>
    <row r="1546" spans="1:43" x14ac:dyDescent="0.25">
      <c r="A1546" s="119" t="s">
        <v>1937</v>
      </c>
      <c r="B1546" s="119" t="s">
        <v>1940</v>
      </c>
      <c r="C1546" s="120">
        <v>0</v>
      </c>
      <c r="D1546" s="120">
        <v>62</v>
      </c>
      <c r="E1546" s="120">
        <v>67</v>
      </c>
      <c r="F1546" s="120">
        <v>63</v>
      </c>
      <c r="G1546" s="120">
        <v>54</v>
      </c>
      <c r="H1546" s="120">
        <v>67</v>
      </c>
      <c r="I1546" s="120">
        <v>0</v>
      </c>
      <c r="J1546" s="120">
        <v>0</v>
      </c>
      <c r="K1546" s="120">
        <v>0</v>
      </c>
      <c r="L1546" s="120">
        <v>0</v>
      </c>
      <c r="M1546" s="120">
        <v>0</v>
      </c>
      <c r="N1546" s="120">
        <v>0</v>
      </c>
      <c r="O1546" s="120">
        <v>0</v>
      </c>
      <c r="P1546" s="120">
        <v>0</v>
      </c>
      <c r="Q1546" s="120">
        <v>0</v>
      </c>
      <c r="R1546" s="120">
        <v>313</v>
      </c>
      <c r="AB1546" s="116">
        <f t="shared" si="385"/>
        <v>0</v>
      </c>
      <c r="AC1546" s="116">
        <f t="shared" si="386"/>
        <v>62</v>
      </c>
      <c r="AD1546" s="116">
        <f t="shared" si="387"/>
        <v>67</v>
      </c>
      <c r="AE1546" s="116">
        <f t="shared" si="388"/>
        <v>63</v>
      </c>
      <c r="AF1546" s="116">
        <f t="shared" si="389"/>
        <v>54</v>
      </c>
      <c r="AG1546" s="116">
        <f t="shared" si="390"/>
        <v>67</v>
      </c>
      <c r="AH1546" s="116">
        <f t="shared" si="391"/>
        <v>0</v>
      </c>
      <c r="AI1546" s="116">
        <f t="shared" si="392"/>
        <v>0</v>
      </c>
      <c r="AJ1546" s="116">
        <f t="shared" si="393"/>
        <v>0</v>
      </c>
      <c r="AK1546" s="116">
        <f t="shared" si="394"/>
        <v>0</v>
      </c>
      <c r="AL1546" s="116">
        <f t="shared" si="395"/>
        <v>0</v>
      </c>
      <c r="AM1546" s="116">
        <f t="shared" si="396"/>
        <v>0</v>
      </c>
      <c r="AN1546" s="116">
        <f t="shared" si="397"/>
        <v>0</v>
      </c>
      <c r="AO1546" s="116">
        <f t="shared" si="398"/>
        <v>0</v>
      </c>
      <c r="AP1546" s="116">
        <f t="shared" si="399"/>
        <v>0</v>
      </c>
      <c r="AQ1546" s="116">
        <f t="shared" si="400"/>
        <v>313</v>
      </c>
    </row>
    <row r="1547" spans="1:43" x14ac:dyDescent="0.25">
      <c r="A1547" s="119" t="s">
        <v>1937</v>
      </c>
      <c r="B1547" s="119" t="s">
        <v>1941</v>
      </c>
      <c r="C1547" s="120">
        <v>245</v>
      </c>
      <c r="D1547" s="120">
        <v>0</v>
      </c>
      <c r="E1547" s="120">
        <v>0</v>
      </c>
      <c r="F1547" s="120">
        <v>0</v>
      </c>
      <c r="G1547" s="120">
        <v>0</v>
      </c>
      <c r="H1547" s="120">
        <v>0</v>
      </c>
      <c r="I1547" s="120">
        <v>0</v>
      </c>
      <c r="J1547" s="120">
        <v>0</v>
      </c>
      <c r="K1547" s="120">
        <v>0</v>
      </c>
      <c r="L1547" s="120">
        <v>0</v>
      </c>
      <c r="M1547" s="120">
        <v>0</v>
      </c>
      <c r="N1547" s="120">
        <v>0</v>
      </c>
      <c r="O1547" s="120">
        <v>0</v>
      </c>
      <c r="P1547" s="120">
        <v>0</v>
      </c>
      <c r="Q1547" s="120">
        <v>0</v>
      </c>
      <c r="R1547" s="120">
        <v>245</v>
      </c>
      <c r="AB1547" s="116">
        <f t="shared" si="385"/>
        <v>245</v>
      </c>
      <c r="AC1547" s="116">
        <f t="shared" si="386"/>
        <v>0</v>
      </c>
      <c r="AD1547" s="116">
        <f t="shared" si="387"/>
        <v>0</v>
      </c>
      <c r="AE1547" s="116">
        <f t="shared" si="388"/>
        <v>0</v>
      </c>
      <c r="AF1547" s="116">
        <f t="shared" si="389"/>
        <v>0</v>
      </c>
      <c r="AG1547" s="116">
        <f t="shared" si="390"/>
        <v>0</v>
      </c>
      <c r="AH1547" s="116">
        <f t="shared" si="391"/>
        <v>0</v>
      </c>
      <c r="AI1547" s="116">
        <f t="shared" si="392"/>
        <v>0</v>
      </c>
      <c r="AJ1547" s="116">
        <f t="shared" si="393"/>
        <v>0</v>
      </c>
      <c r="AK1547" s="116">
        <f t="shared" si="394"/>
        <v>0</v>
      </c>
      <c r="AL1547" s="116">
        <f t="shared" si="395"/>
        <v>0</v>
      </c>
      <c r="AM1547" s="116">
        <f t="shared" si="396"/>
        <v>0</v>
      </c>
      <c r="AN1547" s="116">
        <f t="shared" si="397"/>
        <v>0</v>
      </c>
      <c r="AO1547" s="116">
        <f t="shared" si="398"/>
        <v>0</v>
      </c>
      <c r="AP1547" s="116">
        <f t="shared" si="399"/>
        <v>0</v>
      </c>
      <c r="AQ1547" s="116">
        <f t="shared" si="400"/>
        <v>245</v>
      </c>
    </row>
    <row r="1548" spans="1:43" x14ac:dyDescent="0.25">
      <c r="A1548" s="119" t="s">
        <v>1937</v>
      </c>
      <c r="B1548" s="119" t="s">
        <v>1942</v>
      </c>
      <c r="C1548" s="120">
        <v>14</v>
      </c>
      <c r="D1548" s="120">
        <v>107</v>
      </c>
      <c r="E1548" s="120">
        <v>127</v>
      </c>
      <c r="F1548" s="120">
        <v>120</v>
      </c>
      <c r="G1548" s="120">
        <v>142</v>
      </c>
      <c r="H1548" s="120">
        <v>125</v>
      </c>
      <c r="I1548" s="120">
        <v>0</v>
      </c>
      <c r="J1548" s="120">
        <v>0</v>
      </c>
      <c r="K1548" s="120">
        <v>0</v>
      </c>
      <c r="L1548" s="120">
        <v>0</v>
      </c>
      <c r="M1548" s="120">
        <v>0</v>
      </c>
      <c r="N1548" s="120">
        <v>0</v>
      </c>
      <c r="O1548" s="120">
        <v>0</v>
      </c>
      <c r="P1548" s="120">
        <v>0</v>
      </c>
      <c r="Q1548" s="120">
        <v>0</v>
      </c>
      <c r="R1548" s="120">
        <v>635</v>
      </c>
      <c r="AB1548" s="116">
        <f t="shared" si="385"/>
        <v>14</v>
      </c>
      <c r="AC1548" s="116">
        <f t="shared" si="386"/>
        <v>107</v>
      </c>
      <c r="AD1548" s="116">
        <f t="shared" si="387"/>
        <v>127</v>
      </c>
      <c r="AE1548" s="116">
        <f t="shared" si="388"/>
        <v>120</v>
      </c>
      <c r="AF1548" s="116">
        <f t="shared" si="389"/>
        <v>142</v>
      </c>
      <c r="AG1548" s="116">
        <f t="shared" si="390"/>
        <v>125</v>
      </c>
      <c r="AH1548" s="116">
        <f t="shared" si="391"/>
        <v>0</v>
      </c>
      <c r="AI1548" s="116">
        <f t="shared" si="392"/>
        <v>0</v>
      </c>
      <c r="AJ1548" s="116">
        <f t="shared" si="393"/>
        <v>0</v>
      </c>
      <c r="AK1548" s="116">
        <f t="shared" si="394"/>
        <v>0</v>
      </c>
      <c r="AL1548" s="116">
        <f t="shared" si="395"/>
        <v>0</v>
      </c>
      <c r="AM1548" s="116">
        <f t="shared" si="396"/>
        <v>0</v>
      </c>
      <c r="AN1548" s="116">
        <f t="shared" si="397"/>
        <v>0</v>
      </c>
      <c r="AO1548" s="116">
        <f t="shared" si="398"/>
        <v>0</v>
      </c>
      <c r="AP1548" s="116">
        <f t="shared" si="399"/>
        <v>0</v>
      </c>
      <c r="AQ1548" s="116">
        <f t="shared" si="400"/>
        <v>635</v>
      </c>
    </row>
    <row r="1549" spans="1:43" x14ac:dyDescent="0.25">
      <c r="A1549" s="119" t="s">
        <v>1937</v>
      </c>
      <c r="B1549" s="119" t="s">
        <v>1943</v>
      </c>
      <c r="C1549" s="120">
        <v>0</v>
      </c>
      <c r="D1549" s="120">
        <v>65</v>
      </c>
      <c r="E1549" s="120">
        <v>60</v>
      </c>
      <c r="F1549" s="120">
        <v>63</v>
      </c>
      <c r="G1549" s="120">
        <v>48</v>
      </c>
      <c r="H1549" s="120">
        <v>50</v>
      </c>
      <c r="I1549" s="120">
        <v>0</v>
      </c>
      <c r="J1549" s="120">
        <v>0</v>
      </c>
      <c r="K1549" s="120">
        <v>0</v>
      </c>
      <c r="L1549" s="120">
        <v>0</v>
      </c>
      <c r="M1549" s="120">
        <v>0</v>
      </c>
      <c r="N1549" s="120">
        <v>0</v>
      </c>
      <c r="O1549" s="120">
        <v>0</v>
      </c>
      <c r="P1549" s="120">
        <v>0</v>
      </c>
      <c r="Q1549" s="120">
        <v>0</v>
      </c>
      <c r="R1549" s="120">
        <v>286</v>
      </c>
      <c r="AB1549" s="116">
        <f t="shared" si="385"/>
        <v>0</v>
      </c>
      <c r="AC1549" s="116">
        <f t="shared" si="386"/>
        <v>65</v>
      </c>
      <c r="AD1549" s="116">
        <f t="shared" si="387"/>
        <v>60</v>
      </c>
      <c r="AE1549" s="116">
        <f t="shared" si="388"/>
        <v>63</v>
      </c>
      <c r="AF1549" s="116">
        <f t="shared" si="389"/>
        <v>48</v>
      </c>
      <c r="AG1549" s="116">
        <f t="shared" si="390"/>
        <v>50</v>
      </c>
      <c r="AH1549" s="116">
        <f t="shared" si="391"/>
        <v>0</v>
      </c>
      <c r="AI1549" s="116">
        <f t="shared" si="392"/>
        <v>0</v>
      </c>
      <c r="AJ1549" s="116">
        <f t="shared" si="393"/>
        <v>0</v>
      </c>
      <c r="AK1549" s="116">
        <f t="shared" si="394"/>
        <v>0</v>
      </c>
      <c r="AL1549" s="116">
        <f t="shared" si="395"/>
        <v>0</v>
      </c>
      <c r="AM1549" s="116">
        <f t="shared" si="396"/>
        <v>0</v>
      </c>
      <c r="AN1549" s="116">
        <f t="shared" si="397"/>
        <v>0</v>
      </c>
      <c r="AO1549" s="116">
        <f t="shared" si="398"/>
        <v>0</v>
      </c>
      <c r="AP1549" s="116">
        <f t="shared" si="399"/>
        <v>0</v>
      </c>
      <c r="AQ1549" s="116">
        <f t="shared" si="400"/>
        <v>286</v>
      </c>
    </row>
    <row r="1550" spans="1:43" x14ac:dyDescent="0.25">
      <c r="A1550" s="119" t="s">
        <v>1937</v>
      </c>
      <c r="B1550" s="119" t="s">
        <v>1944</v>
      </c>
      <c r="C1550" s="120">
        <v>45</v>
      </c>
      <c r="D1550" s="120">
        <v>183</v>
      </c>
      <c r="E1550" s="120">
        <v>169</v>
      </c>
      <c r="F1550" s="120">
        <v>158</v>
      </c>
      <c r="G1550" s="120">
        <v>186</v>
      </c>
      <c r="H1550" s="120">
        <v>157</v>
      </c>
      <c r="I1550" s="120">
        <v>0</v>
      </c>
      <c r="J1550" s="120">
        <v>0</v>
      </c>
      <c r="K1550" s="120">
        <v>0</v>
      </c>
      <c r="L1550" s="120">
        <v>0</v>
      </c>
      <c r="M1550" s="120">
        <v>0</v>
      </c>
      <c r="N1550" s="120">
        <v>0</v>
      </c>
      <c r="O1550" s="120">
        <v>0</v>
      </c>
      <c r="P1550" s="120">
        <v>0</v>
      </c>
      <c r="Q1550" s="120">
        <v>0</v>
      </c>
      <c r="R1550" s="120">
        <v>898</v>
      </c>
      <c r="AB1550" s="116">
        <f t="shared" si="385"/>
        <v>45</v>
      </c>
      <c r="AC1550" s="116">
        <f t="shared" si="386"/>
        <v>183</v>
      </c>
      <c r="AD1550" s="116">
        <f t="shared" si="387"/>
        <v>169</v>
      </c>
      <c r="AE1550" s="116">
        <f t="shared" si="388"/>
        <v>158</v>
      </c>
      <c r="AF1550" s="116">
        <f t="shared" si="389"/>
        <v>186</v>
      </c>
      <c r="AG1550" s="116">
        <f t="shared" si="390"/>
        <v>157</v>
      </c>
      <c r="AH1550" s="116">
        <f t="shared" si="391"/>
        <v>0</v>
      </c>
      <c r="AI1550" s="116">
        <f t="shared" si="392"/>
        <v>0</v>
      </c>
      <c r="AJ1550" s="116">
        <f t="shared" si="393"/>
        <v>0</v>
      </c>
      <c r="AK1550" s="116">
        <f t="shared" si="394"/>
        <v>0</v>
      </c>
      <c r="AL1550" s="116">
        <f t="shared" si="395"/>
        <v>0</v>
      </c>
      <c r="AM1550" s="116">
        <f t="shared" si="396"/>
        <v>0</v>
      </c>
      <c r="AN1550" s="116">
        <f t="shared" si="397"/>
        <v>0</v>
      </c>
      <c r="AO1550" s="116">
        <f t="shared" si="398"/>
        <v>0</v>
      </c>
      <c r="AP1550" s="116">
        <f t="shared" si="399"/>
        <v>0</v>
      </c>
      <c r="AQ1550" s="116">
        <f t="shared" si="400"/>
        <v>898</v>
      </c>
    </row>
    <row r="1551" spans="1:43" x14ac:dyDescent="0.25">
      <c r="A1551" s="119" t="s">
        <v>1937</v>
      </c>
      <c r="B1551" s="119" t="s">
        <v>1945</v>
      </c>
      <c r="C1551" s="120">
        <v>0</v>
      </c>
      <c r="D1551" s="120">
        <v>0</v>
      </c>
      <c r="E1551" s="120">
        <v>0</v>
      </c>
      <c r="F1551" s="120">
        <v>0</v>
      </c>
      <c r="G1551" s="120">
        <v>0</v>
      </c>
      <c r="H1551" s="120">
        <v>0</v>
      </c>
      <c r="I1551" s="120">
        <v>172</v>
      </c>
      <c r="J1551" s="120">
        <v>180</v>
      </c>
      <c r="K1551" s="120">
        <v>165</v>
      </c>
      <c r="L1551" s="120">
        <v>0</v>
      </c>
      <c r="M1551" s="120">
        <v>0</v>
      </c>
      <c r="N1551" s="120">
        <v>0</v>
      </c>
      <c r="O1551" s="120">
        <v>0</v>
      </c>
      <c r="P1551" s="120">
        <v>0</v>
      </c>
      <c r="Q1551" s="120">
        <v>0</v>
      </c>
      <c r="R1551" s="120">
        <v>517</v>
      </c>
      <c r="AB1551" s="116">
        <f t="shared" si="385"/>
        <v>0</v>
      </c>
      <c r="AC1551" s="116">
        <f t="shared" si="386"/>
        <v>0</v>
      </c>
      <c r="AD1551" s="116">
        <f t="shared" si="387"/>
        <v>0</v>
      </c>
      <c r="AE1551" s="116">
        <f t="shared" si="388"/>
        <v>0</v>
      </c>
      <c r="AF1551" s="116">
        <f t="shared" si="389"/>
        <v>0</v>
      </c>
      <c r="AG1551" s="116">
        <f t="shared" si="390"/>
        <v>0</v>
      </c>
      <c r="AH1551" s="116">
        <f t="shared" si="391"/>
        <v>172</v>
      </c>
      <c r="AI1551" s="116">
        <f t="shared" si="392"/>
        <v>180</v>
      </c>
      <c r="AJ1551" s="116">
        <f t="shared" si="393"/>
        <v>165</v>
      </c>
      <c r="AK1551" s="116">
        <f t="shared" si="394"/>
        <v>0</v>
      </c>
      <c r="AL1551" s="116">
        <f t="shared" si="395"/>
        <v>0</v>
      </c>
      <c r="AM1551" s="116">
        <f t="shared" si="396"/>
        <v>0</v>
      </c>
      <c r="AN1551" s="116">
        <f t="shared" si="397"/>
        <v>0</v>
      </c>
      <c r="AO1551" s="116">
        <f t="shared" si="398"/>
        <v>0</v>
      </c>
      <c r="AP1551" s="116">
        <f t="shared" si="399"/>
        <v>0</v>
      </c>
      <c r="AQ1551" s="116">
        <f t="shared" si="400"/>
        <v>517</v>
      </c>
    </row>
    <row r="1552" spans="1:43" x14ac:dyDescent="0.25">
      <c r="A1552" s="119" t="s">
        <v>1937</v>
      </c>
      <c r="B1552" s="119" t="s">
        <v>1946</v>
      </c>
      <c r="C1552" s="120">
        <v>17</v>
      </c>
      <c r="D1552" s="120">
        <v>109</v>
      </c>
      <c r="E1552" s="120">
        <v>107</v>
      </c>
      <c r="F1552" s="120">
        <v>92</v>
      </c>
      <c r="G1552" s="120">
        <v>89</v>
      </c>
      <c r="H1552" s="120">
        <v>82</v>
      </c>
      <c r="I1552" s="120">
        <v>0</v>
      </c>
      <c r="J1552" s="120">
        <v>0</v>
      </c>
      <c r="K1552" s="120">
        <v>0</v>
      </c>
      <c r="L1552" s="120">
        <v>0</v>
      </c>
      <c r="M1552" s="120">
        <v>0</v>
      </c>
      <c r="N1552" s="120">
        <v>0</v>
      </c>
      <c r="O1552" s="120">
        <v>0</v>
      </c>
      <c r="P1552" s="120">
        <v>0</v>
      </c>
      <c r="Q1552" s="120">
        <v>0</v>
      </c>
      <c r="R1552" s="120">
        <v>496</v>
      </c>
      <c r="AB1552" s="116">
        <f t="shared" si="385"/>
        <v>17</v>
      </c>
      <c r="AC1552" s="116">
        <f t="shared" si="386"/>
        <v>109</v>
      </c>
      <c r="AD1552" s="116">
        <f t="shared" si="387"/>
        <v>107</v>
      </c>
      <c r="AE1552" s="116">
        <f t="shared" si="388"/>
        <v>92</v>
      </c>
      <c r="AF1552" s="116">
        <f t="shared" si="389"/>
        <v>89</v>
      </c>
      <c r="AG1552" s="116">
        <f t="shared" si="390"/>
        <v>82</v>
      </c>
      <c r="AH1552" s="116">
        <f t="shared" si="391"/>
        <v>0</v>
      </c>
      <c r="AI1552" s="116">
        <f t="shared" si="392"/>
        <v>0</v>
      </c>
      <c r="AJ1552" s="116">
        <f t="shared" si="393"/>
        <v>0</v>
      </c>
      <c r="AK1552" s="116">
        <f t="shared" si="394"/>
        <v>0</v>
      </c>
      <c r="AL1552" s="116">
        <f t="shared" si="395"/>
        <v>0</v>
      </c>
      <c r="AM1552" s="116">
        <f t="shared" si="396"/>
        <v>0</v>
      </c>
      <c r="AN1552" s="116">
        <f t="shared" si="397"/>
        <v>0</v>
      </c>
      <c r="AO1552" s="116">
        <f t="shared" si="398"/>
        <v>0</v>
      </c>
      <c r="AP1552" s="116">
        <f t="shared" si="399"/>
        <v>0</v>
      </c>
      <c r="AQ1552" s="116">
        <f t="shared" si="400"/>
        <v>496</v>
      </c>
    </row>
    <row r="1553" spans="1:43" x14ac:dyDescent="0.25">
      <c r="A1553" s="119" t="s">
        <v>1937</v>
      </c>
      <c r="B1553" s="119" t="s">
        <v>1947</v>
      </c>
      <c r="C1553" s="120">
        <v>0</v>
      </c>
      <c r="D1553" s="120">
        <v>0</v>
      </c>
      <c r="E1553" s="120">
        <v>0</v>
      </c>
      <c r="F1553" s="120">
        <v>0</v>
      </c>
      <c r="G1553" s="120">
        <v>0</v>
      </c>
      <c r="H1553" s="120">
        <v>0</v>
      </c>
      <c r="I1553" s="120">
        <v>209</v>
      </c>
      <c r="J1553" s="120">
        <v>201</v>
      </c>
      <c r="K1553" s="120">
        <v>237</v>
      </c>
      <c r="L1553" s="120">
        <v>0</v>
      </c>
      <c r="M1553" s="120">
        <v>0</v>
      </c>
      <c r="N1553" s="120">
        <v>0</v>
      </c>
      <c r="O1553" s="120">
        <v>0</v>
      </c>
      <c r="P1553" s="120">
        <v>0</v>
      </c>
      <c r="Q1553" s="120">
        <v>0</v>
      </c>
      <c r="R1553" s="120">
        <v>647</v>
      </c>
      <c r="AB1553" s="116">
        <f t="shared" si="385"/>
        <v>0</v>
      </c>
      <c r="AC1553" s="116">
        <f t="shared" si="386"/>
        <v>0</v>
      </c>
      <c r="AD1553" s="116">
        <f t="shared" si="387"/>
        <v>0</v>
      </c>
      <c r="AE1553" s="116">
        <f t="shared" si="388"/>
        <v>0</v>
      </c>
      <c r="AF1553" s="116">
        <f t="shared" si="389"/>
        <v>0</v>
      </c>
      <c r="AG1553" s="116">
        <f t="shared" si="390"/>
        <v>0</v>
      </c>
      <c r="AH1553" s="116">
        <f t="shared" si="391"/>
        <v>209</v>
      </c>
      <c r="AI1553" s="116">
        <f t="shared" si="392"/>
        <v>201</v>
      </c>
      <c r="AJ1553" s="116">
        <f t="shared" si="393"/>
        <v>237</v>
      </c>
      <c r="AK1553" s="116">
        <f t="shared" si="394"/>
        <v>0</v>
      </c>
      <c r="AL1553" s="116">
        <f t="shared" si="395"/>
        <v>0</v>
      </c>
      <c r="AM1553" s="116">
        <f t="shared" si="396"/>
        <v>0</v>
      </c>
      <c r="AN1553" s="116">
        <f t="shared" si="397"/>
        <v>0</v>
      </c>
      <c r="AO1553" s="116">
        <f t="shared" si="398"/>
        <v>0</v>
      </c>
      <c r="AP1553" s="116">
        <f t="shared" si="399"/>
        <v>0</v>
      </c>
      <c r="AQ1553" s="116">
        <f t="shared" si="400"/>
        <v>647</v>
      </c>
    </row>
    <row r="1554" spans="1:43" x14ac:dyDescent="0.25">
      <c r="A1554" s="119" t="s">
        <v>1937</v>
      </c>
      <c r="B1554" s="119" t="s">
        <v>1948</v>
      </c>
      <c r="C1554" s="120">
        <v>0</v>
      </c>
      <c r="D1554" s="120">
        <v>0</v>
      </c>
      <c r="E1554" s="120">
        <v>0</v>
      </c>
      <c r="F1554" s="120">
        <v>0</v>
      </c>
      <c r="G1554" s="120">
        <v>0</v>
      </c>
      <c r="H1554" s="120">
        <v>0</v>
      </c>
      <c r="I1554" s="120">
        <v>0</v>
      </c>
      <c r="J1554" s="120">
        <v>0</v>
      </c>
      <c r="K1554" s="120">
        <v>0</v>
      </c>
      <c r="L1554" s="120">
        <v>0</v>
      </c>
      <c r="M1554" s="120">
        <v>0</v>
      </c>
      <c r="N1554" s="120">
        <v>0</v>
      </c>
      <c r="O1554" s="120">
        <v>26</v>
      </c>
      <c r="P1554" s="120">
        <v>48</v>
      </c>
      <c r="Q1554" s="120">
        <v>0</v>
      </c>
      <c r="R1554" s="120">
        <v>74</v>
      </c>
      <c r="AB1554" s="116">
        <f t="shared" si="385"/>
        <v>0</v>
      </c>
      <c r="AC1554" s="116">
        <f t="shared" si="386"/>
        <v>0</v>
      </c>
      <c r="AD1554" s="116">
        <f t="shared" si="387"/>
        <v>0</v>
      </c>
      <c r="AE1554" s="116">
        <f t="shared" si="388"/>
        <v>0</v>
      </c>
      <c r="AF1554" s="116">
        <f t="shared" si="389"/>
        <v>0</v>
      </c>
      <c r="AG1554" s="116">
        <f t="shared" si="390"/>
        <v>0</v>
      </c>
      <c r="AH1554" s="116">
        <f t="shared" si="391"/>
        <v>0</v>
      </c>
      <c r="AI1554" s="116">
        <f t="shared" si="392"/>
        <v>0</v>
      </c>
      <c r="AJ1554" s="116">
        <f t="shared" si="393"/>
        <v>0</v>
      </c>
      <c r="AK1554" s="116">
        <f t="shared" si="394"/>
        <v>0</v>
      </c>
      <c r="AL1554" s="116">
        <f t="shared" si="395"/>
        <v>0</v>
      </c>
      <c r="AM1554" s="116">
        <f t="shared" si="396"/>
        <v>0</v>
      </c>
      <c r="AN1554" s="116">
        <f t="shared" si="397"/>
        <v>26</v>
      </c>
      <c r="AO1554" s="116">
        <f t="shared" si="398"/>
        <v>48</v>
      </c>
      <c r="AP1554" s="116">
        <f t="shared" si="399"/>
        <v>0</v>
      </c>
      <c r="AQ1554" s="116">
        <f t="shared" si="400"/>
        <v>74</v>
      </c>
    </row>
    <row r="1555" spans="1:43" x14ac:dyDescent="0.25">
      <c r="A1555" s="119" t="s">
        <v>1937</v>
      </c>
      <c r="B1555" s="119" t="s">
        <v>1949</v>
      </c>
      <c r="C1555" s="120">
        <v>0</v>
      </c>
      <c r="D1555" s="120">
        <v>0</v>
      </c>
      <c r="E1555" s="120">
        <v>0</v>
      </c>
      <c r="F1555" s="120">
        <v>0</v>
      </c>
      <c r="G1555" s="120">
        <v>0</v>
      </c>
      <c r="H1555" s="120">
        <v>0</v>
      </c>
      <c r="I1555" s="120">
        <v>0</v>
      </c>
      <c r="J1555" s="120">
        <v>0</v>
      </c>
      <c r="K1555" s="120">
        <v>0</v>
      </c>
      <c r="L1555" s="120">
        <v>663</v>
      </c>
      <c r="M1555" s="120">
        <v>565</v>
      </c>
      <c r="N1555" s="120">
        <v>569</v>
      </c>
      <c r="O1555" s="120">
        <v>550</v>
      </c>
      <c r="P1555" s="120">
        <v>516</v>
      </c>
      <c r="Q1555" s="120">
        <v>14</v>
      </c>
      <c r="R1555" s="120">
        <v>2877</v>
      </c>
      <c r="AB1555" s="116">
        <f t="shared" si="385"/>
        <v>0</v>
      </c>
      <c r="AC1555" s="116">
        <f t="shared" si="386"/>
        <v>0</v>
      </c>
      <c r="AD1555" s="116">
        <f t="shared" si="387"/>
        <v>0</v>
      </c>
      <c r="AE1555" s="116">
        <f t="shared" si="388"/>
        <v>0</v>
      </c>
      <c r="AF1555" s="116">
        <f t="shared" si="389"/>
        <v>0</v>
      </c>
      <c r="AG1555" s="116">
        <f t="shared" si="390"/>
        <v>0</v>
      </c>
      <c r="AH1555" s="116">
        <f t="shared" si="391"/>
        <v>0</v>
      </c>
      <c r="AI1555" s="116">
        <f t="shared" si="392"/>
        <v>0</v>
      </c>
      <c r="AJ1555" s="116">
        <f t="shared" si="393"/>
        <v>0</v>
      </c>
      <c r="AK1555" s="116">
        <f t="shared" si="394"/>
        <v>663</v>
      </c>
      <c r="AL1555" s="116">
        <f t="shared" si="395"/>
        <v>565</v>
      </c>
      <c r="AM1555" s="116">
        <f t="shared" si="396"/>
        <v>569</v>
      </c>
      <c r="AN1555" s="116">
        <f t="shared" si="397"/>
        <v>550</v>
      </c>
      <c r="AO1555" s="116">
        <f t="shared" si="398"/>
        <v>516</v>
      </c>
      <c r="AP1555" s="116">
        <f t="shared" si="399"/>
        <v>14</v>
      </c>
      <c r="AQ1555" s="116">
        <f t="shared" si="400"/>
        <v>2877</v>
      </c>
    </row>
    <row r="1556" spans="1:43" x14ac:dyDescent="0.25">
      <c r="A1556" s="119" t="s">
        <v>1937</v>
      </c>
      <c r="B1556" s="119" t="s">
        <v>1950</v>
      </c>
      <c r="C1556" s="120">
        <v>0</v>
      </c>
      <c r="D1556" s="120">
        <v>0</v>
      </c>
      <c r="E1556" s="120">
        <v>0</v>
      </c>
      <c r="F1556" s="120">
        <v>0</v>
      </c>
      <c r="G1556" s="120">
        <v>0</v>
      </c>
      <c r="H1556" s="120">
        <v>0</v>
      </c>
      <c r="I1556" s="120">
        <v>0</v>
      </c>
      <c r="J1556" s="120">
        <v>0</v>
      </c>
      <c r="K1556" s="120">
        <v>0</v>
      </c>
      <c r="L1556" s="120">
        <v>2</v>
      </c>
      <c r="M1556" s="120">
        <v>12</v>
      </c>
      <c r="N1556" s="120">
        <v>16</v>
      </c>
      <c r="O1556" s="120">
        <v>15</v>
      </c>
      <c r="P1556" s="120">
        <v>13</v>
      </c>
      <c r="Q1556" s="120">
        <v>0</v>
      </c>
      <c r="R1556" s="120">
        <v>58</v>
      </c>
      <c r="AB1556" s="116">
        <f t="shared" si="385"/>
        <v>0</v>
      </c>
      <c r="AC1556" s="116">
        <f t="shared" si="386"/>
        <v>0</v>
      </c>
      <c r="AD1556" s="116">
        <f t="shared" si="387"/>
        <v>0</v>
      </c>
      <c r="AE1556" s="116">
        <f t="shared" si="388"/>
        <v>0</v>
      </c>
      <c r="AF1556" s="116">
        <f t="shared" si="389"/>
        <v>0</v>
      </c>
      <c r="AG1556" s="116">
        <f t="shared" si="390"/>
        <v>0</v>
      </c>
      <c r="AH1556" s="116">
        <f t="shared" si="391"/>
        <v>0</v>
      </c>
      <c r="AI1556" s="116">
        <f t="shared" si="392"/>
        <v>0</v>
      </c>
      <c r="AJ1556" s="116">
        <f t="shared" si="393"/>
        <v>0</v>
      </c>
      <c r="AK1556" s="116">
        <f t="shared" si="394"/>
        <v>2</v>
      </c>
      <c r="AL1556" s="116">
        <f t="shared" si="395"/>
        <v>12</v>
      </c>
      <c r="AM1556" s="116">
        <f t="shared" si="396"/>
        <v>16</v>
      </c>
      <c r="AN1556" s="116">
        <f t="shared" si="397"/>
        <v>15</v>
      </c>
      <c r="AO1556" s="116">
        <f t="shared" si="398"/>
        <v>13</v>
      </c>
      <c r="AP1556" s="116">
        <f t="shared" si="399"/>
        <v>0</v>
      </c>
      <c r="AQ1556" s="116">
        <f t="shared" si="400"/>
        <v>58</v>
      </c>
    </row>
    <row r="1557" spans="1:43" x14ac:dyDescent="0.25">
      <c r="A1557" s="119" t="s">
        <v>1951</v>
      </c>
      <c r="B1557" s="119" t="s">
        <v>1952</v>
      </c>
      <c r="C1557" s="120">
        <v>0</v>
      </c>
      <c r="D1557" s="120">
        <v>53</v>
      </c>
      <c r="E1557" s="120">
        <v>71</v>
      </c>
      <c r="F1557" s="120">
        <v>90</v>
      </c>
      <c r="G1557" s="120">
        <v>100</v>
      </c>
      <c r="H1557" s="120">
        <v>103</v>
      </c>
      <c r="I1557" s="120">
        <v>123</v>
      </c>
      <c r="J1557" s="120">
        <v>153</v>
      </c>
      <c r="K1557" s="120">
        <v>217</v>
      </c>
      <c r="L1557" s="120">
        <v>267</v>
      </c>
      <c r="M1557" s="120">
        <v>455</v>
      </c>
      <c r="N1557" s="120">
        <v>480</v>
      </c>
      <c r="O1557" s="120">
        <v>421</v>
      </c>
      <c r="P1557" s="120">
        <v>436</v>
      </c>
      <c r="Q1557" s="120">
        <v>0</v>
      </c>
      <c r="R1557" s="120">
        <v>2969</v>
      </c>
      <c r="AB1557" s="116">
        <f t="shared" si="385"/>
        <v>0</v>
      </c>
      <c r="AC1557" s="116">
        <f t="shared" si="386"/>
        <v>53</v>
      </c>
      <c r="AD1557" s="116">
        <f t="shared" si="387"/>
        <v>71</v>
      </c>
      <c r="AE1557" s="116">
        <f t="shared" si="388"/>
        <v>90</v>
      </c>
      <c r="AF1557" s="116">
        <f t="shared" si="389"/>
        <v>100</v>
      </c>
      <c r="AG1557" s="116">
        <f t="shared" si="390"/>
        <v>103</v>
      </c>
      <c r="AH1557" s="116">
        <f t="shared" si="391"/>
        <v>123</v>
      </c>
      <c r="AI1557" s="116">
        <f t="shared" si="392"/>
        <v>153</v>
      </c>
      <c r="AJ1557" s="116">
        <f t="shared" si="393"/>
        <v>217</v>
      </c>
      <c r="AK1557" s="116">
        <f t="shared" si="394"/>
        <v>267</v>
      </c>
      <c r="AL1557" s="116">
        <f t="shared" si="395"/>
        <v>455</v>
      </c>
      <c r="AM1557" s="116">
        <f t="shared" si="396"/>
        <v>480</v>
      </c>
      <c r="AN1557" s="116">
        <f t="shared" si="397"/>
        <v>421</v>
      </c>
      <c r="AO1557" s="116">
        <f t="shared" si="398"/>
        <v>436</v>
      </c>
      <c r="AP1557" s="116">
        <f t="shared" si="399"/>
        <v>0</v>
      </c>
      <c r="AQ1557" s="116">
        <f t="shared" si="400"/>
        <v>2969</v>
      </c>
    </row>
    <row r="1558" spans="1:43" x14ac:dyDescent="0.25">
      <c r="A1558" s="119" t="s">
        <v>1953</v>
      </c>
      <c r="B1558" s="119" t="s">
        <v>544</v>
      </c>
      <c r="C1558" s="120">
        <v>0</v>
      </c>
      <c r="D1558" s="120">
        <v>0</v>
      </c>
      <c r="E1558" s="120">
        <v>0</v>
      </c>
      <c r="F1558" s="120">
        <v>303</v>
      </c>
      <c r="G1558" s="120">
        <v>246</v>
      </c>
      <c r="H1558" s="120">
        <v>263</v>
      </c>
      <c r="I1558" s="120">
        <v>0</v>
      </c>
      <c r="J1558" s="120">
        <v>0</v>
      </c>
      <c r="K1558" s="120">
        <v>0</v>
      </c>
      <c r="L1558" s="120">
        <v>0</v>
      </c>
      <c r="M1558" s="120">
        <v>0</v>
      </c>
      <c r="N1558" s="120">
        <v>0</v>
      </c>
      <c r="O1558" s="120">
        <v>0</v>
      </c>
      <c r="P1558" s="120">
        <v>0</v>
      </c>
      <c r="Q1558" s="120">
        <v>0</v>
      </c>
      <c r="R1558" s="120">
        <v>812</v>
      </c>
      <c r="AB1558" s="116">
        <f t="shared" si="385"/>
        <v>0</v>
      </c>
      <c r="AC1558" s="116">
        <f t="shared" si="386"/>
        <v>0</v>
      </c>
      <c r="AD1558" s="116">
        <f t="shared" si="387"/>
        <v>0</v>
      </c>
      <c r="AE1558" s="116">
        <f t="shared" si="388"/>
        <v>303</v>
      </c>
      <c r="AF1558" s="116">
        <f t="shared" si="389"/>
        <v>246</v>
      </c>
      <c r="AG1558" s="116">
        <f t="shared" si="390"/>
        <v>263</v>
      </c>
      <c r="AH1558" s="116">
        <f t="shared" si="391"/>
        <v>0</v>
      </c>
      <c r="AI1558" s="116">
        <f t="shared" si="392"/>
        <v>0</v>
      </c>
      <c r="AJ1558" s="116">
        <f t="shared" si="393"/>
        <v>0</v>
      </c>
      <c r="AK1558" s="116">
        <f t="shared" si="394"/>
        <v>0</v>
      </c>
      <c r="AL1558" s="116">
        <f t="shared" si="395"/>
        <v>0</v>
      </c>
      <c r="AM1558" s="116">
        <f t="shared" si="396"/>
        <v>0</v>
      </c>
      <c r="AN1558" s="116">
        <f t="shared" si="397"/>
        <v>0</v>
      </c>
      <c r="AO1558" s="116">
        <f t="shared" si="398"/>
        <v>0</v>
      </c>
      <c r="AP1558" s="116">
        <f t="shared" si="399"/>
        <v>0</v>
      </c>
      <c r="AQ1558" s="116">
        <f t="shared" si="400"/>
        <v>812</v>
      </c>
    </row>
    <row r="1559" spans="1:43" x14ac:dyDescent="0.25">
      <c r="A1559" s="119" t="s">
        <v>1953</v>
      </c>
      <c r="B1559" s="119" t="s">
        <v>1954</v>
      </c>
      <c r="C1559" s="120">
        <v>51</v>
      </c>
      <c r="D1559" s="120">
        <v>135</v>
      </c>
      <c r="E1559" s="120">
        <v>114</v>
      </c>
      <c r="F1559" s="120">
        <v>0</v>
      </c>
      <c r="G1559" s="120">
        <v>0</v>
      </c>
      <c r="H1559" s="120">
        <v>0</v>
      </c>
      <c r="I1559" s="120">
        <v>0</v>
      </c>
      <c r="J1559" s="120">
        <v>0</v>
      </c>
      <c r="K1559" s="120">
        <v>0</v>
      </c>
      <c r="L1559" s="120">
        <v>0</v>
      </c>
      <c r="M1559" s="120">
        <v>0</v>
      </c>
      <c r="N1559" s="120">
        <v>0</v>
      </c>
      <c r="O1559" s="120">
        <v>0</v>
      </c>
      <c r="P1559" s="120">
        <v>0</v>
      </c>
      <c r="Q1559" s="120">
        <v>0</v>
      </c>
      <c r="R1559" s="120">
        <v>300</v>
      </c>
      <c r="AB1559" s="116">
        <f t="shared" si="385"/>
        <v>51</v>
      </c>
      <c r="AC1559" s="116">
        <f t="shared" si="386"/>
        <v>135</v>
      </c>
      <c r="AD1559" s="116">
        <f t="shared" si="387"/>
        <v>114</v>
      </c>
      <c r="AE1559" s="116">
        <f t="shared" si="388"/>
        <v>0</v>
      </c>
      <c r="AF1559" s="116">
        <f t="shared" si="389"/>
        <v>0</v>
      </c>
      <c r="AG1559" s="116">
        <f t="shared" si="390"/>
        <v>0</v>
      </c>
      <c r="AH1559" s="116">
        <f t="shared" si="391"/>
        <v>0</v>
      </c>
      <c r="AI1559" s="116">
        <f t="shared" si="392"/>
        <v>0</v>
      </c>
      <c r="AJ1559" s="116">
        <f t="shared" si="393"/>
        <v>0</v>
      </c>
      <c r="AK1559" s="116">
        <f t="shared" si="394"/>
        <v>0</v>
      </c>
      <c r="AL1559" s="116">
        <f t="shared" si="395"/>
        <v>0</v>
      </c>
      <c r="AM1559" s="116">
        <f t="shared" si="396"/>
        <v>0</v>
      </c>
      <c r="AN1559" s="116">
        <f t="shared" si="397"/>
        <v>0</v>
      </c>
      <c r="AO1559" s="116">
        <f t="shared" si="398"/>
        <v>0</v>
      </c>
      <c r="AP1559" s="116">
        <f t="shared" si="399"/>
        <v>0</v>
      </c>
      <c r="AQ1559" s="116">
        <f t="shared" si="400"/>
        <v>300</v>
      </c>
    </row>
    <row r="1560" spans="1:43" x14ac:dyDescent="0.25">
      <c r="A1560" s="119" t="s">
        <v>1953</v>
      </c>
      <c r="B1560" s="119" t="s">
        <v>1955</v>
      </c>
      <c r="C1560" s="120">
        <v>0</v>
      </c>
      <c r="D1560" s="120">
        <v>0</v>
      </c>
      <c r="E1560" s="120">
        <v>0</v>
      </c>
      <c r="F1560" s="120">
        <v>0</v>
      </c>
      <c r="G1560" s="120">
        <v>0</v>
      </c>
      <c r="H1560" s="120">
        <v>0</v>
      </c>
      <c r="I1560" s="120">
        <v>256</v>
      </c>
      <c r="J1560" s="120">
        <v>244</v>
      </c>
      <c r="K1560" s="120">
        <v>0</v>
      </c>
      <c r="L1560" s="120">
        <v>0</v>
      </c>
      <c r="M1560" s="120">
        <v>0</v>
      </c>
      <c r="N1560" s="120">
        <v>0</v>
      </c>
      <c r="O1560" s="120">
        <v>0</v>
      </c>
      <c r="P1560" s="120">
        <v>0</v>
      </c>
      <c r="Q1560" s="120">
        <v>0</v>
      </c>
      <c r="R1560" s="120">
        <v>500</v>
      </c>
      <c r="AB1560" s="116">
        <f t="shared" si="385"/>
        <v>0</v>
      </c>
      <c r="AC1560" s="116">
        <f t="shared" si="386"/>
        <v>0</v>
      </c>
      <c r="AD1560" s="116">
        <f t="shared" si="387"/>
        <v>0</v>
      </c>
      <c r="AE1560" s="116">
        <f t="shared" si="388"/>
        <v>0</v>
      </c>
      <c r="AF1560" s="116">
        <f t="shared" si="389"/>
        <v>0</v>
      </c>
      <c r="AG1560" s="116">
        <f t="shared" si="390"/>
        <v>0</v>
      </c>
      <c r="AH1560" s="116">
        <f t="shared" si="391"/>
        <v>256</v>
      </c>
      <c r="AI1560" s="116">
        <f t="shared" si="392"/>
        <v>244</v>
      </c>
      <c r="AJ1560" s="116">
        <f t="shared" si="393"/>
        <v>0</v>
      </c>
      <c r="AK1560" s="116">
        <f t="shared" si="394"/>
        <v>0</v>
      </c>
      <c r="AL1560" s="116">
        <f t="shared" si="395"/>
        <v>0</v>
      </c>
      <c r="AM1560" s="116">
        <f t="shared" si="396"/>
        <v>0</v>
      </c>
      <c r="AN1560" s="116">
        <f t="shared" si="397"/>
        <v>0</v>
      </c>
      <c r="AO1560" s="116">
        <f t="shared" si="398"/>
        <v>0</v>
      </c>
      <c r="AP1560" s="116">
        <f t="shared" si="399"/>
        <v>0</v>
      </c>
      <c r="AQ1560" s="116">
        <f t="shared" si="400"/>
        <v>500</v>
      </c>
    </row>
    <row r="1561" spans="1:43" x14ac:dyDescent="0.25">
      <c r="A1561" s="119" t="s">
        <v>1953</v>
      </c>
      <c r="B1561" s="119" t="s">
        <v>1956</v>
      </c>
      <c r="C1561" s="120">
        <v>0</v>
      </c>
      <c r="D1561" s="120">
        <v>0</v>
      </c>
      <c r="E1561" s="120">
        <v>0</v>
      </c>
      <c r="F1561" s="120">
        <v>0</v>
      </c>
      <c r="G1561" s="120">
        <v>0</v>
      </c>
      <c r="H1561" s="120">
        <v>0</v>
      </c>
      <c r="I1561" s="120">
        <v>0</v>
      </c>
      <c r="J1561" s="120">
        <v>0</v>
      </c>
      <c r="K1561" s="120">
        <v>262</v>
      </c>
      <c r="L1561" s="120">
        <v>277</v>
      </c>
      <c r="M1561" s="120">
        <v>0</v>
      </c>
      <c r="N1561" s="120">
        <v>0</v>
      </c>
      <c r="O1561" s="120">
        <v>0</v>
      </c>
      <c r="P1561" s="120">
        <v>0</v>
      </c>
      <c r="Q1561" s="120">
        <v>0</v>
      </c>
      <c r="R1561" s="120">
        <v>539</v>
      </c>
      <c r="AB1561" s="116">
        <f t="shared" si="385"/>
        <v>0</v>
      </c>
      <c r="AC1561" s="116">
        <f t="shared" si="386"/>
        <v>0</v>
      </c>
      <c r="AD1561" s="116">
        <f t="shared" si="387"/>
        <v>0</v>
      </c>
      <c r="AE1561" s="116">
        <f t="shared" si="388"/>
        <v>0</v>
      </c>
      <c r="AF1561" s="116">
        <f t="shared" si="389"/>
        <v>0</v>
      </c>
      <c r="AG1561" s="116">
        <f t="shared" si="390"/>
        <v>0</v>
      </c>
      <c r="AH1561" s="116">
        <f t="shared" si="391"/>
        <v>0</v>
      </c>
      <c r="AI1561" s="116">
        <f t="shared" si="392"/>
        <v>0</v>
      </c>
      <c r="AJ1561" s="116">
        <f t="shared" si="393"/>
        <v>262</v>
      </c>
      <c r="AK1561" s="116">
        <f t="shared" si="394"/>
        <v>277</v>
      </c>
      <c r="AL1561" s="116">
        <f t="shared" si="395"/>
        <v>0</v>
      </c>
      <c r="AM1561" s="116">
        <f t="shared" si="396"/>
        <v>0</v>
      </c>
      <c r="AN1561" s="116">
        <f t="shared" si="397"/>
        <v>0</v>
      </c>
      <c r="AO1561" s="116">
        <f t="shared" si="398"/>
        <v>0</v>
      </c>
      <c r="AP1561" s="116">
        <f t="shared" si="399"/>
        <v>0</v>
      </c>
      <c r="AQ1561" s="116">
        <f t="shared" si="400"/>
        <v>539</v>
      </c>
    </row>
    <row r="1562" spans="1:43" x14ac:dyDescent="0.25">
      <c r="A1562" s="119" t="s">
        <v>1953</v>
      </c>
      <c r="B1562" s="119" t="s">
        <v>1957</v>
      </c>
      <c r="C1562" s="120">
        <v>86</v>
      </c>
      <c r="D1562" s="120">
        <v>141</v>
      </c>
      <c r="E1562" s="120">
        <v>145</v>
      </c>
      <c r="F1562" s="120">
        <v>0</v>
      </c>
      <c r="G1562" s="120">
        <v>0</v>
      </c>
      <c r="H1562" s="120">
        <v>0</v>
      </c>
      <c r="I1562" s="120">
        <v>0</v>
      </c>
      <c r="J1562" s="120">
        <v>0</v>
      </c>
      <c r="K1562" s="120">
        <v>0</v>
      </c>
      <c r="L1562" s="120">
        <v>0</v>
      </c>
      <c r="M1562" s="120">
        <v>0</v>
      </c>
      <c r="N1562" s="120">
        <v>0</v>
      </c>
      <c r="O1562" s="120">
        <v>0</v>
      </c>
      <c r="P1562" s="120">
        <v>0</v>
      </c>
      <c r="Q1562" s="120">
        <v>0</v>
      </c>
      <c r="R1562" s="120">
        <v>372</v>
      </c>
      <c r="AB1562" s="116">
        <f t="shared" si="385"/>
        <v>86</v>
      </c>
      <c r="AC1562" s="116">
        <f t="shared" si="386"/>
        <v>141</v>
      </c>
      <c r="AD1562" s="116">
        <f t="shared" si="387"/>
        <v>145</v>
      </c>
      <c r="AE1562" s="116">
        <f t="shared" si="388"/>
        <v>0</v>
      </c>
      <c r="AF1562" s="116">
        <f t="shared" si="389"/>
        <v>0</v>
      </c>
      <c r="AG1562" s="116">
        <f t="shared" si="390"/>
        <v>0</v>
      </c>
      <c r="AH1562" s="116">
        <f t="shared" si="391"/>
        <v>0</v>
      </c>
      <c r="AI1562" s="116">
        <f t="shared" si="392"/>
        <v>0</v>
      </c>
      <c r="AJ1562" s="116">
        <f t="shared" si="393"/>
        <v>0</v>
      </c>
      <c r="AK1562" s="116">
        <f t="shared" si="394"/>
        <v>0</v>
      </c>
      <c r="AL1562" s="116">
        <f t="shared" si="395"/>
        <v>0</v>
      </c>
      <c r="AM1562" s="116">
        <f t="shared" si="396"/>
        <v>0</v>
      </c>
      <c r="AN1562" s="116">
        <f t="shared" si="397"/>
        <v>0</v>
      </c>
      <c r="AO1562" s="116">
        <f t="shared" si="398"/>
        <v>0</v>
      </c>
      <c r="AP1562" s="116">
        <f t="shared" si="399"/>
        <v>0</v>
      </c>
      <c r="AQ1562" s="116">
        <f t="shared" si="400"/>
        <v>372</v>
      </c>
    </row>
    <row r="1563" spans="1:43" x14ac:dyDescent="0.25">
      <c r="A1563" s="119" t="s">
        <v>1953</v>
      </c>
      <c r="B1563" s="119" t="s">
        <v>1958</v>
      </c>
      <c r="C1563" s="120">
        <v>0</v>
      </c>
      <c r="D1563" s="120">
        <v>0</v>
      </c>
      <c r="E1563" s="120">
        <v>0</v>
      </c>
      <c r="F1563" s="120">
        <v>0</v>
      </c>
      <c r="G1563" s="120">
        <v>0</v>
      </c>
      <c r="H1563" s="120">
        <v>0</v>
      </c>
      <c r="I1563" s="120">
        <v>0</v>
      </c>
      <c r="J1563" s="120">
        <v>0</v>
      </c>
      <c r="K1563" s="120">
        <v>0</v>
      </c>
      <c r="L1563" s="120">
        <v>0</v>
      </c>
      <c r="M1563" s="120">
        <v>160</v>
      </c>
      <c r="N1563" s="120">
        <v>169</v>
      </c>
      <c r="O1563" s="120">
        <v>190</v>
      </c>
      <c r="P1563" s="120">
        <v>173</v>
      </c>
      <c r="Q1563" s="120">
        <v>4</v>
      </c>
      <c r="R1563" s="120">
        <v>696</v>
      </c>
      <c r="AB1563" s="116">
        <f t="shared" si="385"/>
        <v>0</v>
      </c>
      <c r="AC1563" s="116">
        <f t="shared" si="386"/>
        <v>0</v>
      </c>
      <c r="AD1563" s="116">
        <f t="shared" si="387"/>
        <v>0</v>
      </c>
      <c r="AE1563" s="116">
        <f t="shared" si="388"/>
        <v>0</v>
      </c>
      <c r="AF1563" s="116">
        <f t="shared" si="389"/>
        <v>0</v>
      </c>
      <c r="AG1563" s="116">
        <f t="shared" si="390"/>
        <v>0</v>
      </c>
      <c r="AH1563" s="116">
        <f t="shared" si="391"/>
        <v>0</v>
      </c>
      <c r="AI1563" s="116">
        <f t="shared" si="392"/>
        <v>0</v>
      </c>
      <c r="AJ1563" s="116">
        <f t="shared" si="393"/>
        <v>0</v>
      </c>
      <c r="AK1563" s="116">
        <f t="shared" si="394"/>
        <v>0</v>
      </c>
      <c r="AL1563" s="116">
        <f t="shared" si="395"/>
        <v>160</v>
      </c>
      <c r="AM1563" s="116">
        <f t="shared" si="396"/>
        <v>169</v>
      </c>
      <c r="AN1563" s="116">
        <f t="shared" si="397"/>
        <v>190</v>
      </c>
      <c r="AO1563" s="116">
        <f t="shared" si="398"/>
        <v>173</v>
      </c>
      <c r="AP1563" s="116">
        <f t="shared" si="399"/>
        <v>4</v>
      </c>
      <c r="AQ1563" s="116">
        <f t="shared" si="400"/>
        <v>696</v>
      </c>
    </row>
    <row r="1564" spans="1:43" x14ac:dyDescent="0.25">
      <c r="A1564" s="119" t="s">
        <v>1959</v>
      </c>
      <c r="B1564" s="119" t="s">
        <v>1960</v>
      </c>
      <c r="C1564" s="120">
        <v>10</v>
      </c>
      <c r="D1564" s="120">
        <v>29</v>
      </c>
      <c r="E1564" s="120">
        <v>34</v>
      </c>
      <c r="F1564" s="120">
        <v>39</v>
      </c>
      <c r="G1564" s="120">
        <v>42</v>
      </c>
      <c r="H1564" s="120">
        <v>39</v>
      </c>
      <c r="I1564" s="120">
        <v>32</v>
      </c>
      <c r="J1564" s="120">
        <v>30</v>
      </c>
      <c r="K1564" s="120">
        <v>25</v>
      </c>
      <c r="L1564" s="120">
        <v>32</v>
      </c>
      <c r="M1564" s="120">
        <v>0</v>
      </c>
      <c r="N1564" s="120">
        <v>0</v>
      </c>
      <c r="O1564" s="120">
        <v>0</v>
      </c>
      <c r="P1564" s="120">
        <v>0</v>
      </c>
      <c r="Q1564" s="120">
        <v>0</v>
      </c>
      <c r="R1564" s="120">
        <v>312</v>
      </c>
      <c r="AB1564" s="116">
        <f t="shared" si="385"/>
        <v>10</v>
      </c>
      <c r="AC1564" s="116">
        <f t="shared" si="386"/>
        <v>29</v>
      </c>
      <c r="AD1564" s="116">
        <f t="shared" si="387"/>
        <v>34</v>
      </c>
      <c r="AE1564" s="116">
        <f t="shared" si="388"/>
        <v>39</v>
      </c>
      <c r="AF1564" s="116">
        <f t="shared" si="389"/>
        <v>42</v>
      </c>
      <c r="AG1564" s="116">
        <f t="shared" si="390"/>
        <v>39</v>
      </c>
      <c r="AH1564" s="116">
        <f t="shared" si="391"/>
        <v>32</v>
      </c>
      <c r="AI1564" s="116">
        <f t="shared" si="392"/>
        <v>30</v>
      </c>
      <c r="AJ1564" s="116">
        <f t="shared" si="393"/>
        <v>25</v>
      </c>
      <c r="AK1564" s="116">
        <f t="shared" si="394"/>
        <v>32</v>
      </c>
      <c r="AL1564" s="116">
        <f t="shared" si="395"/>
        <v>0</v>
      </c>
      <c r="AM1564" s="116">
        <f t="shared" si="396"/>
        <v>0</v>
      </c>
      <c r="AN1564" s="116">
        <f t="shared" si="397"/>
        <v>0</v>
      </c>
      <c r="AO1564" s="116">
        <f t="shared" si="398"/>
        <v>0</v>
      </c>
      <c r="AP1564" s="116">
        <f t="shared" si="399"/>
        <v>0</v>
      </c>
      <c r="AQ1564" s="116">
        <f t="shared" si="400"/>
        <v>312</v>
      </c>
    </row>
    <row r="1565" spans="1:43" x14ac:dyDescent="0.25">
      <c r="A1565" s="119" t="s">
        <v>1961</v>
      </c>
      <c r="B1565" s="119" t="s">
        <v>1962</v>
      </c>
      <c r="C1565" s="120">
        <v>0</v>
      </c>
      <c r="D1565" s="120">
        <v>0</v>
      </c>
      <c r="E1565" s="120">
        <v>0</v>
      </c>
      <c r="F1565" s="120">
        <v>0</v>
      </c>
      <c r="G1565" s="120">
        <v>0</v>
      </c>
      <c r="H1565" s="120">
        <v>82</v>
      </c>
      <c r="I1565" s="120">
        <v>86</v>
      </c>
      <c r="J1565" s="120">
        <v>83</v>
      </c>
      <c r="K1565" s="120">
        <v>0</v>
      </c>
      <c r="L1565" s="120">
        <v>0</v>
      </c>
      <c r="M1565" s="120">
        <v>0</v>
      </c>
      <c r="N1565" s="120">
        <v>0</v>
      </c>
      <c r="O1565" s="120">
        <v>0</v>
      </c>
      <c r="P1565" s="120">
        <v>0</v>
      </c>
      <c r="Q1565" s="120">
        <v>0</v>
      </c>
      <c r="R1565" s="118">
        <v>251</v>
      </c>
      <c r="AB1565" s="116">
        <f t="shared" si="385"/>
        <v>0</v>
      </c>
      <c r="AC1565" s="116">
        <f t="shared" si="386"/>
        <v>0</v>
      </c>
      <c r="AD1565" s="116">
        <f t="shared" si="387"/>
        <v>0</v>
      </c>
      <c r="AE1565" s="116">
        <f t="shared" si="388"/>
        <v>0</v>
      </c>
      <c r="AF1565" s="116">
        <f t="shared" si="389"/>
        <v>0</v>
      </c>
      <c r="AG1565" s="116">
        <f t="shared" si="390"/>
        <v>82</v>
      </c>
      <c r="AH1565" s="116">
        <f t="shared" si="391"/>
        <v>86</v>
      </c>
      <c r="AI1565" s="116">
        <f t="shared" si="392"/>
        <v>83</v>
      </c>
      <c r="AJ1565" s="116">
        <f t="shared" si="393"/>
        <v>0</v>
      </c>
      <c r="AK1565" s="116">
        <f t="shared" si="394"/>
        <v>0</v>
      </c>
      <c r="AL1565" s="116">
        <f t="shared" si="395"/>
        <v>0</v>
      </c>
      <c r="AM1565" s="116">
        <f t="shared" si="396"/>
        <v>0</v>
      </c>
      <c r="AN1565" s="116">
        <f t="shared" si="397"/>
        <v>0</v>
      </c>
      <c r="AO1565" s="116">
        <f t="shared" si="398"/>
        <v>0</v>
      </c>
      <c r="AP1565" s="116">
        <f t="shared" si="399"/>
        <v>0</v>
      </c>
      <c r="AQ1565" s="116">
        <f t="shared" si="400"/>
        <v>251</v>
      </c>
    </row>
    <row r="1566" spans="1:43" x14ac:dyDescent="0.25">
      <c r="A1566" s="119" t="s">
        <v>1961</v>
      </c>
      <c r="B1566" s="119" t="s">
        <v>1963</v>
      </c>
      <c r="C1566" s="120">
        <v>58</v>
      </c>
      <c r="D1566" s="120">
        <v>60</v>
      </c>
      <c r="E1566" s="120">
        <v>65</v>
      </c>
      <c r="F1566" s="120">
        <v>73</v>
      </c>
      <c r="G1566" s="120">
        <v>91</v>
      </c>
      <c r="H1566" s="120">
        <v>0</v>
      </c>
      <c r="I1566" s="120">
        <v>0</v>
      </c>
      <c r="J1566" s="120">
        <v>0</v>
      </c>
      <c r="K1566" s="120">
        <v>0</v>
      </c>
      <c r="L1566" s="120">
        <v>0</v>
      </c>
      <c r="M1566" s="120">
        <v>0</v>
      </c>
      <c r="N1566" s="120">
        <v>0</v>
      </c>
      <c r="O1566" s="120">
        <v>0</v>
      </c>
      <c r="P1566" s="120">
        <v>0</v>
      </c>
      <c r="Q1566" s="120">
        <v>0</v>
      </c>
      <c r="R1566" s="120">
        <v>347</v>
      </c>
      <c r="AB1566" s="116">
        <f t="shared" si="385"/>
        <v>58</v>
      </c>
      <c r="AC1566" s="116">
        <f t="shared" si="386"/>
        <v>60</v>
      </c>
      <c r="AD1566" s="116">
        <f t="shared" si="387"/>
        <v>65</v>
      </c>
      <c r="AE1566" s="116">
        <f t="shared" si="388"/>
        <v>73</v>
      </c>
      <c r="AF1566" s="116">
        <f t="shared" si="389"/>
        <v>91</v>
      </c>
      <c r="AG1566" s="116">
        <f t="shared" si="390"/>
        <v>0</v>
      </c>
      <c r="AH1566" s="116">
        <f t="shared" si="391"/>
        <v>0</v>
      </c>
      <c r="AI1566" s="116">
        <f t="shared" si="392"/>
        <v>0</v>
      </c>
      <c r="AJ1566" s="116">
        <f t="shared" si="393"/>
        <v>0</v>
      </c>
      <c r="AK1566" s="116">
        <f t="shared" si="394"/>
        <v>0</v>
      </c>
      <c r="AL1566" s="116">
        <f t="shared" si="395"/>
        <v>0</v>
      </c>
      <c r="AM1566" s="116">
        <f t="shared" si="396"/>
        <v>0</v>
      </c>
      <c r="AN1566" s="116">
        <f t="shared" si="397"/>
        <v>0</v>
      </c>
      <c r="AO1566" s="116">
        <f t="shared" si="398"/>
        <v>0</v>
      </c>
      <c r="AP1566" s="116">
        <f t="shared" si="399"/>
        <v>0</v>
      </c>
      <c r="AQ1566" s="116">
        <f t="shared" si="400"/>
        <v>347</v>
      </c>
    </row>
    <row r="1567" spans="1:43" x14ac:dyDescent="0.25">
      <c r="A1567" s="119" t="s">
        <v>1964</v>
      </c>
      <c r="B1567" s="119" t="s">
        <v>1964</v>
      </c>
      <c r="C1567" s="120">
        <v>0</v>
      </c>
      <c r="D1567" s="120">
        <v>0</v>
      </c>
      <c r="E1567" s="120">
        <v>0</v>
      </c>
      <c r="F1567" s="120">
        <v>0</v>
      </c>
      <c r="G1567" s="120">
        <v>0</v>
      </c>
      <c r="H1567" s="120">
        <v>0</v>
      </c>
      <c r="I1567" s="120">
        <v>0</v>
      </c>
      <c r="J1567" s="120">
        <v>0</v>
      </c>
      <c r="K1567" s="120">
        <v>0</v>
      </c>
      <c r="L1567" s="120">
        <v>0</v>
      </c>
      <c r="M1567" s="120">
        <v>271</v>
      </c>
      <c r="N1567" s="120">
        <v>258</v>
      </c>
      <c r="O1567" s="120">
        <v>247</v>
      </c>
      <c r="P1567" s="120">
        <v>224</v>
      </c>
      <c r="Q1567" s="120">
        <v>0</v>
      </c>
      <c r="R1567" s="118">
        <v>1000</v>
      </c>
      <c r="AB1567" s="116">
        <f t="shared" si="385"/>
        <v>0</v>
      </c>
      <c r="AC1567" s="116">
        <f t="shared" si="386"/>
        <v>0</v>
      </c>
      <c r="AD1567" s="116">
        <f t="shared" si="387"/>
        <v>0</v>
      </c>
      <c r="AE1567" s="116">
        <f t="shared" si="388"/>
        <v>0</v>
      </c>
      <c r="AF1567" s="116">
        <f t="shared" si="389"/>
        <v>0</v>
      </c>
      <c r="AG1567" s="116">
        <f t="shared" si="390"/>
        <v>0</v>
      </c>
      <c r="AH1567" s="116">
        <f t="shared" si="391"/>
        <v>0</v>
      </c>
      <c r="AI1567" s="116">
        <f t="shared" si="392"/>
        <v>0</v>
      </c>
      <c r="AJ1567" s="116">
        <f t="shared" si="393"/>
        <v>0</v>
      </c>
      <c r="AK1567" s="116">
        <f t="shared" si="394"/>
        <v>0</v>
      </c>
      <c r="AL1567" s="116">
        <f t="shared" si="395"/>
        <v>271</v>
      </c>
      <c r="AM1567" s="116">
        <f t="shared" si="396"/>
        <v>258</v>
      </c>
      <c r="AN1567" s="116">
        <f t="shared" si="397"/>
        <v>247</v>
      </c>
      <c r="AO1567" s="116">
        <f t="shared" si="398"/>
        <v>224</v>
      </c>
      <c r="AP1567" s="116">
        <f t="shared" si="399"/>
        <v>0</v>
      </c>
      <c r="AQ1567" s="116">
        <f t="shared" si="400"/>
        <v>1000</v>
      </c>
    </row>
    <row r="1568" spans="1:43" x14ac:dyDescent="0.25">
      <c r="A1568" s="119" t="s">
        <v>1965</v>
      </c>
      <c r="B1568" s="119" t="s">
        <v>1966</v>
      </c>
      <c r="C1568" s="120">
        <v>41</v>
      </c>
      <c r="D1568" s="120">
        <v>62</v>
      </c>
      <c r="E1568" s="120">
        <v>51</v>
      </c>
      <c r="F1568" s="120">
        <v>61</v>
      </c>
      <c r="G1568" s="120">
        <v>55</v>
      </c>
      <c r="H1568" s="120">
        <v>56</v>
      </c>
      <c r="I1568" s="120">
        <v>52</v>
      </c>
      <c r="J1568" s="120">
        <v>46</v>
      </c>
      <c r="K1568" s="120">
        <v>0</v>
      </c>
      <c r="L1568" s="120">
        <v>0</v>
      </c>
      <c r="M1568" s="120">
        <v>0</v>
      </c>
      <c r="N1568" s="120">
        <v>0</v>
      </c>
      <c r="O1568" s="120">
        <v>0</v>
      </c>
      <c r="P1568" s="120">
        <v>0</v>
      </c>
      <c r="Q1568" s="120">
        <v>0</v>
      </c>
      <c r="R1568" s="120">
        <v>424</v>
      </c>
      <c r="AB1568" s="116">
        <f t="shared" si="385"/>
        <v>41</v>
      </c>
      <c r="AC1568" s="116">
        <f t="shared" si="386"/>
        <v>62</v>
      </c>
      <c r="AD1568" s="116">
        <f t="shared" si="387"/>
        <v>51</v>
      </c>
      <c r="AE1568" s="116">
        <f t="shared" si="388"/>
        <v>61</v>
      </c>
      <c r="AF1568" s="116">
        <f t="shared" si="389"/>
        <v>55</v>
      </c>
      <c r="AG1568" s="116">
        <f t="shared" si="390"/>
        <v>56</v>
      </c>
      <c r="AH1568" s="116">
        <f t="shared" si="391"/>
        <v>52</v>
      </c>
      <c r="AI1568" s="116">
        <f t="shared" si="392"/>
        <v>46</v>
      </c>
      <c r="AJ1568" s="116">
        <f t="shared" si="393"/>
        <v>0</v>
      </c>
      <c r="AK1568" s="116">
        <f t="shared" si="394"/>
        <v>0</v>
      </c>
      <c r="AL1568" s="116">
        <f t="shared" si="395"/>
        <v>0</v>
      </c>
      <c r="AM1568" s="116">
        <f t="shared" si="396"/>
        <v>0</v>
      </c>
      <c r="AN1568" s="116">
        <f t="shared" si="397"/>
        <v>0</v>
      </c>
      <c r="AO1568" s="116">
        <f t="shared" si="398"/>
        <v>0</v>
      </c>
      <c r="AP1568" s="116">
        <f t="shared" si="399"/>
        <v>0</v>
      </c>
      <c r="AQ1568" s="116">
        <f t="shared" si="400"/>
        <v>424</v>
      </c>
    </row>
    <row r="1569" spans="1:43" x14ac:dyDescent="0.25">
      <c r="A1569" s="119" t="s">
        <v>1965</v>
      </c>
      <c r="B1569" s="119" t="s">
        <v>1967</v>
      </c>
      <c r="C1569" s="120">
        <v>48</v>
      </c>
      <c r="D1569" s="120">
        <v>38</v>
      </c>
      <c r="E1569" s="120">
        <v>61</v>
      </c>
      <c r="F1569" s="120">
        <v>64</v>
      </c>
      <c r="G1569" s="120">
        <v>67</v>
      </c>
      <c r="H1569" s="120">
        <v>40</v>
      </c>
      <c r="I1569" s="120">
        <v>62</v>
      </c>
      <c r="J1569" s="120">
        <v>49</v>
      </c>
      <c r="K1569" s="120">
        <v>0</v>
      </c>
      <c r="L1569" s="120">
        <v>0</v>
      </c>
      <c r="M1569" s="120">
        <v>0</v>
      </c>
      <c r="N1569" s="120">
        <v>0</v>
      </c>
      <c r="O1569" s="120">
        <v>0</v>
      </c>
      <c r="P1569" s="120">
        <v>0</v>
      </c>
      <c r="Q1569" s="120">
        <v>0</v>
      </c>
      <c r="R1569" s="120">
        <v>429</v>
      </c>
      <c r="AB1569" s="116">
        <f t="shared" si="385"/>
        <v>48</v>
      </c>
      <c r="AC1569" s="116">
        <f t="shared" si="386"/>
        <v>38</v>
      </c>
      <c r="AD1569" s="116">
        <f t="shared" si="387"/>
        <v>61</v>
      </c>
      <c r="AE1569" s="116">
        <f t="shared" si="388"/>
        <v>64</v>
      </c>
      <c r="AF1569" s="116">
        <f t="shared" si="389"/>
        <v>67</v>
      </c>
      <c r="AG1569" s="116">
        <f t="shared" si="390"/>
        <v>40</v>
      </c>
      <c r="AH1569" s="116">
        <f t="shared" si="391"/>
        <v>62</v>
      </c>
      <c r="AI1569" s="116">
        <f t="shared" si="392"/>
        <v>49</v>
      </c>
      <c r="AJ1569" s="116">
        <f t="shared" si="393"/>
        <v>0</v>
      </c>
      <c r="AK1569" s="116">
        <f t="shared" si="394"/>
        <v>0</v>
      </c>
      <c r="AL1569" s="116">
        <f t="shared" si="395"/>
        <v>0</v>
      </c>
      <c r="AM1569" s="116">
        <f t="shared" si="396"/>
        <v>0</v>
      </c>
      <c r="AN1569" s="116">
        <f t="shared" si="397"/>
        <v>0</v>
      </c>
      <c r="AO1569" s="116">
        <f t="shared" si="398"/>
        <v>0</v>
      </c>
      <c r="AP1569" s="116">
        <f t="shared" si="399"/>
        <v>0</v>
      </c>
      <c r="AQ1569" s="116">
        <f t="shared" si="400"/>
        <v>429</v>
      </c>
    </row>
    <row r="1570" spans="1:43" x14ac:dyDescent="0.25">
      <c r="A1570" s="119" t="s">
        <v>1965</v>
      </c>
      <c r="B1570" s="119" t="s">
        <v>1968</v>
      </c>
      <c r="C1570" s="120">
        <v>36</v>
      </c>
      <c r="D1570" s="120">
        <v>44</v>
      </c>
      <c r="E1570" s="120">
        <v>51</v>
      </c>
      <c r="F1570" s="120">
        <v>43</v>
      </c>
      <c r="G1570" s="120">
        <v>46</v>
      </c>
      <c r="H1570" s="120">
        <v>39</v>
      </c>
      <c r="I1570" s="120">
        <v>68</v>
      </c>
      <c r="J1570" s="120">
        <v>59</v>
      </c>
      <c r="K1570" s="120">
        <v>0</v>
      </c>
      <c r="L1570" s="120">
        <v>0</v>
      </c>
      <c r="M1570" s="120">
        <v>0</v>
      </c>
      <c r="N1570" s="120">
        <v>0</v>
      </c>
      <c r="O1570" s="120">
        <v>0</v>
      </c>
      <c r="P1570" s="120">
        <v>0</v>
      </c>
      <c r="Q1570" s="120">
        <v>0</v>
      </c>
      <c r="R1570" s="120">
        <v>386</v>
      </c>
      <c r="AB1570" s="116">
        <f t="shared" si="385"/>
        <v>36</v>
      </c>
      <c r="AC1570" s="116">
        <f t="shared" si="386"/>
        <v>44</v>
      </c>
      <c r="AD1570" s="116">
        <f t="shared" si="387"/>
        <v>51</v>
      </c>
      <c r="AE1570" s="116">
        <f t="shared" si="388"/>
        <v>43</v>
      </c>
      <c r="AF1570" s="116">
        <f t="shared" si="389"/>
        <v>46</v>
      </c>
      <c r="AG1570" s="116">
        <f t="shared" si="390"/>
        <v>39</v>
      </c>
      <c r="AH1570" s="116">
        <f t="shared" si="391"/>
        <v>68</v>
      </c>
      <c r="AI1570" s="116">
        <f t="shared" si="392"/>
        <v>59</v>
      </c>
      <c r="AJ1570" s="116">
        <f t="shared" si="393"/>
        <v>0</v>
      </c>
      <c r="AK1570" s="116">
        <f t="shared" si="394"/>
        <v>0</v>
      </c>
      <c r="AL1570" s="116">
        <f t="shared" si="395"/>
        <v>0</v>
      </c>
      <c r="AM1570" s="116">
        <f t="shared" si="396"/>
        <v>0</v>
      </c>
      <c r="AN1570" s="116">
        <f t="shared" si="397"/>
        <v>0</v>
      </c>
      <c r="AO1570" s="116">
        <f t="shared" si="398"/>
        <v>0</v>
      </c>
      <c r="AP1570" s="116">
        <f t="shared" si="399"/>
        <v>0</v>
      </c>
      <c r="AQ1570" s="116">
        <f t="shared" si="400"/>
        <v>386</v>
      </c>
    </row>
    <row r="1571" spans="1:43" x14ac:dyDescent="0.25">
      <c r="A1571" s="119" t="s">
        <v>1965</v>
      </c>
      <c r="B1571" s="119" t="s">
        <v>1969</v>
      </c>
      <c r="C1571" s="120">
        <v>0</v>
      </c>
      <c r="D1571" s="120">
        <v>0</v>
      </c>
      <c r="E1571" s="120">
        <v>0</v>
      </c>
      <c r="F1571" s="120">
        <v>0</v>
      </c>
      <c r="G1571" s="120">
        <v>0</v>
      </c>
      <c r="H1571" s="120">
        <v>0</v>
      </c>
      <c r="I1571" s="120">
        <v>0</v>
      </c>
      <c r="J1571" s="120">
        <v>0</v>
      </c>
      <c r="K1571" s="120">
        <v>0</v>
      </c>
      <c r="L1571" s="120">
        <v>0</v>
      </c>
      <c r="M1571" s="120">
        <v>134</v>
      </c>
      <c r="N1571" s="120">
        <v>119</v>
      </c>
      <c r="O1571" s="120">
        <v>142</v>
      </c>
      <c r="P1571" s="120">
        <v>143</v>
      </c>
      <c r="Q1571" s="120">
        <v>0</v>
      </c>
      <c r="R1571" s="120">
        <v>538</v>
      </c>
      <c r="AB1571" s="116">
        <f t="shared" si="385"/>
        <v>0</v>
      </c>
      <c r="AC1571" s="116">
        <f t="shared" si="386"/>
        <v>0</v>
      </c>
      <c r="AD1571" s="116">
        <f t="shared" si="387"/>
        <v>0</v>
      </c>
      <c r="AE1571" s="116">
        <f t="shared" si="388"/>
        <v>0</v>
      </c>
      <c r="AF1571" s="116">
        <f t="shared" si="389"/>
        <v>0</v>
      </c>
      <c r="AG1571" s="116">
        <f t="shared" si="390"/>
        <v>0</v>
      </c>
      <c r="AH1571" s="116">
        <f t="shared" si="391"/>
        <v>0</v>
      </c>
      <c r="AI1571" s="116">
        <f t="shared" si="392"/>
        <v>0</v>
      </c>
      <c r="AJ1571" s="116">
        <f t="shared" si="393"/>
        <v>0</v>
      </c>
      <c r="AK1571" s="116">
        <f t="shared" si="394"/>
        <v>0</v>
      </c>
      <c r="AL1571" s="116">
        <f t="shared" si="395"/>
        <v>134</v>
      </c>
      <c r="AM1571" s="116">
        <f t="shared" si="396"/>
        <v>119</v>
      </c>
      <c r="AN1571" s="116">
        <f t="shared" si="397"/>
        <v>142</v>
      </c>
      <c r="AO1571" s="116">
        <f t="shared" si="398"/>
        <v>143</v>
      </c>
      <c r="AP1571" s="116">
        <f t="shared" si="399"/>
        <v>0</v>
      </c>
      <c r="AQ1571" s="116">
        <f t="shared" si="400"/>
        <v>538</v>
      </c>
    </row>
    <row r="1572" spans="1:43" x14ac:dyDescent="0.25">
      <c r="A1572" s="119" t="s">
        <v>1965</v>
      </c>
      <c r="B1572" s="119" t="s">
        <v>1970</v>
      </c>
      <c r="C1572" s="120">
        <v>0</v>
      </c>
      <c r="D1572" s="120">
        <v>0</v>
      </c>
      <c r="E1572" s="120">
        <v>0</v>
      </c>
      <c r="F1572" s="120">
        <v>0</v>
      </c>
      <c r="G1572" s="120">
        <v>0</v>
      </c>
      <c r="H1572" s="120">
        <v>0</v>
      </c>
      <c r="I1572" s="120">
        <v>0</v>
      </c>
      <c r="J1572" s="120">
        <v>0</v>
      </c>
      <c r="K1572" s="120">
        <v>147</v>
      </c>
      <c r="L1572" s="120">
        <v>150</v>
      </c>
      <c r="M1572" s="120">
        <v>0</v>
      </c>
      <c r="N1572" s="120">
        <v>0</v>
      </c>
      <c r="O1572" s="120">
        <v>0</v>
      </c>
      <c r="P1572" s="120">
        <v>0</v>
      </c>
      <c r="Q1572" s="120">
        <v>0</v>
      </c>
      <c r="R1572" s="120">
        <v>297</v>
      </c>
      <c r="AB1572" s="116">
        <f t="shared" si="385"/>
        <v>0</v>
      </c>
      <c r="AC1572" s="116">
        <f t="shared" si="386"/>
        <v>0</v>
      </c>
      <c r="AD1572" s="116">
        <f t="shared" si="387"/>
        <v>0</v>
      </c>
      <c r="AE1572" s="116">
        <f t="shared" si="388"/>
        <v>0</v>
      </c>
      <c r="AF1572" s="116">
        <f t="shared" si="389"/>
        <v>0</v>
      </c>
      <c r="AG1572" s="116">
        <f t="shared" si="390"/>
        <v>0</v>
      </c>
      <c r="AH1572" s="116">
        <f t="shared" si="391"/>
        <v>0</v>
      </c>
      <c r="AI1572" s="116">
        <f t="shared" si="392"/>
        <v>0</v>
      </c>
      <c r="AJ1572" s="116">
        <f t="shared" si="393"/>
        <v>147</v>
      </c>
      <c r="AK1572" s="116">
        <f t="shared" si="394"/>
        <v>150</v>
      </c>
      <c r="AL1572" s="116">
        <f t="shared" si="395"/>
        <v>0</v>
      </c>
      <c r="AM1572" s="116">
        <f t="shared" si="396"/>
        <v>0</v>
      </c>
      <c r="AN1572" s="116">
        <f t="shared" si="397"/>
        <v>0</v>
      </c>
      <c r="AO1572" s="116">
        <f t="shared" si="398"/>
        <v>0</v>
      </c>
      <c r="AP1572" s="116">
        <f t="shared" si="399"/>
        <v>0</v>
      </c>
      <c r="AQ1572" s="116">
        <f t="shared" si="400"/>
        <v>297</v>
      </c>
    </row>
    <row r="1573" spans="1:43" x14ac:dyDescent="0.25">
      <c r="A1573" s="119" t="s">
        <v>1971</v>
      </c>
      <c r="B1573" s="119" t="s">
        <v>1972</v>
      </c>
      <c r="C1573" s="120">
        <v>18</v>
      </c>
      <c r="D1573" s="120">
        <v>12</v>
      </c>
      <c r="E1573" s="120">
        <v>12</v>
      </c>
      <c r="F1573" s="120">
        <v>6</v>
      </c>
      <c r="G1573" s="120">
        <v>11</v>
      </c>
      <c r="H1573" s="120">
        <v>9</v>
      </c>
      <c r="I1573" s="120">
        <v>10</v>
      </c>
      <c r="J1573" s="120">
        <v>0</v>
      </c>
      <c r="K1573" s="120">
        <v>0</v>
      </c>
      <c r="L1573" s="120">
        <v>0</v>
      </c>
      <c r="M1573" s="120">
        <v>0</v>
      </c>
      <c r="N1573" s="120">
        <v>0</v>
      </c>
      <c r="O1573" s="120">
        <v>0</v>
      </c>
      <c r="P1573" s="120">
        <v>0</v>
      </c>
      <c r="Q1573" s="120">
        <v>0</v>
      </c>
      <c r="R1573" s="120">
        <v>78</v>
      </c>
      <c r="AB1573" s="116">
        <f t="shared" si="385"/>
        <v>18</v>
      </c>
      <c r="AC1573" s="116">
        <f t="shared" si="386"/>
        <v>12</v>
      </c>
      <c r="AD1573" s="116">
        <f t="shared" si="387"/>
        <v>12</v>
      </c>
      <c r="AE1573" s="116">
        <f t="shared" si="388"/>
        <v>6</v>
      </c>
      <c r="AF1573" s="116">
        <f t="shared" si="389"/>
        <v>11</v>
      </c>
      <c r="AG1573" s="116">
        <f t="shared" si="390"/>
        <v>9</v>
      </c>
      <c r="AH1573" s="116">
        <f t="shared" si="391"/>
        <v>10</v>
      </c>
      <c r="AI1573" s="116">
        <f t="shared" si="392"/>
        <v>0</v>
      </c>
      <c r="AJ1573" s="116">
        <f t="shared" si="393"/>
        <v>0</v>
      </c>
      <c r="AK1573" s="116">
        <f t="shared" si="394"/>
        <v>0</v>
      </c>
      <c r="AL1573" s="116">
        <f t="shared" si="395"/>
        <v>0</v>
      </c>
      <c r="AM1573" s="116">
        <f t="shared" si="396"/>
        <v>0</v>
      </c>
      <c r="AN1573" s="116">
        <f t="shared" si="397"/>
        <v>0</v>
      </c>
      <c r="AO1573" s="116">
        <f t="shared" si="398"/>
        <v>0</v>
      </c>
      <c r="AP1573" s="116">
        <f t="shared" si="399"/>
        <v>0</v>
      </c>
      <c r="AQ1573" s="116">
        <f t="shared" si="400"/>
        <v>78</v>
      </c>
    </row>
    <row r="1574" spans="1:43" x14ac:dyDescent="0.25">
      <c r="A1574" s="119" t="s">
        <v>1973</v>
      </c>
      <c r="B1574" s="119" t="s">
        <v>1974</v>
      </c>
      <c r="C1574" s="120">
        <v>61</v>
      </c>
      <c r="D1574" s="120">
        <v>103</v>
      </c>
      <c r="E1574" s="120">
        <v>111</v>
      </c>
      <c r="F1574" s="120">
        <v>105</v>
      </c>
      <c r="G1574" s="120">
        <v>123</v>
      </c>
      <c r="H1574" s="120">
        <v>114</v>
      </c>
      <c r="I1574" s="120">
        <v>98</v>
      </c>
      <c r="J1574" s="120">
        <v>0</v>
      </c>
      <c r="K1574" s="120">
        <v>0</v>
      </c>
      <c r="L1574" s="120">
        <v>0</v>
      </c>
      <c r="M1574" s="120">
        <v>0</v>
      </c>
      <c r="N1574" s="120">
        <v>0</v>
      </c>
      <c r="O1574" s="120">
        <v>0</v>
      </c>
      <c r="P1574" s="120">
        <v>0</v>
      </c>
      <c r="Q1574" s="120">
        <v>0</v>
      </c>
      <c r="R1574" s="120">
        <v>715</v>
      </c>
      <c r="AB1574" s="116">
        <f t="shared" si="385"/>
        <v>61</v>
      </c>
      <c r="AC1574" s="116">
        <f t="shared" si="386"/>
        <v>103</v>
      </c>
      <c r="AD1574" s="116">
        <f t="shared" si="387"/>
        <v>111</v>
      </c>
      <c r="AE1574" s="116">
        <f t="shared" si="388"/>
        <v>105</v>
      </c>
      <c r="AF1574" s="116">
        <f t="shared" si="389"/>
        <v>123</v>
      </c>
      <c r="AG1574" s="116">
        <f t="shared" si="390"/>
        <v>114</v>
      </c>
      <c r="AH1574" s="116">
        <f t="shared" si="391"/>
        <v>98</v>
      </c>
      <c r="AI1574" s="116">
        <f t="shared" si="392"/>
        <v>0</v>
      </c>
      <c r="AJ1574" s="116">
        <f t="shared" si="393"/>
        <v>0</v>
      </c>
      <c r="AK1574" s="116">
        <f t="shared" si="394"/>
        <v>0</v>
      </c>
      <c r="AL1574" s="116">
        <f t="shared" si="395"/>
        <v>0</v>
      </c>
      <c r="AM1574" s="116">
        <f t="shared" si="396"/>
        <v>0</v>
      </c>
      <c r="AN1574" s="116">
        <f t="shared" si="397"/>
        <v>0</v>
      </c>
      <c r="AO1574" s="116">
        <f t="shared" si="398"/>
        <v>0</v>
      </c>
      <c r="AP1574" s="116">
        <f t="shared" si="399"/>
        <v>0</v>
      </c>
      <c r="AQ1574" s="116">
        <f t="shared" si="400"/>
        <v>715</v>
      </c>
    </row>
    <row r="1575" spans="1:43" x14ac:dyDescent="0.25">
      <c r="A1575" s="119" t="s">
        <v>1973</v>
      </c>
      <c r="B1575" s="119" t="s">
        <v>1975</v>
      </c>
      <c r="C1575" s="120">
        <v>0</v>
      </c>
      <c r="D1575" s="120">
        <v>0</v>
      </c>
      <c r="E1575" s="120">
        <v>0</v>
      </c>
      <c r="F1575" s="120">
        <v>0</v>
      </c>
      <c r="G1575" s="120">
        <v>0</v>
      </c>
      <c r="H1575" s="120">
        <v>0</v>
      </c>
      <c r="I1575" s="120">
        <v>0</v>
      </c>
      <c r="J1575" s="120">
        <v>0</v>
      </c>
      <c r="K1575" s="120">
        <v>0</v>
      </c>
      <c r="L1575" s="120">
        <v>0</v>
      </c>
      <c r="M1575" s="120">
        <v>77</v>
      </c>
      <c r="N1575" s="120">
        <v>115</v>
      </c>
      <c r="O1575" s="120">
        <v>115</v>
      </c>
      <c r="P1575" s="120">
        <v>98</v>
      </c>
      <c r="Q1575" s="120">
        <v>0</v>
      </c>
      <c r="R1575" s="120">
        <v>405</v>
      </c>
      <c r="AB1575" s="116">
        <f t="shared" si="385"/>
        <v>0</v>
      </c>
      <c r="AC1575" s="116">
        <f t="shared" si="386"/>
        <v>0</v>
      </c>
      <c r="AD1575" s="116">
        <f t="shared" si="387"/>
        <v>0</v>
      </c>
      <c r="AE1575" s="116">
        <f t="shared" si="388"/>
        <v>0</v>
      </c>
      <c r="AF1575" s="116">
        <f t="shared" si="389"/>
        <v>0</v>
      </c>
      <c r="AG1575" s="116">
        <f t="shared" si="390"/>
        <v>0</v>
      </c>
      <c r="AH1575" s="116">
        <f t="shared" si="391"/>
        <v>0</v>
      </c>
      <c r="AI1575" s="116">
        <f t="shared" si="392"/>
        <v>0</v>
      </c>
      <c r="AJ1575" s="116">
        <f t="shared" si="393"/>
        <v>0</v>
      </c>
      <c r="AK1575" s="116">
        <f t="shared" si="394"/>
        <v>0</v>
      </c>
      <c r="AL1575" s="116">
        <f t="shared" si="395"/>
        <v>77</v>
      </c>
      <c r="AM1575" s="116">
        <f t="shared" si="396"/>
        <v>115</v>
      </c>
      <c r="AN1575" s="116">
        <f t="shared" si="397"/>
        <v>115</v>
      </c>
      <c r="AO1575" s="116">
        <f t="shared" si="398"/>
        <v>98</v>
      </c>
      <c r="AP1575" s="116">
        <f t="shared" si="399"/>
        <v>0</v>
      </c>
      <c r="AQ1575" s="116">
        <f t="shared" si="400"/>
        <v>405</v>
      </c>
    </row>
    <row r="1576" spans="1:43" x14ac:dyDescent="0.25">
      <c r="A1576" s="119" t="s">
        <v>1973</v>
      </c>
      <c r="B1576" s="119" t="s">
        <v>1976</v>
      </c>
      <c r="C1576" s="120">
        <v>0</v>
      </c>
      <c r="D1576" s="120">
        <v>0</v>
      </c>
      <c r="E1576" s="120">
        <v>0</v>
      </c>
      <c r="F1576" s="120">
        <v>0</v>
      </c>
      <c r="G1576" s="120">
        <v>0</v>
      </c>
      <c r="H1576" s="120">
        <v>0</v>
      </c>
      <c r="I1576" s="120">
        <v>0</v>
      </c>
      <c r="J1576" s="120">
        <v>131</v>
      </c>
      <c r="K1576" s="120">
        <v>115</v>
      </c>
      <c r="L1576" s="120">
        <v>149</v>
      </c>
      <c r="M1576" s="120">
        <v>0</v>
      </c>
      <c r="N1576" s="120">
        <v>0</v>
      </c>
      <c r="O1576" s="120">
        <v>0</v>
      </c>
      <c r="P1576" s="120">
        <v>0</v>
      </c>
      <c r="Q1576" s="120">
        <v>0</v>
      </c>
      <c r="R1576" s="120">
        <v>395</v>
      </c>
      <c r="AB1576" s="116">
        <f t="shared" si="385"/>
        <v>0</v>
      </c>
      <c r="AC1576" s="116">
        <f t="shared" si="386"/>
        <v>0</v>
      </c>
      <c r="AD1576" s="116">
        <f t="shared" si="387"/>
        <v>0</v>
      </c>
      <c r="AE1576" s="116">
        <f t="shared" si="388"/>
        <v>0</v>
      </c>
      <c r="AF1576" s="116">
        <f t="shared" si="389"/>
        <v>0</v>
      </c>
      <c r="AG1576" s="116">
        <f t="shared" si="390"/>
        <v>0</v>
      </c>
      <c r="AH1576" s="116">
        <f t="shared" si="391"/>
        <v>0</v>
      </c>
      <c r="AI1576" s="116">
        <f t="shared" si="392"/>
        <v>131</v>
      </c>
      <c r="AJ1576" s="116">
        <f t="shared" si="393"/>
        <v>115</v>
      </c>
      <c r="AK1576" s="116">
        <f t="shared" si="394"/>
        <v>149</v>
      </c>
      <c r="AL1576" s="116">
        <f t="shared" si="395"/>
        <v>0</v>
      </c>
      <c r="AM1576" s="116">
        <f t="shared" si="396"/>
        <v>0</v>
      </c>
      <c r="AN1576" s="116">
        <f t="shared" si="397"/>
        <v>0</v>
      </c>
      <c r="AO1576" s="116">
        <f t="shared" si="398"/>
        <v>0</v>
      </c>
      <c r="AP1576" s="116">
        <f t="shared" si="399"/>
        <v>0</v>
      </c>
      <c r="AQ1576" s="116">
        <f t="shared" si="400"/>
        <v>395</v>
      </c>
    </row>
    <row r="1577" spans="1:43" x14ac:dyDescent="0.25">
      <c r="A1577" s="119" t="s">
        <v>1977</v>
      </c>
      <c r="B1577" s="119" t="s">
        <v>1978</v>
      </c>
      <c r="C1577" s="120">
        <v>47</v>
      </c>
      <c r="D1577" s="120">
        <v>65</v>
      </c>
      <c r="E1577" s="120">
        <v>63</v>
      </c>
      <c r="F1577" s="120">
        <v>71</v>
      </c>
      <c r="G1577" s="120">
        <v>69</v>
      </c>
      <c r="H1577" s="120">
        <v>73</v>
      </c>
      <c r="I1577" s="120">
        <v>57</v>
      </c>
      <c r="J1577" s="120">
        <v>63</v>
      </c>
      <c r="K1577" s="120">
        <v>62</v>
      </c>
      <c r="L1577" s="120">
        <v>70</v>
      </c>
      <c r="M1577" s="120">
        <v>0</v>
      </c>
      <c r="N1577" s="120">
        <v>0</v>
      </c>
      <c r="O1577" s="120">
        <v>0</v>
      </c>
      <c r="P1577" s="120">
        <v>0</v>
      </c>
      <c r="Q1577" s="120">
        <v>0</v>
      </c>
      <c r="R1577" s="120">
        <v>640</v>
      </c>
      <c r="AB1577" s="116">
        <f t="shared" si="385"/>
        <v>47</v>
      </c>
      <c r="AC1577" s="116">
        <f t="shared" si="386"/>
        <v>65</v>
      </c>
      <c r="AD1577" s="116">
        <f t="shared" si="387"/>
        <v>63</v>
      </c>
      <c r="AE1577" s="116">
        <f t="shared" si="388"/>
        <v>71</v>
      </c>
      <c r="AF1577" s="116">
        <f t="shared" si="389"/>
        <v>69</v>
      </c>
      <c r="AG1577" s="116">
        <f t="shared" si="390"/>
        <v>73</v>
      </c>
      <c r="AH1577" s="116">
        <f t="shared" si="391"/>
        <v>57</v>
      </c>
      <c r="AI1577" s="116">
        <f t="shared" si="392"/>
        <v>63</v>
      </c>
      <c r="AJ1577" s="116">
        <f t="shared" si="393"/>
        <v>62</v>
      </c>
      <c r="AK1577" s="116">
        <f t="shared" si="394"/>
        <v>70</v>
      </c>
      <c r="AL1577" s="116">
        <f t="shared" si="395"/>
        <v>0</v>
      </c>
      <c r="AM1577" s="116">
        <f t="shared" si="396"/>
        <v>0</v>
      </c>
      <c r="AN1577" s="116">
        <f t="shared" si="397"/>
        <v>0</v>
      </c>
      <c r="AO1577" s="116">
        <f t="shared" si="398"/>
        <v>0</v>
      </c>
      <c r="AP1577" s="116">
        <f t="shared" si="399"/>
        <v>0</v>
      </c>
      <c r="AQ1577" s="116">
        <f t="shared" si="400"/>
        <v>640</v>
      </c>
    </row>
    <row r="1578" spans="1:43" x14ac:dyDescent="0.25">
      <c r="A1578" s="119" t="s">
        <v>1979</v>
      </c>
      <c r="B1578" s="119" t="s">
        <v>1980</v>
      </c>
      <c r="C1578" s="120">
        <v>0</v>
      </c>
      <c r="D1578" s="120">
        <v>11</v>
      </c>
      <c r="E1578" s="120">
        <v>9</v>
      </c>
      <c r="F1578" s="120">
        <v>18</v>
      </c>
      <c r="G1578" s="120">
        <v>11</v>
      </c>
      <c r="H1578" s="120">
        <v>12</v>
      </c>
      <c r="I1578" s="120">
        <v>8</v>
      </c>
      <c r="J1578" s="120">
        <v>0</v>
      </c>
      <c r="K1578" s="120">
        <v>0</v>
      </c>
      <c r="L1578" s="120">
        <v>0</v>
      </c>
      <c r="M1578" s="120">
        <v>0</v>
      </c>
      <c r="N1578" s="120">
        <v>0</v>
      </c>
      <c r="O1578" s="120">
        <v>0</v>
      </c>
      <c r="P1578" s="120">
        <v>0</v>
      </c>
      <c r="Q1578" s="120">
        <v>0</v>
      </c>
      <c r="R1578" s="120">
        <v>69</v>
      </c>
      <c r="AB1578" s="116">
        <f t="shared" si="385"/>
        <v>0</v>
      </c>
      <c r="AC1578" s="116">
        <f t="shared" si="386"/>
        <v>11</v>
      </c>
      <c r="AD1578" s="116">
        <f t="shared" si="387"/>
        <v>9</v>
      </c>
      <c r="AE1578" s="116">
        <f t="shared" si="388"/>
        <v>18</v>
      </c>
      <c r="AF1578" s="116">
        <f t="shared" si="389"/>
        <v>11</v>
      </c>
      <c r="AG1578" s="116">
        <f t="shared" si="390"/>
        <v>12</v>
      </c>
      <c r="AH1578" s="116">
        <f t="shared" si="391"/>
        <v>8</v>
      </c>
      <c r="AI1578" s="116">
        <f t="shared" si="392"/>
        <v>0</v>
      </c>
      <c r="AJ1578" s="116">
        <f t="shared" si="393"/>
        <v>0</v>
      </c>
      <c r="AK1578" s="116">
        <f t="shared" si="394"/>
        <v>0</v>
      </c>
      <c r="AL1578" s="116">
        <f t="shared" si="395"/>
        <v>0</v>
      </c>
      <c r="AM1578" s="116">
        <f t="shared" si="396"/>
        <v>0</v>
      </c>
      <c r="AN1578" s="116">
        <f t="shared" si="397"/>
        <v>0</v>
      </c>
      <c r="AO1578" s="116">
        <f t="shared" si="398"/>
        <v>0</v>
      </c>
      <c r="AP1578" s="116">
        <f t="shared" si="399"/>
        <v>0</v>
      </c>
      <c r="AQ1578" s="116">
        <f t="shared" si="400"/>
        <v>69</v>
      </c>
    </row>
    <row r="1579" spans="1:43" x14ac:dyDescent="0.25">
      <c r="A1579" s="119" t="s">
        <v>1979</v>
      </c>
      <c r="B1579" s="119" t="s">
        <v>1981</v>
      </c>
      <c r="C1579" s="120">
        <v>14</v>
      </c>
      <c r="D1579" s="120">
        <v>25</v>
      </c>
      <c r="E1579" s="120">
        <v>21</v>
      </c>
      <c r="F1579" s="120">
        <v>31</v>
      </c>
      <c r="G1579" s="120">
        <v>28</v>
      </c>
      <c r="H1579" s="120">
        <v>38</v>
      </c>
      <c r="I1579" s="120">
        <v>32</v>
      </c>
      <c r="J1579" s="120">
        <v>48</v>
      </c>
      <c r="K1579" s="120">
        <v>47</v>
      </c>
      <c r="L1579" s="120">
        <v>37</v>
      </c>
      <c r="M1579" s="120">
        <v>0</v>
      </c>
      <c r="N1579" s="120">
        <v>0</v>
      </c>
      <c r="O1579" s="120">
        <v>0</v>
      </c>
      <c r="P1579" s="120">
        <v>0</v>
      </c>
      <c r="Q1579" s="120">
        <v>0</v>
      </c>
      <c r="R1579" s="120">
        <v>321</v>
      </c>
      <c r="AB1579" s="116">
        <f t="shared" si="385"/>
        <v>14</v>
      </c>
      <c r="AC1579" s="116">
        <f t="shared" si="386"/>
        <v>25</v>
      </c>
      <c r="AD1579" s="116">
        <f t="shared" si="387"/>
        <v>21</v>
      </c>
      <c r="AE1579" s="116">
        <f t="shared" si="388"/>
        <v>31</v>
      </c>
      <c r="AF1579" s="116">
        <f t="shared" si="389"/>
        <v>28</v>
      </c>
      <c r="AG1579" s="116">
        <f t="shared" si="390"/>
        <v>38</v>
      </c>
      <c r="AH1579" s="116">
        <f t="shared" si="391"/>
        <v>32</v>
      </c>
      <c r="AI1579" s="116">
        <f t="shared" si="392"/>
        <v>48</v>
      </c>
      <c r="AJ1579" s="116">
        <f t="shared" si="393"/>
        <v>47</v>
      </c>
      <c r="AK1579" s="116">
        <f t="shared" si="394"/>
        <v>37</v>
      </c>
      <c r="AL1579" s="116">
        <f t="shared" si="395"/>
        <v>0</v>
      </c>
      <c r="AM1579" s="116">
        <f t="shared" si="396"/>
        <v>0</v>
      </c>
      <c r="AN1579" s="116">
        <f t="shared" si="397"/>
        <v>0</v>
      </c>
      <c r="AO1579" s="116">
        <f t="shared" si="398"/>
        <v>0</v>
      </c>
      <c r="AP1579" s="116">
        <f t="shared" si="399"/>
        <v>0</v>
      </c>
      <c r="AQ1579" s="116">
        <f t="shared" si="400"/>
        <v>321</v>
      </c>
    </row>
    <row r="1580" spans="1:43" x14ac:dyDescent="0.25">
      <c r="A1580" s="119" t="s">
        <v>1982</v>
      </c>
      <c r="B1580" s="119" t="s">
        <v>1983</v>
      </c>
      <c r="C1580" s="120">
        <v>0</v>
      </c>
      <c r="D1580" s="120">
        <v>0</v>
      </c>
      <c r="E1580" s="120">
        <v>0</v>
      </c>
      <c r="F1580" s="120">
        <v>0</v>
      </c>
      <c r="G1580" s="120">
        <v>0</v>
      </c>
      <c r="H1580" s="120">
        <v>0</v>
      </c>
      <c r="I1580" s="120">
        <v>0</v>
      </c>
      <c r="J1580" s="120">
        <v>0</v>
      </c>
      <c r="K1580" s="120">
        <v>0</v>
      </c>
      <c r="L1580" s="120">
        <v>0</v>
      </c>
      <c r="M1580" s="120">
        <v>229</v>
      </c>
      <c r="N1580" s="120">
        <v>218</v>
      </c>
      <c r="O1580" s="120">
        <v>209</v>
      </c>
      <c r="P1580" s="120">
        <v>182</v>
      </c>
      <c r="Q1580" s="120">
        <v>0</v>
      </c>
      <c r="R1580" s="120">
        <v>838</v>
      </c>
      <c r="AB1580" s="116">
        <f t="shared" si="385"/>
        <v>0</v>
      </c>
      <c r="AC1580" s="116">
        <f t="shared" si="386"/>
        <v>0</v>
      </c>
      <c r="AD1580" s="116">
        <f t="shared" si="387"/>
        <v>0</v>
      </c>
      <c r="AE1580" s="116">
        <f t="shared" si="388"/>
        <v>0</v>
      </c>
      <c r="AF1580" s="116">
        <f t="shared" si="389"/>
        <v>0</v>
      </c>
      <c r="AG1580" s="116">
        <f t="shared" si="390"/>
        <v>0</v>
      </c>
      <c r="AH1580" s="116">
        <f t="shared" si="391"/>
        <v>0</v>
      </c>
      <c r="AI1580" s="116">
        <f t="shared" si="392"/>
        <v>0</v>
      </c>
      <c r="AJ1580" s="116">
        <f t="shared" si="393"/>
        <v>0</v>
      </c>
      <c r="AK1580" s="116">
        <f t="shared" si="394"/>
        <v>0</v>
      </c>
      <c r="AL1580" s="116">
        <f t="shared" si="395"/>
        <v>229</v>
      </c>
      <c r="AM1580" s="116">
        <f t="shared" si="396"/>
        <v>218</v>
      </c>
      <c r="AN1580" s="116">
        <f t="shared" si="397"/>
        <v>209</v>
      </c>
      <c r="AO1580" s="116">
        <f t="shared" si="398"/>
        <v>182</v>
      </c>
      <c r="AP1580" s="116">
        <f t="shared" si="399"/>
        <v>0</v>
      </c>
      <c r="AQ1580" s="116">
        <f t="shared" si="400"/>
        <v>838</v>
      </c>
    </row>
    <row r="1581" spans="1:43" x14ac:dyDescent="0.25">
      <c r="A1581" s="119" t="s">
        <v>1984</v>
      </c>
      <c r="B1581" s="119" t="s">
        <v>1985</v>
      </c>
      <c r="C1581" s="120">
        <v>0</v>
      </c>
      <c r="D1581" s="120">
        <v>0</v>
      </c>
      <c r="E1581" s="120">
        <v>0</v>
      </c>
      <c r="F1581" s="120">
        <v>0</v>
      </c>
      <c r="G1581" s="120">
        <v>0</v>
      </c>
      <c r="H1581" s="120">
        <v>0</v>
      </c>
      <c r="I1581" s="120">
        <v>0</v>
      </c>
      <c r="J1581" s="120">
        <v>0</v>
      </c>
      <c r="K1581" s="120">
        <v>0</v>
      </c>
      <c r="L1581" s="120">
        <v>0</v>
      </c>
      <c r="M1581" s="120">
        <v>4</v>
      </c>
      <c r="N1581" s="120">
        <v>4</v>
      </c>
      <c r="O1581" s="120">
        <v>12</v>
      </c>
      <c r="P1581" s="120">
        <v>24</v>
      </c>
      <c r="Q1581" s="120">
        <v>0</v>
      </c>
      <c r="R1581" s="120">
        <v>44</v>
      </c>
      <c r="AB1581" s="116">
        <f t="shared" si="385"/>
        <v>0</v>
      </c>
      <c r="AC1581" s="116">
        <f t="shared" si="386"/>
        <v>0</v>
      </c>
      <c r="AD1581" s="116">
        <f t="shared" si="387"/>
        <v>0</v>
      </c>
      <c r="AE1581" s="116">
        <f t="shared" si="388"/>
        <v>0</v>
      </c>
      <c r="AF1581" s="116">
        <f t="shared" si="389"/>
        <v>0</v>
      </c>
      <c r="AG1581" s="116">
        <f t="shared" si="390"/>
        <v>0</v>
      </c>
      <c r="AH1581" s="116">
        <f t="shared" si="391"/>
        <v>0</v>
      </c>
      <c r="AI1581" s="116">
        <f t="shared" si="392"/>
        <v>0</v>
      </c>
      <c r="AJ1581" s="116">
        <f t="shared" si="393"/>
        <v>0</v>
      </c>
      <c r="AK1581" s="116">
        <f t="shared" si="394"/>
        <v>0</v>
      </c>
      <c r="AL1581" s="116">
        <f t="shared" si="395"/>
        <v>4</v>
      </c>
      <c r="AM1581" s="116">
        <f t="shared" si="396"/>
        <v>4</v>
      </c>
      <c r="AN1581" s="116">
        <f t="shared" si="397"/>
        <v>12</v>
      </c>
      <c r="AO1581" s="116">
        <f t="shared" si="398"/>
        <v>24</v>
      </c>
      <c r="AP1581" s="116">
        <f t="shared" si="399"/>
        <v>0</v>
      </c>
      <c r="AQ1581" s="116">
        <f t="shared" si="400"/>
        <v>44</v>
      </c>
    </row>
    <row r="1582" spans="1:43" x14ac:dyDescent="0.25">
      <c r="A1582" s="119" t="s">
        <v>1984</v>
      </c>
      <c r="B1582" s="119" t="s">
        <v>1986</v>
      </c>
      <c r="C1582" s="120">
        <v>86</v>
      </c>
      <c r="D1582" s="120">
        <v>103</v>
      </c>
      <c r="E1582" s="120">
        <v>114</v>
      </c>
      <c r="F1582" s="120">
        <v>98</v>
      </c>
      <c r="G1582" s="120">
        <v>125</v>
      </c>
      <c r="H1582" s="120">
        <v>0</v>
      </c>
      <c r="I1582" s="120">
        <v>0</v>
      </c>
      <c r="J1582" s="120">
        <v>0</v>
      </c>
      <c r="K1582" s="120">
        <v>0</v>
      </c>
      <c r="L1582" s="120">
        <v>0</v>
      </c>
      <c r="M1582" s="120">
        <v>0</v>
      </c>
      <c r="N1582" s="120">
        <v>0</v>
      </c>
      <c r="O1582" s="120">
        <v>0</v>
      </c>
      <c r="P1582" s="120">
        <v>0</v>
      </c>
      <c r="Q1582" s="120">
        <v>0</v>
      </c>
      <c r="R1582" s="120">
        <v>526</v>
      </c>
      <c r="AB1582" s="116">
        <f t="shared" si="385"/>
        <v>86</v>
      </c>
      <c r="AC1582" s="116">
        <f t="shared" si="386"/>
        <v>103</v>
      </c>
      <c r="AD1582" s="116">
        <f t="shared" si="387"/>
        <v>114</v>
      </c>
      <c r="AE1582" s="116">
        <f t="shared" si="388"/>
        <v>98</v>
      </c>
      <c r="AF1582" s="116">
        <f t="shared" si="389"/>
        <v>125</v>
      </c>
      <c r="AG1582" s="116">
        <f t="shared" si="390"/>
        <v>0</v>
      </c>
      <c r="AH1582" s="116">
        <f t="shared" si="391"/>
        <v>0</v>
      </c>
      <c r="AI1582" s="116">
        <f t="shared" si="392"/>
        <v>0</v>
      </c>
      <c r="AJ1582" s="116">
        <f t="shared" si="393"/>
        <v>0</v>
      </c>
      <c r="AK1582" s="116">
        <f t="shared" si="394"/>
        <v>0</v>
      </c>
      <c r="AL1582" s="116">
        <f t="shared" si="395"/>
        <v>0</v>
      </c>
      <c r="AM1582" s="116">
        <f t="shared" si="396"/>
        <v>0</v>
      </c>
      <c r="AN1582" s="116">
        <f t="shared" si="397"/>
        <v>0</v>
      </c>
      <c r="AO1582" s="116">
        <f t="shared" si="398"/>
        <v>0</v>
      </c>
      <c r="AP1582" s="116">
        <f t="shared" si="399"/>
        <v>0</v>
      </c>
      <c r="AQ1582" s="116">
        <f t="shared" si="400"/>
        <v>526</v>
      </c>
    </row>
    <row r="1583" spans="1:43" x14ac:dyDescent="0.25">
      <c r="A1583" s="119" t="s">
        <v>1984</v>
      </c>
      <c r="B1583" s="119" t="s">
        <v>1987</v>
      </c>
      <c r="C1583" s="120">
        <v>0</v>
      </c>
      <c r="D1583" s="120">
        <v>0</v>
      </c>
      <c r="E1583" s="120">
        <v>0</v>
      </c>
      <c r="F1583" s="120">
        <v>0</v>
      </c>
      <c r="G1583" s="120">
        <v>0</v>
      </c>
      <c r="H1583" s="120">
        <v>0</v>
      </c>
      <c r="I1583" s="120">
        <v>0</v>
      </c>
      <c r="J1583" s="120">
        <v>0</v>
      </c>
      <c r="K1583" s="120">
        <v>0</v>
      </c>
      <c r="L1583" s="120">
        <v>125</v>
      </c>
      <c r="M1583" s="120">
        <v>122</v>
      </c>
      <c r="N1583" s="120">
        <v>119</v>
      </c>
      <c r="O1583" s="120">
        <v>104</v>
      </c>
      <c r="P1583" s="120">
        <v>112</v>
      </c>
      <c r="Q1583" s="120">
        <v>8</v>
      </c>
      <c r="R1583" s="120">
        <v>590</v>
      </c>
      <c r="AB1583" s="116">
        <f t="shared" si="385"/>
        <v>0</v>
      </c>
      <c r="AC1583" s="116">
        <f t="shared" si="386"/>
        <v>0</v>
      </c>
      <c r="AD1583" s="116">
        <f t="shared" si="387"/>
        <v>0</v>
      </c>
      <c r="AE1583" s="116">
        <f t="shared" si="388"/>
        <v>0</v>
      </c>
      <c r="AF1583" s="116">
        <f t="shared" si="389"/>
        <v>0</v>
      </c>
      <c r="AG1583" s="116">
        <f t="shared" si="390"/>
        <v>0</v>
      </c>
      <c r="AH1583" s="116">
        <f t="shared" si="391"/>
        <v>0</v>
      </c>
      <c r="AI1583" s="116">
        <f t="shared" si="392"/>
        <v>0</v>
      </c>
      <c r="AJ1583" s="116">
        <f t="shared" si="393"/>
        <v>0</v>
      </c>
      <c r="AK1583" s="116">
        <f t="shared" si="394"/>
        <v>125</v>
      </c>
      <c r="AL1583" s="116">
        <f t="shared" si="395"/>
        <v>122</v>
      </c>
      <c r="AM1583" s="116">
        <f t="shared" si="396"/>
        <v>119</v>
      </c>
      <c r="AN1583" s="116">
        <f t="shared" si="397"/>
        <v>104</v>
      </c>
      <c r="AO1583" s="116">
        <f t="shared" si="398"/>
        <v>112</v>
      </c>
      <c r="AP1583" s="116">
        <f t="shared" si="399"/>
        <v>8</v>
      </c>
      <c r="AQ1583" s="116">
        <f t="shared" si="400"/>
        <v>590</v>
      </c>
    </row>
    <row r="1584" spans="1:43" x14ac:dyDescent="0.25">
      <c r="A1584" s="119" t="s">
        <v>1984</v>
      </c>
      <c r="B1584" s="119" t="s">
        <v>1988</v>
      </c>
      <c r="C1584" s="120">
        <v>0</v>
      </c>
      <c r="D1584" s="120">
        <v>0</v>
      </c>
      <c r="E1584" s="120">
        <v>0</v>
      </c>
      <c r="F1584" s="120">
        <v>0</v>
      </c>
      <c r="G1584" s="120">
        <v>0</v>
      </c>
      <c r="H1584" s="120">
        <v>110</v>
      </c>
      <c r="I1584" s="120">
        <v>117</v>
      </c>
      <c r="J1584" s="120">
        <v>109</v>
      </c>
      <c r="K1584" s="120">
        <v>127</v>
      </c>
      <c r="L1584" s="120">
        <v>0</v>
      </c>
      <c r="M1584" s="120">
        <v>0</v>
      </c>
      <c r="N1584" s="120">
        <v>0</v>
      </c>
      <c r="O1584" s="120">
        <v>0</v>
      </c>
      <c r="P1584" s="120">
        <v>0</v>
      </c>
      <c r="Q1584" s="120">
        <v>0</v>
      </c>
      <c r="R1584" s="120">
        <v>463</v>
      </c>
      <c r="AB1584" s="116">
        <f t="shared" si="385"/>
        <v>0</v>
      </c>
      <c r="AC1584" s="116">
        <f t="shared" si="386"/>
        <v>0</v>
      </c>
      <c r="AD1584" s="116">
        <f t="shared" si="387"/>
        <v>0</v>
      </c>
      <c r="AE1584" s="116">
        <f t="shared" si="388"/>
        <v>0</v>
      </c>
      <c r="AF1584" s="116">
        <f t="shared" si="389"/>
        <v>0</v>
      </c>
      <c r="AG1584" s="116">
        <f t="shared" si="390"/>
        <v>110</v>
      </c>
      <c r="AH1584" s="116">
        <f t="shared" si="391"/>
        <v>117</v>
      </c>
      <c r="AI1584" s="116">
        <f t="shared" si="392"/>
        <v>109</v>
      </c>
      <c r="AJ1584" s="116">
        <f t="shared" si="393"/>
        <v>127</v>
      </c>
      <c r="AK1584" s="116">
        <f t="shared" si="394"/>
        <v>0</v>
      </c>
      <c r="AL1584" s="116">
        <f t="shared" si="395"/>
        <v>0</v>
      </c>
      <c r="AM1584" s="116">
        <f t="shared" si="396"/>
        <v>0</v>
      </c>
      <c r="AN1584" s="116">
        <f t="shared" si="397"/>
        <v>0</v>
      </c>
      <c r="AO1584" s="116">
        <f t="shared" si="398"/>
        <v>0</v>
      </c>
      <c r="AP1584" s="116">
        <f t="shared" si="399"/>
        <v>0</v>
      </c>
      <c r="AQ1584" s="116">
        <f t="shared" si="400"/>
        <v>463</v>
      </c>
    </row>
    <row r="1585" spans="1:43" x14ac:dyDescent="0.25">
      <c r="A1585" s="119" t="s">
        <v>1989</v>
      </c>
      <c r="B1585" s="119" t="s">
        <v>1990</v>
      </c>
      <c r="C1585" s="120">
        <v>0</v>
      </c>
      <c r="D1585" s="120">
        <v>0</v>
      </c>
      <c r="E1585" s="120">
        <v>0</v>
      </c>
      <c r="F1585" s="120">
        <v>0</v>
      </c>
      <c r="G1585" s="120">
        <v>0</v>
      </c>
      <c r="H1585" s="120">
        <v>0</v>
      </c>
      <c r="I1585" s="120">
        <v>104</v>
      </c>
      <c r="J1585" s="120">
        <v>113</v>
      </c>
      <c r="K1585" s="120">
        <v>106</v>
      </c>
      <c r="L1585" s="120">
        <v>109</v>
      </c>
      <c r="M1585" s="120">
        <v>111</v>
      </c>
      <c r="N1585" s="120">
        <v>89</v>
      </c>
      <c r="O1585" s="120">
        <v>80</v>
      </c>
      <c r="P1585" s="120">
        <v>0</v>
      </c>
      <c r="Q1585" s="120">
        <v>0</v>
      </c>
      <c r="R1585" s="120">
        <v>712</v>
      </c>
      <c r="AB1585" s="116">
        <f t="shared" si="385"/>
        <v>0</v>
      </c>
      <c r="AC1585" s="116">
        <f t="shared" si="386"/>
        <v>0</v>
      </c>
      <c r="AD1585" s="116">
        <f t="shared" si="387"/>
        <v>0</v>
      </c>
      <c r="AE1585" s="116">
        <f t="shared" si="388"/>
        <v>0</v>
      </c>
      <c r="AF1585" s="116">
        <f t="shared" si="389"/>
        <v>0</v>
      </c>
      <c r="AG1585" s="116">
        <f t="shared" si="390"/>
        <v>0</v>
      </c>
      <c r="AH1585" s="116">
        <f t="shared" si="391"/>
        <v>104</v>
      </c>
      <c r="AI1585" s="116">
        <f t="shared" si="392"/>
        <v>113</v>
      </c>
      <c r="AJ1585" s="116">
        <f t="shared" si="393"/>
        <v>106</v>
      </c>
      <c r="AK1585" s="116">
        <f t="shared" si="394"/>
        <v>109</v>
      </c>
      <c r="AL1585" s="116">
        <f t="shared" si="395"/>
        <v>111</v>
      </c>
      <c r="AM1585" s="116">
        <f t="shared" si="396"/>
        <v>89</v>
      </c>
      <c r="AN1585" s="116">
        <f t="shared" si="397"/>
        <v>80</v>
      </c>
      <c r="AO1585" s="116">
        <f t="shared" si="398"/>
        <v>0</v>
      </c>
      <c r="AP1585" s="116">
        <f t="shared" si="399"/>
        <v>0</v>
      </c>
      <c r="AQ1585" s="116">
        <f t="shared" si="400"/>
        <v>712</v>
      </c>
    </row>
    <row r="1586" spans="1:43" x14ac:dyDescent="0.25">
      <c r="A1586" s="119" t="s">
        <v>1991</v>
      </c>
      <c r="B1586" s="119" t="s">
        <v>1992</v>
      </c>
      <c r="C1586" s="120">
        <v>0</v>
      </c>
      <c r="D1586" s="120">
        <v>0</v>
      </c>
      <c r="E1586" s="120">
        <v>0</v>
      </c>
      <c r="F1586" s="120">
        <v>0</v>
      </c>
      <c r="G1586" s="120">
        <v>0</v>
      </c>
      <c r="H1586" s="120">
        <v>0</v>
      </c>
      <c r="I1586" s="120">
        <v>0</v>
      </c>
      <c r="J1586" s="120">
        <v>120</v>
      </c>
      <c r="K1586" s="120">
        <v>117</v>
      </c>
      <c r="L1586" s="120">
        <v>132</v>
      </c>
      <c r="M1586" s="120">
        <v>0</v>
      </c>
      <c r="N1586" s="120">
        <v>0</v>
      </c>
      <c r="O1586" s="120">
        <v>0</v>
      </c>
      <c r="P1586" s="120">
        <v>0</v>
      </c>
      <c r="Q1586" s="120">
        <v>0</v>
      </c>
      <c r="R1586" s="120">
        <v>369</v>
      </c>
      <c r="AB1586" s="116">
        <f t="shared" si="385"/>
        <v>0</v>
      </c>
      <c r="AC1586" s="116">
        <f t="shared" si="386"/>
        <v>0</v>
      </c>
      <c r="AD1586" s="116">
        <f t="shared" si="387"/>
        <v>0</v>
      </c>
      <c r="AE1586" s="116">
        <f t="shared" si="388"/>
        <v>0</v>
      </c>
      <c r="AF1586" s="116">
        <f t="shared" si="389"/>
        <v>0</v>
      </c>
      <c r="AG1586" s="116">
        <f t="shared" si="390"/>
        <v>0</v>
      </c>
      <c r="AH1586" s="116">
        <f t="shared" si="391"/>
        <v>0</v>
      </c>
      <c r="AI1586" s="116">
        <f t="shared" si="392"/>
        <v>120</v>
      </c>
      <c r="AJ1586" s="116">
        <f t="shared" si="393"/>
        <v>117</v>
      </c>
      <c r="AK1586" s="116">
        <f t="shared" si="394"/>
        <v>132</v>
      </c>
      <c r="AL1586" s="116">
        <f t="shared" si="395"/>
        <v>0</v>
      </c>
      <c r="AM1586" s="116">
        <f t="shared" si="396"/>
        <v>0</v>
      </c>
      <c r="AN1586" s="116">
        <f t="shared" si="397"/>
        <v>0</v>
      </c>
      <c r="AO1586" s="116">
        <f t="shared" si="398"/>
        <v>0</v>
      </c>
      <c r="AP1586" s="116">
        <f t="shared" si="399"/>
        <v>0</v>
      </c>
      <c r="AQ1586" s="116">
        <f t="shared" si="400"/>
        <v>369</v>
      </c>
    </row>
    <row r="1587" spans="1:43" x14ac:dyDescent="0.25">
      <c r="A1587" s="119" t="s">
        <v>1991</v>
      </c>
      <c r="B1587" s="119" t="s">
        <v>1993</v>
      </c>
      <c r="C1587" s="120">
        <v>0</v>
      </c>
      <c r="D1587" s="120">
        <v>0</v>
      </c>
      <c r="E1587" s="120">
        <v>0</v>
      </c>
      <c r="F1587" s="120">
        <v>0</v>
      </c>
      <c r="G1587" s="120">
        <v>0</v>
      </c>
      <c r="H1587" s="120">
        <v>0</v>
      </c>
      <c r="I1587" s="120">
        <v>70</v>
      </c>
      <c r="J1587" s="120">
        <v>67</v>
      </c>
      <c r="K1587" s="120">
        <v>65</v>
      </c>
      <c r="L1587" s="120">
        <v>62</v>
      </c>
      <c r="M1587" s="120">
        <v>0</v>
      </c>
      <c r="N1587" s="120">
        <v>0</v>
      </c>
      <c r="O1587" s="120">
        <v>0</v>
      </c>
      <c r="P1587" s="120">
        <v>0</v>
      </c>
      <c r="Q1587" s="120">
        <v>0</v>
      </c>
      <c r="R1587" s="120">
        <v>264</v>
      </c>
      <c r="AB1587" s="116">
        <f t="shared" si="385"/>
        <v>0</v>
      </c>
      <c r="AC1587" s="116">
        <f t="shared" si="386"/>
        <v>0</v>
      </c>
      <c r="AD1587" s="116">
        <f t="shared" si="387"/>
        <v>0</v>
      </c>
      <c r="AE1587" s="116">
        <f t="shared" si="388"/>
        <v>0</v>
      </c>
      <c r="AF1587" s="116">
        <f t="shared" si="389"/>
        <v>0</v>
      </c>
      <c r="AG1587" s="116">
        <f t="shared" si="390"/>
        <v>0</v>
      </c>
      <c r="AH1587" s="116">
        <f t="shared" si="391"/>
        <v>70</v>
      </c>
      <c r="AI1587" s="116">
        <f t="shared" si="392"/>
        <v>67</v>
      </c>
      <c r="AJ1587" s="116">
        <f t="shared" si="393"/>
        <v>65</v>
      </c>
      <c r="AK1587" s="116">
        <f t="shared" si="394"/>
        <v>62</v>
      </c>
      <c r="AL1587" s="116">
        <f t="shared" si="395"/>
        <v>0</v>
      </c>
      <c r="AM1587" s="116">
        <f t="shared" si="396"/>
        <v>0</v>
      </c>
      <c r="AN1587" s="116">
        <f t="shared" si="397"/>
        <v>0</v>
      </c>
      <c r="AO1587" s="116">
        <f t="shared" si="398"/>
        <v>0</v>
      </c>
      <c r="AP1587" s="116">
        <f t="shared" si="399"/>
        <v>0</v>
      </c>
      <c r="AQ1587" s="116">
        <f t="shared" si="400"/>
        <v>264</v>
      </c>
    </row>
    <row r="1588" spans="1:43" x14ac:dyDescent="0.25">
      <c r="A1588" s="119" t="s">
        <v>1991</v>
      </c>
      <c r="B1588" s="119" t="s">
        <v>1994</v>
      </c>
      <c r="C1588" s="120">
        <v>0</v>
      </c>
      <c r="D1588" s="120">
        <v>45</v>
      </c>
      <c r="E1588" s="120">
        <v>74</v>
      </c>
      <c r="F1588" s="120">
        <v>76</v>
      </c>
      <c r="G1588" s="120">
        <v>76</v>
      </c>
      <c r="H1588" s="120">
        <v>87</v>
      </c>
      <c r="I1588" s="120">
        <v>73</v>
      </c>
      <c r="J1588" s="120">
        <v>0</v>
      </c>
      <c r="K1588" s="120">
        <v>0</v>
      </c>
      <c r="L1588" s="120">
        <v>0</v>
      </c>
      <c r="M1588" s="120">
        <v>0</v>
      </c>
      <c r="N1588" s="120">
        <v>0</v>
      </c>
      <c r="O1588" s="120">
        <v>0</v>
      </c>
      <c r="P1588" s="120">
        <v>0</v>
      </c>
      <c r="Q1588" s="120">
        <v>0</v>
      </c>
      <c r="R1588" s="120">
        <v>431</v>
      </c>
      <c r="AB1588" s="116">
        <f t="shared" si="385"/>
        <v>0</v>
      </c>
      <c r="AC1588" s="116">
        <f t="shared" si="386"/>
        <v>45</v>
      </c>
      <c r="AD1588" s="116">
        <f t="shared" si="387"/>
        <v>74</v>
      </c>
      <c r="AE1588" s="116">
        <f t="shared" si="388"/>
        <v>76</v>
      </c>
      <c r="AF1588" s="116">
        <f t="shared" si="389"/>
        <v>76</v>
      </c>
      <c r="AG1588" s="116">
        <f t="shared" si="390"/>
        <v>87</v>
      </c>
      <c r="AH1588" s="116">
        <f t="shared" si="391"/>
        <v>73</v>
      </c>
      <c r="AI1588" s="116">
        <f t="shared" si="392"/>
        <v>0</v>
      </c>
      <c r="AJ1588" s="116">
        <f t="shared" si="393"/>
        <v>0</v>
      </c>
      <c r="AK1588" s="116">
        <f t="shared" si="394"/>
        <v>0</v>
      </c>
      <c r="AL1588" s="116">
        <f t="shared" si="395"/>
        <v>0</v>
      </c>
      <c r="AM1588" s="116">
        <f t="shared" si="396"/>
        <v>0</v>
      </c>
      <c r="AN1588" s="116">
        <f t="shared" si="397"/>
        <v>0</v>
      </c>
      <c r="AO1588" s="116">
        <f t="shared" si="398"/>
        <v>0</v>
      </c>
      <c r="AP1588" s="116">
        <f t="shared" si="399"/>
        <v>0</v>
      </c>
      <c r="AQ1588" s="116">
        <f t="shared" si="400"/>
        <v>431</v>
      </c>
    </row>
    <row r="1589" spans="1:43" x14ac:dyDescent="0.25">
      <c r="A1589" s="119" t="s">
        <v>1991</v>
      </c>
      <c r="B1589" s="119" t="s">
        <v>1995</v>
      </c>
      <c r="C1589" s="120">
        <v>0</v>
      </c>
      <c r="D1589" s="120">
        <v>82</v>
      </c>
      <c r="E1589" s="120">
        <v>78</v>
      </c>
      <c r="F1589" s="120">
        <v>87</v>
      </c>
      <c r="G1589" s="120">
        <v>93</v>
      </c>
      <c r="H1589" s="120">
        <v>71</v>
      </c>
      <c r="I1589" s="120">
        <v>76</v>
      </c>
      <c r="J1589" s="120">
        <v>0</v>
      </c>
      <c r="K1589" s="120">
        <v>0</v>
      </c>
      <c r="L1589" s="120">
        <v>0</v>
      </c>
      <c r="M1589" s="120">
        <v>0</v>
      </c>
      <c r="N1589" s="120">
        <v>0</v>
      </c>
      <c r="O1589" s="120">
        <v>0</v>
      </c>
      <c r="P1589" s="120">
        <v>0</v>
      </c>
      <c r="Q1589" s="120">
        <v>0</v>
      </c>
      <c r="R1589" s="120">
        <v>487</v>
      </c>
      <c r="AB1589" s="116">
        <f t="shared" si="385"/>
        <v>0</v>
      </c>
      <c r="AC1589" s="116">
        <f t="shared" si="386"/>
        <v>82</v>
      </c>
      <c r="AD1589" s="116">
        <f t="shared" si="387"/>
        <v>78</v>
      </c>
      <c r="AE1589" s="116">
        <f t="shared" si="388"/>
        <v>87</v>
      </c>
      <c r="AF1589" s="116">
        <f t="shared" si="389"/>
        <v>93</v>
      </c>
      <c r="AG1589" s="116">
        <f t="shared" si="390"/>
        <v>71</v>
      </c>
      <c r="AH1589" s="116">
        <f t="shared" si="391"/>
        <v>76</v>
      </c>
      <c r="AI1589" s="116">
        <f t="shared" si="392"/>
        <v>0</v>
      </c>
      <c r="AJ1589" s="116">
        <f t="shared" si="393"/>
        <v>0</v>
      </c>
      <c r="AK1589" s="116">
        <f t="shared" si="394"/>
        <v>0</v>
      </c>
      <c r="AL1589" s="116">
        <f t="shared" si="395"/>
        <v>0</v>
      </c>
      <c r="AM1589" s="116">
        <f t="shared" si="396"/>
        <v>0</v>
      </c>
      <c r="AN1589" s="116">
        <f t="shared" si="397"/>
        <v>0</v>
      </c>
      <c r="AO1589" s="116">
        <f t="shared" si="398"/>
        <v>0</v>
      </c>
      <c r="AP1589" s="116">
        <f t="shared" si="399"/>
        <v>0</v>
      </c>
      <c r="AQ1589" s="116">
        <f t="shared" si="400"/>
        <v>487</v>
      </c>
    </row>
    <row r="1590" spans="1:43" x14ac:dyDescent="0.25">
      <c r="A1590" s="119" t="s">
        <v>1991</v>
      </c>
      <c r="B1590" s="119" t="s">
        <v>633</v>
      </c>
      <c r="C1590" s="120">
        <v>127</v>
      </c>
      <c r="D1590" s="120">
        <v>0</v>
      </c>
      <c r="E1590" s="120">
        <v>0</v>
      </c>
      <c r="F1590" s="120">
        <v>0</v>
      </c>
      <c r="G1590" s="120">
        <v>0</v>
      </c>
      <c r="H1590" s="120">
        <v>0</v>
      </c>
      <c r="I1590" s="120">
        <v>0</v>
      </c>
      <c r="J1590" s="120">
        <v>0</v>
      </c>
      <c r="K1590" s="120">
        <v>0</v>
      </c>
      <c r="L1590" s="120">
        <v>0</v>
      </c>
      <c r="M1590" s="120">
        <v>0</v>
      </c>
      <c r="N1590" s="120">
        <v>0</v>
      </c>
      <c r="O1590" s="120">
        <v>0</v>
      </c>
      <c r="P1590" s="120">
        <v>0</v>
      </c>
      <c r="Q1590" s="120">
        <v>0</v>
      </c>
      <c r="R1590" s="120">
        <v>127</v>
      </c>
      <c r="AB1590" s="116">
        <f t="shared" si="385"/>
        <v>127</v>
      </c>
      <c r="AC1590" s="116">
        <f t="shared" si="386"/>
        <v>0</v>
      </c>
      <c r="AD1590" s="116">
        <f t="shared" si="387"/>
        <v>0</v>
      </c>
      <c r="AE1590" s="116">
        <f t="shared" si="388"/>
        <v>0</v>
      </c>
      <c r="AF1590" s="116">
        <f t="shared" si="389"/>
        <v>0</v>
      </c>
      <c r="AG1590" s="116">
        <f t="shared" si="390"/>
        <v>0</v>
      </c>
      <c r="AH1590" s="116">
        <f t="shared" si="391"/>
        <v>0</v>
      </c>
      <c r="AI1590" s="116">
        <f t="shared" si="392"/>
        <v>0</v>
      </c>
      <c r="AJ1590" s="116">
        <f t="shared" si="393"/>
        <v>0</v>
      </c>
      <c r="AK1590" s="116">
        <f t="shared" si="394"/>
        <v>0</v>
      </c>
      <c r="AL1590" s="116">
        <f t="shared" si="395"/>
        <v>0</v>
      </c>
      <c r="AM1590" s="116">
        <f t="shared" si="396"/>
        <v>0</v>
      </c>
      <c r="AN1590" s="116">
        <f t="shared" si="397"/>
        <v>0</v>
      </c>
      <c r="AO1590" s="116">
        <f t="shared" si="398"/>
        <v>0</v>
      </c>
      <c r="AP1590" s="116">
        <f t="shared" si="399"/>
        <v>0</v>
      </c>
      <c r="AQ1590" s="116">
        <f t="shared" si="400"/>
        <v>127</v>
      </c>
    </row>
    <row r="1591" spans="1:43" x14ac:dyDescent="0.25">
      <c r="A1591" s="119" t="s">
        <v>1991</v>
      </c>
      <c r="B1591" s="119" t="s">
        <v>1996</v>
      </c>
      <c r="C1591" s="120">
        <v>0</v>
      </c>
      <c r="D1591" s="120">
        <v>0</v>
      </c>
      <c r="E1591" s="120">
        <v>0</v>
      </c>
      <c r="F1591" s="120">
        <v>0</v>
      </c>
      <c r="G1591" s="120">
        <v>151</v>
      </c>
      <c r="H1591" s="120">
        <v>121</v>
      </c>
      <c r="I1591" s="120">
        <v>110</v>
      </c>
      <c r="J1591" s="120">
        <v>0</v>
      </c>
      <c r="K1591" s="120">
        <v>0</v>
      </c>
      <c r="L1591" s="120">
        <v>0</v>
      </c>
      <c r="M1591" s="120">
        <v>0</v>
      </c>
      <c r="N1591" s="120">
        <v>0</v>
      </c>
      <c r="O1591" s="120">
        <v>0</v>
      </c>
      <c r="P1591" s="120">
        <v>0</v>
      </c>
      <c r="Q1591" s="120">
        <v>0</v>
      </c>
      <c r="R1591" s="120">
        <v>382</v>
      </c>
      <c r="AB1591" s="116">
        <f t="shared" si="385"/>
        <v>0</v>
      </c>
      <c r="AC1591" s="116">
        <f t="shared" si="386"/>
        <v>0</v>
      </c>
      <c r="AD1591" s="116">
        <f t="shared" si="387"/>
        <v>0</v>
      </c>
      <c r="AE1591" s="116">
        <f t="shared" si="388"/>
        <v>0</v>
      </c>
      <c r="AF1591" s="116">
        <f t="shared" si="389"/>
        <v>151</v>
      </c>
      <c r="AG1591" s="116">
        <f t="shared" si="390"/>
        <v>121</v>
      </c>
      <c r="AH1591" s="116">
        <f t="shared" si="391"/>
        <v>110</v>
      </c>
      <c r="AI1591" s="116">
        <f t="shared" si="392"/>
        <v>0</v>
      </c>
      <c r="AJ1591" s="116">
        <f t="shared" si="393"/>
        <v>0</v>
      </c>
      <c r="AK1591" s="116">
        <f t="shared" si="394"/>
        <v>0</v>
      </c>
      <c r="AL1591" s="116">
        <f t="shared" si="395"/>
        <v>0</v>
      </c>
      <c r="AM1591" s="116">
        <f t="shared" si="396"/>
        <v>0</v>
      </c>
      <c r="AN1591" s="116">
        <f t="shared" si="397"/>
        <v>0</v>
      </c>
      <c r="AO1591" s="116">
        <f t="shared" si="398"/>
        <v>0</v>
      </c>
      <c r="AP1591" s="116">
        <f t="shared" si="399"/>
        <v>0</v>
      </c>
      <c r="AQ1591" s="116">
        <f t="shared" si="400"/>
        <v>382</v>
      </c>
    </row>
    <row r="1592" spans="1:43" x14ac:dyDescent="0.25">
      <c r="A1592" s="119" t="s">
        <v>1991</v>
      </c>
      <c r="B1592" s="119" t="s">
        <v>1997</v>
      </c>
      <c r="C1592" s="120">
        <v>0</v>
      </c>
      <c r="D1592" s="120">
        <v>74</v>
      </c>
      <c r="E1592" s="120">
        <v>61</v>
      </c>
      <c r="F1592" s="120">
        <v>56</v>
      </c>
      <c r="G1592" s="120">
        <v>66</v>
      </c>
      <c r="H1592" s="120">
        <v>60</v>
      </c>
      <c r="I1592" s="120">
        <v>0</v>
      </c>
      <c r="J1592" s="120">
        <v>0</v>
      </c>
      <c r="K1592" s="120">
        <v>0</v>
      </c>
      <c r="L1592" s="120">
        <v>0</v>
      </c>
      <c r="M1592" s="120">
        <v>0</v>
      </c>
      <c r="N1592" s="120">
        <v>0</v>
      </c>
      <c r="O1592" s="120">
        <v>0</v>
      </c>
      <c r="P1592" s="120">
        <v>0</v>
      </c>
      <c r="Q1592" s="120">
        <v>0</v>
      </c>
      <c r="R1592" s="120">
        <v>317</v>
      </c>
      <c r="AB1592" s="116">
        <f t="shared" si="385"/>
        <v>0</v>
      </c>
      <c r="AC1592" s="116">
        <f t="shared" si="386"/>
        <v>74</v>
      </c>
      <c r="AD1592" s="116">
        <f t="shared" si="387"/>
        <v>61</v>
      </c>
      <c r="AE1592" s="116">
        <f t="shared" si="388"/>
        <v>56</v>
      </c>
      <c r="AF1592" s="116">
        <f t="shared" si="389"/>
        <v>66</v>
      </c>
      <c r="AG1592" s="116">
        <f t="shared" si="390"/>
        <v>60</v>
      </c>
      <c r="AH1592" s="116">
        <f t="shared" si="391"/>
        <v>0</v>
      </c>
      <c r="AI1592" s="116">
        <f t="shared" si="392"/>
        <v>0</v>
      </c>
      <c r="AJ1592" s="116">
        <f t="shared" si="393"/>
        <v>0</v>
      </c>
      <c r="AK1592" s="116">
        <f t="shared" si="394"/>
        <v>0</v>
      </c>
      <c r="AL1592" s="116">
        <f t="shared" si="395"/>
        <v>0</v>
      </c>
      <c r="AM1592" s="116">
        <f t="shared" si="396"/>
        <v>0</v>
      </c>
      <c r="AN1592" s="116">
        <f t="shared" si="397"/>
        <v>0</v>
      </c>
      <c r="AO1592" s="116">
        <f t="shared" si="398"/>
        <v>0</v>
      </c>
      <c r="AP1592" s="116">
        <f t="shared" si="399"/>
        <v>0</v>
      </c>
      <c r="AQ1592" s="116">
        <f t="shared" si="400"/>
        <v>317</v>
      </c>
    </row>
    <row r="1593" spans="1:43" x14ac:dyDescent="0.25">
      <c r="A1593" s="119" t="s">
        <v>1991</v>
      </c>
      <c r="B1593" s="119" t="s">
        <v>1998</v>
      </c>
      <c r="C1593" s="120">
        <v>0</v>
      </c>
      <c r="D1593" s="120">
        <v>73</v>
      </c>
      <c r="E1593" s="120">
        <v>69</v>
      </c>
      <c r="F1593" s="120">
        <v>82</v>
      </c>
      <c r="G1593" s="120">
        <v>78</v>
      </c>
      <c r="H1593" s="120">
        <v>95</v>
      </c>
      <c r="I1593" s="120">
        <v>75</v>
      </c>
      <c r="J1593" s="120">
        <v>0</v>
      </c>
      <c r="K1593" s="120">
        <v>0</v>
      </c>
      <c r="L1593" s="120">
        <v>0</v>
      </c>
      <c r="M1593" s="120">
        <v>0</v>
      </c>
      <c r="N1593" s="120">
        <v>0</v>
      </c>
      <c r="O1593" s="120">
        <v>0</v>
      </c>
      <c r="P1593" s="120">
        <v>0</v>
      </c>
      <c r="Q1593" s="120">
        <v>0</v>
      </c>
      <c r="R1593" s="120">
        <v>472</v>
      </c>
      <c r="AB1593" s="116">
        <f t="shared" si="385"/>
        <v>0</v>
      </c>
      <c r="AC1593" s="116">
        <f t="shared" si="386"/>
        <v>73</v>
      </c>
      <c r="AD1593" s="116">
        <f t="shared" si="387"/>
        <v>69</v>
      </c>
      <c r="AE1593" s="116">
        <f t="shared" si="388"/>
        <v>82</v>
      </c>
      <c r="AF1593" s="116">
        <f t="shared" si="389"/>
        <v>78</v>
      </c>
      <c r="AG1593" s="116">
        <f t="shared" si="390"/>
        <v>95</v>
      </c>
      <c r="AH1593" s="116">
        <f t="shared" si="391"/>
        <v>75</v>
      </c>
      <c r="AI1593" s="116">
        <f t="shared" si="392"/>
        <v>0</v>
      </c>
      <c r="AJ1593" s="116">
        <f t="shared" si="393"/>
        <v>0</v>
      </c>
      <c r="AK1593" s="116">
        <f t="shared" si="394"/>
        <v>0</v>
      </c>
      <c r="AL1593" s="116">
        <f t="shared" si="395"/>
        <v>0</v>
      </c>
      <c r="AM1593" s="116">
        <f t="shared" si="396"/>
        <v>0</v>
      </c>
      <c r="AN1593" s="116">
        <f t="shared" si="397"/>
        <v>0</v>
      </c>
      <c r="AO1593" s="116">
        <f t="shared" si="398"/>
        <v>0</v>
      </c>
      <c r="AP1593" s="116">
        <f t="shared" si="399"/>
        <v>0</v>
      </c>
      <c r="AQ1593" s="116">
        <f t="shared" si="400"/>
        <v>472</v>
      </c>
    </row>
    <row r="1594" spans="1:43" x14ac:dyDescent="0.25">
      <c r="A1594" s="119" t="s">
        <v>1991</v>
      </c>
      <c r="B1594" s="119" t="s">
        <v>1999</v>
      </c>
      <c r="C1594" s="120">
        <v>0</v>
      </c>
      <c r="D1594" s="120">
        <v>0</v>
      </c>
      <c r="E1594" s="120">
        <v>0</v>
      </c>
      <c r="F1594" s="120">
        <v>0</v>
      </c>
      <c r="G1594" s="120">
        <v>0</v>
      </c>
      <c r="H1594" s="120">
        <v>0</v>
      </c>
      <c r="I1594" s="120">
        <v>0</v>
      </c>
      <c r="J1594" s="120">
        <v>269</v>
      </c>
      <c r="K1594" s="120">
        <v>234</v>
      </c>
      <c r="L1594" s="120">
        <v>270</v>
      </c>
      <c r="M1594" s="120">
        <v>0</v>
      </c>
      <c r="N1594" s="120">
        <v>0</v>
      </c>
      <c r="O1594" s="120">
        <v>0</v>
      </c>
      <c r="P1594" s="120">
        <v>0</v>
      </c>
      <c r="Q1594" s="120">
        <v>0</v>
      </c>
      <c r="R1594" s="120">
        <v>773</v>
      </c>
      <c r="AB1594" s="116">
        <f t="shared" si="385"/>
        <v>0</v>
      </c>
      <c r="AC1594" s="116">
        <f t="shared" si="386"/>
        <v>0</v>
      </c>
      <c r="AD1594" s="116">
        <f t="shared" si="387"/>
        <v>0</v>
      </c>
      <c r="AE1594" s="116">
        <f t="shared" si="388"/>
        <v>0</v>
      </c>
      <c r="AF1594" s="116">
        <f t="shared" si="389"/>
        <v>0</v>
      </c>
      <c r="AG1594" s="116">
        <f t="shared" si="390"/>
        <v>0</v>
      </c>
      <c r="AH1594" s="116">
        <f t="shared" si="391"/>
        <v>0</v>
      </c>
      <c r="AI1594" s="116">
        <f t="shared" si="392"/>
        <v>269</v>
      </c>
      <c r="AJ1594" s="116">
        <f t="shared" si="393"/>
        <v>234</v>
      </c>
      <c r="AK1594" s="116">
        <f t="shared" si="394"/>
        <v>270</v>
      </c>
      <c r="AL1594" s="116">
        <f t="shared" si="395"/>
        <v>0</v>
      </c>
      <c r="AM1594" s="116">
        <f t="shared" si="396"/>
        <v>0</v>
      </c>
      <c r="AN1594" s="116">
        <f t="shared" si="397"/>
        <v>0</v>
      </c>
      <c r="AO1594" s="116">
        <f t="shared" si="398"/>
        <v>0</v>
      </c>
      <c r="AP1594" s="116">
        <f t="shared" si="399"/>
        <v>0</v>
      </c>
      <c r="AQ1594" s="116">
        <f t="shared" si="400"/>
        <v>773</v>
      </c>
    </row>
    <row r="1595" spans="1:43" x14ac:dyDescent="0.25">
      <c r="A1595" s="119" t="s">
        <v>1991</v>
      </c>
      <c r="B1595" s="119" t="s">
        <v>2000</v>
      </c>
      <c r="C1595" s="120">
        <v>0</v>
      </c>
      <c r="D1595" s="120">
        <v>118</v>
      </c>
      <c r="E1595" s="120">
        <v>127</v>
      </c>
      <c r="F1595" s="120">
        <v>108</v>
      </c>
      <c r="G1595" s="120">
        <v>0</v>
      </c>
      <c r="H1595" s="120">
        <v>0</v>
      </c>
      <c r="I1595" s="120">
        <v>0</v>
      </c>
      <c r="J1595" s="120">
        <v>0</v>
      </c>
      <c r="K1595" s="120">
        <v>0</v>
      </c>
      <c r="L1595" s="120">
        <v>0</v>
      </c>
      <c r="M1595" s="120">
        <v>0</v>
      </c>
      <c r="N1595" s="120">
        <v>0</v>
      </c>
      <c r="O1595" s="120">
        <v>0</v>
      </c>
      <c r="P1595" s="120">
        <v>0</v>
      </c>
      <c r="Q1595" s="120">
        <v>0</v>
      </c>
      <c r="R1595" s="120">
        <v>353</v>
      </c>
      <c r="AB1595" s="116">
        <f t="shared" si="385"/>
        <v>0</v>
      </c>
      <c r="AC1595" s="116">
        <f t="shared" si="386"/>
        <v>118</v>
      </c>
      <c r="AD1595" s="116">
        <f t="shared" si="387"/>
        <v>127</v>
      </c>
      <c r="AE1595" s="116">
        <f t="shared" si="388"/>
        <v>108</v>
      </c>
      <c r="AF1595" s="116">
        <f t="shared" si="389"/>
        <v>0</v>
      </c>
      <c r="AG1595" s="116">
        <f t="shared" si="390"/>
        <v>0</v>
      </c>
      <c r="AH1595" s="116">
        <f t="shared" si="391"/>
        <v>0</v>
      </c>
      <c r="AI1595" s="116">
        <f t="shared" si="392"/>
        <v>0</v>
      </c>
      <c r="AJ1595" s="116">
        <f t="shared" si="393"/>
        <v>0</v>
      </c>
      <c r="AK1595" s="116">
        <f t="shared" si="394"/>
        <v>0</v>
      </c>
      <c r="AL1595" s="116">
        <f t="shared" si="395"/>
        <v>0</v>
      </c>
      <c r="AM1595" s="116">
        <f t="shared" si="396"/>
        <v>0</v>
      </c>
      <c r="AN1595" s="116">
        <f t="shared" si="397"/>
        <v>0</v>
      </c>
      <c r="AO1595" s="116">
        <f t="shared" si="398"/>
        <v>0</v>
      </c>
      <c r="AP1595" s="116">
        <f t="shared" si="399"/>
        <v>0</v>
      </c>
      <c r="AQ1595" s="116">
        <f t="shared" si="400"/>
        <v>353</v>
      </c>
    </row>
    <row r="1596" spans="1:43" x14ac:dyDescent="0.25">
      <c r="A1596" s="119" t="s">
        <v>1991</v>
      </c>
      <c r="B1596" s="119" t="s">
        <v>2001</v>
      </c>
      <c r="C1596" s="120">
        <v>0</v>
      </c>
      <c r="D1596" s="120">
        <v>58</v>
      </c>
      <c r="E1596" s="120">
        <v>38</v>
      </c>
      <c r="F1596" s="120">
        <v>57</v>
      </c>
      <c r="G1596" s="120">
        <v>43</v>
      </c>
      <c r="H1596" s="120">
        <v>49</v>
      </c>
      <c r="I1596" s="120">
        <v>54</v>
      </c>
      <c r="J1596" s="120">
        <v>50</v>
      </c>
      <c r="K1596" s="120">
        <v>43</v>
      </c>
      <c r="L1596" s="120">
        <v>56</v>
      </c>
      <c r="M1596" s="120">
        <v>0</v>
      </c>
      <c r="N1596" s="120">
        <v>0</v>
      </c>
      <c r="O1596" s="120">
        <v>0</v>
      </c>
      <c r="P1596" s="120">
        <v>0</v>
      </c>
      <c r="Q1596" s="120">
        <v>0</v>
      </c>
      <c r="R1596" s="120">
        <v>448</v>
      </c>
      <c r="AB1596" s="116">
        <f t="shared" si="385"/>
        <v>0</v>
      </c>
      <c r="AC1596" s="116">
        <f t="shared" si="386"/>
        <v>58</v>
      </c>
      <c r="AD1596" s="116">
        <f t="shared" si="387"/>
        <v>38</v>
      </c>
      <c r="AE1596" s="116">
        <f t="shared" si="388"/>
        <v>57</v>
      </c>
      <c r="AF1596" s="116">
        <f t="shared" si="389"/>
        <v>43</v>
      </c>
      <c r="AG1596" s="116">
        <f t="shared" si="390"/>
        <v>49</v>
      </c>
      <c r="AH1596" s="116">
        <f t="shared" si="391"/>
        <v>54</v>
      </c>
      <c r="AI1596" s="116">
        <f t="shared" si="392"/>
        <v>50</v>
      </c>
      <c r="AJ1596" s="116">
        <f t="shared" si="393"/>
        <v>43</v>
      </c>
      <c r="AK1596" s="116">
        <f t="shared" si="394"/>
        <v>56</v>
      </c>
      <c r="AL1596" s="116">
        <f t="shared" si="395"/>
        <v>0</v>
      </c>
      <c r="AM1596" s="116">
        <f t="shared" si="396"/>
        <v>0</v>
      </c>
      <c r="AN1596" s="116">
        <f t="shared" si="397"/>
        <v>0</v>
      </c>
      <c r="AO1596" s="116">
        <f t="shared" si="398"/>
        <v>0</v>
      </c>
      <c r="AP1596" s="116">
        <f t="shared" si="399"/>
        <v>0</v>
      </c>
      <c r="AQ1596" s="116">
        <f t="shared" si="400"/>
        <v>448</v>
      </c>
    </row>
    <row r="1597" spans="1:43" x14ac:dyDescent="0.25">
      <c r="A1597" s="119" t="s">
        <v>1991</v>
      </c>
      <c r="B1597" s="119" t="s">
        <v>2002</v>
      </c>
      <c r="C1597" s="120">
        <v>0</v>
      </c>
      <c r="D1597" s="120">
        <v>36</v>
      </c>
      <c r="E1597" s="120">
        <v>43</v>
      </c>
      <c r="F1597" s="120">
        <v>32</v>
      </c>
      <c r="G1597" s="120">
        <v>37</v>
      </c>
      <c r="H1597" s="120">
        <v>47</v>
      </c>
      <c r="I1597" s="120">
        <v>46</v>
      </c>
      <c r="J1597" s="120">
        <v>38</v>
      </c>
      <c r="K1597" s="120">
        <v>33</v>
      </c>
      <c r="L1597" s="120">
        <v>43</v>
      </c>
      <c r="M1597" s="120">
        <v>0</v>
      </c>
      <c r="N1597" s="120">
        <v>0</v>
      </c>
      <c r="O1597" s="120">
        <v>0</v>
      </c>
      <c r="P1597" s="120">
        <v>0</v>
      </c>
      <c r="Q1597" s="120">
        <v>0</v>
      </c>
      <c r="R1597" s="120">
        <v>355</v>
      </c>
      <c r="AB1597" s="116">
        <f t="shared" si="385"/>
        <v>0</v>
      </c>
      <c r="AC1597" s="116">
        <f t="shared" si="386"/>
        <v>36</v>
      </c>
      <c r="AD1597" s="116">
        <f t="shared" si="387"/>
        <v>43</v>
      </c>
      <c r="AE1597" s="116">
        <f t="shared" si="388"/>
        <v>32</v>
      </c>
      <c r="AF1597" s="116">
        <f t="shared" si="389"/>
        <v>37</v>
      </c>
      <c r="AG1597" s="116">
        <f t="shared" si="390"/>
        <v>47</v>
      </c>
      <c r="AH1597" s="116">
        <f t="shared" si="391"/>
        <v>46</v>
      </c>
      <c r="AI1597" s="116">
        <f t="shared" si="392"/>
        <v>38</v>
      </c>
      <c r="AJ1597" s="116">
        <f t="shared" si="393"/>
        <v>33</v>
      </c>
      <c r="AK1597" s="116">
        <f t="shared" si="394"/>
        <v>43</v>
      </c>
      <c r="AL1597" s="116">
        <f t="shared" si="395"/>
        <v>0</v>
      </c>
      <c r="AM1597" s="116">
        <f t="shared" si="396"/>
        <v>0</v>
      </c>
      <c r="AN1597" s="116">
        <f t="shared" si="397"/>
        <v>0</v>
      </c>
      <c r="AO1597" s="116">
        <f t="shared" si="398"/>
        <v>0</v>
      </c>
      <c r="AP1597" s="116">
        <f t="shared" si="399"/>
        <v>0</v>
      </c>
      <c r="AQ1597" s="116">
        <f t="shared" si="400"/>
        <v>355</v>
      </c>
    </row>
    <row r="1598" spans="1:43" x14ac:dyDescent="0.25">
      <c r="A1598" s="119" t="s">
        <v>1991</v>
      </c>
      <c r="B1598" s="119" t="s">
        <v>2003</v>
      </c>
      <c r="C1598" s="120">
        <v>0</v>
      </c>
      <c r="D1598" s="120">
        <v>0</v>
      </c>
      <c r="E1598" s="120">
        <v>0</v>
      </c>
      <c r="F1598" s="120">
        <v>0</v>
      </c>
      <c r="G1598" s="120">
        <v>0</v>
      </c>
      <c r="H1598" s="120">
        <v>0</v>
      </c>
      <c r="I1598" s="120">
        <v>0</v>
      </c>
      <c r="J1598" s="120">
        <v>0</v>
      </c>
      <c r="K1598" s="120">
        <v>0</v>
      </c>
      <c r="L1598" s="120">
        <v>0</v>
      </c>
      <c r="M1598" s="120">
        <v>414</v>
      </c>
      <c r="N1598" s="120">
        <v>427</v>
      </c>
      <c r="O1598" s="120">
        <v>446</v>
      </c>
      <c r="P1598" s="120">
        <v>473</v>
      </c>
      <c r="Q1598" s="120">
        <v>19</v>
      </c>
      <c r="R1598" s="120">
        <v>1779</v>
      </c>
      <c r="AB1598" s="116">
        <f t="shared" si="385"/>
        <v>0</v>
      </c>
      <c r="AC1598" s="116">
        <f t="shared" si="386"/>
        <v>0</v>
      </c>
      <c r="AD1598" s="116">
        <f t="shared" si="387"/>
        <v>0</v>
      </c>
      <c r="AE1598" s="116">
        <f t="shared" si="388"/>
        <v>0</v>
      </c>
      <c r="AF1598" s="116">
        <f t="shared" si="389"/>
        <v>0</v>
      </c>
      <c r="AG1598" s="116">
        <f t="shared" si="390"/>
        <v>0</v>
      </c>
      <c r="AH1598" s="116">
        <f t="shared" si="391"/>
        <v>0</v>
      </c>
      <c r="AI1598" s="116">
        <f t="shared" si="392"/>
        <v>0</v>
      </c>
      <c r="AJ1598" s="116">
        <f t="shared" si="393"/>
        <v>0</v>
      </c>
      <c r="AK1598" s="116">
        <f t="shared" si="394"/>
        <v>0</v>
      </c>
      <c r="AL1598" s="116">
        <f t="shared" si="395"/>
        <v>414</v>
      </c>
      <c r="AM1598" s="116">
        <f t="shared" si="396"/>
        <v>427</v>
      </c>
      <c r="AN1598" s="116">
        <f t="shared" si="397"/>
        <v>446</v>
      </c>
      <c r="AO1598" s="116">
        <f t="shared" si="398"/>
        <v>473</v>
      </c>
      <c r="AP1598" s="116">
        <f t="shared" si="399"/>
        <v>19</v>
      </c>
      <c r="AQ1598" s="116">
        <f t="shared" si="400"/>
        <v>1779</v>
      </c>
    </row>
    <row r="1599" spans="1:43" x14ac:dyDescent="0.25">
      <c r="A1599" s="119" t="s">
        <v>2004</v>
      </c>
      <c r="B1599" s="119" t="s">
        <v>2005</v>
      </c>
      <c r="C1599" s="120">
        <v>0</v>
      </c>
      <c r="D1599" s="120">
        <v>90</v>
      </c>
      <c r="E1599" s="120">
        <v>91</v>
      </c>
      <c r="F1599" s="120">
        <v>79</v>
      </c>
      <c r="G1599" s="120">
        <v>89</v>
      </c>
      <c r="H1599" s="120">
        <v>94</v>
      </c>
      <c r="I1599" s="120">
        <v>0</v>
      </c>
      <c r="J1599" s="120">
        <v>0</v>
      </c>
      <c r="K1599" s="120">
        <v>0</v>
      </c>
      <c r="L1599" s="120">
        <v>0</v>
      </c>
      <c r="M1599" s="120">
        <v>0</v>
      </c>
      <c r="N1599" s="120">
        <v>0</v>
      </c>
      <c r="O1599" s="120">
        <v>0</v>
      </c>
      <c r="P1599" s="120">
        <v>0</v>
      </c>
      <c r="Q1599" s="120">
        <v>0</v>
      </c>
      <c r="R1599" s="120">
        <v>443</v>
      </c>
      <c r="AB1599" s="116">
        <f t="shared" si="385"/>
        <v>0</v>
      </c>
      <c r="AC1599" s="116">
        <f t="shared" si="386"/>
        <v>90</v>
      </c>
      <c r="AD1599" s="116">
        <f t="shared" si="387"/>
        <v>91</v>
      </c>
      <c r="AE1599" s="116">
        <f t="shared" si="388"/>
        <v>79</v>
      </c>
      <c r="AF1599" s="116">
        <f t="shared" si="389"/>
        <v>89</v>
      </c>
      <c r="AG1599" s="116">
        <f t="shared" si="390"/>
        <v>94</v>
      </c>
      <c r="AH1599" s="116">
        <f t="shared" si="391"/>
        <v>0</v>
      </c>
      <c r="AI1599" s="116">
        <f t="shared" si="392"/>
        <v>0</v>
      </c>
      <c r="AJ1599" s="116">
        <f t="shared" si="393"/>
        <v>0</v>
      </c>
      <c r="AK1599" s="116">
        <f t="shared" si="394"/>
        <v>0</v>
      </c>
      <c r="AL1599" s="116">
        <f t="shared" si="395"/>
        <v>0</v>
      </c>
      <c r="AM1599" s="116">
        <f t="shared" si="396"/>
        <v>0</v>
      </c>
      <c r="AN1599" s="116">
        <f t="shared" si="397"/>
        <v>0</v>
      </c>
      <c r="AO1599" s="116">
        <f t="shared" si="398"/>
        <v>0</v>
      </c>
      <c r="AP1599" s="116">
        <f t="shared" si="399"/>
        <v>0</v>
      </c>
      <c r="AQ1599" s="116">
        <f t="shared" si="400"/>
        <v>443</v>
      </c>
    </row>
    <row r="1600" spans="1:43" x14ac:dyDescent="0.25">
      <c r="A1600" s="119" t="s">
        <v>2004</v>
      </c>
      <c r="B1600" s="119" t="s">
        <v>2006</v>
      </c>
      <c r="C1600" s="120">
        <v>128</v>
      </c>
      <c r="D1600" s="120">
        <v>0</v>
      </c>
      <c r="E1600" s="120">
        <v>0</v>
      </c>
      <c r="F1600" s="120">
        <v>0</v>
      </c>
      <c r="G1600" s="120">
        <v>0</v>
      </c>
      <c r="H1600" s="120">
        <v>0</v>
      </c>
      <c r="I1600" s="120">
        <v>0</v>
      </c>
      <c r="J1600" s="120">
        <v>0</v>
      </c>
      <c r="K1600" s="120">
        <v>0</v>
      </c>
      <c r="L1600" s="120">
        <v>0</v>
      </c>
      <c r="M1600" s="120">
        <v>0</v>
      </c>
      <c r="N1600" s="120">
        <v>0</v>
      </c>
      <c r="O1600" s="120">
        <v>0</v>
      </c>
      <c r="P1600" s="120">
        <v>0</v>
      </c>
      <c r="Q1600" s="120">
        <v>0</v>
      </c>
      <c r="R1600" s="120">
        <v>128</v>
      </c>
      <c r="AB1600" s="116">
        <f t="shared" si="385"/>
        <v>128</v>
      </c>
      <c r="AC1600" s="116">
        <f t="shared" si="386"/>
        <v>0</v>
      </c>
      <c r="AD1600" s="116">
        <f t="shared" si="387"/>
        <v>0</v>
      </c>
      <c r="AE1600" s="116">
        <f t="shared" si="388"/>
        <v>0</v>
      </c>
      <c r="AF1600" s="116">
        <f t="shared" si="389"/>
        <v>0</v>
      </c>
      <c r="AG1600" s="116">
        <f t="shared" si="390"/>
        <v>0</v>
      </c>
      <c r="AH1600" s="116">
        <f t="shared" si="391"/>
        <v>0</v>
      </c>
      <c r="AI1600" s="116">
        <f t="shared" si="392"/>
        <v>0</v>
      </c>
      <c r="AJ1600" s="116">
        <f t="shared" si="393"/>
        <v>0</v>
      </c>
      <c r="AK1600" s="116">
        <f t="shared" si="394"/>
        <v>0</v>
      </c>
      <c r="AL1600" s="116">
        <f t="shared" si="395"/>
        <v>0</v>
      </c>
      <c r="AM1600" s="116">
        <f t="shared" si="396"/>
        <v>0</v>
      </c>
      <c r="AN1600" s="116">
        <f t="shared" si="397"/>
        <v>0</v>
      </c>
      <c r="AO1600" s="116">
        <f t="shared" si="398"/>
        <v>0</v>
      </c>
      <c r="AP1600" s="116">
        <f t="shared" si="399"/>
        <v>0</v>
      </c>
      <c r="AQ1600" s="116">
        <f t="shared" si="400"/>
        <v>128</v>
      </c>
    </row>
    <row r="1601" spans="1:43" x14ac:dyDescent="0.25">
      <c r="A1601" s="119" t="s">
        <v>2004</v>
      </c>
      <c r="B1601" s="119" t="s">
        <v>2007</v>
      </c>
      <c r="C1601" s="120">
        <v>0</v>
      </c>
      <c r="D1601" s="120">
        <v>0</v>
      </c>
      <c r="E1601" s="120">
        <v>0</v>
      </c>
      <c r="F1601" s="120">
        <v>0</v>
      </c>
      <c r="G1601" s="120">
        <v>0</v>
      </c>
      <c r="H1601" s="120">
        <v>0</v>
      </c>
      <c r="I1601" s="120">
        <v>256</v>
      </c>
      <c r="J1601" s="120">
        <v>257</v>
      </c>
      <c r="K1601" s="120">
        <v>272</v>
      </c>
      <c r="L1601" s="120">
        <v>271</v>
      </c>
      <c r="M1601" s="120">
        <v>0</v>
      </c>
      <c r="N1601" s="120">
        <v>0</v>
      </c>
      <c r="O1601" s="120">
        <v>0</v>
      </c>
      <c r="P1601" s="120">
        <v>0</v>
      </c>
      <c r="Q1601" s="120">
        <v>0</v>
      </c>
      <c r="R1601" s="120">
        <v>1056</v>
      </c>
      <c r="AB1601" s="116">
        <f t="shared" si="385"/>
        <v>0</v>
      </c>
      <c r="AC1601" s="116">
        <f t="shared" si="386"/>
        <v>0</v>
      </c>
      <c r="AD1601" s="116">
        <f t="shared" si="387"/>
        <v>0</v>
      </c>
      <c r="AE1601" s="116">
        <f t="shared" si="388"/>
        <v>0</v>
      </c>
      <c r="AF1601" s="116">
        <f t="shared" si="389"/>
        <v>0</v>
      </c>
      <c r="AG1601" s="116">
        <f t="shared" si="390"/>
        <v>0</v>
      </c>
      <c r="AH1601" s="116">
        <f t="shared" si="391"/>
        <v>256</v>
      </c>
      <c r="AI1601" s="116">
        <f t="shared" si="392"/>
        <v>257</v>
      </c>
      <c r="AJ1601" s="116">
        <f t="shared" si="393"/>
        <v>272</v>
      </c>
      <c r="AK1601" s="116">
        <f t="shared" si="394"/>
        <v>271</v>
      </c>
      <c r="AL1601" s="116">
        <f t="shared" si="395"/>
        <v>0</v>
      </c>
      <c r="AM1601" s="116">
        <f t="shared" si="396"/>
        <v>0</v>
      </c>
      <c r="AN1601" s="116">
        <f t="shared" si="397"/>
        <v>0</v>
      </c>
      <c r="AO1601" s="116">
        <f t="shared" si="398"/>
        <v>0</v>
      </c>
      <c r="AP1601" s="116">
        <f t="shared" si="399"/>
        <v>0</v>
      </c>
      <c r="AQ1601" s="116">
        <f t="shared" si="400"/>
        <v>1056</v>
      </c>
    </row>
    <row r="1602" spans="1:43" x14ac:dyDescent="0.25">
      <c r="A1602" s="119" t="s">
        <v>2004</v>
      </c>
      <c r="B1602" s="119" t="s">
        <v>2008</v>
      </c>
      <c r="C1602" s="120">
        <v>0</v>
      </c>
      <c r="D1602" s="120">
        <v>44</v>
      </c>
      <c r="E1602" s="120">
        <v>44</v>
      </c>
      <c r="F1602" s="120">
        <v>44</v>
      </c>
      <c r="G1602" s="120">
        <v>46</v>
      </c>
      <c r="H1602" s="120">
        <v>49</v>
      </c>
      <c r="I1602" s="120">
        <v>0</v>
      </c>
      <c r="J1602" s="120">
        <v>0</v>
      </c>
      <c r="K1602" s="120">
        <v>0</v>
      </c>
      <c r="L1602" s="120">
        <v>0</v>
      </c>
      <c r="M1602" s="120">
        <v>0</v>
      </c>
      <c r="N1602" s="120">
        <v>0</v>
      </c>
      <c r="O1602" s="120">
        <v>0</v>
      </c>
      <c r="P1602" s="120">
        <v>0</v>
      </c>
      <c r="Q1602" s="120">
        <v>0</v>
      </c>
      <c r="R1602" s="120">
        <v>227</v>
      </c>
      <c r="AB1602" s="116">
        <f t="shared" si="385"/>
        <v>0</v>
      </c>
      <c r="AC1602" s="116">
        <f t="shared" si="386"/>
        <v>44</v>
      </c>
      <c r="AD1602" s="116">
        <f t="shared" si="387"/>
        <v>44</v>
      </c>
      <c r="AE1602" s="116">
        <f t="shared" si="388"/>
        <v>44</v>
      </c>
      <c r="AF1602" s="116">
        <f t="shared" si="389"/>
        <v>46</v>
      </c>
      <c r="AG1602" s="116">
        <f t="shared" si="390"/>
        <v>49</v>
      </c>
      <c r="AH1602" s="116">
        <f t="shared" si="391"/>
        <v>0</v>
      </c>
      <c r="AI1602" s="116">
        <f t="shared" si="392"/>
        <v>0</v>
      </c>
      <c r="AJ1602" s="116">
        <f t="shared" si="393"/>
        <v>0</v>
      </c>
      <c r="AK1602" s="116">
        <f t="shared" si="394"/>
        <v>0</v>
      </c>
      <c r="AL1602" s="116">
        <f t="shared" si="395"/>
        <v>0</v>
      </c>
      <c r="AM1602" s="116">
        <f t="shared" si="396"/>
        <v>0</v>
      </c>
      <c r="AN1602" s="116">
        <f t="shared" si="397"/>
        <v>0</v>
      </c>
      <c r="AO1602" s="116">
        <f t="shared" si="398"/>
        <v>0</v>
      </c>
      <c r="AP1602" s="116">
        <f t="shared" si="399"/>
        <v>0</v>
      </c>
      <c r="AQ1602" s="116">
        <f t="shared" si="400"/>
        <v>227</v>
      </c>
    </row>
    <row r="1603" spans="1:43" x14ac:dyDescent="0.25">
      <c r="A1603" s="119" t="s">
        <v>2004</v>
      </c>
      <c r="B1603" s="119" t="s">
        <v>2009</v>
      </c>
      <c r="C1603" s="120">
        <v>0</v>
      </c>
      <c r="D1603" s="120">
        <v>0</v>
      </c>
      <c r="E1603" s="120">
        <v>0</v>
      </c>
      <c r="F1603" s="120">
        <v>0</v>
      </c>
      <c r="G1603" s="120">
        <v>0</v>
      </c>
      <c r="H1603" s="120">
        <v>0</v>
      </c>
      <c r="I1603" s="120">
        <v>0</v>
      </c>
      <c r="J1603" s="120">
        <v>0</v>
      </c>
      <c r="K1603" s="120">
        <v>0</v>
      </c>
      <c r="L1603" s="120">
        <v>0</v>
      </c>
      <c r="M1603" s="120">
        <v>215</v>
      </c>
      <c r="N1603" s="120">
        <v>217</v>
      </c>
      <c r="O1603" s="120">
        <v>216</v>
      </c>
      <c r="P1603" s="120">
        <v>206</v>
      </c>
      <c r="Q1603" s="120">
        <v>0</v>
      </c>
      <c r="R1603" s="120">
        <v>854</v>
      </c>
      <c r="AB1603" s="116">
        <f t="shared" si="385"/>
        <v>0</v>
      </c>
      <c r="AC1603" s="116">
        <f t="shared" si="386"/>
        <v>0</v>
      </c>
      <c r="AD1603" s="116">
        <f t="shared" si="387"/>
        <v>0</v>
      </c>
      <c r="AE1603" s="116">
        <f t="shared" si="388"/>
        <v>0</v>
      </c>
      <c r="AF1603" s="116">
        <f t="shared" si="389"/>
        <v>0</v>
      </c>
      <c r="AG1603" s="116">
        <f t="shared" si="390"/>
        <v>0</v>
      </c>
      <c r="AH1603" s="116">
        <f t="shared" si="391"/>
        <v>0</v>
      </c>
      <c r="AI1603" s="116">
        <f t="shared" si="392"/>
        <v>0</v>
      </c>
      <c r="AJ1603" s="116">
        <f t="shared" si="393"/>
        <v>0</v>
      </c>
      <c r="AK1603" s="116">
        <f t="shared" si="394"/>
        <v>0</v>
      </c>
      <c r="AL1603" s="116">
        <f t="shared" si="395"/>
        <v>215</v>
      </c>
      <c r="AM1603" s="116">
        <f t="shared" si="396"/>
        <v>217</v>
      </c>
      <c r="AN1603" s="116">
        <f t="shared" si="397"/>
        <v>216</v>
      </c>
      <c r="AO1603" s="116">
        <f t="shared" si="398"/>
        <v>206</v>
      </c>
      <c r="AP1603" s="116">
        <f t="shared" si="399"/>
        <v>0</v>
      </c>
      <c r="AQ1603" s="116">
        <f t="shared" si="400"/>
        <v>854</v>
      </c>
    </row>
    <row r="1604" spans="1:43" x14ac:dyDescent="0.25">
      <c r="A1604" s="119" t="s">
        <v>2004</v>
      </c>
      <c r="B1604" s="119" t="s">
        <v>2010</v>
      </c>
      <c r="C1604" s="120">
        <v>0</v>
      </c>
      <c r="D1604" s="120">
        <v>46</v>
      </c>
      <c r="E1604" s="120">
        <v>44</v>
      </c>
      <c r="F1604" s="120">
        <v>37</v>
      </c>
      <c r="G1604" s="120">
        <v>46</v>
      </c>
      <c r="H1604" s="120">
        <v>45</v>
      </c>
      <c r="I1604" s="120">
        <v>0</v>
      </c>
      <c r="J1604" s="120">
        <v>0</v>
      </c>
      <c r="K1604" s="120">
        <v>0</v>
      </c>
      <c r="L1604" s="120">
        <v>0</v>
      </c>
      <c r="M1604" s="120">
        <v>0</v>
      </c>
      <c r="N1604" s="120">
        <v>0</v>
      </c>
      <c r="O1604" s="120">
        <v>0</v>
      </c>
      <c r="P1604" s="120">
        <v>0</v>
      </c>
      <c r="Q1604" s="120">
        <v>0</v>
      </c>
      <c r="R1604" s="120">
        <v>218</v>
      </c>
      <c r="AB1604" s="116">
        <f t="shared" ref="AB1604:AB1667" si="401">C1604*1</f>
        <v>0</v>
      </c>
      <c r="AC1604" s="116">
        <f t="shared" ref="AC1604:AC1667" si="402">D1604*1</f>
        <v>46</v>
      </c>
      <c r="AD1604" s="116">
        <f t="shared" ref="AD1604:AD1667" si="403">E1604*1</f>
        <v>44</v>
      </c>
      <c r="AE1604" s="116">
        <f t="shared" ref="AE1604:AE1667" si="404">F1604*1</f>
        <v>37</v>
      </c>
      <c r="AF1604" s="116">
        <f t="shared" ref="AF1604:AF1667" si="405">G1604*1</f>
        <v>46</v>
      </c>
      <c r="AG1604" s="116">
        <f t="shared" ref="AG1604:AG1667" si="406">H1604*1</f>
        <v>45</v>
      </c>
      <c r="AH1604" s="116">
        <f t="shared" ref="AH1604:AH1667" si="407">I1604*1</f>
        <v>0</v>
      </c>
      <c r="AI1604" s="116">
        <f t="shared" ref="AI1604:AI1667" si="408">J1604*1</f>
        <v>0</v>
      </c>
      <c r="AJ1604" s="116">
        <f t="shared" ref="AJ1604:AJ1667" si="409">K1604*1</f>
        <v>0</v>
      </c>
      <c r="AK1604" s="116">
        <f t="shared" ref="AK1604:AK1667" si="410">L1604*1</f>
        <v>0</v>
      </c>
      <c r="AL1604" s="116">
        <f t="shared" ref="AL1604:AL1667" si="411">M1604*1</f>
        <v>0</v>
      </c>
      <c r="AM1604" s="116">
        <f t="shared" ref="AM1604:AM1667" si="412">N1604*1</f>
        <v>0</v>
      </c>
      <c r="AN1604" s="116">
        <f t="shared" ref="AN1604:AN1667" si="413">O1604*1</f>
        <v>0</v>
      </c>
      <c r="AO1604" s="116">
        <f t="shared" ref="AO1604:AO1667" si="414">P1604*1</f>
        <v>0</v>
      </c>
      <c r="AP1604" s="116">
        <f t="shared" ref="AP1604:AP1667" si="415">Q1604*1</f>
        <v>0</v>
      </c>
      <c r="AQ1604" s="116">
        <f t="shared" ref="AQ1604:AQ1667" si="416">R1604*1</f>
        <v>218</v>
      </c>
    </row>
    <row r="1605" spans="1:43" x14ac:dyDescent="0.25">
      <c r="A1605" s="119" t="s">
        <v>2004</v>
      </c>
      <c r="B1605" s="119" t="s">
        <v>2011</v>
      </c>
      <c r="C1605" s="120">
        <v>30</v>
      </c>
      <c r="D1605" s="120">
        <v>84</v>
      </c>
      <c r="E1605" s="120">
        <v>94</v>
      </c>
      <c r="F1605" s="120">
        <v>74</v>
      </c>
      <c r="G1605" s="120">
        <v>78</v>
      </c>
      <c r="H1605" s="120">
        <v>96</v>
      </c>
      <c r="I1605" s="120">
        <v>0</v>
      </c>
      <c r="J1605" s="120">
        <v>0</v>
      </c>
      <c r="K1605" s="120">
        <v>0</v>
      </c>
      <c r="L1605" s="120">
        <v>0</v>
      </c>
      <c r="M1605" s="120">
        <v>0</v>
      </c>
      <c r="N1605" s="120">
        <v>0</v>
      </c>
      <c r="O1605" s="120">
        <v>0</v>
      </c>
      <c r="P1605" s="120">
        <v>0</v>
      </c>
      <c r="Q1605" s="120">
        <v>0</v>
      </c>
      <c r="R1605" s="120">
        <v>456</v>
      </c>
      <c r="AB1605" s="116">
        <f t="shared" si="401"/>
        <v>30</v>
      </c>
      <c r="AC1605" s="116">
        <f t="shared" si="402"/>
        <v>84</v>
      </c>
      <c r="AD1605" s="116">
        <f t="shared" si="403"/>
        <v>94</v>
      </c>
      <c r="AE1605" s="116">
        <f t="shared" si="404"/>
        <v>74</v>
      </c>
      <c r="AF1605" s="116">
        <f t="shared" si="405"/>
        <v>78</v>
      </c>
      <c r="AG1605" s="116">
        <f t="shared" si="406"/>
        <v>96</v>
      </c>
      <c r="AH1605" s="116">
        <f t="shared" si="407"/>
        <v>0</v>
      </c>
      <c r="AI1605" s="116">
        <f t="shared" si="408"/>
        <v>0</v>
      </c>
      <c r="AJ1605" s="116">
        <f t="shared" si="409"/>
        <v>0</v>
      </c>
      <c r="AK1605" s="116">
        <f t="shared" si="410"/>
        <v>0</v>
      </c>
      <c r="AL1605" s="116">
        <f t="shared" si="411"/>
        <v>0</v>
      </c>
      <c r="AM1605" s="116">
        <f t="shared" si="412"/>
        <v>0</v>
      </c>
      <c r="AN1605" s="116">
        <f t="shared" si="413"/>
        <v>0</v>
      </c>
      <c r="AO1605" s="116">
        <f t="shared" si="414"/>
        <v>0</v>
      </c>
      <c r="AP1605" s="116">
        <f t="shared" si="415"/>
        <v>0</v>
      </c>
      <c r="AQ1605" s="116">
        <f t="shared" si="416"/>
        <v>456</v>
      </c>
    </row>
    <row r="1606" spans="1:43" x14ac:dyDescent="0.25">
      <c r="A1606" s="119" t="s">
        <v>2012</v>
      </c>
      <c r="B1606" s="119" t="s">
        <v>2013</v>
      </c>
      <c r="C1606" s="120">
        <v>7</v>
      </c>
      <c r="D1606" s="120">
        <v>14</v>
      </c>
      <c r="E1606" s="120">
        <v>11</v>
      </c>
      <c r="F1606" s="120">
        <v>15</v>
      </c>
      <c r="G1606" s="120">
        <v>8</v>
      </c>
      <c r="H1606" s="120">
        <v>12</v>
      </c>
      <c r="I1606" s="120">
        <v>16</v>
      </c>
      <c r="J1606" s="120">
        <v>10</v>
      </c>
      <c r="K1606" s="120">
        <v>0</v>
      </c>
      <c r="L1606" s="120">
        <v>0</v>
      </c>
      <c r="M1606" s="120">
        <v>0</v>
      </c>
      <c r="N1606" s="120">
        <v>0</v>
      </c>
      <c r="O1606" s="120">
        <v>0</v>
      </c>
      <c r="P1606" s="120">
        <v>0</v>
      </c>
      <c r="Q1606" s="120">
        <v>0</v>
      </c>
      <c r="R1606" s="120">
        <v>93</v>
      </c>
      <c r="AB1606" s="116">
        <f t="shared" si="401"/>
        <v>7</v>
      </c>
      <c r="AC1606" s="116">
        <f t="shared" si="402"/>
        <v>14</v>
      </c>
      <c r="AD1606" s="116">
        <f t="shared" si="403"/>
        <v>11</v>
      </c>
      <c r="AE1606" s="116">
        <f t="shared" si="404"/>
        <v>15</v>
      </c>
      <c r="AF1606" s="116">
        <f t="shared" si="405"/>
        <v>8</v>
      </c>
      <c r="AG1606" s="116">
        <f t="shared" si="406"/>
        <v>12</v>
      </c>
      <c r="AH1606" s="116">
        <f t="shared" si="407"/>
        <v>16</v>
      </c>
      <c r="AI1606" s="116">
        <f t="shared" si="408"/>
        <v>10</v>
      </c>
      <c r="AJ1606" s="116">
        <f t="shared" si="409"/>
        <v>0</v>
      </c>
      <c r="AK1606" s="116">
        <f t="shared" si="410"/>
        <v>0</v>
      </c>
      <c r="AL1606" s="116">
        <f t="shared" si="411"/>
        <v>0</v>
      </c>
      <c r="AM1606" s="116">
        <f t="shared" si="412"/>
        <v>0</v>
      </c>
      <c r="AN1606" s="116">
        <f t="shared" si="413"/>
        <v>0</v>
      </c>
      <c r="AO1606" s="116">
        <f t="shared" si="414"/>
        <v>0</v>
      </c>
      <c r="AP1606" s="116">
        <f t="shared" si="415"/>
        <v>0</v>
      </c>
      <c r="AQ1606" s="116">
        <f t="shared" si="416"/>
        <v>93</v>
      </c>
    </row>
    <row r="1607" spans="1:43" x14ac:dyDescent="0.25">
      <c r="A1607" s="119" t="s">
        <v>2014</v>
      </c>
      <c r="B1607" s="119" t="s">
        <v>2015</v>
      </c>
      <c r="C1607" s="120">
        <v>0</v>
      </c>
      <c r="D1607" s="120">
        <v>67</v>
      </c>
      <c r="E1607" s="120">
        <v>69</v>
      </c>
      <c r="F1607" s="120">
        <v>74</v>
      </c>
      <c r="G1607" s="120">
        <v>66</v>
      </c>
      <c r="H1607" s="120">
        <v>57</v>
      </c>
      <c r="I1607" s="120">
        <v>62</v>
      </c>
      <c r="J1607" s="120">
        <v>0</v>
      </c>
      <c r="K1607" s="120">
        <v>0</v>
      </c>
      <c r="L1607" s="120">
        <v>0</v>
      </c>
      <c r="M1607" s="120">
        <v>0</v>
      </c>
      <c r="N1607" s="120">
        <v>0</v>
      </c>
      <c r="O1607" s="120">
        <v>0</v>
      </c>
      <c r="P1607" s="120">
        <v>0</v>
      </c>
      <c r="Q1607" s="120">
        <v>0</v>
      </c>
      <c r="R1607" s="120">
        <v>395</v>
      </c>
      <c r="AB1607" s="116">
        <f t="shared" si="401"/>
        <v>0</v>
      </c>
      <c r="AC1607" s="116">
        <f t="shared" si="402"/>
        <v>67</v>
      </c>
      <c r="AD1607" s="116">
        <f t="shared" si="403"/>
        <v>69</v>
      </c>
      <c r="AE1607" s="116">
        <f t="shared" si="404"/>
        <v>74</v>
      </c>
      <c r="AF1607" s="116">
        <f t="shared" si="405"/>
        <v>66</v>
      </c>
      <c r="AG1607" s="116">
        <f t="shared" si="406"/>
        <v>57</v>
      </c>
      <c r="AH1607" s="116">
        <f t="shared" si="407"/>
        <v>62</v>
      </c>
      <c r="AI1607" s="116">
        <f t="shared" si="408"/>
        <v>0</v>
      </c>
      <c r="AJ1607" s="116">
        <f t="shared" si="409"/>
        <v>0</v>
      </c>
      <c r="AK1607" s="116">
        <f t="shared" si="410"/>
        <v>0</v>
      </c>
      <c r="AL1607" s="116">
        <f t="shared" si="411"/>
        <v>0</v>
      </c>
      <c r="AM1607" s="116">
        <f t="shared" si="412"/>
        <v>0</v>
      </c>
      <c r="AN1607" s="116">
        <f t="shared" si="413"/>
        <v>0</v>
      </c>
      <c r="AO1607" s="116">
        <f t="shared" si="414"/>
        <v>0</v>
      </c>
      <c r="AP1607" s="116">
        <f t="shared" si="415"/>
        <v>0</v>
      </c>
      <c r="AQ1607" s="116">
        <f t="shared" si="416"/>
        <v>395</v>
      </c>
    </row>
    <row r="1608" spans="1:43" x14ac:dyDescent="0.25">
      <c r="A1608" s="119" t="s">
        <v>2014</v>
      </c>
      <c r="B1608" s="119" t="s">
        <v>2016</v>
      </c>
      <c r="C1608" s="120">
        <v>65</v>
      </c>
      <c r="D1608" s="120">
        <v>0</v>
      </c>
      <c r="E1608" s="120">
        <v>0</v>
      </c>
      <c r="F1608" s="120">
        <v>0</v>
      </c>
      <c r="G1608" s="120">
        <v>0</v>
      </c>
      <c r="H1608" s="120">
        <v>0</v>
      </c>
      <c r="I1608" s="120">
        <v>0</v>
      </c>
      <c r="J1608" s="120">
        <v>0</v>
      </c>
      <c r="K1608" s="120">
        <v>0</v>
      </c>
      <c r="L1608" s="120">
        <v>0</v>
      </c>
      <c r="M1608" s="120">
        <v>0</v>
      </c>
      <c r="N1608" s="120">
        <v>0</v>
      </c>
      <c r="O1608" s="120">
        <v>0</v>
      </c>
      <c r="P1608" s="120">
        <v>0</v>
      </c>
      <c r="Q1608" s="120">
        <v>0</v>
      </c>
      <c r="R1608" s="120">
        <v>65</v>
      </c>
      <c r="AB1608" s="116">
        <f t="shared" si="401"/>
        <v>65</v>
      </c>
      <c r="AC1608" s="116">
        <f t="shared" si="402"/>
        <v>0</v>
      </c>
      <c r="AD1608" s="116">
        <f t="shared" si="403"/>
        <v>0</v>
      </c>
      <c r="AE1608" s="116">
        <f t="shared" si="404"/>
        <v>0</v>
      </c>
      <c r="AF1608" s="116">
        <f t="shared" si="405"/>
        <v>0</v>
      </c>
      <c r="AG1608" s="116">
        <f t="shared" si="406"/>
        <v>0</v>
      </c>
      <c r="AH1608" s="116">
        <f t="shared" si="407"/>
        <v>0</v>
      </c>
      <c r="AI1608" s="116">
        <f t="shared" si="408"/>
        <v>0</v>
      </c>
      <c r="AJ1608" s="116">
        <f t="shared" si="409"/>
        <v>0</v>
      </c>
      <c r="AK1608" s="116">
        <f t="shared" si="410"/>
        <v>0</v>
      </c>
      <c r="AL1608" s="116">
        <f t="shared" si="411"/>
        <v>0</v>
      </c>
      <c r="AM1608" s="116">
        <f t="shared" si="412"/>
        <v>0</v>
      </c>
      <c r="AN1608" s="116">
        <f t="shared" si="413"/>
        <v>0</v>
      </c>
      <c r="AO1608" s="116">
        <f t="shared" si="414"/>
        <v>0</v>
      </c>
      <c r="AP1608" s="116">
        <f t="shared" si="415"/>
        <v>0</v>
      </c>
      <c r="AQ1608" s="116">
        <f t="shared" si="416"/>
        <v>65</v>
      </c>
    </row>
    <row r="1609" spans="1:43" x14ac:dyDescent="0.25">
      <c r="A1609" s="119" t="s">
        <v>2014</v>
      </c>
      <c r="B1609" s="119" t="s">
        <v>2017</v>
      </c>
      <c r="C1609" s="120">
        <v>0</v>
      </c>
      <c r="D1609" s="120">
        <v>68</v>
      </c>
      <c r="E1609" s="120">
        <v>68</v>
      </c>
      <c r="F1609" s="120">
        <v>70</v>
      </c>
      <c r="G1609" s="120">
        <v>79</v>
      </c>
      <c r="H1609" s="120">
        <v>87</v>
      </c>
      <c r="I1609" s="120">
        <v>66</v>
      </c>
      <c r="J1609" s="120">
        <v>0</v>
      </c>
      <c r="K1609" s="120">
        <v>0</v>
      </c>
      <c r="L1609" s="120">
        <v>0</v>
      </c>
      <c r="M1609" s="120">
        <v>0</v>
      </c>
      <c r="N1609" s="120">
        <v>0</v>
      </c>
      <c r="O1609" s="120">
        <v>0</v>
      </c>
      <c r="P1609" s="120">
        <v>0</v>
      </c>
      <c r="Q1609" s="120">
        <v>0</v>
      </c>
      <c r="R1609" s="118">
        <v>438</v>
      </c>
      <c r="AB1609" s="116">
        <f t="shared" si="401"/>
        <v>0</v>
      </c>
      <c r="AC1609" s="116">
        <f t="shared" si="402"/>
        <v>68</v>
      </c>
      <c r="AD1609" s="116">
        <f t="shared" si="403"/>
        <v>68</v>
      </c>
      <c r="AE1609" s="116">
        <f t="shared" si="404"/>
        <v>70</v>
      </c>
      <c r="AF1609" s="116">
        <f t="shared" si="405"/>
        <v>79</v>
      </c>
      <c r="AG1609" s="116">
        <f t="shared" si="406"/>
        <v>87</v>
      </c>
      <c r="AH1609" s="116">
        <f t="shared" si="407"/>
        <v>66</v>
      </c>
      <c r="AI1609" s="116">
        <f t="shared" si="408"/>
        <v>0</v>
      </c>
      <c r="AJ1609" s="116">
        <f t="shared" si="409"/>
        <v>0</v>
      </c>
      <c r="AK1609" s="116">
        <f t="shared" si="410"/>
        <v>0</v>
      </c>
      <c r="AL1609" s="116">
        <f t="shared" si="411"/>
        <v>0</v>
      </c>
      <c r="AM1609" s="116">
        <f t="shared" si="412"/>
        <v>0</v>
      </c>
      <c r="AN1609" s="116">
        <f t="shared" si="413"/>
        <v>0</v>
      </c>
      <c r="AO1609" s="116">
        <f t="shared" si="414"/>
        <v>0</v>
      </c>
      <c r="AP1609" s="116">
        <f t="shared" si="415"/>
        <v>0</v>
      </c>
      <c r="AQ1609" s="116">
        <f t="shared" si="416"/>
        <v>438</v>
      </c>
    </row>
    <row r="1610" spans="1:43" x14ac:dyDescent="0.25">
      <c r="A1610" s="119" t="s">
        <v>2014</v>
      </c>
      <c r="B1610" s="119" t="s">
        <v>2018</v>
      </c>
      <c r="C1610" s="120">
        <v>0</v>
      </c>
      <c r="D1610" s="120">
        <v>63</v>
      </c>
      <c r="E1610" s="120">
        <v>73</v>
      </c>
      <c r="F1610" s="120">
        <v>85</v>
      </c>
      <c r="G1610" s="120">
        <v>62</v>
      </c>
      <c r="H1610" s="120">
        <v>102</v>
      </c>
      <c r="I1610" s="120">
        <v>78</v>
      </c>
      <c r="J1610" s="120">
        <v>0</v>
      </c>
      <c r="K1610" s="120">
        <v>0</v>
      </c>
      <c r="L1610" s="120">
        <v>0</v>
      </c>
      <c r="M1610" s="120">
        <v>0</v>
      </c>
      <c r="N1610" s="120">
        <v>0</v>
      </c>
      <c r="O1610" s="120">
        <v>0</v>
      </c>
      <c r="P1610" s="120">
        <v>0</v>
      </c>
      <c r="Q1610" s="120">
        <v>0</v>
      </c>
      <c r="R1610" s="120">
        <v>463</v>
      </c>
      <c r="AB1610" s="116">
        <f t="shared" si="401"/>
        <v>0</v>
      </c>
      <c r="AC1610" s="116">
        <f t="shared" si="402"/>
        <v>63</v>
      </c>
      <c r="AD1610" s="116">
        <f t="shared" si="403"/>
        <v>73</v>
      </c>
      <c r="AE1610" s="116">
        <f t="shared" si="404"/>
        <v>85</v>
      </c>
      <c r="AF1610" s="116">
        <f t="shared" si="405"/>
        <v>62</v>
      </c>
      <c r="AG1610" s="116">
        <f t="shared" si="406"/>
        <v>102</v>
      </c>
      <c r="AH1610" s="116">
        <f t="shared" si="407"/>
        <v>78</v>
      </c>
      <c r="AI1610" s="116">
        <f t="shared" si="408"/>
        <v>0</v>
      </c>
      <c r="AJ1610" s="116">
        <f t="shared" si="409"/>
        <v>0</v>
      </c>
      <c r="AK1610" s="116">
        <f t="shared" si="410"/>
        <v>0</v>
      </c>
      <c r="AL1610" s="116">
        <f t="shared" si="411"/>
        <v>0</v>
      </c>
      <c r="AM1610" s="116">
        <f t="shared" si="412"/>
        <v>0</v>
      </c>
      <c r="AN1610" s="116">
        <f t="shared" si="413"/>
        <v>0</v>
      </c>
      <c r="AO1610" s="116">
        <f t="shared" si="414"/>
        <v>0</v>
      </c>
      <c r="AP1610" s="116">
        <f t="shared" si="415"/>
        <v>0</v>
      </c>
      <c r="AQ1610" s="116">
        <f t="shared" si="416"/>
        <v>463</v>
      </c>
    </row>
    <row r="1611" spans="1:43" x14ac:dyDescent="0.25">
      <c r="A1611" s="119" t="s">
        <v>2014</v>
      </c>
      <c r="B1611" s="119" t="s">
        <v>2019</v>
      </c>
      <c r="C1611" s="120">
        <v>0</v>
      </c>
      <c r="D1611" s="120">
        <v>63</v>
      </c>
      <c r="E1611" s="120">
        <v>71</v>
      </c>
      <c r="F1611" s="120">
        <v>59</v>
      </c>
      <c r="G1611" s="120">
        <v>84</v>
      </c>
      <c r="H1611" s="120">
        <v>83</v>
      </c>
      <c r="I1611" s="120">
        <v>98</v>
      </c>
      <c r="J1611" s="120">
        <v>0</v>
      </c>
      <c r="K1611" s="120">
        <v>0</v>
      </c>
      <c r="L1611" s="120">
        <v>0</v>
      </c>
      <c r="M1611" s="120">
        <v>0</v>
      </c>
      <c r="N1611" s="120">
        <v>0</v>
      </c>
      <c r="O1611" s="120">
        <v>0</v>
      </c>
      <c r="P1611" s="120">
        <v>0</v>
      </c>
      <c r="Q1611" s="120">
        <v>0</v>
      </c>
      <c r="R1611" s="120">
        <v>458</v>
      </c>
      <c r="AB1611" s="116">
        <f t="shared" si="401"/>
        <v>0</v>
      </c>
      <c r="AC1611" s="116">
        <f t="shared" si="402"/>
        <v>63</v>
      </c>
      <c r="AD1611" s="116">
        <f t="shared" si="403"/>
        <v>71</v>
      </c>
      <c r="AE1611" s="116">
        <f t="shared" si="404"/>
        <v>59</v>
      </c>
      <c r="AF1611" s="116">
        <f t="shared" si="405"/>
        <v>84</v>
      </c>
      <c r="AG1611" s="116">
        <f t="shared" si="406"/>
        <v>83</v>
      </c>
      <c r="AH1611" s="116">
        <f t="shared" si="407"/>
        <v>98</v>
      </c>
      <c r="AI1611" s="116">
        <f t="shared" si="408"/>
        <v>0</v>
      </c>
      <c r="AJ1611" s="116">
        <f t="shared" si="409"/>
        <v>0</v>
      </c>
      <c r="AK1611" s="116">
        <f t="shared" si="410"/>
        <v>0</v>
      </c>
      <c r="AL1611" s="116">
        <f t="shared" si="411"/>
        <v>0</v>
      </c>
      <c r="AM1611" s="116">
        <f t="shared" si="412"/>
        <v>0</v>
      </c>
      <c r="AN1611" s="116">
        <f t="shared" si="413"/>
        <v>0</v>
      </c>
      <c r="AO1611" s="116">
        <f t="shared" si="414"/>
        <v>0</v>
      </c>
      <c r="AP1611" s="116">
        <f t="shared" si="415"/>
        <v>0</v>
      </c>
      <c r="AQ1611" s="116">
        <f t="shared" si="416"/>
        <v>458</v>
      </c>
    </row>
    <row r="1612" spans="1:43" x14ac:dyDescent="0.25">
      <c r="A1612" s="119" t="s">
        <v>2014</v>
      </c>
      <c r="B1612" s="119" t="s">
        <v>2020</v>
      </c>
      <c r="C1612" s="120">
        <v>0</v>
      </c>
      <c r="D1612" s="120">
        <v>0</v>
      </c>
      <c r="E1612" s="120">
        <v>0</v>
      </c>
      <c r="F1612" s="120">
        <v>0</v>
      </c>
      <c r="G1612" s="120">
        <v>0</v>
      </c>
      <c r="H1612" s="120">
        <v>0</v>
      </c>
      <c r="I1612" s="120">
        <v>0</v>
      </c>
      <c r="J1612" s="120">
        <v>0</v>
      </c>
      <c r="K1612" s="120">
        <v>0</v>
      </c>
      <c r="L1612" s="120">
        <v>0</v>
      </c>
      <c r="M1612" s="120">
        <v>226</v>
      </c>
      <c r="N1612" s="120">
        <v>207</v>
      </c>
      <c r="O1612" s="120">
        <v>243</v>
      </c>
      <c r="P1612" s="120">
        <v>235</v>
      </c>
      <c r="Q1612" s="120">
        <v>6</v>
      </c>
      <c r="R1612" s="118">
        <v>917</v>
      </c>
      <c r="AB1612" s="116">
        <f t="shared" si="401"/>
        <v>0</v>
      </c>
      <c r="AC1612" s="116">
        <f t="shared" si="402"/>
        <v>0</v>
      </c>
      <c r="AD1612" s="116">
        <f t="shared" si="403"/>
        <v>0</v>
      </c>
      <c r="AE1612" s="116">
        <f t="shared" si="404"/>
        <v>0</v>
      </c>
      <c r="AF1612" s="116">
        <f t="shared" si="405"/>
        <v>0</v>
      </c>
      <c r="AG1612" s="116">
        <f t="shared" si="406"/>
        <v>0</v>
      </c>
      <c r="AH1612" s="116">
        <f t="shared" si="407"/>
        <v>0</v>
      </c>
      <c r="AI1612" s="116">
        <f t="shared" si="408"/>
        <v>0</v>
      </c>
      <c r="AJ1612" s="116">
        <f t="shared" si="409"/>
        <v>0</v>
      </c>
      <c r="AK1612" s="116">
        <f t="shared" si="410"/>
        <v>0</v>
      </c>
      <c r="AL1612" s="116">
        <f t="shared" si="411"/>
        <v>226</v>
      </c>
      <c r="AM1612" s="116">
        <f t="shared" si="412"/>
        <v>207</v>
      </c>
      <c r="AN1612" s="116">
        <f t="shared" si="413"/>
        <v>243</v>
      </c>
      <c r="AO1612" s="116">
        <f t="shared" si="414"/>
        <v>235</v>
      </c>
      <c r="AP1612" s="116">
        <f t="shared" si="415"/>
        <v>6</v>
      </c>
      <c r="AQ1612" s="116">
        <f t="shared" si="416"/>
        <v>917</v>
      </c>
    </row>
    <row r="1613" spans="1:43" x14ac:dyDescent="0.25">
      <c r="A1613" s="119" t="s">
        <v>2014</v>
      </c>
      <c r="B1613" s="119" t="s">
        <v>2021</v>
      </c>
      <c r="C1613" s="120">
        <v>0</v>
      </c>
      <c r="D1613" s="120">
        <v>0</v>
      </c>
      <c r="E1613" s="120">
        <v>0</v>
      </c>
      <c r="F1613" s="120">
        <v>0</v>
      </c>
      <c r="G1613" s="120">
        <v>0</v>
      </c>
      <c r="H1613" s="120">
        <v>0</v>
      </c>
      <c r="I1613" s="120">
        <v>0</v>
      </c>
      <c r="J1613" s="120">
        <v>291</v>
      </c>
      <c r="K1613" s="120">
        <v>275</v>
      </c>
      <c r="L1613" s="120">
        <v>263</v>
      </c>
      <c r="M1613" s="120">
        <v>0</v>
      </c>
      <c r="N1613" s="120">
        <v>0</v>
      </c>
      <c r="O1613" s="120">
        <v>0</v>
      </c>
      <c r="P1613" s="120">
        <v>0</v>
      </c>
      <c r="Q1613" s="120">
        <v>0</v>
      </c>
      <c r="R1613" s="120">
        <v>829</v>
      </c>
      <c r="AB1613" s="116">
        <f t="shared" si="401"/>
        <v>0</v>
      </c>
      <c r="AC1613" s="116">
        <f t="shared" si="402"/>
        <v>0</v>
      </c>
      <c r="AD1613" s="116">
        <f t="shared" si="403"/>
        <v>0</v>
      </c>
      <c r="AE1613" s="116">
        <f t="shared" si="404"/>
        <v>0</v>
      </c>
      <c r="AF1613" s="116">
        <f t="shared" si="405"/>
        <v>0</v>
      </c>
      <c r="AG1613" s="116">
        <f t="shared" si="406"/>
        <v>0</v>
      </c>
      <c r="AH1613" s="116">
        <f t="shared" si="407"/>
        <v>0</v>
      </c>
      <c r="AI1613" s="116">
        <f t="shared" si="408"/>
        <v>291</v>
      </c>
      <c r="AJ1613" s="116">
        <f t="shared" si="409"/>
        <v>275</v>
      </c>
      <c r="AK1613" s="116">
        <f t="shared" si="410"/>
        <v>263</v>
      </c>
      <c r="AL1613" s="116">
        <f t="shared" si="411"/>
        <v>0</v>
      </c>
      <c r="AM1613" s="116">
        <f t="shared" si="412"/>
        <v>0</v>
      </c>
      <c r="AN1613" s="116">
        <f t="shared" si="413"/>
        <v>0</v>
      </c>
      <c r="AO1613" s="116">
        <f t="shared" si="414"/>
        <v>0</v>
      </c>
      <c r="AP1613" s="116">
        <f t="shared" si="415"/>
        <v>0</v>
      </c>
      <c r="AQ1613" s="116">
        <f t="shared" si="416"/>
        <v>829</v>
      </c>
    </row>
    <row r="1614" spans="1:43" x14ac:dyDescent="0.25">
      <c r="A1614" s="119" t="s">
        <v>2022</v>
      </c>
      <c r="B1614" s="119" t="s">
        <v>2023</v>
      </c>
      <c r="C1614" s="120">
        <v>0</v>
      </c>
      <c r="D1614" s="120">
        <v>83</v>
      </c>
      <c r="E1614" s="120">
        <v>68</v>
      </c>
      <c r="F1614" s="120">
        <v>82</v>
      </c>
      <c r="G1614" s="120">
        <v>88</v>
      </c>
      <c r="H1614" s="120">
        <v>91</v>
      </c>
      <c r="I1614" s="120">
        <v>63</v>
      </c>
      <c r="J1614" s="120">
        <v>0</v>
      </c>
      <c r="K1614" s="120">
        <v>0</v>
      </c>
      <c r="L1614" s="120">
        <v>0</v>
      </c>
      <c r="M1614" s="120">
        <v>0</v>
      </c>
      <c r="N1614" s="120">
        <v>0</v>
      </c>
      <c r="O1614" s="120">
        <v>0</v>
      </c>
      <c r="P1614" s="120">
        <v>0</v>
      </c>
      <c r="Q1614" s="120">
        <v>0</v>
      </c>
      <c r="R1614" s="120">
        <v>475</v>
      </c>
      <c r="AB1614" s="116">
        <f t="shared" si="401"/>
        <v>0</v>
      </c>
      <c r="AC1614" s="116">
        <f t="shared" si="402"/>
        <v>83</v>
      </c>
      <c r="AD1614" s="116">
        <f t="shared" si="403"/>
        <v>68</v>
      </c>
      <c r="AE1614" s="116">
        <f t="shared" si="404"/>
        <v>82</v>
      </c>
      <c r="AF1614" s="116">
        <f t="shared" si="405"/>
        <v>88</v>
      </c>
      <c r="AG1614" s="116">
        <f t="shared" si="406"/>
        <v>91</v>
      </c>
      <c r="AH1614" s="116">
        <f t="shared" si="407"/>
        <v>63</v>
      </c>
      <c r="AI1614" s="116">
        <f t="shared" si="408"/>
        <v>0</v>
      </c>
      <c r="AJ1614" s="116">
        <f t="shared" si="409"/>
        <v>0</v>
      </c>
      <c r="AK1614" s="116">
        <f t="shared" si="410"/>
        <v>0</v>
      </c>
      <c r="AL1614" s="116">
        <f t="shared" si="411"/>
        <v>0</v>
      </c>
      <c r="AM1614" s="116">
        <f t="shared" si="412"/>
        <v>0</v>
      </c>
      <c r="AN1614" s="116">
        <f t="shared" si="413"/>
        <v>0</v>
      </c>
      <c r="AO1614" s="116">
        <f t="shared" si="414"/>
        <v>0</v>
      </c>
      <c r="AP1614" s="116">
        <f t="shared" si="415"/>
        <v>0</v>
      </c>
      <c r="AQ1614" s="116">
        <f t="shared" si="416"/>
        <v>475</v>
      </c>
    </row>
    <row r="1615" spans="1:43" x14ac:dyDescent="0.25">
      <c r="A1615" s="119" t="s">
        <v>2022</v>
      </c>
      <c r="B1615" s="119" t="s">
        <v>2024</v>
      </c>
      <c r="C1615" s="120">
        <v>0</v>
      </c>
      <c r="D1615" s="120">
        <v>40</v>
      </c>
      <c r="E1615" s="120">
        <v>37</v>
      </c>
      <c r="F1615" s="120">
        <v>38</v>
      </c>
      <c r="G1615" s="120">
        <v>38</v>
      </c>
      <c r="H1615" s="120">
        <v>35</v>
      </c>
      <c r="I1615" s="120">
        <v>34</v>
      </c>
      <c r="J1615" s="120">
        <v>0</v>
      </c>
      <c r="K1615" s="120">
        <v>0</v>
      </c>
      <c r="L1615" s="120">
        <v>0</v>
      </c>
      <c r="M1615" s="120">
        <v>0</v>
      </c>
      <c r="N1615" s="120">
        <v>0</v>
      </c>
      <c r="O1615" s="120">
        <v>0</v>
      </c>
      <c r="P1615" s="120">
        <v>0</v>
      </c>
      <c r="Q1615" s="120">
        <v>0</v>
      </c>
      <c r="R1615" s="120">
        <v>222</v>
      </c>
      <c r="AB1615" s="116">
        <f t="shared" si="401"/>
        <v>0</v>
      </c>
      <c r="AC1615" s="116">
        <f t="shared" si="402"/>
        <v>40</v>
      </c>
      <c r="AD1615" s="116">
        <f t="shared" si="403"/>
        <v>37</v>
      </c>
      <c r="AE1615" s="116">
        <f t="shared" si="404"/>
        <v>38</v>
      </c>
      <c r="AF1615" s="116">
        <f t="shared" si="405"/>
        <v>38</v>
      </c>
      <c r="AG1615" s="116">
        <f t="shared" si="406"/>
        <v>35</v>
      </c>
      <c r="AH1615" s="116">
        <f t="shared" si="407"/>
        <v>34</v>
      </c>
      <c r="AI1615" s="116">
        <f t="shared" si="408"/>
        <v>0</v>
      </c>
      <c r="AJ1615" s="116">
        <f t="shared" si="409"/>
        <v>0</v>
      </c>
      <c r="AK1615" s="116">
        <f t="shared" si="410"/>
        <v>0</v>
      </c>
      <c r="AL1615" s="116">
        <f t="shared" si="411"/>
        <v>0</v>
      </c>
      <c r="AM1615" s="116">
        <f t="shared" si="412"/>
        <v>0</v>
      </c>
      <c r="AN1615" s="116">
        <f t="shared" si="413"/>
        <v>0</v>
      </c>
      <c r="AO1615" s="116">
        <f t="shared" si="414"/>
        <v>0</v>
      </c>
      <c r="AP1615" s="116">
        <f t="shared" si="415"/>
        <v>0</v>
      </c>
      <c r="AQ1615" s="116">
        <f t="shared" si="416"/>
        <v>222</v>
      </c>
    </row>
    <row r="1616" spans="1:43" x14ac:dyDescent="0.25">
      <c r="A1616" s="119" t="s">
        <v>2022</v>
      </c>
      <c r="B1616" s="119" t="s">
        <v>2025</v>
      </c>
      <c r="C1616" s="120">
        <v>0</v>
      </c>
      <c r="D1616" s="120">
        <v>58</v>
      </c>
      <c r="E1616" s="120">
        <v>71</v>
      </c>
      <c r="F1616" s="120">
        <v>56</v>
      </c>
      <c r="G1616" s="120">
        <v>59</v>
      </c>
      <c r="H1616" s="120">
        <v>54</v>
      </c>
      <c r="I1616" s="120">
        <v>74</v>
      </c>
      <c r="J1616" s="120">
        <v>0</v>
      </c>
      <c r="K1616" s="120">
        <v>0</v>
      </c>
      <c r="L1616" s="120">
        <v>0</v>
      </c>
      <c r="M1616" s="120">
        <v>0</v>
      </c>
      <c r="N1616" s="120">
        <v>0</v>
      </c>
      <c r="O1616" s="120">
        <v>0</v>
      </c>
      <c r="P1616" s="120">
        <v>0</v>
      </c>
      <c r="Q1616" s="120">
        <v>0</v>
      </c>
      <c r="R1616" s="120">
        <v>372</v>
      </c>
      <c r="AB1616" s="116">
        <f t="shared" si="401"/>
        <v>0</v>
      </c>
      <c r="AC1616" s="116">
        <f t="shared" si="402"/>
        <v>58</v>
      </c>
      <c r="AD1616" s="116">
        <f t="shared" si="403"/>
        <v>71</v>
      </c>
      <c r="AE1616" s="116">
        <f t="shared" si="404"/>
        <v>56</v>
      </c>
      <c r="AF1616" s="116">
        <f t="shared" si="405"/>
        <v>59</v>
      </c>
      <c r="AG1616" s="116">
        <f t="shared" si="406"/>
        <v>54</v>
      </c>
      <c r="AH1616" s="116">
        <f t="shared" si="407"/>
        <v>74</v>
      </c>
      <c r="AI1616" s="116">
        <f t="shared" si="408"/>
        <v>0</v>
      </c>
      <c r="AJ1616" s="116">
        <f t="shared" si="409"/>
        <v>0</v>
      </c>
      <c r="AK1616" s="116">
        <f t="shared" si="410"/>
        <v>0</v>
      </c>
      <c r="AL1616" s="116">
        <f t="shared" si="411"/>
        <v>0</v>
      </c>
      <c r="AM1616" s="116">
        <f t="shared" si="412"/>
        <v>0</v>
      </c>
      <c r="AN1616" s="116">
        <f t="shared" si="413"/>
        <v>0</v>
      </c>
      <c r="AO1616" s="116">
        <f t="shared" si="414"/>
        <v>0</v>
      </c>
      <c r="AP1616" s="116">
        <f t="shared" si="415"/>
        <v>0</v>
      </c>
      <c r="AQ1616" s="116">
        <f t="shared" si="416"/>
        <v>372</v>
      </c>
    </row>
    <row r="1617" spans="1:43" x14ac:dyDescent="0.25">
      <c r="A1617" s="119" t="s">
        <v>2022</v>
      </c>
      <c r="B1617" s="119" t="s">
        <v>2026</v>
      </c>
      <c r="C1617" s="120">
        <v>0</v>
      </c>
      <c r="D1617" s="120">
        <v>61</v>
      </c>
      <c r="E1617" s="120">
        <v>54</v>
      </c>
      <c r="F1617" s="120">
        <v>63</v>
      </c>
      <c r="G1617" s="120">
        <v>69</v>
      </c>
      <c r="H1617" s="120">
        <v>56</v>
      </c>
      <c r="I1617" s="120">
        <v>47</v>
      </c>
      <c r="J1617" s="120">
        <v>0</v>
      </c>
      <c r="K1617" s="120">
        <v>0</v>
      </c>
      <c r="L1617" s="120">
        <v>0</v>
      </c>
      <c r="M1617" s="120">
        <v>0</v>
      </c>
      <c r="N1617" s="120">
        <v>0</v>
      </c>
      <c r="O1617" s="120">
        <v>0</v>
      </c>
      <c r="P1617" s="120">
        <v>0</v>
      </c>
      <c r="Q1617" s="120">
        <v>0</v>
      </c>
      <c r="R1617" s="120">
        <v>350</v>
      </c>
      <c r="AB1617" s="116">
        <f t="shared" si="401"/>
        <v>0</v>
      </c>
      <c r="AC1617" s="116">
        <f t="shared" si="402"/>
        <v>61</v>
      </c>
      <c r="AD1617" s="116">
        <f t="shared" si="403"/>
        <v>54</v>
      </c>
      <c r="AE1617" s="116">
        <f t="shared" si="404"/>
        <v>63</v>
      </c>
      <c r="AF1617" s="116">
        <f t="shared" si="405"/>
        <v>69</v>
      </c>
      <c r="AG1617" s="116">
        <f t="shared" si="406"/>
        <v>56</v>
      </c>
      <c r="AH1617" s="116">
        <f t="shared" si="407"/>
        <v>47</v>
      </c>
      <c r="AI1617" s="116">
        <f t="shared" si="408"/>
        <v>0</v>
      </c>
      <c r="AJ1617" s="116">
        <f t="shared" si="409"/>
        <v>0</v>
      </c>
      <c r="AK1617" s="116">
        <f t="shared" si="410"/>
        <v>0</v>
      </c>
      <c r="AL1617" s="116">
        <f t="shared" si="411"/>
        <v>0</v>
      </c>
      <c r="AM1617" s="116">
        <f t="shared" si="412"/>
        <v>0</v>
      </c>
      <c r="AN1617" s="116">
        <f t="shared" si="413"/>
        <v>0</v>
      </c>
      <c r="AO1617" s="116">
        <f t="shared" si="414"/>
        <v>0</v>
      </c>
      <c r="AP1617" s="116">
        <f t="shared" si="415"/>
        <v>0</v>
      </c>
      <c r="AQ1617" s="116">
        <f t="shared" si="416"/>
        <v>350</v>
      </c>
    </row>
    <row r="1618" spans="1:43" x14ac:dyDescent="0.25">
      <c r="A1618" s="119" t="s">
        <v>2022</v>
      </c>
      <c r="B1618" s="119" t="s">
        <v>1850</v>
      </c>
      <c r="C1618" s="120">
        <v>0</v>
      </c>
      <c r="D1618" s="120">
        <v>0</v>
      </c>
      <c r="E1618" s="120">
        <v>0</v>
      </c>
      <c r="F1618" s="120">
        <v>0</v>
      </c>
      <c r="G1618" s="120">
        <v>0</v>
      </c>
      <c r="H1618" s="120">
        <v>0</v>
      </c>
      <c r="I1618" s="120">
        <v>0</v>
      </c>
      <c r="J1618" s="120">
        <v>210</v>
      </c>
      <c r="K1618" s="120">
        <v>214</v>
      </c>
      <c r="L1618" s="120">
        <v>211</v>
      </c>
      <c r="M1618" s="120">
        <v>0</v>
      </c>
      <c r="N1618" s="120">
        <v>0</v>
      </c>
      <c r="O1618" s="120">
        <v>0</v>
      </c>
      <c r="P1618" s="120">
        <v>0</v>
      </c>
      <c r="Q1618" s="120">
        <v>0</v>
      </c>
      <c r="R1618" s="120">
        <v>635</v>
      </c>
      <c r="AB1618" s="116">
        <f t="shared" si="401"/>
        <v>0</v>
      </c>
      <c r="AC1618" s="116">
        <f t="shared" si="402"/>
        <v>0</v>
      </c>
      <c r="AD1618" s="116">
        <f t="shared" si="403"/>
        <v>0</v>
      </c>
      <c r="AE1618" s="116">
        <f t="shared" si="404"/>
        <v>0</v>
      </c>
      <c r="AF1618" s="116">
        <f t="shared" si="405"/>
        <v>0</v>
      </c>
      <c r="AG1618" s="116">
        <f t="shared" si="406"/>
        <v>0</v>
      </c>
      <c r="AH1618" s="116">
        <f t="shared" si="407"/>
        <v>0</v>
      </c>
      <c r="AI1618" s="116">
        <f t="shared" si="408"/>
        <v>210</v>
      </c>
      <c r="AJ1618" s="116">
        <f t="shared" si="409"/>
        <v>214</v>
      </c>
      <c r="AK1618" s="116">
        <f t="shared" si="410"/>
        <v>211</v>
      </c>
      <c r="AL1618" s="116">
        <f t="shared" si="411"/>
        <v>0</v>
      </c>
      <c r="AM1618" s="116">
        <f t="shared" si="412"/>
        <v>0</v>
      </c>
      <c r="AN1618" s="116">
        <f t="shared" si="413"/>
        <v>0</v>
      </c>
      <c r="AO1618" s="116">
        <f t="shared" si="414"/>
        <v>0</v>
      </c>
      <c r="AP1618" s="116">
        <f t="shared" si="415"/>
        <v>0</v>
      </c>
      <c r="AQ1618" s="116">
        <f t="shared" si="416"/>
        <v>635</v>
      </c>
    </row>
    <row r="1619" spans="1:43" x14ac:dyDescent="0.25">
      <c r="A1619" s="119" t="s">
        <v>2022</v>
      </c>
      <c r="B1619" s="119" t="s">
        <v>2027</v>
      </c>
      <c r="C1619" s="120">
        <v>0</v>
      </c>
      <c r="D1619" s="120">
        <v>0</v>
      </c>
      <c r="E1619" s="120">
        <v>0</v>
      </c>
      <c r="F1619" s="120">
        <v>0</v>
      </c>
      <c r="G1619" s="120">
        <v>0</v>
      </c>
      <c r="H1619" s="120">
        <v>0</v>
      </c>
      <c r="I1619" s="120">
        <v>0</v>
      </c>
      <c r="J1619" s="120">
        <v>196</v>
      </c>
      <c r="K1619" s="120">
        <v>219</v>
      </c>
      <c r="L1619" s="120">
        <v>203</v>
      </c>
      <c r="M1619" s="120">
        <v>0</v>
      </c>
      <c r="N1619" s="120">
        <v>0</v>
      </c>
      <c r="O1619" s="120">
        <v>0</v>
      </c>
      <c r="P1619" s="120">
        <v>0</v>
      </c>
      <c r="Q1619" s="120">
        <v>0</v>
      </c>
      <c r="R1619" s="120">
        <v>618</v>
      </c>
      <c r="AB1619" s="116">
        <f t="shared" si="401"/>
        <v>0</v>
      </c>
      <c r="AC1619" s="116">
        <f t="shared" si="402"/>
        <v>0</v>
      </c>
      <c r="AD1619" s="116">
        <f t="shared" si="403"/>
        <v>0</v>
      </c>
      <c r="AE1619" s="116">
        <f t="shared" si="404"/>
        <v>0</v>
      </c>
      <c r="AF1619" s="116">
        <f t="shared" si="405"/>
        <v>0</v>
      </c>
      <c r="AG1619" s="116">
        <f t="shared" si="406"/>
        <v>0</v>
      </c>
      <c r="AH1619" s="116">
        <f t="shared" si="407"/>
        <v>0</v>
      </c>
      <c r="AI1619" s="116">
        <f t="shared" si="408"/>
        <v>196</v>
      </c>
      <c r="AJ1619" s="116">
        <f t="shared" si="409"/>
        <v>219</v>
      </c>
      <c r="AK1619" s="116">
        <f t="shared" si="410"/>
        <v>203</v>
      </c>
      <c r="AL1619" s="116">
        <f t="shared" si="411"/>
        <v>0</v>
      </c>
      <c r="AM1619" s="116">
        <f t="shared" si="412"/>
        <v>0</v>
      </c>
      <c r="AN1619" s="116">
        <f t="shared" si="413"/>
        <v>0</v>
      </c>
      <c r="AO1619" s="116">
        <f t="shared" si="414"/>
        <v>0</v>
      </c>
      <c r="AP1619" s="116">
        <f t="shared" si="415"/>
        <v>0</v>
      </c>
      <c r="AQ1619" s="116">
        <f t="shared" si="416"/>
        <v>618</v>
      </c>
    </row>
    <row r="1620" spans="1:43" x14ac:dyDescent="0.25">
      <c r="A1620" s="119" t="s">
        <v>2022</v>
      </c>
      <c r="B1620" s="119" t="s">
        <v>2028</v>
      </c>
      <c r="C1620" s="120">
        <v>58</v>
      </c>
      <c r="D1620" s="120">
        <v>92</v>
      </c>
      <c r="E1620" s="120">
        <v>70</v>
      </c>
      <c r="F1620" s="120">
        <v>78</v>
      </c>
      <c r="G1620" s="120">
        <v>70</v>
      </c>
      <c r="H1620" s="120">
        <v>77</v>
      </c>
      <c r="I1620" s="120">
        <v>82</v>
      </c>
      <c r="J1620" s="120">
        <v>0</v>
      </c>
      <c r="K1620" s="120">
        <v>0</v>
      </c>
      <c r="L1620" s="120">
        <v>0</v>
      </c>
      <c r="M1620" s="120">
        <v>0</v>
      </c>
      <c r="N1620" s="120">
        <v>0</v>
      </c>
      <c r="O1620" s="120">
        <v>0</v>
      </c>
      <c r="P1620" s="120">
        <v>0</v>
      </c>
      <c r="Q1620" s="120">
        <v>0</v>
      </c>
      <c r="R1620" s="120">
        <v>527</v>
      </c>
      <c r="AB1620" s="116">
        <f t="shared" si="401"/>
        <v>58</v>
      </c>
      <c r="AC1620" s="116">
        <f t="shared" si="402"/>
        <v>92</v>
      </c>
      <c r="AD1620" s="116">
        <f t="shared" si="403"/>
        <v>70</v>
      </c>
      <c r="AE1620" s="116">
        <f t="shared" si="404"/>
        <v>78</v>
      </c>
      <c r="AF1620" s="116">
        <f t="shared" si="405"/>
        <v>70</v>
      </c>
      <c r="AG1620" s="116">
        <f t="shared" si="406"/>
        <v>77</v>
      </c>
      <c r="AH1620" s="116">
        <f t="shared" si="407"/>
        <v>82</v>
      </c>
      <c r="AI1620" s="116">
        <f t="shared" si="408"/>
        <v>0</v>
      </c>
      <c r="AJ1620" s="116">
        <f t="shared" si="409"/>
        <v>0</v>
      </c>
      <c r="AK1620" s="116">
        <f t="shared" si="410"/>
        <v>0</v>
      </c>
      <c r="AL1620" s="116">
        <f t="shared" si="411"/>
        <v>0</v>
      </c>
      <c r="AM1620" s="116">
        <f t="shared" si="412"/>
        <v>0</v>
      </c>
      <c r="AN1620" s="116">
        <f t="shared" si="413"/>
        <v>0</v>
      </c>
      <c r="AO1620" s="116">
        <f t="shared" si="414"/>
        <v>0</v>
      </c>
      <c r="AP1620" s="116">
        <f t="shared" si="415"/>
        <v>0</v>
      </c>
      <c r="AQ1620" s="116">
        <f t="shared" si="416"/>
        <v>527</v>
      </c>
    </row>
    <row r="1621" spans="1:43" x14ac:dyDescent="0.25">
      <c r="A1621" s="119" t="s">
        <v>2022</v>
      </c>
      <c r="B1621" s="119" t="s">
        <v>2029</v>
      </c>
      <c r="C1621" s="120">
        <v>0</v>
      </c>
      <c r="D1621" s="120">
        <v>58</v>
      </c>
      <c r="E1621" s="120">
        <v>57</v>
      </c>
      <c r="F1621" s="120">
        <v>69</v>
      </c>
      <c r="G1621" s="120">
        <v>58</v>
      </c>
      <c r="H1621" s="120">
        <v>47</v>
      </c>
      <c r="I1621" s="120">
        <v>68</v>
      </c>
      <c r="J1621" s="120">
        <v>0</v>
      </c>
      <c r="K1621" s="120">
        <v>0</v>
      </c>
      <c r="L1621" s="120">
        <v>0</v>
      </c>
      <c r="M1621" s="120">
        <v>0</v>
      </c>
      <c r="N1621" s="120">
        <v>0</v>
      </c>
      <c r="O1621" s="120">
        <v>0</v>
      </c>
      <c r="P1621" s="120">
        <v>0</v>
      </c>
      <c r="Q1621" s="120">
        <v>0</v>
      </c>
      <c r="R1621" s="120">
        <v>357</v>
      </c>
      <c r="AB1621" s="116">
        <f t="shared" si="401"/>
        <v>0</v>
      </c>
      <c r="AC1621" s="116">
        <f t="shared" si="402"/>
        <v>58</v>
      </c>
      <c r="AD1621" s="116">
        <f t="shared" si="403"/>
        <v>57</v>
      </c>
      <c r="AE1621" s="116">
        <f t="shared" si="404"/>
        <v>69</v>
      </c>
      <c r="AF1621" s="116">
        <f t="shared" si="405"/>
        <v>58</v>
      </c>
      <c r="AG1621" s="116">
        <f t="shared" si="406"/>
        <v>47</v>
      </c>
      <c r="AH1621" s="116">
        <f t="shared" si="407"/>
        <v>68</v>
      </c>
      <c r="AI1621" s="116">
        <f t="shared" si="408"/>
        <v>0</v>
      </c>
      <c r="AJ1621" s="116">
        <f t="shared" si="409"/>
        <v>0</v>
      </c>
      <c r="AK1621" s="116">
        <f t="shared" si="410"/>
        <v>0</v>
      </c>
      <c r="AL1621" s="116">
        <f t="shared" si="411"/>
        <v>0</v>
      </c>
      <c r="AM1621" s="116">
        <f t="shared" si="412"/>
        <v>0</v>
      </c>
      <c r="AN1621" s="116">
        <f t="shared" si="413"/>
        <v>0</v>
      </c>
      <c r="AO1621" s="116">
        <f t="shared" si="414"/>
        <v>0</v>
      </c>
      <c r="AP1621" s="116">
        <f t="shared" si="415"/>
        <v>0</v>
      </c>
      <c r="AQ1621" s="116">
        <f t="shared" si="416"/>
        <v>357</v>
      </c>
    </row>
    <row r="1622" spans="1:43" x14ac:dyDescent="0.25">
      <c r="A1622" s="119" t="s">
        <v>2022</v>
      </c>
      <c r="B1622" s="119" t="s">
        <v>2030</v>
      </c>
      <c r="C1622" s="120">
        <v>0</v>
      </c>
      <c r="D1622" s="120">
        <v>0</v>
      </c>
      <c r="E1622" s="120">
        <v>0</v>
      </c>
      <c r="F1622" s="120">
        <v>0</v>
      </c>
      <c r="G1622" s="120">
        <v>0</v>
      </c>
      <c r="H1622" s="120">
        <v>0</v>
      </c>
      <c r="I1622" s="120">
        <v>0</v>
      </c>
      <c r="J1622" s="120">
        <v>0</v>
      </c>
      <c r="K1622" s="120">
        <v>0</v>
      </c>
      <c r="L1622" s="120">
        <v>0</v>
      </c>
      <c r="M1622" s="120">
        <v>438</v>
      </c>
      <c r="N1622" s="120">
        <v>447</v>
      </c>
      <c r="O1622" s="120">
        <v>452</v>
      </c>
      <c r="P1622" s="120">
        <v>440</v>
      </c>
      <c r="Q1622" s="120">
        <v>14</v>
      </c>
      <c r="R1622" s="120">
        <v>1791</v>
      </c>
      <c r="AB1622" s="116">
        <f t="shared" si="401"/>
        <v>0</v>
      </c>
      <c r="AC1622" s="116">
        <f t="shared" si="402"/>
        <v>0</v>
      </c>
      <c r="AD1622" s="116">
        <f t="shared" si="403"/>
        <v>0</v>
      </c>
      <c r="AE1622" s="116">
        <f t="shared" si="404"/>
        <v>0</v>
      </c>
      <c r="AF1622" s="116">
        <f t="shared" si="405"/>
        <v>0</v>
      </c>
      <c r="AG1622" s="116">
        <f t="shared" si="406"/>
        <v>0</v>
      </c>
      <c r="AH1622" s="116">
        <f t="shared" si="407"/>
        <v>0</v>
      </c>
      <c r="AI1622" s="116">
        <f t="shared" si="408"/>
        <v>0</v>
      </c>
      <c r="AJ1622" s="116">
        <f t="shared" si="409"/>
        <v>0</v>
      </c>
      <c r="AK1622" s="116">
        <f t="shared" si="410"/>
        <v>0</v>
      </c>
      <c r="AL1622" s="116">
        <f t="shared" si="411"/>
        <v>438</v>
      </c>
      <c r="AM1622" s="116">
        <f t="shared" si="412"/>
        <v>447</v>
      </c>
      <c r="AN1622" s="116">
        <f t="shared" si="413"/>
        <v>452</v>
      </c>
      <c r="AO1622" s="116">
        <f t="shared" si="414"/>
        <v>440</v>
      </c>
      <c r="AP1622" s="116">
        <f t="shared" si="415"/>
        <v>14</v>
      </c>
      <c r="AQ1622" s="116">
        <f t="shared" si="416"/>
        <v>1791</v>
      </c>
    </row>
    <row r="1623" spans="1:43" x14ac:dyDescent="0.25">
      <c r="A1623" s="119" t="s">
        <v>2022</v>
      </c>
      <c r="B1623" s="119" t="s">
        <v>2031</v>
      </c>
      <c r="C1623" s="120">
        <v>0</v>
      </c>
      <c r="D1623" s="120">
        <v>0</v>
      </c>
      <c r="E1623" s="120">
        <v>0</v>
      </c>
      <c r="F1623" s="120">
        <v>0</v>
      </c>
      <c r="G1623" s="120">
        <v>0</v>
      </c>
      <c r="H1623" s="120">
        <v>0</v>
      </c>
      <c r="I1623" s="120">
        <v>0</v>
      </c>
      <c r="J1623" s="120">
        <v>0</v>
      </c>
      <c r="K1623" s="120">
        <v>0</v>
      </c>
      <c r="L1623" s="120">
        <v>0</v>
      </c>
      <c r="M1623" s="120">
        <v>1</v>
      </c>
      <c r="N1623" s="120">
        <v>10</v>
      </c>
      <c r="O1623" s="120">
        <v>26</v>
      </c>
      <c r="P1623" s="120">
        <v>12</v>
      </c>
      <c r="Q1623" s="120">
        <v>0</v>
      </c>
      <c r="R1623" s="120">
        <v>49</v>
      </c>
      <c r="AB1623" s="116">
        <f t="shared" si="401"/>
        <v>0</v>
      </c>
      <c r="AC1623" s="116">
        <f t="shared" si="402"/>
        <v>0</v>
      </c>
      <c r="AD1623" s="116">
        <f t="shared" si="403"/>
        <v>0</v>
      </c>
      <c r="AE1623" s="116">
        <f t="shared" si="404"/>
        <v>0</v>
      </c>
      <c r="AF1623" s="116">
        <f t="shared" si="405"/>
        <v>0</v>
      </c>
      <c r="AG1623" s="116">
        <f t="shared" si="406"/>
        <v>0</v>
      </c>
      <c r="AH1623" s="116">
        <f t="shared" si="407"/>
        <v>0</v>
      </c>
      <c r="AI1623" s="116">
        <f t="shared" si="408"/>
        <v>0</v>
      </c>
      <c r="AJ1623" s="116">
        <f t="shared" si="409"/>
        <v>0</v>
      </c>
      <c r="AK1623" s="116">
        <f t="shared" si="410"/>
        <v>0</v>
      </c>
      <c r="AL1623" s="116">
        <f t="shared" si="411"/>
        <v>1</v>
      </c>
      <c r="AM1623" s="116">
        <f t="shared" si="412"/>
        <v>10</v>
      </c>
      <c r="AN1623" s="116">
        <f t="shared" si="413"/>
        <v>26</v>
      </c>
      <c r="AO1623" s="116">
        <f t="shared" si="414"/>
        <v>12</v>
      </c>
      <c r="AP1623" s="116">
        <f t="shared" si="415"/>
        <v>0</v>
      </c>
      <c r="AQ1623" s="116">
        <f t="shared" si="416"/>
        <v>49</v>
      </c>
    </row>
    <row r="1624" spans="1:43" x14ac:dyDescent="0.25">
      <c r="A1624" s="119" t="s">
        <v>2022</v>
      </c>
      <c r="B1624" s="119" t="s">
        <v>2032</v>
      </c>
      <c r="C1624" s="120">
        <v>55</v>
      </c>
      <c r="D1624" s="120">
        <v>47</v>
      </c>
      <c r="E1624" s="120">
        <v>63</v>
      </c>
      <c r="F1624" s="120">
        <v>54</v>
      </c>
      <c r="G1624" s="120">
        <v>50</v>
      </c>
      <c r="H1624" s="120">
        <v>55</v>
      </c>
      <c r="I1624" s="120">
        <v>57</v>
      </c>
      <c r="J1624" s="120">
        <v>0</v>
      </c>
      <c r="K1624" s="120">
        <v>0</v>
      </c>
      <c r="L1624" s="120">
        <v>0</v>
      </c>
      <c r="M1624" s="120">
        <v>0</v>
      </c>
      <c r="N1624" s="120">
        <v>0</v>
      </c>
      <c r="O1624" s="120">
        <v>0</v>
      </c>
      <c r="P1624" s="120">
        <v>0</v>
      </c>
      <c r="Q1624" s="120">
        <v>0</v>
      </c>
      <c r="R1624" s="120">
        <v>381</v>
      </c>
      <c r="AB1624" s="116">
        <f t="shared" si="401"/>
        <v>55</v>
      </c>
      <c r="AC1624" s="116">
        <f t="shared" si="402"/>
        <v>47</v>
      </c>
      <c r="AD1624" s="116">
        <f t="shared" si="403"/>
        <v>63</v>
      </c>
      <c r="AE1624" s="116">
        <f t="shared" si="404"/>
        <v>54</v>
      </c>
      <c r="AF1624" s="116">
        <f t="shared" si="405"/>
        <v>50</v>
      </c>
      <c r="AG1624" s="116">
        <f t="shared" si="406"/>
        <v>55</v>
      </c>
      <c r="AH1624" s="116">
        <f t="shared" si="407"/>
        <v>57</v>
      </c>
      <c r="AI1624" s="116">
        <f t="shared" si="408"/>
        <v>0</v>
      </c>
      <c r="AJ1624" s="116">
        <f t="shared" si="409"/>
        <v>0</v>
      </c>
      <c r="AK1624" s="116">
        <f t="shared" si="410"/>
        <v>0</v>
      </c>
      <c r="AL1624" s="116">
        <f t="shared" si="411"/>
        <v>0</v>
      </c>
      <c r="AM1624" s="116">
        <f t="shared" si="412"/>
        <v>0</v>
      </c>
      <c r="AN1624" s="116">
        <f t="shared" si="413"/>
        <v>0</v>
      </c>
      <c r="AO1624" s="116">
        <f t="shared" si="414"/>
        <v>0</v>
      </c>
      <c r="AP1624" s="116">
        <f t="shared" si="415"/>
        <v>0</v>
      </c>
      <c r="AQ1624" s="116">
        <f t="shared" si="416"/>
        <v>381</v>
      </c>
    </row>
    <row r="1625" spans="1:43" x14ac:dyDescent="0.25">
      <c r="A1625" s="119" t="s">
        <v>2033</v>
      </c>
      <c r="B1625" s="119" t="s">
        <v>2034</v>
      </c>
      <c r="C1625" s="120">
        <v>69</v>
      </c>
      <c r="D1625" s="120">
        <v>93</v>
      </c>
      <c r="E1625" s="120">
        <v>86</v>
      </c>
      <c r="F1625" s="120">
        <v>73</v>
      </c>
      <c r="G1625" s="120">
        <v>75</v>
      </c>
      <c r="H1625" s="120">
        <v>0</v>
      </c>
      <c r="I1625" s="120">
        <v>0</v>
      </c>
      <c r="J1625" s="120">
        <v>0</v>
      </c>
      <c r="K1625" s="120">
        <v>0</v>
      </c>
      <c r="L1625" s="120">
        <v>0</v>
      </c>
      <c r="M1625" s="120">
        <v>0</v>
      </c>
      <c r="N1625" s="120">
        <v>0</v>
      </c>
      <c r="O1625" s="120">
        <v>0</v>
      </c>
      <c r="P1625" s="120">
        <v>0</v>
      </c>
      <c r="Q1625" s="120">
        <v>0</v>
      </c>
      <c r="R1625" s="120">
        <v>396</v>
      </c>
      <c r="AB1625" s="116">
        <f t="shared" si="401"/>
        <v>69</v>
      </c>
      <c r="AC1625" s="116">
        <f t="shared" si="402"/>
        <v>93</v>
      </c>
      <c r="AD1625" s="116">
        <f t="shared" si="403"/>
        <v>86</v>
      </c>
      <c r="AE1625" s="116">
        <f t="shared" si="404"/>
        <v>73</v>
      </c>
      <c r="AF1625" s="116">
        <f t="shared" si="405"/>
        <v>75</v>
      </c>
      <c r="AG1625" s="116">
        <f t="shared" si="406"/>
        <v>0</v>
      </c>
      <c r="AH1625" s="116">
        <f t="shared" si="407"/>
        <v>0</v>
      </c>
      <c r="AI1625" s="116">
        <f t="shared" si="408"/>
        <v>0</v>
      </c>
      <c r="AJ1625" s="116">
        <f t="shared" si="409"/>
        <v>0</v>
      </c>
      <c r="AK1625" s="116">
        <f t="shared" si="410"/>
        <v>0</v>
      </c>
      <c r="AL1625" s="116">
        <f t="shared" si="411"/>
        <v>0</v>
      </c>
      <c r="AM1625" s="116">
        <f t="shared" si="412"/>
        <v>0</v>
      </c>
      <c r="AN1625" s="116">
        <f t="shared" si="413"/>
        <v>0</v>
      </c>
      <c r="AO1625" s="116">
        <f t="shared" si="414"/>
        <v>0</v>
      </c>
      <c r="AP1625" s="116">
        <f t="shared" si="415"/>
        <v>0</v>
      </c>
      <c r="AQ1625" s="116">
        <f t="shared" si="416"/>
        <v>396</v>
      </c>
    </row>
    <row r="1626" spans="1:43" x14ac:dyDescent="0.25">
      <c r="A1626" s="119" t="s">
        <v>2033</v>
      </c>
      <c r="B1626" s="119" t="s">
        <v>2035</v>
      </c>
      <c r="C1626" s="120">
        <v>0</v>
      </c>
      <c r="D1626" s="120">
        <v>0</v>
      </c>
      <c r="E1626" s="120">
        <v>0</v>
      </c>
      <c r="F1626" s="120">
        <v>0</v>
      </c>
      <c r="G1626" s="120">
        <v>0</v>
      </c>
      <c r="H1626" s="120">
        <v>0</v>
      </c>
      <c r="I1626" s="120">
        <v>0</v>
      </c>
      <c r="J1626" s="120">
        <v>0</v>
      </c>
      <c r="K1626" s="120">
        <v>77</v>
      </c>
      <c r="L1626" s="120">
        <v>76</v>
      </c>
      <c r="M1626" s="120">
        <v>64</v>
      </c>
      <c r="N1626" s="120">
        <v>61</v>
      </c>
      <c r="O1626" s="120">
        <v>62</v>
      </c>
      <c r="P1626" s="120">
        <v>76</v>
      </c>
      <c r="Q1626" s="120">
        <v>9</v>
      </c>
      <c r="R1626" s="120">
        <v>425</v>
      </c>
      <c r="AB1626" s="116">
        <f t="shared" si="401"/>
        <v>0</v>
      </c>
      <c r="AC1626" s="116">
        <f t="shared" si="402"/>
        <v>0</v>
      </c>
      <c r="AD1626" s="116">
        <f t="shared" si="403"/>
        <v>0</v>
      </c>
      <c r="AE1626" s="116">
        <f t="shared" si="404"/>
        <v>0</v>
      </c>
      <c r="AF1626" s="116">
        <f t="shared" si="405"/>
        <v>0</v>
      </c>
      <c r="AG1626" s="116">
        <f t="shared" si="406"/>
        <v>0</v>
      </c>
      <c r="AH1626" s="116">
        <f t="shared" si="407"/>
        <v>0</v>
      </c>
      <c r="AI1626" s="116">
        <f t="shared" si="408"/>
        <v>0</v>
      </c>
      <c r="AJ1626" s="116">
        <f t="shared" si="409"/>
        <v>77</v>
      </c>
      <c r="AK1626" s="116">
        <f t="shared" si="410"/>
        <v>76</v>
      </c>
      <c r="AL1626" s="116">
        <f t="shared" si="411"/>
        <v>64</v>
      </c>
      <c r="AM1626" s="116">
        <f t="shared" si="412"/>
        <v>61</v>
      </c>
      <c r="AN1626" s="116">
        <f t="shared" si="413"/>
        <v>62</v>
      </c>
      <c r="AO1626" s="116">
        <f t="shared" si="414"/>
        <v>76</v>
      </c>
      <c r="AP1626" s="116">
        <f t="shared" si="415"/>
        <v>9</v>
      </c>
      <c r="AQ1626" s="116">
        <f t="shared" si="416"/>
        <v>425</v>
      </c>
    </row>
    <row r="1627" spans="1:43" x14ac:dyDescent="0.25">
      <c r="A1627" s="119" t="s">
        <v>2033</v>
      </c>
      <c r="B1627" s="119" t="s">
        <v>2036</v>
      </c>
      <c r="C1627" s="120">
        <v>0</v>
      </c>
      <c r="D1627" s="120">
        <v>0</v>
      </c>
      <c r="E1627" s="120">
        <v>0</v>
      </c>
      <c r="F1627" s="120">
        <v>0</v>
      </c>
      <c r="G1627" s="120">
        <v>0</v>
      </c>
      <c r="H1627" s="120">
        <v>80</v>
      </c>
      <c r="I1627" s="120">
        <v>89</v>
      </c>
      <c r="J1627" s="120">
        <v>92</v>
      </c>
      <c r="K1627" s="120">
        <v>0</v>
      </c>
      <c r="L1627" s="120">
        <v>0</v>
      </c>
      <c r="M1627" s="120">
        <v>0</v>
      </c>
      <c r="N1627" s="120">
        <v>0</v>
      </c>
      <c r="O1627" s="120">
        <v>0</v>
      </c>
      <c r="P1627" s="120">
        <v>0</v>
      </c>
      <c r="Q1627" s="120">
        <v>0</v>
      </c>
      <c r="R1627" s="120">
        <v>261</v>
      </c>
      <c r="AB1627" s="116">
        <f t="shared" si="401"/>
        <v>0</v>
      </c>
      <c r="AC1627" s="116">
        <f t="shared" si="402"/>
        <v>0</v>
      </c>
      <c r="AD1627" s="116">
        <f t="shared" si="403"/>
        <v>0</v>
      </c>
      <c r="AE1627" s="116">
        <f t="shared" si="404"/>
        <v>0</v>
      </c>
      <c r="AF1627" s="116">
        <f t="shared" si="405"/>
        <v>0</v>
      </c>
      <c r="AG1627" s="116">
        <f t="shared" si="406"/>
        <v>80</v>
      </c>
      <c r="AH1627" s="116">
        <f t="shared" si="407"/>
        <v>89</v>
      </c>
      <c r="AI1627" s="116">
        <f t="shared" si="408"/>
        <v>92</v>
      </c>
      <c r="AJ1627" s="116">
        <f t="shared" si="409"/>
        <v>0</v>
      </c>
      <c r="AK1627" s="116">
        <f t="shared" si="410"/>
        <v>0</v>
      </c>
      <c r="AL1627" s="116">
        <f t="shared" si="411"/>
        <v>0</v>
      </c>
      <c r="AM1627" s="116">
        <f t="shared" si="412"/>
        <v>0</v>
      </c>
      <c r="AN1627" s="116">
        <f t="shared" si="413"/>
        <v>0</v>
      </c>
      <c r="AO1627" s="116">
        <f t="shared" si="414"/>
        <v>0</v>
      </c>
      <c r="AP1627" s="116">
        <f t="shared" si="415"/>
        <v>0</v>
      </c>
      <c r="AQ1627" s="116">
        <f t="shared" si="416"/>
        <v>261</v>
      </c>
    </row>
    <row r="1628" spans="1:43" x14ac:dyDescent="0.25">
      <c r="A1628" s="119" t="s">
        <v>2037</v>
      </c>
      <c r="B1628" s="119" t="s">
        <v>2038</v>
      </c>
      <c r="C1628" s="120">
        <v>0</v>
      </c>
      <c r="D1628" s="120">
        <v>0</v>
      </c>
      <c r="E1628" s="120">
        <v>0</v>
      </c>
      <c r="F1628" s="120">
        <v>0</v>
      </c>
      <c r="G1628" s="120">
        <v>0</v>
      </c>
      <c r="H1628" s="120">
        <v>0</v>
      </c>
      <c r="I1628" s="120">
        <v>0</v>
      </c>
      <c r="J1628" s="120">
        <v>0</v>
      </c>
      <c r="K1628" s="120">
        <v>0</v>
      </c>
      <c r="L1628" s="120">
        <v>0</v>
      </c>
      <c r="M1628" s="120">
        <v>4</v>
      </c>
      <c r="N1628" s="120">
        <v>17</v>
      </c>
      <c r="O1628" s="120">
        <v>10</v>
      </c>
      <c r="P1628" s="120">
        <v>8</v>
      </c>
      <c r="Q1628" s="120">
        <v>0</v>
      </c>
      <c r="R1628" s="120">
        <v>39</v>
      </c>
      <c r="AB1628" s="116">
        <f t="shared" si="401"/>
        <v>0</v>
      </c>
      <c r="AC1628" s="116">
        <f t="shared" si="402"/>
        <v>0</v>
      </c>
      <c r="AD1628" s="116">
        <f t="shared" si="403"/>
        <v>0</v>
      </c>
      <c r="AE1628" s="116">
        <f t="shared" si="404"/>
        <v>0</v>
      </c>
      <c r="AF1628" s="116">
        <f t="shared" si="405"/>
        <v>0</v>
      </c>
      <c r="AG1628" s="116">
        <f t="shared" si="406"/>
        <v>0</v>
      </c>
      <c r="AH1628" s="116">
        <f t="shared" si="407"/>
        <v>0</v>
      </c>
      <c r="AI1628" s="116">
        <f t="shared" si="408"/>
        <v>0</v>
      </c>
      <c r="AJ1628" s="116">
        <f t="shared" si="409"/>
        <v>0</v>
      </c>
      <c r="AK1628" s="116">
        <f t="shared" si="410"/>
        <v>0</v>
      </c>
      <c r="AL1628" s="116">
        <f t="shared" si="411"/>
        <v>4</v>
      </c>
      <c r="AM1628" s="116">
        <f t="shared" si="412"/>
        <v>17</v>
      </c>
      <c r="AN1628" s="116">
        <f t="shared" si="413"/>
        <v>10</v>
      </c>
      <c r="AO1628" s="116">
        <f t="shared" si="414"/>
        <v>8</v>
      </c>
      <c r="AP1628" s="116">
        <f t="shared" si="415"/>
        <v>0</v>
      </c>
      <c r="AQ1628" s="116">
        <f t="shared" si="416"/>
        <v>39</v>
      </c>
    </row>
    <row r="1629" spans="1:43" x14ac:dyDescent="0.25">
      <c r="A1629" s="119" t="s">
        <v>2037</v>
      </c>
      <c r="B1629" s="119" t="s">
        <v>2039</v>
      </c>
      <c r="C1629" s="120">
        <v>77</v>
      </c>
      <c r="D1629" s="120">
        <v>165</v>
      </c>
      <c r="E1629" s="120">
        <v>168</v>
      </c>
      <c r="F1629" s="120">
        <v>167</v>
      </c>
      <c r="G1629" s="120">
        <v>174</v>
      </c>
      <c r="H1629" s="120">
        <v>161</v>
      </c>
      <c r="I1629" s="120">
        <v>0</v>
      </c>
      <c r="J1629" s="120">
        <v>0</v>
      </c>
      <c r="K1629" s="120">
        <v>0</v>
      </c>
      <c r="L1629" s="120">
        <v>0</v>
      </c>
      <c r="M1629" s="120">
        <v>0</v>
      </c>
      <c r="N1629" s="120">
        <v>0</v>
      </c>
      <c r="O1629" s="120">
        <v>0</v>
      </c>
      <c r="P1629" s="120">
        <v>0</v>
      </c>
      <c r="Q1629" s="120">
        <v>0</v>
      </c>
      <c r="R1629" s="120">
        <v>912</v>
      </c>
      <c r="AB1629" s="116">
        <f t="shared" si="401"/>
        <v>77</v>
      </c>
      <c r="AC1629" s="116">
        <f t="shared" si="402"/>
        <v>165</v>
      </c>
      <c r="AD1629" s="116">
        <f t="shared" si="403"/>
        <v>168</v>
      </c>
      <c r="AE1629" s="116">
        <f t="shared" si="404"/>
        <v>167</v>
      </c>
      <c r="AF1629" s="116">
        <f t="shared" si="405"/>
        <v>174</v>
      </c>
      <c r="AG1629" s="116">
        <f t="shared" si="406"/>
        <v>161</v>
      </c>
      <c r="AH1629" s="116">
        <f t="shared" si="407"/>
        <v>0</v>
      </c>
      <c r="AI1629" s="116">
        <f t="shared" si="408"/>
        <v>0</v>
      </c>
      <c r="AJ1629" s="116">
        <f t="shared" si="409"/>
        <v>0</v>
      </c>
      <c r="AK1629" s="116">
        <f t="shared" si="410"/>
        <v>0</v>
      </c>
      <c r="AL1629" s="116">
        <f t="shared" si="411"/>
        <v>0</v>
      </c>
      <c r="AM1629" s="116">
        <f t="shared" si="412"/>
        <v>0</v>
      </c>
      <c r="AN1629" s="116">
        <f t="shared" si="413"/>
        <v>0</v>
      </c>
      <c r="AO1629" s="116">
        <f t="shared" si="414"/>
        <v>0</v>
      </c>
      <c r="AP1629" s="116">
        <f t="shared" si="415"/>
        <v>0</v>
      </c>
      <c r="AQ1629" s="116">
        <f t="shared" si="416"/>
        <v>912</v>
      </c>
    </row>
    <row r="1630" spans="1:43" x14ac:dyDescent="0.25">
      <c r="A1630" s="119" t="s">
        <v>2037</v>
      </c>
      <c r="B1630" s="119" t="s">
        <v>2040</v>
      </c>
      <c r="C1630" s="120">
        <v>0</v>
      </c>
      <c r="D1630" s="120">
        <v>0</v>
      </c>
      <c r="E1630" s="120">
        <v>0</v>
      </c>
      <c r="F1630" s="120">
        <v>0</v>
      </c>
      <c r="G1630" s="120">
        <v>0</v>
      </c>
      <c r="H1630" s="120">
        <v>0</v>
      </c>
      <c r="I1630" s="120">
        <v>141</v>
      </c>
      <c r="J1630" s="120">
        <v>140</v>
      </c>
      <c r="K1630" s="120">
        <v>151</v>
      </c>
      <c r="L1630" s="120">
        <v>0</v>
      </c>
      <c r="M1630" s="120">
        <v>0</v>
      </c>
      <c r="N1630" s="120">
        <v>0</v>
      </c>
      <c r="O1630" s="120">
        <v>0</v>
      </c>
      <c r="P1630" s="120">
        <v>0</v>
      </c>
      <c r="Q1630" s="120">
        <v>0</v>
      </c>
      <c r="R1630" s="120">
        <v>432</v>
      </c>
      <c r="AB1630" s="116">
        <f t="shared" si="401"/>
        <v>0</v>
      </c>
      <c r="AC1630" s="116">
        <f t="shared" si="402"/>
        <v>0</v>
      </c>
      <c r="AD1630" s="116">
        <f t="shared" si="403"/>
        <v>0</v>
      </c>
      <c r="AE1630" s="116">
        <f t="shared" si="404"/>
        <v>0</v>
      </c>
      <c r="AF1630" s="116">
        <f t="shared" si="405"/>
        <v>0</v>
      </c>
      <c r="AG1630" s="116">
        <f t="shared" si="406"/>
        <v>0</v>
      </c>
      <c r="AH1630" s="116">
        <f t="shared" si="407"/>
        <v>141</v>
      </c>
      <c r="AI1630" s="116">
        <f t="shared" si="408"/>
        <v>140</v>
      </c>
      <c r="AJ1630" s="116">
        <f t="shared" si="409"/>
        <v>151</v>
      </c>
      <c r="AK1630" s="116">
        <f t="shared" si="410"/>
        <v>0</v>
      </c>
      <c r="AL1630" s="116">
        <f t="shared" si="411"/>
        <v>0</v>
      </c>
      <c r="AM1630" s="116">
        <f t="shared" si="412"/>
        <v>0</v>
      </c>
      <c r="AN1630" s="116">
        <f t="shared" si="413"/>
        <v>0</v>
      </c>
      <c r="AO1630" s="116">
        <f t="shared" si="414"/>
        <v>0</v>
      </c>
      <c r="AP1630" s="116">
        <f t="shared" si="415"/>
        <v>0</v>
      </c>
      <c r="AQ1630" s="116">
        <f t="shared" si="416"/>
        <v>432</v>
      </c>
    </row>
    <row r="1631" spans="1:43" x14ac:dyDescent="0.25">
      <c r="A1631" s="119" t="s">
        <v>2037</v>
      </c>
      <c r="B1631" s="119" t="s">
        <v>2041</v>
      </c>
      <c r="C1631" s="120">
        <v>0</v>
      </c>
      <c r="D1631" s="120">
        <v>0</v>
      </c>
      <c r="E1631" s="120">
        <v>0</v>
      </c>
      <c r="F1631" s="120">
        <v>0</v>
      </c>
      <c r="G1631" s="120">
        <v>0</v>
      </c>
      <c r="H1631" s="120">
        <v>0</v>
      </c>
      <c r="I1631" s="120">
        <v>0</v>
      </c>
      <c r="J1631" s="120">
        <v>0</v>
      </c>
      <c r="K1631" s="120">
        <v>0</v>
      </c>
      <c r="L1631" s="120">
        <v>120</v>
      </c>
      <c r="M1631" s="120">
        <v>115</v>
      </c>
      <c r="N1631" s="120">
        <v>107</v>
      </c>
      <c r="O1631" s="120">
        <v>102</v>
      </c>
      <c r="P1631" s="120">
        <v>77</v>
      </c>
      <c r="Q1631" s="120">
        <v>12</v>
      </c>
      <c r="R1631" s="120">
        <v>533</v>
      </c>
      <c r="AB1631" s="116">
        <f t="shared" si="401"/>
        <v>0</v>
      </c>
      <c r="AC1631" s="116">
        <f t="shared" si="402"/>
        <v>0</v>
      </c>
      <c r="AD1631" s="116">
        <f t="shared" si="403"/>
        <v>0</v>
      </c>
      <c r="AE1631" s="116">
        <f t="shared" si="404"/>
        <v>0</v>
      </c>
      <c r="AF1631" s="116">
        <f t="shared" si="405"/>
        <v>0</v>
      </c>
      <c r="AG1631" s="116">
        <f t="shared" si="406"/>
        <v>0</v>
      </c>
      <c r="AH1631" s="116">
        <f t="shared" si="407"/>
        <v>0</v>
      </c>
      <c r="AI1631" s="116">
        <f t="shared" si="408"/>
        <v>0</v>
      </c>
      <c r="AJ1631" s="116">
        <f t="shared" si="409"/>
        <v>0</v>
      </c>
      <c r="AK1631" s="116">
        <f t="shared" si="410"/>
        <v>120</v>
      </c>
      <c r="AL1631" s="116">
        <f t="shared" si="411"/>
        <v>115</v>
      </c>
      <c r="AM1631" s="116">
        <f t="shared" si="412"/>
        <v>107</v>
      </c>
      <c r="AN1631" s="116">
        <f t="shared" si="413"/>
        <v>102</v>
      </c>
      <c r="AO1631" s="116">
        <f t="shared" si="414"/>
        <v>77</v>
      </c>
      <c r="AP1631" s="116">
        <f t="shared" si="415"/>
        <v>12</v>
      </c>
      <c r="AQ1631" s="116">
        <f t="shared" si="416"/>
        <v>533</v>
      </c>
    </row>
    <row r="1632" spans="1:43" x14ac:dyDescent="0.25">
      <c r="A1632" s="119" t="s">
        <v>2042</v>
      </c>
      <c r="B1632" s="119" t="s">
        <v>2043</v>
      </c>
      <c r="C1632" s="120">
        <v>3</v>
      </c>
      <c r="D1632" s="120">
        <v>3</v>
      </c>
      <c r="E1632" s="120">
        <v>2</v>
      </c>
      <c r="F1632" s="120">
        <v>2</v>
      </c>
      <c r="G1632" s="120">
        <v>5</v>
      </c>
      <c r="H1632" s="120">
        <v>6</v>
      </c>
      <c r="I1632" s="120">
        <v>3</v>
      </c>
      <c r="J1632" s="120">
        <v>3</v>
      </c>
      <c r="K1632" s="120">
        <v>0</v>
      </c>
      <c r="L1632" s="120">
        <v>0</v>
      </c>
      <c r="M1632" s="120">
        <v>0</v>
      </c>
      <c r="N1632" s="120">
        <v>0</v>
      </c>
      <c r="O1632" s="120">
        <v>0</v>
      </c>
      <c r="P1632" s="120">
        <v>0</v>
      </c>
      <c r="Q1632" s="120">
        <v>0</v>
      </c>
      <c r="R1632" s="120">
        <v>27</v>
      </c>
      <c r="AB1632" s="116">
        <f t="shared" si="401"/>
        <v>3</v>
      </c>
      <c r="AC1632" s="116">
        <f t="shared" si="402"/>
        <v>3</v>
      </c>
      <c r="AD1632" s="116">
        <f t="shared" si="403"/>
        <v>2</v>
      </c>
      <c r="AE1632" s="116">
        <f t="shared" si="404"/>
        <v>2</v>
      </c>
      <c r="AF1632" s="116">
        <f t="shared" si="405"/>
        <v>5</v>
      </c>
      <c r="AG1632" s="116">
        <f t="shared" si="406"/>
        <v>6</v>
      </c>
      <c r="AH1632" s="116">
        <f t="shared" si="407"/>
        <v>3</v>
      </c>
      <c r="AI1632" s="116">
        <f t="shared" si="408"/>
        <v>3</v>
      </c>
      <c r="AJ1632" s="116">
        <f t="shared" si="409"/>
        <v>0</v>
      </c>
      <c r="AK1632" s="116">
        <f t="shared" si="410"/>
        <v>0</v>
      </c>
      <c r="AL1632" s="116">
        <f t="shared" si="411"/>
        <v>0</v>
      </c>
      <c r="AM1632" s="116">
        <f t="shared" si="412"/>
        <v>0</v>
      </c>
      <c r="AN1632" s="116">
        <f t="shared" si="413"/>
        <v>0</v>
      </c>
      <c r="AO1632" s="116">
        <f t="shared" si="414"/>
        <v>0</v>
      </c>
      <c r="AP1632" s="116">
        <f t="shared" si="415"/>
        <v>0</v>
      </c>
      <c r="AQ1632" s="116">
        <f t="shared" si="416"/>
        <v>27</v>
      </c>
    </row>
    <row r="1633" spans="1:43" x14ac:dyDescent="0.25">
      <c r="A1633" s="119" t="s">
        <v>2044</v>
      </c>
      <c r="B1633" s="119" t="s">
        <v>2045</v>
      </c>
      <c r="C1633" s="120">
        <v>17</v>
      </c>
      <c r="D1633" s="120">
        <v>54</v>
      </c>
      <c r="E1633" s="120">
        <v>49</v>
      </c>
      <c r="F1633" s="120">
        <v>41</v>
      </c>
      <c r="G1633" s="120">
        <v>57</v>
      </c>
      <c r="H1633" s="120">
        <v>50</v>
      </c>
      <c r="I1633" s="120">
        <v>52</v>
      </c>
      <c r="J1633" s="120">
        <v>0</v>
      </c>
      <c r="K1633" s="120">
        <v>0</v>
      </c>
      <c r="L1633" s="120">
        <v>0</v>
      </c>
      <c r="M1633" s="120">
        <v>0</v>
      </c>
      <c r="N1633" s="120">
        <v>0</v>
      </c>
      <c r="O1633" s="120">
        <v>0</v>
      </c>
      <c r="P1633" s="120">
        <v>0</v>
      </c>
      <c r="Q1633" s="120">
        <v>0</v>
      </c>
      <c r="R1633" s="120">
        <v>320</v>
      </c>
      <c r="AB1633" s="116">
        <f t="shared" si="401"/>
        <v>17</v>
      </c>
      <c r="AC1633" s="116">
        <f t="shared" si="402"/>
        <v>54</v>
      </c>
      <c r="AD1633" s="116">
        <f t="shared" si="403"/>
        <v>49</v>
      </c>
      <c r="AE1633" s="116">
        <f t="shared" si="404"/>
        <v>41</v>
      </c>
      <c r="AF1633" s="116">
        <f t="shared" si="405"/>
        <v>57</v>
      </c>
      <c r="AG1633" s="116">
        <f t="shared" si="406"/>
        <v>50</v>
      </c>
      <c r="AH1633" s="116">
        <f t="shared" si="407"/>
        <v>52</v>
      </c>
      <c r="AI1633" s="116">
        <f t="shared" si="408"/>
        <v>0</v>
      </c>
      <c r="AJ1633" s="116">
        <f t="shared" si="409"/>
        <v>0</v>
      </c>
      <c r="AK1633" s="116">
        <f t="shared" si="410"/>
        <v>0</v>
      </c>
      <c r="AL1633" s="116">
        <f t="shared" si="411"/>
        <v>0</v>
      </c>
      <c r="AM1633" s="116">
        <f t="shared" si="412"/>
        <v>0</v>
      </c>
      <c r="AN1633" s="116">
        <f t="shared" si="413"/>
        <v>0</v>
      </c>
      <c r="AO1633" s="116">
        <f t="shared" si="414"/>
        <v>0</v>
      </c>
      <c r="AP1633" s="116">
        <f t="shared" si="415"/>
        <v>0</v>
      </c>
      <c r="AQ1633" s="116">
        <f t="shared" si="416"/>
        <v>320</v>
      </c>
    </row>
    <row r="1634" spans="1:43" x14ac:dyDescent="0.25">
      <c r="A1634" s="119" t="s">
        <v>2044</v>
      </c>
      <c r="B1634" s="119" t="s">
        <v>2046</v>
      </c>
      <c r="C1634" s="120">
        <v>150</v>
      </c>
      <c r="D1634" s="120">
        <v>101</v>
      </c>
      <c r="E1634" s="120">
        <v>107</v>
      </c>
      <c r="F1634" s="120">
        <v>112</v>
      </c>
      <c r="G1634" s="120">
        <v>106</v>
      </c>
      <c r="H1634" s="120">
        <v>93</v>
      </c>
      <c r="I1634" s="120">
        <v>89</v>
      </c>
      <c r="J1634" s="120">
        <v>0</v>
      </c>
      <c r="K1634" s="120">
        <v>0</v>
      </c>
      <c r="L1634" s="120">
        <v>0</v>
      </c>
      <c r="M1634" s="120">
        <v>0</v>
      </c>
      <c r="N1634" s="120">
        <v>0</v>
      </c>
      <c r="O1634" s="120">
        <v>0</v>
      </c>
      <c r="P1634" s="120">
        <v>0</v>
      </c>
      <c r="Q1634" s="120">
        <v>0</v>
      </c>
      <c r="R1634" s="118">
        <v>758</v>
      </c>
      <c r="AB1634" s="116">
        <f t="shared" si="401"/>
        <v>150</v>
      </c>
      <c r="AC1634" s="116">
        <f t="shared" si="402"/>
        <v>101</v>
      </c>
      <c r="AD1634" s="116">
        <f t="shared" si="403"/>
        <v>107</v>
      </c>
      <c r="AE1634" s="116">
        <f t="shared" si="404"/>
        <v>112</v>
      </c>
      <c r="AF1634" s="116">
        <f t="shared" si="405"/>
        <v>106</v>
      </c>
      <c r="AG1634" s="116">
        <f t="shared" si="406"/>
        <v>93</v>
      </c>
      <c r="AH1634" s="116">
        <f t="shared" si="407"/>
        <v>89</v>
      </c>
      <c r="AI1634" s="116">
        <f t="shared" si="408"/>
        <v>0</v>
      </c>
      <c r="AJ1634" s="116">
        <f t="shared" si="409"/>
        <v>0</v>
      </c>
      <c r="AK1634" s="116">
        <f t="shared" si="410"/>
        <v>0</v>
      </c>
      <c r="AL1634" s="116">
        <f t="shared" si="411"/>
        <v>0</v>
      </c>
      <c r="AM1634" s="116">
        <f t="shared" si="412"/>
        <v>0</v>
      </c>
      <c r="AN1634" s="116">
        <f t="shared" si="413"/>
        <v>0</v>
      </c>
      <c r="AO1634" s="116">
        <f t="shared" si="414"/>
        <v>0</v>
      </c>
      <c r="AP1634" s="116">
        <f t="shared" si="415"/>
        <v>0</v>
      </c>
      <c r="AQ1634" s="116">
        <f t="shared" si="416"/>
        <v>758</v>
      </c>
    </row>
    <row r="1635" spans="1:43" x14ac:dyDescent="0.25">
      <c r="A1635" s="119" t="s">
        <v>2044</v>
      </c>
      <c r="B1635" s="119" t="s">
        <v>2047</v>
      </c>
      <c r="C1635" s="120">
        <v>18</v>
      </c>
      <c r="D1635" s="120">
        <v>85</v>
      </c>
      <c r="E1635" s="120">
        <v>79</v>
      </c>
      <c r="F1635" s="120">
        <v>45</v>
      </c>
      <c r="G1635" s="120">
        <v>69</v>
      </c>
      <c r="H1635" s="120">
        <v>54</v>
      </c>
      <c r="I1635" s="120">
        <v>72</v>
      </c>
      <c r="J1635" s="120">
        <v>0</v>
      </c>
      <c r="K1635" s="120">
        <v>0</v>
      </c>
      <c r="L1635" s="120">
        <v>0</v>
      </c>
      <c r="M1635" s="120">
        <v>0</v>
      </c>
      <c r="N1635" s="120">
        <v>0</v>
      </c>
      <c r="O1635" s="120">
        <v>0</v>
      </c>
      <c r="P1635" s="120">
        <v>0</v>
      </c>
      <c r="Q1635" s="120">
        <v>0</v>
      </c>
      <c r="R1635" s="120">
        <v>422</v>
      </c>
      <c r="AB1635" s="116">
        <f t="shared" si="401"/>
        <v>18</v>
      </c>
      <c r="AC1635" s="116">
        <f t="shared" si="402"/>
        <v>85</v>
      </c>
      <c r="AD1635" s="116">
        <f t="shared" si="403"/>
        <v>79</v>
      </c>
      <c r="AE1635" s="116">
        <f t="shared" si="404"/>
        <v>45</v>
      </c>
      <c r="AF1635" s="116">
        <f t="shared" si="405"/>
        <v>69</v>
      </c>
      <c r="AG1635" s="116">
        <f t="shared" si="406"/>
        <v>54</v>
      </c>
      <c r="AH1635" s="116">
        <f t="shared" si="407"/>
        <v>72</v>
      </c>
      <c r="AI1635" s="116">
        <f t="shared" si="408"/>
        <v>0</v>
      </c>
      <c r="AJ1635" s="116">
        <f t="shared" si="409"/>
        <v>0</v>
      </c>
      <c r="AK1635" s="116">
        <f t="shared" si="410"/>
        <v>0</v>
      </c>
      <c r="AL1635" s="116">
        <f t="shared" si="411"/>
        <v>0</v>
      </c>
      <c r="AM1635" s="116">
        <f t="shared" si="412"/>
        <v>0</v>
      </c>
      <c r="AN1635" s="116">
        <f t="shared" si="413"/>
        <v>0</v>
      </c>
      <c r="AO1635" s="116">
        <f t="shared" si="414"/>
        <v>0</v>
      </c>
      <c r="AP1635" s="116">
        <f t="shared" si="415"/>
        <v>0</v>
      </c>
      <c r="AQ1635" s="116">
        <f t="shared" si="416"/>
        <v>422</v>
      </c>
    </row>
    <row r="1636" spans="1:43" x14ac:dyDescent="0.25">
      <c r="A1636" s="119" t="s">
        <v>2044</v>
      </c>
      <c r="B1636" s="119" t="s">
        <v>2048</v>
      </c>
      <c r="C1636" s="120">
        <v>0</v>
      </c>
      <c r="D1636" s="120">
        <v>0</v>
      </c>
      <c r="E1636" s="120">
        <v>0</v>
      </c>
      <c r="F1636" s="120">
        <v>0</v>
      </c>
      <c r="G1636" s="120">
        <v>0</v>
      </c>
      <c r="H1636" s="120">
        <v>0</v>
      </c>
      <c r="I1636" s="120">
        <v>0</v>
      </c>
      <c r="J1636" s="120">
        <v>0</v>
      </c>
      <c r="K1636" s="120">
        <v>0</v>
      </c>
      <c r="L1636" s="120">
        <v>0</v>
      </c>
      <c r="M1636" s="120">
        <v>177</v>
      </c>
      <c r="N1636" s="120">
        <v>191</v>
      </c>
      <c r="O1636" s="120">
        <v>193</v>
      </c>
      <c r="P1636" s="120">
        <v>200</v>
      </c>
      <c r="Q1636" s="120">
        <v>0</v>
      </c>
      <c r="R1636" s="120">
        <v>761</v>
      </c>
      <c r="AB1636" s="116">
        <f t="shared" si="401"/>
        <v>0</v>
      </c>
      <c r="AC1636" s="116">
        <f t="shared" si="402"/>
        <v>0</v>
      </c>
      <c r="AD1636" s="116">
        <f t="shared" si="403"/>
        <v>0</v>
      </c>
      <c r="AE1636" s="116">
        <f t="shared" si="404"/>
        <v>0</v>
      </c>
      <c r="AF1636" s="116">
        <f t="shared" si="405"/>
        <v>0</v>
      </c>
      <c r="AG1636" s="116">
        <f t="shared" si="406"/>
        <v>0</v>
      </c>
      <c r="AH1636" s="116">
        <f t="shared" si="407"/>
        <v>0</v>
      </c>
      <c r="AI1636" s="116">
        <f t="shared" si="408"/>
        <v>0</v>
      </c>
      <c r="AJ1636" s="116">
        <f t="shared" si="409"/>
        <v>0</v>
      </c>
      <c r="AK1636" s="116">
        <f t="shared" si="410"/>
        <v>0</v>
      </c>
      <c r="AL1636" s="116">
        <f t="shared" si="411"/>
        <v>177</v>
      </c>
      <c r="AM1636" s="116">
        <f t="shared" si="412"/>
        <v>191</v>
      </c>
      <c r="AN1636" s="116">
        <f t="shared" si="413"/>
        <v>193</v>
      </c>
      <c r="AO1636" s="116">
        <f t="shared" si="414"/>
        <v>200</v>
      </c>
      <c r="AP1636" s="116">
        <f t="shared" si="415"/>
        <v>0</v>
      </c>
      <c r="AQ1636" s="116">
        <f t="shared" si="416"/>
        <v>761</v>
      </c>
    </row>
    <row r="1637" spans="1:43" x14ac:dyDescent="0.25">
      <c r="A1637" s="119" t="s">
        <v>2044</v>
      </c>
      <c r="B1637" s="119" t="s">
        <v>2049</v>
      </c>
      <c r="C1637" s="120">
        <v>0</v>
      </c>
      <c r="D1637" s="120">
        <v>0</v>
      </c>
      <c r="E1637" s="120">
        <v>0</v>
      </c>
      <c r="F1637" s="120">
        <v>0</v>
      </c>
      <c r="G1637" s="120">
        <v>0</v>
      </c>
      <c r="H1637" s="120">
        <v>0</v>
      </c>
      <c r="I1637" s="120">
        <v>0</v>
      </c>
      <c r="J1637" s="120">
        <v>199</v>
      </c>
      <c r="K1637" s="120">
        <v>193</v>
      </c>
      <c r="L1637" s="120">
        <v>191</v>
      </c>
      <c r="M1637" s="120">
        <v>0</v>
      </c>
      <c r="N1637" s="120">
        <v>0</v>
      </c>
      <c r="O1637" s="120">
        <v>0</v>
      </c>
      <c r="P1637" s="120">
        <v>0</v>
      </c>
      <c r="Q1637" s="120">
        <v>0</v>
      </c>
      <c r="R1637" s="120">
        <v>583</v>
      </c>
      <c r="AB1637" s="116">
        <f t="shared" si="401"/>
        <v>0</v>
      </c>
      <c r="AC1637" s="116">
        <f t="shared" si="402"/>
        <v>0</v>
      </c>
      <c r="AD1637" s="116">
        <f t="shared" si="403"/>
        <v>0</v>
      </c>
      <c r="AE1637" s="116">
        <f t="shared" si="404"/>
        <v>0</v>
      </c>
      <c r="AF1637" s="116">
        <f t="shared" si="405"/>
        <v>0</v>
      </c>
      <c r="AG1637" s="116">
        <f t="shared" si="406"/>
        <v>0</v>
      </c>
      <c r="AH1637" s="116">
        <f t="shared" si="407"/>
        <v>0</v>
      </c>
      <c r="AI1637" s="116">
        <f t="shared" si="408"/>
        <v>199</v>
      </c>
      <c r="AJ1637" s="116">
        <f t="shared" si="409"/>
        <v>193</v>
      </c>
      <c r="AK1637" s="116">
        <f t="shared" si="410"/>
        <v>191</v>
      </c>
      <c r="AL1637" s="116">
        <f t="shared" si="411"/>
        <v>0</v>
      </c>
      <c r="AM1637" s="116">
        <f t="shared" si="412"/>
        <v>0</v>
      </c>
      <c r="AN1637" s="116">
        <f t="shared" si="413"/>
        <v>0</v>
      </c>
      <c r="AO1637" s="116">
        <f t="shared" si="414"/>
        <v>0</v>
      </c>
      <c r="AP1637" s="116">
        <f t="shared" si="415"/>
        <v>0</v>
      </c>
      <c r="AQ1637" s="116">
        <f t="shared" si="416"/>
        <v>583</v>
      </c>
    </row>
    <row r="1638" spans="1:43" x14ac:dyDescent="0.25">
      <c r="A1638" s="119" t="s">
        <v>2050</v>
      </c>
      <c r="B1638" s="119" t="s">
        <v>2051</v>
      </c>
      <c r="C1638" s="120">
        <v>0</v>
      </c>
      <c r="D1638" s="120">
        <v>67</v>
      </c>
      <c r="E1638" s="120">
        <v>80</v>
      </c>
      <c r="F1638" s="120">
        <v>82</v>
      </c>
      <c r="G1638" s="120">
        <v>88</v>
      </c>
      <c r="H1638" s="120">
        <v>103</v>
      </c>
      <c r="I1638" s="120">
        <v>75</v>
      </c>
      <c r="J1638" s="120">
        <v>0</v>
      </c>
      <c r="K1638" s="120">
        <v>0</v>
      </c>
      <c r="L1638" s="120">
        <v>0</v>
      </c>
      <c r="M1638" s="120">
        <v>0</v>
      </c>
      <c r="N1638" s="120">
        <v>0</v>
      </c>
      <c r="O1638" s="120">
        <v>0</v>
      </c>
      <c r="P1638" s="120">
        <v>0</v>
      </c>
      <c r="Q1638" s="120">
        <v>0</v>
      </c>
      <c r="R1638" s="120">
        <v>495</v>
      </c>
      <c r="AB1638" s="116">
        <f t="shared" si="401"/>
        <v>0</v>
      </c>
      <c r="AC1638" s="116">
        <f t="shared" si="402"/>
        <v>67</v>
      </c>
      <c r="AD1638" s="116">
        <f t="shared" si="403"/>
        <v>80</v>
      </c>
      <c r="AE1638" s="116">
        <f t="shared" si="404"/>
        <v>82</v>
      </c>
      <c r="AF1638" s="116">
        <f t="shared" si="405"/>
        <v>88</v>
      </c>
      <c r="AG1638" s="116">
        <f t="shared" si="406"/>
        <v>103</v>
      </c>
      <c r="AH1638" s="116">
        <f t="shared" si="407"/>
        <v>75</v>
      </c>
      <c r="AI1638" s="116">
        <f t="shared" si="408"/>
        <v>0</v>
      </c>
      <c r="AJ1638" s="116">
        <f t="shared" si="409"/>
        <v>0</v>
      </c>
      <c r="AK1638" s="116">
        <f t="shared" si="410"/>
        <v>0</v>
      </c>
      <c r="AL1638" s="116">
        <f t="shared" si="411"/>
        <v>0</v>
      </c>
      <c r="AM1638" s="116">
        <f t="shared" si="412"/>
        <v>0</v>
      </c>
      <c r="AN1638" s="116">
        <f t="shared" si="413"/>
        <v>0</v>
      </c>
      <c r="AO1638" s="116">
        <f t="shared" si="414"/>
        <v>0</v>
      </c>
      <c r="AP1638" s="116">
        <f t="shared" si="415"/>
        <v>0</v>
      </c>
      <c r="AQ1638" s="116">
        <f t="shared" si="416"/>
        <v>495</v>
      </c>
    </row>
    <row r="1639" spans="1:43" x14ac:dyDescent="0.25">
      <c r="A1639" s="119" t="s">
        <v>2050</v>
      </c>
      <c r="B1639" s="119" t="s">
        <v>2052</v>
      </c>
      <c r="C1639" s="120">
        <v>0</v>
      </c>
      <c r="D1639" s="120">
        <v>45</v>
      </c>
      <c r="E1639" s="120">
        <v>52</v>
      </c>
      <c r="F1639" s="120">
        <v>47</v>
      </c>
      <c r="G1639" s="120">
        <v>59</v>
      </c>
      <c r="H1639" s="120">
        <v>64</v>
      </c>
      <c r="I1639" s="120">
        <v>63</v>
      </c>
      <c r="J1639" s="120">
        <v>0</v>
      </c>
      <c r="K1639" s="120">
        <v>0</v>
      </c>
      <c r="L1639" s="120">
        <v>0</v>
      </c>
      <c r="M1639" s="120">
        <v>0</v>
      </c>
      <c r="N1639" s="120">
        <v>0</v>
      </c>
      <c r="O1639" s="120">
        <v>0</v>
      </c>
      <c r="P1639" s="120">
        <v>0</v>
      </c>
      <c r="Q1639" s="120">
        <v>0</v>
      </c>
      <c r="R1639" s="120">
        <v>330</v>
      </c>
      <c r="AB1639" s="116">
        <f t="shared" si="401"/>
        <v>0</v>
      </c>
      <c r="AC1639" s="116">
        <f t="shared" si="402"/>
        <v>45</v>
      </c>
      <c r="AD1639" s="116">
        <f t="shared" si="403"/>
        <v>52</v>
      </c>
      <c r="AE1639" s="116">
        <f t="shared" si="404"/>
        <v>47</v>
      </c>
      <c r="AF1639" s="116">
        <f t="shared" si="405"/>
        <v>59</v>
      </c>
      <c r="AG1639" s="116">
        <f t="shared" si="406"/>
        <v>64</v>
      </c>
      <c r="AH1639" s="116">
        <f t="shared" si="407"/>
        <v>63</v>
      </c>
      <c r="AI1639" s="116">
        <f t="shared" si="408"/>
        <v>0</v>
      </c>
      <c r="AJ1639" s="116">
        <f t="shared" si="409"/>
        <v>0</v>
      </c>
      <c r="AK1639" s="116">
        <f t="shared" si="410"/>
        <v>0</v>
      </c>
      <c r="AL1639" s="116">
        <f t="shared" si="411"/>
        <v>0</v>
      </c>
      <c r="AM1639" s="116">
        <f t="shared" si="412"/>
        <v>0</v>
      </c>
      <c r="AN1639" s="116">
        <f t="shared" si="413"/>
        <v>0</v>
      </c>
      <c r="AO1639" s="116">
        <f t="shared" si="414"/>
        <v>0</v>
      </c>
      <c r="AP1639" s="116">
        <f t="shared" si="415"/>
        <v>0</v>
      </c>
      <c r="AQ1639" s="116">
        <f t="shared" si="416"/>
        <v>330</v>
      </c>
    </row>
    <row r="1640" spans="1:43" x14ac:dyDescent="0.25">
      <c r="A1640" s="119" t="s">
        <v>2050</v>
      </c>
      <c r="B1640" s="119" t="s">
        <v>2053</v>
      </c>
      <c r="C1640" s="120">
        <v>0</v>
      </c>
      <c r="D1640" s="120">
        <v>51</v>
      </c>
      <c r="E1640" s="120">
        <v>58</v>
      </c>
      <c r="F1640" s="120">
        <v>54</v>
      </c>
      <c r="G1640" s="120">
        <v>64</v>
      </c>
      <c r="H1640" s="120">
        <v>66</v>
      </c>
      <c r="I1640" s="120">
        <v>66</v>
      </c>
      <c r="J1640" s="120">
        <v>0</v>
      </c>
      <c r="K1640" s="120">
        <v>0</v>
      </c>
      <c r="L1640" s="120">
        <v>0</v>
      </c>
      <c r="M1640" s="120">
        <v>0</v>
      </c>
      <c r="N1640" s="120">
        <v>0</v>
      </c>
      <c r="O1640" s="120">
        <v>0</v>
      </c>
      <c r="P1640" s="120">
        <v>0</v>
      </c>
      <c r="Q1640" s="120">
        <v>0</v>
      </c>
      <c r="R1640" s="120">
        <v>359</v>
      </c>
      <c r="AB1640" s="116">
        <f t="shared" si="401"/>
        <v>0</v>
      </c>
      <c r="AC1640" s="116">
        <f t="shared" si="402"/>
        <v>51</v>
      </c>
      <c r="AD1640" s="116">
        <f t="shared" si="403"/>
        <v>58</v>
      </c>
      <c r="AE1640" s="116">
        <f t="shared" si="404"/>
        <v>54</v>
      </c>
      <c r="AF1640" s="116">
        <f t="shared" si="405"/>
        <v>64</v>
      </c>
      <c r="AG1640" s="116">
        <f t="shared" si="406"/>
        <v>66</v>
      </c>
      <c r="AH1640" s="116">
        <f t="shared" si="407"/>
        <v>66</v>
      </c>
      <c r="AI1640" s="116">
        <f t="shared" si="408"/>
        <v>0</v>
      </c>
      <c r="AJ1640" s="116">
        <f t="shared" si="409"/>
        <v>0</v>
      </c>
      <c r="AK1640" s="116">
        <f t="shared" si="410"/>
        <v>0</v>
      </c>
      <c r="AL1640" s="116">
        <f t="shared" si="411"/>
        <v>0</v>
      </c>
      <c r="AM1640" s="116">
        <f t="shared" si="412"/>
        <v>0</v>
      </c>
      <c r="AN1640" s="116">
        <f t="shared" si="413"/>
        <v>0</v>
      </c>
      <c r="AO1640" s="116">
        <f t="shared" si="414"/>
        <v>0</v>
      </c>
      <c r="AP1640" s="116">
        <f t="shared" si="415"/>
        <v>0</v>
      </c>
      <c r="AQ1640" s="116">
        <f t="shared" si="416"/>
        <v>359</v>
      </c>
    </row>
    <row r="1641" spans="1:43" x14ac:dyDescent="0.25">
      <c r="A1641" s="119" t="s">
        <v>2050</v>
      </c>
      <c r="B1641" s="119" t="s">
        <v>2054</v>
      </c>
      <c r="C1641" s="120">
        <v>52</v>
      </c>
      <c r="D1641" s="120">
        <v>0</v>
      </c>
      <c r="E1641" s="120">
        <v>0</v>
      </c>
      <c r="F1641" s="120">
        <v>0</v>
      </c>
      <c r="G1641" s="120">
        <v>0</v>
      </c>
      <c r="H1641" s="120">
        <v>0</v>
      </c>
      <c r="I1641" s="120">
        <v>0</v>
      </c>
      <c r="J1641" s="120">
        <v>0</v>
      </c>
      <c r="K1641" s="120">
        <v>0</v>
      </c>
      <c r="L1641" s="120">
        <v>0</v>
      </c>
      <c r="M1641" s="120">
        <v>0</v>
      </c>
      <c r="N1641" s="120">
        <v>0</v>
      </c>
      <c r="O1641" s="120">
        <v>0</v>
      </c>
      <c r="P1641" s="120">
        <v>0</v>
      </c>
      <c r="Q1641" s="120">
        <v>0</v>
      </c>
      <c r="R1641" s="120">
        <v>52</v>
      </c>
      <c r="AB1641" s="116">
        <f t="shared" si="401"/>
        <v>52</v>
      </c>
      <c r="AC1641" s="116">
        <f t="shared" si="402"/>
        <v>0</v>
      </c>
      <c r="AD1641" s="116">
        <f t="shared" si="403"/>
        <v>0</v>
      </c>
      <c r="AE1641" s="116">
        <f t="shared" si="404"/>
        <v>0</v>
      </c>
      <c r="AF1641" s="116">
        <f t="shared" si="405"/>
        <v>0</v>
      </c>
      <c r="AG1641" s="116">
        <f t="shared" si="406"/>
        <v>0</v>
      </c>
      <c r="AH1641" s="116">
        <f t="shared" si="407"/>
        <v>0</v>
      </c>
      <c r="AI1641" s="116">
        <f t="shared" si="408"/>
        <v>0</v>
      </c>
      <c r="AJ1641" s="116">
        <f t="shared" si="409"/>
        <v>0</v>
      </c>
      <c r="AK1641" s="116">
        <f t="shared" si="410"/>
        <v>0</v>
      </c>
      <c r="AL1641" s="116">
        <f t="shared" si="411"/>
        <v>0</v>
      </c>
      <c r="AM1641" s="116">
        <f t="shared" si="412"/>
        <v>0</v>
      </c>
      <c r="AN1641" s="116">
        <f t="shared" si="413"/>
        <v>0</v>
      </c>
      <c r="AO1641" s="116">
        <f t="shared" si="414"/>
        <v>0</v>
      </c>
      <c r="AP1641" s="116">
        <f t="shared" si="415"/>
        <v>0</v>
      </c>
      <c r="AQ1641" s="116">
        <f t="shared" si="416"/>
        <v>52</v>
      </c>
    </row>
    <row r="1642" spans="1:43" x14ac:dyDescent="0.25">
      <c r="A1642" s="119" t="s">
        <v>2050</v>
      </c>
      <c r="B1642" s="119" t="s">
        <v>2055</v>
      </c>
      <c r="C1642" s="120">
        <v>0</v>
      </c>
      <c r="D1642" s="120">
        <v>0</v>
      </c>
      <c r="E1642" s="120">
        <v>0</v>
      </c>
      <c r="F1642" s="120">
        <v>0</v>
      </c>
      <c r="G1642" s="120">
        <v>0</v>
      </c>
      <c r="H1642" s="120">
        <v>0</v>
      </c>
      <c r="I1642" s="120">
        <v>0</v>
      </c>
      <c r="J1642" s="120">
        <v>0</v>
      </c>
      <c r="K1642" s="120">
        <v>0</v>
      </c>
      <c r="L1642" s="120">
        <v>0</v>
      </c>
      <c r="M1642" s="120">
        <v>193</v>
      </c>
      <c r="N1642" s="120">
        <v>197</v>
      </c>
      <c r="O1642" s="120">
        <v>196</v>
      </c>
      <c r="P1642" s="120">
        <v>217</v>
      </c>
      <c r="Q1642" s="120">
        <v>0</v>
      </c>
      <c r="R1642" s="120">
        <v>803</v>
      </c>
      <c r="AB1642" s="116">
        <f t="shared" si="401"/>
        <v>0</v>
      </c>
      <c r="AC1642" s="116">
        <f t="shared" si="402"/>
        <v>0</v>
      </c>
      <c r="AD1642" s="116">
        <f t="shared" si="403"/>
        <v>0</v>
      </c>
      <c r="AE1642" s="116">
        <f t="shared" si="404"/>
        <v>0</v>
      </c>
      <c r="AF1642" s="116">
        <f t="shared" si="405"/>
        <v>0</v>
      </c>
      <c r="AG1642" s="116">
        <f t="shared" si="406"/>
        <v>0</v>
      </c>
      <c r="AH1642" s="116">
        <f t="shared" si="407"/>
        <v>0</v>
      </c>
      <c r="AI1642" s="116">
        <f t="shared" si="408"/>
        <v>0</v>
      </c>
      <c r="AJ1642" s="116">
        <f t="shared" si="409"/>
        <v>0</v>
      </c>
      <c r="AK1642" s="116">
        <f t="shared" si="410"/>
        <v>0</v>
      </c>
      <c r="AL1642" s="116">
        <f t="shared" si="411"/>
        <v>193</v>
      </c>
      <c r="AM1642" s="116">
        <f t="shared" si="412"/>
        <v>197</v>
      </c>
      <c r="AN1642" s="116">
        <f t="shared" si="413"/>
        <v>196</v>
      </c>
      <c r="AO1642" s="116">
        <f t="shared" si="414"/>
        <v>217</v>
      </c>
      <c r="AP1642" s="116">
        <f t="shared" si="415"/>
        <v>0</v>
      </c>
      <c r="AQ1642" s="116">
        <f t="shared" si="416"/>
        <v>803</v>
      </c>
    </row>
    <row r="1643" spans="1:43" x14ac:dyDescent="0.25">
      <c r="A1643" s="119" t="s">
        <v>2050</v>
      </c>
      <c r="B1643" s="119" t="s">
        <v>2056</v>
      </c>
      <c r="C1643" s="120">
        <v>0</v>
      </c>
      <c r="D1643" s="120">
        <v>0</v>
      </c>
      <c r="E1643" s="120">
        <v>0</v>
      </c>
      <c r="F1643" s="120">
        <v>0</v>
      </c>
      <c r="G1643" s="120">
        <v>0</v>
      </c>
      <c r="H1643" s="120">
        <v>0</v>
      </c>
      <c r="I1643" s="120">
        <v>0</v>
      </c>
      <c r="J1643" s="120">
        <v>199</v>
      </c>
      <c r="K1643" s="120">
        <v>249</v>
      </c>
      <c r="L1643" s="120">
        <v>214</v>
      </c>
      <c r="M1643" s="120">
        <v>0</v>
      </c>
      <c r="N1643" s="120">
        <v>0</v>
      </c>
      <c r="O1643" s="120">
        <v>0</v>
      </c>
      <c r="P1643" s="120">
        <v>0</v>
      </c>
      <c r="Q1643" s="120">
        <v>0</v>
      </c>
      <c r="R1643" s="120">
        <v>662</v>
      </c>
      <c r="AB1643" s="116">
        <f t="shared" si="401"/>
        <v>0</v>
      </c>
      <c r="AC1643" s="116">
        <f t="shared" si="402"/>
        <v>0</v>
      </c>
      <c r="AD1643" s="116">
        <f t="shared" si="403"/>
        <v>0</v>
      </c>
      <c r="AE1643" s="116">
        <f t="shared" si="404"/>
        <v>0</v>
      </c>
      <c r="AF1643" s="116">
        <f t="shared" si="405"/>
        <v>0</v>
      </c>
      <c r="AG1643" s="116">
        <f t="shared" si="406"/>
        <v>0</v>
      </c>
      <c r="AH1643" s="116">
        <f t="shared" si="407"/>
        <v>0</v>
      </c>
      <c r="AI1643" s="116">
        <f t="shared" si="408"/>
        <v>199</v>
      </c>
      <c r="AJ1643" s="116">
        <f t="shared" si="409"/>
        <v>249</v>
      </c>
      <c r="AK1643" s="116">
        <f t="shared" si="410"/>
        <v>214</v>
      </c>
      <c r="AL1643" s="116">
        <f t="shared" si="411"/>
        <v>0</v>
      </c>
      <c r="AM1643" s="116">
        <f t="shared" si="412"/>
        <v>0</v>
      </c>
      <c r="AN1643" s="116">
        <f t="shared" si="413"/>
        <v>0</v>
      </c>
      <c r="AO1643" s="116">
        <f t="shared" si="414"/>
        <v>0</v>
      </c>
      <c r="AP1643" s="116">
        <f t="shared" si="415"/>
        <v>0</v>
      </c>
      <c r="AQ1643" s="116">
        <f t="shared" si="416"/>
        <v>662</v>
      </c>
    </row>
    <row r="1644" spans="1:43" x14ac:dyDescent="0.25">
      <c r="A1644" s="119" t="s">
        <v>2057</v>
      </c>
      <c r="B1644" s="119" t="s">
        <v>2058</v>
      </c>
      <c r="C1644" s="120">
        <v>0</v>
      </c>
      <c r="D1644" s="120">
        <v>0</v>
      </c>
      <c r="E1644" s="120">
        <v>0</v>
      </c>
      <c r="F1644" s="120">
        <v>0</v>
      </c>
      <c r="G1644" s="120">
        <v>0</v>
      </c>
      <c r="H1644" s="120">
        <v>0</v>
      </c>
      <c r="I1644" s="120">
        <v>0</v>
      </c>
      <c r="J1644" s="120">
        <v>0</v>
      </c>
      <c r="K1644" s="120">
        <v>0</v>
      </c>
      <c r="L1644" s="120">
        <v>0</v>
      </c>
      <c r="M1644" s="120">
        <v>113</v>
      </c>
      <c r="N1644" s="120">
        <v>107</v>
      </c>
      <c r="O1644" s="120">
        <v>88</v>
      </c>
      <c r="P1644" s="120">
        <v>96</v>
      </c>
      <c r="Q1644" s="120">
        <v>4</v>
      </c>
      <c r="R1644" s="120">
        <v>408</v>
      </c>
      <c r="AB1644" s="116">
        <f t="shared" si="401"/>
        <v>0</v>
      </c>
      <c r="AC1644" s="116">
        <f t="shared" si="402"/>
        <v>0</v>
      </c>
      <c r="AD1644" s="116">
        <f t="shared" si="403"/>
        <v>0</v>
      </c>
      <c r="AE1644" s="116">
        <f t="shared" si="404"/>
        <v>0</v>
      </c>
      <c r="AF1644" s="116">
        <f t="shared" si="405"/>
        <v>0</v>
      </c>
      <c r="AG1644" s="116">
        <f t="shared" si="406"/>
        <v>0</v>
      </c>
      <c r="AH1644" s="116">
        <f t="shared" si="407"/>
        <v>0</v>
      </c>
      <c r="AI1644" s="116">
        <f t="shared" si="408"/>
        <v>0</v>
      </c>
      <c r="AJ1644" s="116">
        <f t="shared" si="409"/>
        <v>0</v>
      </c>
      <c r="AK1644" s="116">
        <f t="shared" si="410"/>
        <v>0</v>
      </c>
      <c r="AL1644" s="116">
        <f t="shared" si="411"/>
        <v>113</v>
      </c>
      <c r="AM1644" s="116">
        <f t="shared" si="412"/>
        <v>107</v>
      </c>
      <c r="AN1644" s="116">
        <f t="shared" si="413"/>
        <v>88</v>
      </c>
      <c r="AO1644" s="116">
        <f t="shared" si="414"/>
        <v>96</v>
      </c>
      <c r="AP1644" s="116">
        <f t="shared" si="415"/>
        <v>4</v>
      </c>
      <c r="AQ1644" s="116">
        <f t="shared" si="416"/>
        <v>408</v>
      </c>
    </row>
    <row r="1645" spans="1:43" x14ac:dyDescent="0.25">
      <c r="A1645" s="119" t="s">
        <v>2057</v>
      </c>
      <c r="B1645" s="119" t="s">
        <v>2059</v>
      </c>
      <c r="C1645" s="120">
        <v>65</v>
      </c>
      <c r="D1645" s="120">
        <v>133</v>
      </c>
      <c r="E1645" s="120">
        <v>116</v>
      </c>
      <c r="F1645" s="120">
        <v>153</v>
      </c>
      <c r="G1645" s="120">
        <v>136</v>
      </c>
      <c r="H1645" s="120">
        <v>135</v>
      </c>
      <c r="I1645" s="120">
        <v>0</v>
      </c>
      <c r="J1645" s="120">
        <v>0</v>
      </c>
      <c r="K1645" s="120">
        <v>0</v>
      </c>
      <c r="L1645" s="120">
        <v>0</v>
      </c>
      <c r="M1645" s="120">
        <v>0</v>
      </c>
      <c r="N1645" s="120">
        <v>0</v>
      </c>
      <c r="O1645" s="120">
        <v>0</v>
      </c>
      <c r="P1645" s="120">
        <v>0</v>
      </c>
      <c r="Q1645" s="120">
        <v>0</v>
      </c>
      <c r="R1645" s="120">
        <v>738</v>
      </c>
      <c r="AB1645" s="116">
        <f t="shared" si="401"/>
        <v>65</v>
      </c>
      <c r="AC1645" s="116">
        <f t="shared" si="402"/>
        <v>133</v>
      </c>
      <c r="AD1645" s="116">
        <f t="shared" si="403"/>
        <v>116</v>
      </c>
      <c r="AE1645" s="116">
        <f t="shared" si="404"/>
        <v>153</v>
      </c>
      <c r="AF1645" s="116">
        <f t="shared" si="405"/>
        <v>136</v>
      </c>
      <c r="AG1645" s="116">
        <f t="shared" si="406"/>
        <v>135</v>
      </c>
      <c r="AH1645" s="116">
        <f t="shared" si="407"/>
        <v>0</v>
      </c>
      <c r="AI1645" s="116">
        <f t="shared" si="408"/>
        <v>0</v>
      </c>
      <c r="AJ1645" s="116">
        <f t="shared" si="409"/>
        <v>0</v>
      </c>
      <c r="AK1645" s="116">
        <f t="shared" si="410"/>
        <v>0</v>
      </c>
      <c r="AL1645" s="116">
        <f t="shared" si="411"/>
        <v>0</v>
      </c>
      <c r="AM1645" s="116">
        <f t="shared" si="412"/>
        <v>0</v>
      </c>
      <c r="AN1645" s="116">
        <f t="shared" si="413"/>
        <v>0</v>
      </c>
      <c r="AO1645" s="116">
        <f t="shared" si="414"/>
        <v>0</v>
      </c>
      <c r="AP1645" s="116">
        <f t="shared" si="415"/>
        <v>0</v>
      </c>
      <c r="AQ1645" s="116">
        <f t="shared" si="416"/>
        <v>738</v>
      </c>
    </row>
    <row r="1646" spans="1:43" x14ac:dyDescent="0.25">
      <c r="A1646" s="119" t="s">
        <v>2057</v>
      </c>
      <c r="B1646" s="119" t="s">
        <v>2060</v>
      </c>
      <c r="C1646" s="120">
        <v>0</v>
      </c>
      <c r="D1646" s="120">
        <v>0</v>
      </c>
      <c r="E1646" s="120">
        <v>0</v>
      </c>
      <c r="F1646" s="120">
        <v>0</v>
      </c>
      <c r="G1646" s="120">
        <v>0</v>
      </c>
      <c r="H1646" s="120">
        <v>0</v>
      </c>
      <c r="I1646" s="120">
        <v>137</v>
      </c>
      <c r="J1646" s="120">
        <v>136</v>
      </c>
      <c r="K1646" s="120">
        <v>138</v>
      </c>
      <c r="L1646" s="120">
        <v>155</v>
      </c>
      <c r="M1646" s="120">
        <v>0</v>
      </c>
      <c r="N1646" s="120">
        <v>0</v>
      </c>
      <c r="O1646" s="120">
        <v>0</v>
      </c>
      <c r="P1646" s="120">
        <v>0</v>
      </c>
      <c r="Q1646" s="120">
        <v>0</v>
      </c>
      <c r="R1646" s="120">
        <v>566</v>
      </c>
      <c r="AB1646" s="116">
        <f t="shared" si="401"/>
        <v>0</v>
      </c>
      <c r="AC1646" s="116">
        <f t="shared" si="402"/>
        <v>0</v>
      </c>
      <c r="AD1646" s="116">
        <f t="shared" si="403"/>
        <v>0</v>
      </c>
      <c r="AE1646" s="116">
        <f t="shared" si="404"/>
        <v>0</v>
      </c>
      <c r="AF1646" s="116">
        <f t="shared" si="405"/>
        <v>0</v>
      </c>
      <c r="AG1646" s="116">
        <f t="shared" si="406"/>
        <v>0</v>
      </c>
      <c r="AH1646" s="116">
        <f t="shared" si="407"/>
        <v>137</v>
      </c>
      <c r="AI1646" s="116">
        <f t="shared" si="408"/>
        <v>136</v>
      </c>
      <c r="AJ1646" s="116">
        <f t="shared" si="409"/>
        <v>138</v>
      </c>
      <c r="AK1646" s="116">
        <f t="shared" si="410"/>
        <v>155</v>
      </c>
      <c r="AL1646" s="116">
        <f t="shared" si="411"/>
        <v>0</v>
      </c>
      <c r="AM1646" s="116">
        <f t="shared" si="412"/>
        <v>0</v>
      </c>
      <c r="AN1646" s="116">
        <f t="shared" si="413"/>
        <v>0</v>
      </c>
      <c r="AO1646" s="116">
        <f t="shared" si="414"/>
        <v>0</v>
      </c>
      <c r="AP1646" s="116">
        <f t="shared" si="415"/>
        <v>0</v>
      </c>
      <c r="AQ1646" s="116">
        <f t="shared" si="416"/>
        <v>566</v>
      </c>
    </row>
    <row r="1647" spans="1:43" x14ac:dyDescent="0.25">
      <c r="A1647" s="119" t="s">
        <v>2061</v>
      </c>
      <c r="B1647" s="119" t="s">
        <v>2062</v>
      </c>
      <c r="C1647" s="120">
        <v>0</v>
      </c>
      <c r="D1647" s="120">
        <v>46</v>
      </c>
      <c r="E1647" s="120">
        <v>50</v>
      </c>
      <c r="F1647" s="120">
        <v>39</v>
      </c>
      <c r="G1647" s="120">
        <v>57</v>
      </c>
      <c r="H1647" s="120">
        <v>49</v>
      </c>
      <c r="I1647" s="120">
        <v>53</v>
      </c>
      <c r="J1647" s="120">
        <v>0</v>
      </c>
      <c r="K1647" s="120">
        <v>0</v>
      </c>
      <c r="L1647" s="120">
        <v>0</v>
      </c>
      <c r="M1647" s="120">
        <v>0</v>
      </c>
      <c r="N1647" s="120">
        <v>0</v>
      </c>
      <c r="O1647" s="120">
        <v>0</v>
      </c>
      <c r="P1647" s="120">
        <v>0</v>
      </c>
      <c r="Q1647" s="120">
        <v>0</v>
      </c>
      <c r="R1647" s="120">
        <v>294</v>
      </c>
      <c r="AB1647" s="116">
        <f t="shared" si="401"/>
        <v>0</v>
      </c>
      <c r="AC1647" s="116">
        <f t="shared" si="402"/>
        <v>46</v>
      </c>
      <c r="AD1647" s="116">
        <f t="shared" si="403"/>
        <v>50</v>
      </c>
      <c r="AE1647" s="116">
        <f t="shared" si="404"/>
        <v>39</v>
      </c>
      <c r="AF1647" s="116">
        <f t="shared" si="405"/>
        <v>57</v>
      </c>
      <c r="AG1647" s="116">
        <f t="shared" si="406"/>
        <v>49</v>
      </c>
      <c r="AH1647" s="116">
        <f t="shared" si="407"/>
        <v>53</v>
      </c>
      <c r="AI1647" s="116">
        <f t="shared" si="408"/>
        <v>0</v>
      </c>
      <c r="AJ1647" s="116">
        <f t="shared" si="409"/>
        <v>0</v>
      </c>
      <c r="AK1647" s="116">
        <f t="shared" si="410"/>
        <v>0</v>
      </c>
      <c r="AL1647" s="116">
        <f t="shared" si="411"/>
        <v>0</v>
      </c>
      <c r="AM1647" s="116">
        <f t="shared" si="412"/>
        <v>0</v>
      </c>
      <c r="AN1647" s="116">
        <f t="shared" si="413"/>
        <v>0</v>
      </c>
      <c r="AO1647" s="116">
        <f t="shared" si="414"/>
        <v>0</v>
      </c>
      <c r="AP1647" s="116">
        <f t="shared" si="415"/>
        <v>0</v>
      </c>
      <c r="AQ1647" s="116">
        <f t="shared" si="416"/>
        <v>294</v>
      </c>
    </row>
    <row r="1648" spans="1:43" x14ac:dyDescent="0.25">
      <c r="A1648" s="119" t="s">
        <v>2061</v>
      </c>
      <c r="B1648" s="119" t="s">
        <v>2063</v>
      </c>
      <c r="C1648" s="120">
        <v>0</v>
      </c>
      <c r="D1648" s="120">
        <v>44</v>
      </c>
      <c r="E1648" s="120">
        <v>46</v>
      </c>
      <c r="F1648" s="120">
        <v>49</v>
      </c>
      <c r="G1648" s="120">
        <v>58</v>
      </c>
      <c r="H1648" s="120">
        <v>45</v>
      </c>
      <c r="I1648" s="120">
        <v>38</v>
      </c>
      <c r="J1648" s="120">
        <v>0</v>
      </c>
      <c r="K1648" s="120">
        <v>0</v>
      </c>
      <c r="L1648" s="120">
        <v>0</v>
      </c>
      <c r="M1648" s="120">
        <v>0</v>
      </c>
      <c r="N1648" s="120">
        <v>0</v>
      </c>
      <c r="O1648" s="120">
        <v>0</v>
      </c>
      <c r="P1648" s="120">
        <v>0</v>
      </c>
      <c r="Q1648" s="120">
        <v>0</v>
      </c>
      <c r="R1648" s="120">
        <v>280</v>
      </c>
      <c r="AB1648" s="116">
        <f t="shared" si="401"/>
        <v>0</v>
      </c>
      <c r="AC1648" s="116">
        <f t="shared" si="402"/>
        <v>44</v>
      </c>
      <c r="AD1648" s="116">
        <f t="shared" si="403"/>
        <v>46</v>
      </c>
      <c r="AE1648" s="116">
        <f t="shared" si="404"/>
        <v>49</v>
      </c>
      <c r="AF1648" s="116">
        <f t="shared" si="405"/>
        <v>58</v>
      </c>
      <c r="AG1648" s="116">
        <f t="shared" si="406"/>
        <v>45</v>
      </c>
      <c r="AH1648" s="116">
        <f t="shared" si="407"/>
        <v>38</v>
      </c>
      <c r="AI1648" s="116">
        <f t="shared" si="408"/>
        <v>0</v>
      </c>
      <c r="AJ1648" s="116">
        <f t="shared" si="409"/>
        <v>0</v>
      </c>
      <c r="AK1648" s="116">
        <f t="shared" si="410"/>
        <v>0</v>
      </c>
      <c r="AL1648" s="116">
        <f t="shared" si="411"/>
        <v>0</v>
      </c>
      <c r="AM1648" s="116">
        <f t="shared" si="412"/>
        <v>0</v>
      </c>
      <c r="AN1648" s="116">
        <f t="shared" si="413"/>
        <v>0</v>
      </c>
      <c r="AO1648" s="116">
        <f t="shared" si="414"/>
        <v>0</v>
      </c>
      <c r="AP1648" s="116">
        <f t="shared" si="415"/>
        <v>0</v>
      </c>
      <c r="AQ1648" s="116">
        <f t="shared" si="416"/>
        <v>280</v>
      </c>
    </row>
    <row r="1649" spans="1:43" x14ac:dyDescent="0.25">
      <c r="A1649" s="119" t="s">
        <v>2061</v>
      </c>
      <c r="B1649" s="119" t="s">
        <v>2064</v>
      </c>
      <c r="C1649" s="120">
        <v>0</v>
      </c>
      <c r="D1649" s="120">
        <v>47</v>
      </c>
      <c r="E1649" s="120">
        <v>51</v>
      </c>
      <c r="F1649" s="120">
        <v>48</v>
      </c>
      <c r="G1649" s="120">
        <v>46</v>
      </c>
      <c r="H1649" s="120">
        <v>36</v>
      </c>
      <c r="I1649" s="120">
        <v>50</v>
      </c>
      <c r="J1649" s="120">
        <v>0</v>
      </c>
      <c r="K1649" s="120">
        <v>0</v>
      </c>
      <c r="L1649" s="120">
        <v>0</v>
      </c>
      <c r="M1649" s="120">
        <v>0</v>
      </c>
      <c r="N1649" s="120">
        <v>0</v>
      </c>
      <c r="O1649" s="120">
        <v>0</v>
      </c>
      <c r="P1649" s="120">
        <v>0</v>
      </c>
      <c r="Q1649" s="120">
        <v>0</v>
      </c>
      <c r="R1649" s="120">
        <v>278</v>
      </c>
      <c r="AB1649" s="116">
        <f t="shared" si="401"/>
        <v>0</v>
      </c>
      <c r="AC1649" s="116">
        <f t="shared" si="402"/>
        <v>47</v>
      </c>
      <c r="AD1649" s="116">
        <f t="shared" si="403"/>
        <v>51</v>
      </c>
      <c r="AE1649" s="116">
        <f t="shared" si="404"/>
        <v>48</v>
      </c>
      <c r="AF1649" s="116">
        <f t="shared" si="405"/>
        <v>46</v>
      </c>
      <c r="AG1649" s="116">
        <f t="shared" si="406"/>
        <v>36</v>
      </c>
      <c r="AH1649" s="116">
        <f t="shared" si="407"/>
        <v>50</v>
      </c>
      <c r="AI1649" s="116">
        <f t="shared" si="408"/>
        <v>0</v>
      </c>
      <c r="AJ1649" s="116">
        <f t="shared" si="409"/>
        <v>0</v>
      </c>
      <c r="AK1649" s="116">
        <f t="shared" si="410"/>
        <v>0</v>
      </c>
      <c r="AL1649" s="116">
        <f t="shared" si="411"/>
        <v>0</v>
      </c>
      <c r="AM1649" s="116">
        <f t="shared" si="412"/>
        <v>0</v>
      </c>
      <c r="AN1649" s="116">
        <f t="shared" si="413"/>
        <v>0</v>
      </c>
      <c r="AO1649" s="116">
        <f t="shared" si="414"/>
        <v>0</v>
      </c>
      <c r="AP1649" s="116">
        <f t="shared" si="415"/>
        <v>0</v>
      </c>
      <c r="AQ1649" s="116">
        <f t="shared" si="416"/>
        <v>278</v>
      </c>
    </row>
    <row r="1650" spans="1:43" x14ac:dyDescent="0.25">
      <c r="A1650" s="119" t="s">
        <v>2061</v>
      </c>
      <c r="B1650" s="119" t="s">
        <v>2065</v>
      </c>
      <c r="C1650" s="120">
        <v>0</v>
      </c>
      <c r="D1650" s="120">
        <v>41</v>
      </c>
      <c r="E1650" s="120">
        <v>43</v>
      </c>
      <c r="F1650" s="120">
        <v>54</v>
      </c>
      <c r="G1650" s="120">
        <v>60</v>
      </c>
      <c r="H1650" s="120">
        <v>36</v>
      </c>
      <c r="I1650" s="120">
        <v>52</v>
      </c>
      <c r="J1650" s="120">
        <v>0</v>
      </c>
      <c r="K1650" s="120">
        <v>0</v>
      </c>
      <c r="L1650" s="120">
        <v>0</v>
      </c>
      <c r="M1650" s="120">
        <v>0</v>
      </c>
      <c r="N1650" s="120">
        <v>0</v>
      </c>
      <c r="O1650" s="120">
        <v>0</v>
      </c>
      <c r="P1650" s="120">
        <v>0</v>
      </c>
      <c r="Q1650" s="120">
        <v>0</v>
      </c>
      <c r="R1650" s="120">
        <v>286</v>
      </c>
      <c r="AB1650" s="116">
        <f t="shared" si="401"/>
        <v>0</v>
      </c>
      <c r="AC1650" s="116">
        <f t="shared" si="402"/>
        <v>41</v>
      </c>
      <c r="AD1650" s="116">
        <f t="shared" si="403"/>
        <v>43</v>
      </c>
      <c r="AE1650" s="116">
        <f t="shared" si="404"/>
        <v>54</v>
      </c>
      <c r="AF1650" s="116">
        <f t="shared" si="405"/>
        <v>60</v>
      </c>
      <c r="AG1650" s="116">
        <f t="shared" si="406"/>
        <v>36</v>
      </c>
      <c r="AH1650" s="116">
        <f t="shared" si="407"/>
        <v>52</v>
      </c>
      <c r="AI1650" s="116">
        <f t="shared" si="408"/>
        <v>0</v>
      </c>
      <c r="AJ1650" s="116">
        <f t="shared" si="409"/>
        <v>0</v>
      </c>
      <c r="AK1650" s="116">
        <f t="shared" si="410"/>
        <v>0</v>
      </c>
      <c r="AL1650" s="116">
        <f t="shared" si="411"/>
        <v>0</v>
      </c>
      <c r="AM1650" s="116">
        <f t="shared" si="412"/>
        <v>0</v>
      </c>
      <c r="AN1650" s="116">
        <f t="shared" si="413"/>
        <v>0</v>
      </c>
      <c r="AO1650" s="116">
        <f t="shared" si="414"/>
        <v>0</v>
      </c>
      <c r="AP1650" s="116">
        <f t="shared" si="415"/>
        <v>0</v>
      </c>
      <c r="AQ1650" s="116">
        <f t="shared" si="416"/>
        <v>286</v>
      </c>
    </row>
    <row r="1651" spans="1:43" x14ac:dyDescent="0.25">
      <c r="A1651" s="119" t="s">
        <v>2061</v>
      </c>
      <c r="B1651" s="119" t="s">
        <v>2066</v>
      </c>
      <c r="C1651" s="120">
        <v>87</v>
      </c>
      <c r="D1651" s="120">
        <v>0</v>
      </c>
      <c r="E1651" s="120">
        <v>0</v>
      </c>
      <c r="F1651" s="120">
        <v>0</v>
      </c>
      <c r="G1651" s="120">
        <v>0</v>
      </c>
      <c r="H1651" s="120">
        <v>0</v>
      </c>
      <c r="I1651" s="120">
        <v>0</v>
      </c>
      <c r="J1651" s="120">
        <v>0</v>
      </c>
      <c r="K1651" s="120">
        <v>0</v>
      </c>
      <c r="L1651" s="120">
        <v>0</v>
      </c>
      <c r="M1651" s="120">
        <v>0</v>
      </c>
      <c r="N1651" s="120">
        <v>0</v>
      </c>
      <c r="O1651" s="120">
        <v>0</v>
      </c>
      <c r="P1651" s="120">
        <v>0</v>
      </c>
      <c r="Q1651" s="120">
        <v>0</v>
      </c>
      <c r="R1651" s="120">
        <v>87</v>
      </c>
      <c r="AB1651" s="116">
        <f t="shared" si="401"/>
        <v>87</v>
      </c>
      <c r="AC1651" s="116">
        <f t="shared" si="402"/>
        <v>0</v>
      </c>
      <c r="AD1651" s="116">
        <f t="shared" si="403"/>
        <v>0</v>
      </c>
      <c r="AE1651" s="116">
        <f t="shared" si="404"/>
        <v>0</v>
      </c>
      <c r="AF1651" s="116">
        <f t="shared" si="405"/>
        <v>0</v>
      </c>
      <c r="AG1651" s="116">
        <f t="shared" si="406"/>
        <v>0</v>
      </c>
      <c r="AH1651" s="116">
        <f t="shared" si="407"/>
        <v>0</v>
      </c>
      <c r="AI1651" s="116">
        <f t="shared" si="408"/>
        <v>0</v>
      </c>
      <c r="AJ1651" s="116">
        <f t="shared" si="409"/>
        <v>0</v>
      </c>
      <c r="AK1651" s="116">
        <f t="shared" si="410"/>
        <v>0</v>
      </c>
      <c r="AL1651" s="116">
        <f t="shared" si="411"/>
        <v>0</v>
      </c>
      <c r="AM1651" s="116">
        <f t="shared" si="412"/>
        <v>0</v>
      </c>
      <c r="AN1651" s="116">
        <f t="shared" si="413"/>
        <v>0</v>
      </c>
      <c r="AO1651" s="116">
        <f t="shared" si="414"/>
        <v>0</v>
      </c>
      <c r="AP1651" s="116">
        <f t="shared" si="415"/>
        <v>0</v>
      </c>
      <c r="AQ1651" s="116">
        <f t="shared" si="416"/>
        <v>87</v>
      </c>
    </row>
    <row r="1652" spans="1:43" x14ac:dyDescent="0.25">
      <c r="A1652" s="119" t="s">
        <v>2061</v>
      </c>
      <c r="B1652" s="119" t="s">
        <v>2067</v>
      </c>
      <c r="C1652" s="120">
        <v>0</v>
      </c>
      <c r="D1652" s="120">
        <v>44</v>
      </c>
      <c r="E1652" s="120">
        <v>33</v>
      </c>
      <c r="F1652" s="120">
        <v>49</v>
      </c>
      <c r="G1652" s="120">
        <v>53</v>
      </c>
      <c r="H1652" s="120">
        <v>57</v>
      </c>
      <c r="I1652" s="120">
        <v>55</v>
      </c>
      <c r="J1652" s="120">
        <v>0</v>
      </c>
      <c r="K1652" s="120">
        <v>0</v>
      </c>
      <c r="L1652" s="120">
        <v>0</v>
      </c>
      <c r="M1652" s="120">
        <v>0</v>
      </c>
      <c r="N1652" s="120">
        <v>0</v>
      </c>
      <c r="O1652" s="120">
        <v>0</v>
      </c>
      <c r="P1652" s="120">
        <v>0</v>
      </c>
      <c r="Q1652" s="120">
        <v>0</v>
      </c>
      <c r="R1652" s="120">
        <v>291</v>
      </c>
      <c r="AB1652" s="116">
        <f t="shared" si="401"/>
        <v>0</v>
      </c>
      <c r="AC1652" s="116">
        <f t="shared" si="402"/>
        <v>44</v>
      </c>
      <c r="AD1652" s="116">
        <f t="shared" si="403"/>
        <v>33</v>
      </c>
      <c r="AE1652" s="116">
        <f t="shared" si="404"/>
        <v>49</v>
      </c>
      <c r="AF1652" s="116">
        <f t="shared" si="405"/>
        <v>53</v>
      </c>
      <c r="AG1652" s="116">
        <f t="shared" si="406"/>
        <v>57</v>
      </c>
      <c r="AH1652" s="116">
        <f t="shared" si="407"/>
        <v>55</v>
      </c>
      <c r="AI1652" s="116">
        <f t="shared" si="408"/>
        <v>0</v>
      </c>
      <c r="AJ1652" s="116">
        <f t="shared" si="409"/>
        <v>0</v>
      </c>
      <c r="AK1652" s="116">
        <f t="shared" si="410"/>
        <v>0</v>
      </c>
      <c r="AL1652" s="116">
        <f t="shared" si="411"/>
        <v>0</v>
      </c>
      <c r="AM1652" s="116">
        <f t="shared" si="412"/>
        <v>0</v>
      </c>
      <c r="AN1652" s="116">
        <f t="shared" si="413"/>
        <v>0</v>
      </c>
      <c r="AO1652" s="116">
        <f t="shared" si="414"/>
        <v>0</v>
      </c>
      <c r="AP1652" s="116">
        <f t="shared" si="415"/>
        <v>0</v>
      </c>
      <c r="AQ1652" s="116">
        <f t="shared" si="416"/>
        <v>291</v>
      </c>
    </row>
    <row r="1653" spans="1:43" x14ac:dyDescent="0.25">
      <c r="A1653" s="119" t="s">
        <v>2061</v>
      </c>
      <c r="B1653" s="119" t="s">
        <v>2068</v>
      </c>
      <c r="C1653" s="120">
        <v>0</v>
      </c>
      <c r="D1653" s="120">
        <v>42</v>
      </c>
      <c r="E1653" s="120">
        <v>62</v>
      </c>
      <c r="F1653" s="120">
        <v>39</v>
      </c>
      <c r="G1653" s="120">
        <v>45</v>
      </c>
      <c r="H1653" s="120">
        <v>46</v>
      </c>
      <c r="I1653" s="120">
        <v>55</v>
      </c>
      <c r="J1653" s="120">
        <v>0</v>
      </c>
      <c r="K1653" s="120">
        <v>0</v>
      </c>
      <c r="L1653" s="120">
        <v>0</v>
      </c>
      <c r="M1653" s="120">
        <v>0</v>
      </c>
      <c r="N1653" s="120">
        <v>0</v>
      </c>
      <c r="O1653" s="120">
        <v>0</v>
      </c>
      <c r="P1653" s="120">
        <v>0</v>
      </c>
      <c r="Q1653" s="120">
        <v>0</v>
      </c>
      <c r="R1653" s="120">
        <v>289</v>
      </c>
      <c r="AB1653" s="116">
        <f t="shared" si="401"/>
        <v>0</v>
      </c>
      <c r="AC1653" s="116">
        <f t="shared" si="402"/>
        <v>42</v>
      </c>
      <c r="AD1653" s="116">
        <f t="shared" si="403"/>
        <v>62</v>
      </c>
      <c r="AE1653" s="116">
        <f t="shared" si="404"/>
        <v>39</v>
      </c>
      <c r="AF1653" s="116">
        <f t="shared" si="405"/>
        <v>45</v>
      </c>
      <c r="AG1653" s="116">
        <f t="shared" si="406"/>
        <v>46</v>
      </c>
      <c r="AH1653" s="116">
        <f t="shared" si="407"/>
        <v>55</v>
      </c>
      <c r="AI1653" s="116">
        <f t="shared" si="408"/>
        <v>0</v>
      </c>
      <c r="AJ1653" s="116">
        <f t="shared" si="409"/>
        <v>0</v>
      </c>
      <c r="AK1653" s="116">
        <f t="shared" si="410"/>
        <v>0</v>
      </c>
      <c r="AL1653" s="116">
        <f t="shared" si="411"/>
        <v>0</v>
      </c>
      <c r="AM1653" s="116">
        <f t="shared" si="412"/>
        <v>0</v>
      </c>
      <c r="AN1653" s="116">
        <f t="shared" si="413"/>
        <v>0</v>
      </c>
      <c r="AO1653" s="116">
        <f t="shared" si="414"/>
        <v>0</v>
      </c>
      <c r="AP1653" s="116">
        <f t="shared" si="415"/>
        <v>0</v>
      </c>
      <c r="AQ1653" s="116">
        <f t="shared" si="416"/>
        <v>289</v>
      </c>
    </row>
    <row r="1654" spans="1:43" x14ac:dyDescent="0.25">
      <c r="A1654" s="119" t="s">
        <v>2061</v>
      </c>
      <c r="B1654" s="119" t="s">
        <v>2069</v>
      </c>
      <c r="C1654" s="120">
        <v>0</v>
      </c>
      <c r="D1654" s="120">
        <v>0</v>
      </c>
      <c r="E1654" s="120">
        <v>0</v>
      </c>
      <c r="F1654" s="120">
        <v>0</v>
      </c>
      <c r="G1654" s="120">
        <v>0</v>
      </c>
      <c r="H1654" s="120">
        <v>0</v>
      </c>
      <c r="I1654" s="120">
        <v>0</v>
      </c>
      <c r="J1654" s="120">
        <v>302</v>
      </c>
      <c r="K1654" s="120">
        <v>315</v>
      </c>
      <c r="L1654" s="120">
        <v>302</v>
      </c>
      <c r="M1654" s="120">
        <v>0</v>
      </c>
      <c r="N1654" s="120">
        <v>0</v>
      </c>
      <c r="O1654" s="120">
        <v>0</v>
      </c>
      <c r="P1654" s="120">
        <v>0</v>
      </c>
      <c r="Q1654" s="120">
        <v>0</v>
      </c>
      <c r="R1654" s="120">
        <v>919</v>
      </c>
      <c r="AB1654" s="116">
        <f t="shared" si="401"/>
        <v>0</v>
      </c>
      <c r="AC1654" s="116">
        <f t="shared" si="402"/>
        <v>0</v>
      </c>
      <c r="AD1654" s="116">
        <f t="shared" si="403"/>
        <v>0</v>
      </c>
      <c r="AE1654" s="116">
        <f t="shared" si="404"/>
        <v>0</v>
      </c>
      <c r="AF1654" s="116">
        <f t="shared" si="405"/>
        <v>0</v>
      </c>
      <c r="AG1654" s="116">
        <f t="shared" si="406"/>
        <v>0</v>
      </c>
      <c r="AH1654" s="116">
        <f t="shared" si="407"/>
        <v>0</v>
      </c>
      <c r="AI1654" s="116">
        <f t="shared" si="408"/>
        <v>302</v>
      </c>
      <c r="AJ1654" s="116">
        <f t="shared" si="409"/>
        <v>315</v>
      </c>
      <c r="AK1654" s="116">
        <f t="shared" si="410"/>
        <v>302</v>
      </c>
      <c r="AL1654" s="116">
        <f t="shared" si="411"/>
        <v>0</v>
      </c>
      <c r="AM1654" s="116">
        <f t="shared" si="412"/>
        <v>0</v>
      </c>
      <c r="AN1654" s="116">
        <f t="shared" si="413"/>
        <v>0</v>
      </c>
      <c r="AO1654" s="116">
        <f t="shared" si="414"/>
        <v>0</v>
      </c>
      <c r="AP1654" s="116">
        <f t="shared" si="415"/>
        <v>0</v>
      </c>
      <c r="AQ1654" s="116">
        <f t="shared" si="416"/>
        <v>919</v>
      </c>
    </row>
    <row r="1655" spans="1:43" x14ac:dyDescent="0.25">
      <c r="A1655" s="119" t="s">
        <v>2061</v>
      </c>
      <c r="B1655" s="119" t="s">
        <v>2070</v>
      </c>
      <c r="C1655" s="120">
        <v>0</v>
      </c>
      <c r="D1655" s="120">
        <v>0</v>
      </c>
      <c r="E1655" s="120">
        <v>0</v>
      </c>
      <c r="F1655" s="120">
        <v>0</v>
      </c>
      <c r="G1655" s="120">
        <v>0</v>
      </c>
      <c r="H1655" s="120">
        <v>0</v>
      </c>
      <c r="I1655" s="120">
        <v>0</v>
      </c>
      <c r="J1655" s="120">
        <v>0</v>
      </c>
      <c r="K1655" s="120">
        <v>0</v>
      </c>
      <c r="L1655" s="120">
        <v>0</v>
      </c>
      <c r="M1655" s="120">
        <v>291</v>
      </c>
      <c r="N1655" s="120">
        <v>307</v>
      </c>
      <c r="O1655" s="120">
        <v>329</v>
      </c>
      <c r="P1655" s="120">
        <v>329</v>
      </c>
      <c r="Q1655" s="120">
        <v>6</v>
      </c>
      <c r="R1655" s="120">
        <v>1262</v>
      </c>
      <c r="AB1655" s="116">
        <f t="shared" si="401"/>
        <v>0</v>
      </c>
      <c r="AC1655" s="116">
        <f t="shared" si="402"/>
        <v>0</v>
      </c>
      <c r="AD1655" s="116">
        <f t="shared" si="403"/>
        <v>0</v>
      </c>
      <c r="AE1655" s="116">
        <f t="shared" si="404"/>
        <v>0</v>
      </c>
      <c r="AF1655" s="116">
        <f t="shared" si="405"/>
        <v>0</v>
      </c>
      <c r="AG1655" s="116">
        <f t="shared" si="406"/>
        <v>0</v>
      </c>
      <c r="AH1655" s="116">
        <f t="shared" si="407"/>
        <v>0</v>
      </c>
      <c r="AI1655" s="116">
        <f t="shared" si="408"/>
        <v>0</v>
      </c>
      <c r="AJ1655" s="116">
        <f t="shared" si="409"/>
        <v>0</v>
      </c>
      <c r="AK1655" s="116">
        <f t="shared" si="410"/>
        <v>0</v>
      </c>
      <c r="AL1655" s="116">
        <f t="shared" si="411"/>
        <v>291</v>
      </c>
      <c r="AM1655" s="116">
        <f t="shared" si="412"/>
        <v>307</v>
      </c>
      <c r="AN1655" s="116">
        <f t="shared" si="413"/>
        <v>329</v>
      </c>
      <c r="AO1655" s="116">
        <f t="shared" si="414"/>
        <v>329</v>
      </c>
      <c r="AP1655" s="116">
        <f t="shared" si="415"/>
        <v>6</v>
      </c>
      <c r="AQ1655" s="116">
        <f t="shared" si="416"/>
        <v>1262</v>
      </c>
    </row>
    <row r="1656" spans="1:43" x14ac:dyDescent="0.25">
      <c r="A1656" s="119" t="s">
        <v>2071</v>
      </c>
      <c r="B1656" s="119" t="s">
        <v>2072</v>
      </c>
      <c r="C1656" s="120">
        <v>0</v>
      </c>
      <c r="D1656" s="120">
        <v>7</v>
      </c>
      <c r="E1656" s="120">
        <v>7</v>
      </c>
      <c r="F1656" s="120">
        <v>13</v>
      </c>
      <c r="G1656" s="120">
        <v>19</v>
      </c>
      <c r="H1656" s="120">
        <v>16</v>
      </c>
      <c r="I1656" s="120">
        <v>16</v>
      </c>
      <c r="J1656" s="120">
        <v>0</v>
      </c>
      <c r="K1656" s="120">
        <v>0</v>
      </c>
      <c r="L1656" s="120">
        <v>0</v>
      </c>
      <c r="M1656" s="120">
        <v>0</v>
      </c>
      <c r="N1656" s="120">
        <v>0</v>
      </c>
      <c r="O1656" s="120">
        <v>0</v>
      </c>
      <c r="P1656" s="120">
        <v>0</v>
      </c>
      <c r="Q1656" s="120">
        <v>0</v>
      </c>
      <c r="R1656" s="120">
        <v>78</v>
      </c>
      <c r="AB1656" s="116">
        <f t="shared" si="401"/>
        <v>0</v>
      </c>
      <c r="AC1656" s="116">
        <f t="shared" si="402"/>
        <v>7</v>
      </c>
      <c r="AD1656" s="116">
        <f t="shared" si="403"/>
        <v>7</v>
      </c>
      <c r="AE1656" s="116">
        <f t="shared" si="404"/>
        <v>13</v>
      </c>
      <c r="AF1656" s="116">
        <f t="shared" si="405"/>
        <v>19</v>
      </c>
      <c r="AG1656" s="116">
        <f t="shared" si="406"/>
        <v>16</v>
      </c>
      <c r="AH1656" s="116">
        <f t="shared" si="407"/>
        <v>16</v>
      </c>
      <c r="AI1656" s="116">
        <f t="shared" si="408"/>
        <v>0</v>
      </c>
      <c r="AJ1656" s="116">
        <f t="shared" si="409"/>
        <v>0</v>
      </c>
      <c r="AK1656" s="116">
        <f t="shared" si="410"/>
        <v>0</v>
      </c>
      <c r="AL1656" s="116">
        <f t="shared" si="411"/>
        <v>0</v>
      </c>
      <c r="AM1656" s="116">
        <f t="shared" si="412"/>
        <v>0</v>
      </c>
      <c r="AN1656" s="116">
        <f t="shared" si="413"/>
        <v>0</v>
      </c>
      <c r="AO1656" s="116">
        <f t="shared" si="414"/>
        <v>0</v>
      </c>
      <c r="AP1656" s="116">
        <f t="shared" si="415"/>
        <v>0</v>
      </c>
      <c r="AQ1656" s="116">
        <f t="shared" si="416"/>
        <v>78</v>
      </c>
    </row>
    <row r="1657" spans="1:43" x14ac:dyDescent="0.25">
      <c r="A1657" s="119" t="s">
        <v>2073</v>
      </c>
      <c r="B1657" s="119" t="s">
        <v>2074</v>
      </c>
      <c r="C1657" s="120">
        <v>35</v>
      </c>
      <c r="D1657" s="120">
        <v>75</v>
      </c>
      <c r="E1657" s="120">
        <v>67</v>
      </c>
      <c r="F1657" s="120">
        <v>68</v>
      </c>
      <c r="G1657" s="120">
        <v>79</v>
      </c>
      <c r="H1657" s="120">
        <v>63</v>
      </c>
      <c r="I1657" s="120">
        <v>75</v>
      </c>
      <c r="J1657" s="120">
        <v>0</v>
      </c>
      <c r="K1657" s="120">
        <v>0</v>
      </c>
      <c r="L1657" s="120">
        <v>0</v>
      </c>
      <c r="M1657" s="120">
        <v>0</v>
      </c>
      <c r="N1657" s="120">
        <v>0</v>
      </c>
      <c r="O1657" s="120">
        <v>0</v>
      </c>
      <c r="P1657" s="120">
        <v>0</v>
      </c>
      <c r="Q1657" s="120">
        <v>0</v>
      </c>
      <c r="R1657" s="120">
        <v>462</v>
      </c>
      <c r="AB1657" s="116">
        <f t="shared" si="401"/>
        <v>35</v>
      </c>
      <c r="AC1657" s="116">
        <f t="shared" si="402"/>
        <v>75</v>
      </c>
      <c r="AD1657" s="116">
        <f t="shared" si="403"/>
        <v>67</v>
      </c>
      <c r="AE1657" s="116">
        <f t="shared" si="404"/>
        <v>68</v>
      </c>
      <c r="AF1657" s="116">
        <f t="shared" si="405"/>
        <v>79</v>
      </c>
      <c r="AG1657" s="116">
        <f t="shared" si="406"/>
        <v>63</v>
      </c>
      <c r="AH1657" s="116">
        <f t="shared" si="407"/>
        <v>75</v>
      </c>
      <c r="AI1657" s="116">
        <f t="shared" si="408"/>
        <v>0</v>
      </c>
      <c r="AJ1657" s="116">
        <f t="shared" si="409"/>
        <v>0</v>
      </c>
      <c r="AK1657" s="116">
        <f t="shared" si="410"/>
        <v>0</v>
      </c>
      <c r="AL1657" s="116">
        <f t="shared" si="411"/>
        <v>0</v>
      </c>
      <c r="AM1657" s="116">
        <f t="shared" si="412"/>
        <v>0</v>
      </c>
      <c r="AN1657" s="116">
        <f t="shared" si="413"/>
        <v>0</v>
      </c>
      <c r="AO1657" s="116">
        <f t="shared" si="414"/>
        <v>0</v>
      </c>
      <c r="AP1657" s="116">
        <f t="shared" si="415"/>
        <v>0</v>
      </c>
      <c r="AQ1657" s="116">
        <f t="shared" si="416"/>
        <v>462</v>
      </c>
    </row>
    <row r="1658" spans="1:43" x14ac:dyDescent="0.25">
      <c r="A1658" s="119" t="s">
        <v>2073</v>
      </c>
      <c r="B1658" s="119" t="s">
        <v>2075</v>
      </c>
      <c r="C1658" s="120">
        <v>0</v>
      </c>
      <c r="D1658" s="120">
        <v>0</v>
      </c>
      <c r="E1658" s="120">
        <v>0</v>
      </c>
      <c r="F1658" s="120">
        <v>0</v>
      </c>
      <c r="G1658" s="120">
        <v>0</v>
      </c>
      <c r="H1658" s="120">
        <v>0</v>
      </c>
      <c r="I1658" s="120">
        <v>0</v>
      </c>
      <c r="J1658" s="120">
        <v>77</v>
      </c>
      <c r="K1658" s="120">
        <v>76</v>
      </c>
      <c r="L1658" s="120">
        <v>67</v>
      </c>
      <c r="M1658" s="120">
        <v>64</v>
      </c>
      <c r="N1658" s="120">
        <v>62</v>
      </c>
      <c r="O1658" s="120">
        <v>61</v>
      </c>
      <c r="P1658" s="120">
        <v>52</v>
      </c>
      <c r="Q1658" s="120">
        <v>2</v>
      </c>
      <c r="R1658" s="120">
        <v>461</v>
      </c>
      <c r="AB1658" s="116">
        <f t="shared" si="401"/>
        <v>0</v>
      </c>
      <c r="AC1658" s="116">
        <f t="shared" si="402"/>
        <v>0</v>
      </c>
      <c r="AD1658" s="116">
        <f t="shared" si="403"/>
        <v>0</v>
      </c>
      <c r="AE1658" s="116">
        <f t="shared" si="404"/>
        <v>0</v>
      </c>
      <c r="AF1658" s="116">
        <f t="shared" si="405"/>
        <v>0</v>
      </c>
      <c r="AG1658" s="116">
        <f t="shared" si="406"/>
        <v>0</v>
      </c>
      <c r="AH1658" s="116">
        <f t="shared" si="407"/>
        <v>0</v>
      </c>
      <c r="AI1658" s="116">
        <f t="shared" si="408"/>
        <v>77</v>
      </c>
      <c r="AJ1658" s="116">
        <f t="shared" si="409"/>
        <v>76</v>
      </c>
      <c r="AK1658" s="116">
        <f t="shared" si="410"/>
        <v>67</v>
      </c>
      <c r="AL1658" s="116">
        <f t="shared" si="411"/>
        <v>64</v>
      </c>
      <c r="AM1658" s="116">
        <f t="shared" si="412"/>
        <v>62</v>
      </c>
      <c r="AN1658" s="116">
        <f t="shared" si="413"/>
        <v>61</v>
      </c>
      <c r="AO1658" s="116">
        <f t="shared" si="414"/>
        <v>52</v>
      </c>
      <c r="AP1658" s="116">
        <f t="shared" si="415"/>
        <v>2</v>
      </c>
      <c r="AQ1658" s="116">
        <f t="shared" si="416"/>
        <v>461</v>
      </c>
    </row>
    <row r="1659" spans="1:43" x14ac:dyDescent="0.25">
      <c r="A1659" s="119" t="s">
        <v>2076</v>
      </c>
      <c r="B1659" s="119" t="s">
        <v>2077</v>
      </c>
      <c r="C1659" s="120">
        <v>0</v>
      </c>
      <c r="D1659" s="120">
        <v>0</v>
      </c>
      <c r="E1659" s="120">
        <v>0</v>
      </c>
      <c r="F1659" s="120">
        <v>0</v>
      </c>
      <c r="G1659" s="120">
        <v>0</v>
      </c>
      <c r="H1659" s="120">
        <v>123</v>
      </c>
      <c r="I1659" s="120">
        <v>101</v>
      </c>
      <c r="J1659" s="120">
        <v>111</v>
      </c>
      <c r="K1659" s="120">
        <v>0</v>
      </c>
      <c r="L1659" s="120">
        <v>0</v>
      </c>
      <c r="M1659" s="120">
        <v>0</v>
      </c>
      <c r="N1659" s="120">
        <v>0</v>
      </c>
      <c r="O1659" s="120">
        <v>0</v>
      </c>
      <c r="P1659" s="120">
        <v>0</v>
      </c>
      <c r="Q1659" s="120">
        <v>0</v>
      </c>
      <c r="R1659" s="120">
        <v>335</v>
      </c>
      <c r="AB1659" s="116">
        <f t="shared" si="401"/>
        <v>0</v>
      </c>
      <c r="AC1659" s="116">
        <f t="shared" si="402"/>
        <v>0</v>
      </c>
      <c r="AD1659" s="116">
        <f t="shared" si="403"/>
        <v>0</v>
      </c>
      <c r="AE1659" s="116">
        <f t="shared" si="404"/>
        <v>0</v>
      </c>
      <c r="AF1659" s="116">
        <f t="shared" si="405"/>
        <v>0</v>
      </c>
      <c r="AG1659" s="116">
        <f t="shared" si="406"/>
        <v>123</v>
      </c>
      <c r="AH1659" s="116">
        <f t="shared" si="407"/>
        <v>101</v>
      </c>
      <c r="AI1659" s="116">
        <f t="shared" si="408"/>
        <v>111</v>
      </c>
      <c r="AJ1659" s="116">
        <f t="shared" si="409"/>
        <v>0</v>
      </c>
      <c r="AK1659" s="116">
        <f t="shared" si="410"/>
        <v>0</v>
      </c>
      <c r="AL1659" s="116">
        <f t="shared" si="411"/>
        <v>0</v>
      </c>
      <c r="AM1659" s="116">
        <f t="shared" si="412"/>
        <v>0</v>
      </c>
      <c r="AN1659" s="116">
        <f t="shared" si="413"/>
        <v>0</v>
      </c>
      <c r="AO1659" s="116">
        <f t="shared" si="414"/>
        <v>0</v>
      </c>
      <c r="AP1659" s="116">
        <f t="shared" si="415"/>
        <v>0</v>
      </c>
      <c r="AQ1659" s="116">
        <f t="shared" si="416"/>
        <v>335</v>
      </c>
    </row>
    <row r="1660" spans="1:43" x14ac:dyDescent="0.25">
      <c r="A1660" s="119" t="s">
        <v>2076</v>
      </c>
      <c r="B1660" s="119" t="s">
        <v>2078</v>
      </c>
      <c r="C1660" s="120">
        <v>0</v>
      </c>
      <c r="D1660" s="120">
        <v>0</v>
      </c>
      <c r="E1660" s="120">
        <v>100</v>
      </c>
      <c r="F1660" s="120">
        <v>99</v>
      </c>
      <c r="G1660" s="120">
        <v>97</v>
      </c>
      <c r="H1660" s="120">
        <v>0</v>
      </c>
      <c r="I1660" s="120">
        <v>0</v>
      </c>
      <c r="J1660" s="120">
        <v>0</v>
      </c>
      <c r="K1660" s="120">
        <v>0</v>
      </c>
      <c r="L1660" s="120">
        <v>0</v>
      </c>
      <c r="M1660" s="120">
        <v>0</v>
      </c>
      <c r="N1660" s="120">
        <v>0</v>
      </c>
      <c r="O1660" s="120">
        <v>0</v>
      </c>
      <c r="P1660" s="120">
        <v>0</v>
      </c>
      <c r="Q1660" s="120">
        <v>0</v>
      </c>
      <c r="R1660" s="120">
        <v>296</v>
      </c>
      <c r="AB1660" s="116">
        <f t="shared" si="401"/>
        <v>0</v>
      </c>
      <c r="AC1660" s="116">
        <f t="shared" si="402"/>
        <v>0</v>
      </c>
      <c r="AD1660" s="116">
        <f t="shared" si="403"/>
        <v>100</v>
      </c>
      <c r="AE1660" s="116">
        <f t="shared" si="404"/>
        <v>99</v>
      </c>
      <c r="AF1660" s="116">
        <f t="shared" si="405"/>
        <v>97</v>
      </c>
      <c r="AG1660" s="116">
        <f t="shared" si="406"/>
        <v>0</v>
      </c>
      <c r="AH1660" s="116">
        <f t="shared" si="407"/>
        <v>0</v>
      </c>
      <c r="AI1660" s="116">
        <f t="shared" si="408"/>
        <v>0</v>
      </c>
      <c r="AJ1660" s="116">
        <f t="shared" si="409"/>
        <v>0</v>
      </c>
      <c r="AK1660" s="116">
        <f t="shared" si="410"/>
        <v>0</v>
      </c>
      <c r="AL1660" s="116">
        <f t="shared" si="411"/>
        <v>0</v>
      </c>
      <c r="AM1660" s="116">
        <f t="shared" si="412"/>
        <v>0</v>
      </c>
      <c r="AN1660" s="116">
        <f t="shared" si="413"/>
        <v>0</v>
      </c>
      <c r="AO1660" s="116">
        <f t="shared" si="414"/>
        <v>0</v>
      </c>
      <c r="AP1660" s="116">
        <f t="shared" si="415"/>
        <v>0</v>
      </c>
      <c r="AQ1660" s="116">
        <f t="shared" si="416"/>
        <v>296</v>
      </c>
    </row>
    <row r="1661" spans="1:43" x14ac:dyDescent="0.25">
      <c r="A1661" s="119" t="s">
        <v>2076</v>
      </c>
      <c r="B1661" s="119" t="s">
        <v>1752</v>
      </c>
      <c r="C1661" s="120">
        <v>37</v>
      </c>
      <c r="D1661" s="120">
        <v>75</v>
      </c>
      <c r="E1661" s="120">
        <v>0</v>
      </c>
      <c r="F1661" s="120">
        <v>0</v>
      </c>
      <c r="G1661" s="120">
        <v>0</v>
      </c>
      <c r="H1661" s="120">
        <v>0</v>
      </c>
      <c r="I1661" s="120">
        <v>0</v>
      </c>
      <c r="J1661" s="120">
        <v>0</v>
      </c>
      <c r="K1661" s="120">
        <v>0</v>
      </c>
      <c r="L1661" s="120">
        <v>0</v>
      </c>
      <c r="M1661" s="120">
        <v>0</v>
      </c>
      <c r="N1661" s="120">
        <v>0</v>
      </c>
      <c r="O1661" s="120">
        <v>0</v>
      </c>
      <c r="P1661" s="120">
        <v>0</v>
      </c>
      <c r="Q1661" s="120">
        <v>0</v>
      </c>
      <c r="R1661" s="120">
        <v>112</v>
      </c>
      <c r="AB1661" s="116">
        <f t="shared" si="401"/>
        <v>37</v>
      </c>
      <c r="AC1661" s="116">
        <f t="shared" si="402"/>
        <v>75</v>
      </c>
      <c r="AD1661" s="116">
        <f t="shared" si="403"/>
        <v>0</v>
      </c>
      <c r="AE1661" s="116">
        <f t="shared" si="404"/>
        <v>0</v>
      </c>
      <c r="AF1661" s="116">
        <f t="shared" si="405"/>
        <v>0</v>
      </c>
      <c r="AG1661" s="116">
        <f t="shared" si="406"/>
        <v>0</v>
      </c>
      <c r="AH1661" s="116">
        <f t="shared" si="407"/>
        <v>0</v>
      </c>
      <c r="AI1661" s="116">
        <f t="shared" si="408"/>
        <v>0</v>
      </c>
      <c r="AJ1661" s="116">
        <f t="shared" si="409"/>
        <v>0</v>
      </c>
      <c r="AK1661" s="116">
        <f t="shared" si="410"/>
        <v>0</v>
      </c>
      <c r="AL1661" s="116">
        <f t="shared" si="411"/>
        <v>0</v>
      </c>
      <c r="AM1661" s="116">
        <f t="shared" si="412"/>
        <v>0</v>
      </c>
      <c r="AN1661" s="116">
        <f t="shared" si="413"/>
        <v>0</v>
      </c>
      <c r="AO1661" s="116">
        <f t="shared" si="414"/>
        <v>0</v>
      </c>
      <c r="AP1661" s="116">
        <f t="shared" si="415"/>
        <v>0</v>
      </c>
      <c r="AQ1661" s="116">
        <f t="shared" si="416"/>
        <v>112</v>
      </c>
    </row>
    <row r="1662" spans="1:43" x14ac:dyDescent="0.25">
      <c r="A1662" s="119" t="s">
        <v>2076</v>
      </c>
      <c r="B1662" s="119" t="s">
        <v>2079</v>
      </c>
      <c r="C1662" s="120">
        <v>0</v>
      </c>
      <c r="D1662" s="120">
        <v>0</v>
      </c>
      <c r="E1662" s="120">
        <v>0</v>
      </c>
      <c r="F1662" s="120">
        <v>0</v>
      </c>
      <c r="G1662" s="120">
        <v>0</v>
      </c>
      <c r="H1662" s="120">
        <v>0</v>
      </c>
      <c r="I1662" s="120">
        <v>0</v>
      </c>
      <c r="J1662" s="120">
        <v>0</v>
      </c>
      <c r="K1662" s="120">
        <v>105</v>
      </c>
      <c r="L1662" s="120">
        <v>111</v>
      </c>
      <c r="M1662" s="120">
        <v>100</v>
      </c>
      <c r="N1662" s="120">
        <v>98</v>
      </c>
      <c r="O1662" s="120">
        <v>103</v>
      </c>
      <c r="P1662" s="120">
        <v>97</v>
      </c>
      <c r="Q1662" s="120">
        <v>0</v>
      </c>
      <c r="R1662" s="120">
        <v>614</v>
      </c>
      <c r="AB1662" s="116">
        <f t="shared" si="401"/>
        <v>0</v>
      </c>
      <c r="AC1662" s="116">
        <f t="shared" si="402"/>
        <v>0</v>
      </c>
      <c r="AD1662" s="116">
        <f t="shared" si="403"/>
        <v>0</v>
      </c>
      <c r="AE1662" s="116">
        <f t="shared" si="404"/>
        <v>0</v>
      </c>
      <c r="AF1662" s="116">
        <f t="shared" si="405"/>
        <v>0</v>
      </c>
      <c r="AG1662" s="116">
        <f t="shared" si="406"/>
        <v>0</v>
      </c>
      <c r="AH1662" s="116">
        <f t="shared" si="407"/>
        <v>0</v>
      </c>
      <c r="AI1662" s="116">
        <f t="shared" si="408"/>
        <v>0</v>
      </c>
      <c r="AJ1662" s="116">
        <f t="shared" si="409"/>
        <v>105</v>
      </c>
      <c r="AK1662" s="116">
        <f t="shared" si="410"/>
        <v>111</v>
      </c>
      <c r="AL1662" s="116">
        <f t="shared" si="411"/>
        <v>100</v>
      </c>
      <c r="AM1662" s="116">
        <f t="shared" si="412"/>
        <v>98</v>
      </c>
      <c r="AN1662" s="116">
        <f t="shared" si="413"/>
        <v>103</v>
      </c>
      <c r="AO1662" s="116">
        <f t="shared" si="414"/>
        <v>97</v>
      </c>
      <c r="AP1662" s="116">
        <f t="shared" si="415"/>
        <v>0</v>
      </c>
      <c r="AQ1662" s="116">
        <f t="shared" si="416"/>
        <v>614</v>
      </c>
    </row>
    <row r="1663" spans="1:43" x14ac:dyDescent="0.25">
      <c r="A1663" s="119" t="s">
        <v>2080</v>
      </c>
      <c r="B1663" s="119" t="s">
        <v>2081</v>
      </c>
      <c r="C1663" s="120">
        <v>57</v>
      </c>
      <c r="D1663" s="120">
        <v>91</v>
      </c>
      <c r="E1663" s="120">
        <v>0</v>
      </c>
      <c r="F1663" s="120">
        <v>0</v>
      </c>
      <c r="G1663" s="120">
        <v>0</v>
      </c>
      <c r="H1663" s="120">
        <v>0</v>
      </c>
      <c r="I1663" s="120">
        <v>0</v>
      </c>
      <c r="J1663" s="120">
        <v>0</v>
      </c>
      <c r="K1663" s="120">
        <v>0</v>
      </c>
      <c r="L1663" s="120">
        <v>0</v>
      </c>
      <c r="M1663" s="120">
        <v>0</v>
      </c>
      <c r="N1663" s="120">
        <v>0</v>
      </c>
      <c r="O1663" s="120">
        <v>0</v>
      </c>
      <c r="P1663" s="120">
        <v>0</v>
      </c>
      <c r="Q1663" s="120">
        <v>0</v>
      </c>
      <c r="R1663" s="120">
        <v>148</v>
      </c>
      <c r="AB1663" s="116">
        <f t="shared" si="401"/>
        <v>57</v>
      </c>
      <c r="AC1663" s="116">
        <f t="shared" si="402"/>
        <v>91</v>
      </c>
      <c r="AD1663" s="116">
        <f t="shared" si="403"/>
        <v>0</v>
      </c>
      <c r="AE1663" s="116">
        <f t="shared" si="404"/>
        <v>0</v>
      </c>
      <c r="AF1663" s="116">
        <f t="shared" si="405"/>
        <v>0</v>
      </c>
      <c r="AG1663" s="116">
        <f t="shared" si="406"/>
        <v>0</v>
      </c>
      <c r="AH1663" s="116">
        <f t="shared" si="407"/>
        <v>0</v>
      </c>
      <c r="AI1663" s="116">
        <f t="shared" si="408"/>
        <v>0</v>
      </c>
      <c r="AJ1663" s="116">
        <f t="shared" si="409"/>
        <v>0</v>
      </c>
      <c r="AK1663" s="116">
        <f t="shared" si="410"/>
        <v>0</v>
      </c>
      <c r="AL1663" s="116">
        <f t="shared" si="411"/>
        <v>0</v>
      </c>
      <c r="AM1663" s="116">
        <f t="shared" si="412"/>
        <v>0</v>
      </c>
      <c r="AN1663" s="116">
        <f t="shared" si="413"/>
        <v>0</v>
      </c>
      <c r="AO1663" s="116">
        <f t="shared" si="414"/>
        <v>0</v>
      </c>
      <c r="AP1663" s="116">
        <f t="shared" si="415"/>
        <v>0</v>
      </c>
      <c r="AQ1663" s="116">
        <f t="shared" si="416"/>
        <v>148</v>
      </c>
    </row>
    <row r="1664" spans="1:43" x14ac:dyDescent="0.25">
      <c r="A1664" s="119" t="s">
        <v>2080</v>
      </c>
      <c r="B1664" s="119" t="s">
        <v>2082</v>
      </c>
      <c r="C1664" s="120">
        <v>0</v>
      </c>
      <c r="D1664" s="120">
        <v>1</v>
      </c>
      <c r="E1664" s="120">
        <v>68</v>
      </c>
      <c r="F1664" s="120">
        <v>94</v>
      </c>
      <c r="G1664" s="120">
        <v>92</v>
      </c>
      <c r="H1664" s="120">
        <v>91</v>
      </c>
      <c r="I1664" s="120">
        <v>89</v>
      </c>
      <c r="J1664" s="120">
        <v>0</v>
      </c>
      <c r="K1664" s="120">
        <v>0</v>
      </c>
      <c r="L1664" s="120">
        <v>0</v>
      </c>
      <c r="M1664" s="120">
        <v>0</v>
      </c>
      <c r="N1664" s="120">
        <v>0</v>
      </c>
      <c r="O1664" s="120">
        <v>0</v>
      </c>
      <c r="P1664" s="120">
        <v>0</v>
      </c>
      <c r="Q1664" s="120">
        <v>0</v>
      </c>
      <c r="R1664" s="120">
        <v>435</v>
      </c>
      <c r="AB1664" s="116">
        <f t="shared" si="401"/>
        <v>0</v>
      </c>
      <c r="AC1664" s="116">
        <f t="shared" si="402"/>
        <v>1</v>
      </c>
      <c r="AD1664" s="116">
        <f t="shared" si="403"/>
        <v>68</v>
      </c>
      <c r="AE1664" s="116">
        <f t="shared" si="404"/>
        <v>94</v>
      </c>
      <c r="AF1664" s="116">
        <f t="shared" si="405"/>
        <v>92</v>
      </c>
      <c r="AG1664" s="116">
        <f t="shared" si="406"/>
        <v>91</v>
      </c>
      <c r="AH1664" s="116">
        <f t="shared" si="407"/>
        <v>89</v>
      </c>
      <c r="AI1664" s="116">
        <f t="shared" si="408"/>
        <v>0</v>
      </c>
      <c r="AJ1664" s="116">
        <f t="shared" si="409"/>
        <v>0</v>
      </c>
      <c r="AK1664" s="116">
        <f t="shared" si="410"/>
        <v>0</v>
      </c>
      <c r="AL1664" s="116">
        <f t="shared" si="411"/>
        <v>0</v>
      </c>
      <c r="AM1664" s="116">
        <f t="shared" si="412"/>
        <v>0</v>
      </c>
      <c r="AN1664" s="116">
        <f t="shared" si="413"/>
        <v>0</v>
      </c>
      <c r="AO1664" s="116">
        <f t="shared" si="414"/>
        <v>0</v>
      </c>
      <c r="AP1664" s="116">
        <f t="shared" si="415"/>
        <v>0</v>
      </c>
      <c r="AQ1664" s="116">
        <f t="shared" si="416"/>
        <v>435</v>
      </c>
    </row>
    <row r="1665" spans="1:43" x14ac:dyDescent="0.25">
      <c r="A1665" s="119" t="s">
        <v>2080</v>
      </c>
      <c r="B1665" s="119" t="s">
        <v>501</v>
      </c>
      <c r="C1665" s="120">
        <v>0</v>
      </c>
      <c r="D1665" s="120">
        <v>0</v>
      </c>
      <c r="E1665" s="120">
        <v>32</v>
      </c>
      <c r="F1665" s="120">
        <v>29</v>
      </c>
      <c r="G1665" s="120">
        <v>39</v>
      </c>
      <c r="H1665" s="120">
        <v>53</v>
      </c>
      <c r="I1665" s="120">
        <v>36</v>
      </c>
      <c r="J1665" s="120">
        <v>0</v>
      </c>
      <c r="K1665" s="120">
        <v>0</v>
      </c>
      <c r="L1665" s="120">
        <v>0</v>
      </c>
      <c r="M1665" s="120">
        <v>0</v>
      </c>
      <c r="N1665" s="120">
        <v>0</v>
      </c>
      <c r="O1665" s="120">
        <v>0</v>
      </c>
      <c r="P1665" s="120">
        <v>0</v>
      </c>
      <c r="Q1665" s="120">
        <v>0</v>
      </c>
      <c r="R1665" s="120">
        <v>189</v>
      </c>
      <c r="AB1665" s="116">
        <f t="shared" si="401"/>
        <v>0</v>
      </c>
      <c r="AC1665" s="116">
        <f t="shared" si="402"/>
        <v>0</v>
      </c>
      <c r="AD1665" s="116">
        <f t="shared" si="403"/>
        <v>32</v>
      </c>
      <c r="AE1665" s="116">
        <f t="shared" si="404"/>
        <v>29</v>
      </c>
      <c r="AF1665" s="116">
        <f t="shared" si="405"/>
        <v>39</v>
      </c>
      <c r="AG1665" s="116">
        <f t="shared" si="406"/>
        <v>53</v>
      </c>
      <c r="AH1665" s="116">
        <f t="shared" si="407"/>
        <v>36</v>
      </c>
      <c r="AI1665" s="116">
        <f t="shared" si="408"/>
        <v>0</v>
      </c>
      <c r="AJ1665" s="116">
        <f t="shared" si="409"/>
        <v>0</v>
      </c>
      <c r="AK1665" s="116">
        <f t="shared" si="410"/>
        <v>0</v>
      </c>
      <c r="AL1665" s="116">
        <f t="shared" si="411"/>
        <v>0</v>
      </c>
      <c r="AM1665" s="116">
        <f t="shared" si="412"/>
        <v>0</v>
      </c>
      <c r="AN1665" s="116">
        <f t="shared" si="413"/>
        <v>0</v>
      </c>
      <c r="AO1665" s="116">
        <f t="shared" si="414"/>
        <v>0</v>
      </c>
      <c r="AP1665" s="116">
        <f t="shared" si="415"/>
        <v>0</v>
      </c>
      <c r="AQ1665" s="116">
        <f t="shared" si="416"/>
        <v>189</v>
      </c>
    </row>
    <row r="1666" spans="1:43" x14ac:dyDescent="0.25">
      <c r="A1666" s="119" t="s">
        <v>2080</v>
      </c>
      <c r="B1666" s="119" t="s">
        <v>2083</v>
      </c>
      <c r="C1666" s="120">
        <v>0</v>
      </c>
      <c r="D1666" s="120">
        <v>0</v>
      </c>
      <c r="E1666" s="120">
        <v>1</v>
      </c>
      <c r="F1666" s="120">
        <v>27</v>
      </c>
      <c r="G1666" s="120">
        <v>24</v>
      </c>
      <c r="H1666" s="120">
        <v>27</v>
      </c>
      <c r="I1666" s="120">
        <v>31</v>
      </c>
      <c r="J1666" s="120">
        <v>0</v>
      </c>
      <c r="K1666" s="120">
        <v>0</v>
      </c>
      <c r="L1666" s="120">
        <v>0</v>
      </c>
      <c r="M1666" s="120">
        <v>0</v>
      </c>
      <c r="N1666" s="120">
        <v>0</v>
      </c>
      <c r="O1666" s="120">
        <v>0</v>
      </c>
      <c r="P1666" s="120">
        <v>0</v>
      </c>
      <c r="Q1666" s="120">
        <v>0</v>
      </c>
      <c r="R1666" s="120">
        <v>110</v>
      </c>
      <c r="AB1666" s="116">
        <f t="shared" si="401"/>
        <v>0</v>
      </c>
      <c r="AC1666" s="116">
        <f t="shared" si="402"/>
        <v>0</v>
      </c>
      <c r="AD1666" s="116">
        <f t="shared" si="403"/>
        <v>1</v>
      </c>
      <c r="AE1666" s="116">
        <f t="shared" si="404"/>
        <v>27</v>
      </c>
      <c r="AF1666" s="116">
        <f t="shared" si="405"/>
        <v>24</v>
      </c>
      <c r="AG1666" s="116">
        <f t="shared" si="406"/>
        <v>27</v>
      </c>
      <c r="AH1666" s="116">
        <f t="shared" si="407"/>
        <v>31</v>
      </c>
      <c r="AI1666" s="116">
        <f t="shared" si="408"/>
        <v>0</v>
      </c>
      <c r="AJ1666" s="116">
        <f t="shared" si="409"/>
        <v>0</v>
      </c>
      <c r="AK1666" s="116">
        <f t="shared" si="410"/>
        <v>0</v>
      </c>
      <c r="AL1666" s="116">
        <f t="shared" si="411"/>
        <v>0</v>
      </c>
      <c r="AM1666" s="116">
        <f t="shared" si="412"/>
        <v>0</v>
      </c>
      <c r="AN1666" s="116">
        <f t="shared" si="413"/>
        <v>0</v>
      </c>
      <c r="AO1666" s="116">
        <f t="shared" si="414"/>
        <v>0</v>
      </c>
      <c r="AP1666" s="116">
        <f t="shared" si="415"/>
        <v>0</v>
      </c>
      <c r="AQ1666" s="116">
        <f t="shared" si="416"/>
        <v>110</v>
      </c>
    </row>
    <row r="1667" spans="1:43" x14ac:dyDescent="0.25">
      <c r="A1667" s="119" t="s">
        <v>2080</v>
      </c>
      <c r="B1667" s="119" t="s">
        <v>2084</v>
      </c>
      <c r="C1667" s="120">
        <v>131</v>
      </c>
      <c r="D1667" s="120">
        <v>107</v>
      </c>
      <c r="E1667" s="120">
        <v>115</v>
      </c>
      <c r="F1667" s="120">
        <v>88</v>
      </c>
      <c r="G1667" s="120">
        <v>77</v>
      </c>
      <c r="H1667" s="120">
        <v>91</v>
      </c>
      <c r="I1667" s="120">
        <v>90</v>
      </c>
      <c r="J1667" s="120">
        <v>0</v>
      </c>
      <c r="K1667" s="120">
        <v>0</v>
      </c>
      <c r="L1667" s="120">
        <v>0</v>
      </c>
      <c r="M1667" s="120">
        <v>0</v>
      </c>
      <c r="N1667" s="120">
        <v>0</v>
      </c>
      <c r="O1667" s="120">
        <v>0</v>
      </c>
      <c r="P1667" s="120">
        <v>0</v>
      </c>
      <c r="Q1667" s="120">
        <v>0</v>
      </c>
      <c r="R1667" s="118">
        <v>699</v>
      </c>
      <c r="AB1667" s="116">
        <f t="shared" si="401"/>
        <v>131</v>
      </c>
      <c r="AC1667" s="116">
        <f t="shared" si="402"/>
        <v>107</v>
      </c>
      <c r="AD1667" s="116">
        <f t="shared" si="403"/>
        <v>115</v>
      </c>
      <c r="AE1667" s="116">
        <f t="shared" si="404"/>
        <v>88</v>
      </c>
      <c r="AF1667" s="116">
        <f t="shared" si="405"/>
        <v>77</v>
      </c>
      <c r="AG1667" s="116">
        <f t="shared" si="406"/>
        <v>91</v>
      </c>
      <c r="AH1667" s="116">
        <f t="shared" si="407"/>
        <v>90</v>
      </c>
      <c r="AI1667" s="116">
        <f t="shared" si="408"/>
        <v>0</v>
      </c>
      <c r="AJ1667" s="116">
        <f t="shared" si="409"/>
        <v>0</v>
      </c>
      <c r="AK1667" s="116">
        <f t="shared" si="410"/>
        <v>0</v>
      </c>
      <c r="AL1667" s="116">
        <f t="shared" si="411"/>
        <v>0</v>
      </c>
      <c r="AM1667" s="116">
        <f t="shared" si="412"/>
        <v>0</v>
      </c>
      <c r="AN1667" s="116">
        <f t="shared" si="413"/>
        <v>0</v>
      </c>
      <c r="AO1667" s="116">
        <f t="shared" si="414"/>
        <v>0</v>
      </c>
      <c r="AP1667" s="116">
        <f t="shared" si="415"/>
        <v>0</v>
      </c>
      <c r="AQ1667" s="116">
        <f t="shared" si="416"/>
        <v>699</v>
      </c>
    </row>
    <row r="1668" spans="1:43" x14ac:dyDescent="0.25">
      <c r="A1668" s="119" t="s">
        <v>2080</v>
      </c>
      <c r="B1668" s="119" t="s">
        <v>2085</v>
      </c>
      <c r="C1668" s="120">
        <v>0</v>
      </c>
      <c r="D1668" s="120">
        <v>32</v>
      </c>
      <c r="E1668" s="120">
        <v>46</v>
      </c>
      <c r="F1668" s="120">
        <v>53</v>
      </c>
      <c r="G1668" s="120">
        <v>39</v>
      </c>
      <c r="H1668" s="120">
        <v>54</v>
      </c>
      <c r="I1668" s="120">
        <v>53</v>
      </c>
      <c r="J1668" s="120">
        <v>0</v>
      </c>
      <c r="K1668" s="120">
        <v>0</v>
      </c>
      <c r="L1668" s="120">
        <v>0</v>
      </c>
      <c r="M1668" s="120">
        <v>0</v>
      </c>
      <c r="N1668" s="120">
        <v>0</v>
      </c>
      <c r="O1668" s="120">
        <v>0</v>
      </c>
      <c r="P1668" s="120">
        <v>0</v>
      </c>
      <c r="Q1668" s="120">
        <v>0</v>
      </c>
      <c r="R1668" s="120">
        <v>277</v>
      </c>
      <c r="AB1668" s="116">
        <f t="shared" ref="AB1668:AB1731" si="417">C1668*1</f>
        <v>0</v>
      </c>
      <c r="AC1668" s="116">
        <f t="shared" ref="AC1668:AC1731" si="418">D1668*1</f>
        <v>32</v>
      </c>
      <c r="AD1668" s="116">
        <f t="shared" ref="AD1668:AD1731" si="419">E1668*1</f>
        <v>46</v>
      </c>
      <c r="AE1668" s="116">
        <f t="shared" ref="AE1668:AE1731" si="420">F1668*1</f>
        <v>53</v>
      </c>
      <c r="AF1668" s="116">
        <f t="shared" ref="AF1668:AF1731" si="421">G1668*1</f>
        <v>39</v>
      </c>
      <c r="AG1668" s="116">
        <f t="shared" ref="AG1668:AG1731" si="422">H1668*1</f>
        <v>54</v>
      </c>
      <c r="AH1668" s="116">
        <f t="shared" ref="AH1668:AH1731" si="423">I1668*1</f>
        <v>53</v>
      </c>
      <c r="AI1668" s="116">
        <f t="shared" ref="AI1668:AI1731" si="424">J1668*1</f>
        <v>0</v>
      </c>
      <c r="AJ1668" s="116">
        <f t="shared" ref="AJ1668:AJ1731" si="425">K1668*1</f>
        <v>0</v>
      </c>
      <c r="AK1668" s="116">
        <f t="shared" ref="AK1668:AK1731" si="426">L1668*1</f>
        <v>0</v>
      </c>
      <c r="AL1668" s="116">
        <f t="shared" ref="AL1668:AL1731" si="427">M1668*1</f>
        <v>0</v>
      </c>
      <c r="AM1668" s="116">
        <f t="shared" ref="AM1668:AM1731" si="428">N1668*1</f>
        <v>0</v>
      </c>
      <c r="AN1668" s="116">
        <f t="shared" ref="AN1668:AN1731" si="429">O1668*1</f>
        <v>0</v>
      </c>
      <c r="AO1668" s="116">
        <f t="shared" ref="AO1668:AO1731" si="430">P1668*1</f>
        <v>0</v>
      </c>
      <c r="AP1668" s="116">
        <f t="shared" ref="AP1668:AP1731" si="431">Q1668*1</f>
        <v>0</v>
      </c>
      <c r="AQ1668" s="116">
        <f t="shared" ref="AQ1668:AQ1731" si="432">R1668*1</f>
        <v>277</v>
      </c>
    </row>
    <row r="1669" spans="1:43" x14ac:dyDescent="0.25">
      <c r="A1669" s="119" t="s">
        <v>2080</v>
      </c>
      <c r="B1669" s="119" t="s">
        <v>2086</v>
      </c>
      <c r="C1669" s="120">
        <v>0</v>
      </c>
      <c r="D1669" s="120">
        <v>0</v>
      </c>
      <c r="E1669" s="120">
        <v>0</v>
      </c>
      <c r="F1669" s="120">
        <v>0</v>
      </c>
      <c r="G1669" s="120">
        <v>0</v>
      </c>
      <c r="H1669" s="120">
        <v>0</v>
      </c>
      <c r="I1669" s="120">
        <v>0</v>
      </c>
      <c r="J1669" s="120">
        <v>0</v>
      </c>
      <c r="K1669" s="120">
        <v>0</v>
      </c>
      <c r="L1669" s="120">
        <v>0</v>
      </c>
      <c r="M1669" s="120">
        <v>348</v>
      </c>
      <c r="N1669" s="120">
        <v>289</v>
      </c>
      <c r="O1669" s="120">
        <v>301</v>
      </c>
      <c r="P1669" s="120">
        <v>283</v>
      </c>
      <c r="Q1669" s="120">
        <v>10</v>
      </c>
      <c r="R1669" s="120">
        <v>1231</v>
      </c>
      <c r="AB1669" s="116">
        <f t="shared" si="417"/>
        <v>0</v>
      </c>
      <c r="AC1669" s="116">
        <f t="shared" si="418"/>
        <v>0</v>
      </c>
      <c r="AD1669" s="116">
        <f t="shared" si="419"/>
        <v>0</v>
      </c>
      <c r="AE1669" s="116">
        <f t="shared" si="420"/>
        <v>0</v>
      </c>
      <c r="AF1669" s="116">
        <f t="shared" si="421"/>
        <v>0</v>
      </c>
      <c r="AG1669" s="116">
        <f t="shared" si="422"/>
        <v>0</v>
      </c>
      <c r="AH1669" s="116">
        <f t="shared" si="423"/>
        <v>0</v>
      </c>
      <c r="AI1669" s="116">
        <f t="shared" si="424"/>
        <v>0</v>
      </c>
      <c r="AJ1669" s="116">
        <f t="shared" si="425"/>
        <v>0</v>
      </c>
      <c r="AK1669" s="116">
        <f t="shared" si="426"/>
        <v>0</v>
      </c>
      <c r="AL1669" s="116">
        <f t="shared" si="427"/>
        <v>348</v>
      </c>
      <c r="AM1669" s="116">
        <f t="shared" si="428"/>
        <v>289</v>
      </c>
      <c r="AN1669" s="116">
        <f t="shared" si="429"/>
        <v>301</v>
      </c>
      <c r="AO1669" s="116">
        <f t="shared" si="430"/>
        <v>283</v>
      </c>
      <c r="AP1669" s="116">
        <f t="shared" si="431"/>
        <v>10</v>
      </c>
      <c r="AQ1669" s="116">
        <f t="shared" si="432"/>
        <v>1231</v>
      </c>
    </row>
    <row r="1670" spans="1:43" x14ac:dyDescent="0.25">
      <c r="A1670" s="119" t="s">
        <v>2080</v>
      </c>
      <c r="B1670" s="119" t="s">
        <v>2087</v>
      </c>
      <c r="C1670" s="120">
        <v>0</v>
      </c>
      <c r="D1670" s="120">
        <v>0</v>
      </c>
      <c r="E1670" s="120">
        <v>0</v>
      </c>
      <c r="F1670" s="120">
        <v>0</v>
      </c>
      <c r="G1670" s="120">
        <v>0</v>
      </c>
      <c r="H1670" s="120">
        <v>0</v>
      </c>
      <c r="I1670" s="120">
        <v>0</v>
      </c>
      <c r="J1670" s="120">
        <v>297</v>
      </c>
      <c r="K1670" s="120">
        <v>296</v>
      </c>
      <c r="L1670" s="120">
        <v>316</v>
      </c>
      <c r="M1670" s="120">
        <v>0</v>
      </c>
      <c r="N1670" s="120">
        <v>0</v>
      </c>
      <c r="O1670" s="120">
        <v>0</v>
      </c>
      <c r="P1670" s="120">
        <v>0</v>
      </c>
      <c r="Q1670" s="120">
        <v>0</v>
      </c>
      <c r="R1670" s="120">
        <v>909</v>
      </c>
      <c r="AB1670" s="116">
        <f t="shared" si="417"/>
        <v>0</v>
      </c>
      <c r="AC1670" s="116">
        <f t="shared" si="418"/>
        <v>0</v>
      </c>
      <c r="AD1670" s="116">
        <f t="shared" si="419"/>
        <v>0</v>
      </c>
      <c r="AE1670" s="116">
        <f t="shared" si="420"/>
        <v>0</v>
      </c>
      <c r="AF1670" s="116">
        <f t="shared" si="421"/>
        <v>0</v>
      </c>
      <c r="AG1670" s="116">
        <f t="shared" si="422"/>
        <v>0</v>
      </c>
      <c r="AH1670" s="116">
        <f t="shared" si="423"/>
        <v>0</v>
      </c>
      <c r="AI1670" s="116">
        <f t="shared" si="424"/>
        <v>297</v>
      </c>
      <c r="AJ1670" s="116">
        <f t="shared" si="425"/>
        <v>296</v>
      </c>
      <c r="AK1670" s="116">
        <f t="shared" si="426"/>
        <v>316</v>
      </c>
      <c r="AL1670" s="116">
        <f t="shared" si="427"/>
        <v>0</v>
      </c>
      <c r="AM1670" s="116">
        <f t="shared" si="428"/>
        <v>0</v>
      </c>
      <c r="AN1670" s="116">
        <f t="shared" si="429"/>
        <v>0</v>
      </c>
      <c r="AO1670" s="116">
        <f t="shared" si="430"/>
        <v>0</v>
      </c>
      <c r="AP1670" s="116">
        <f t="shared" si="431"/>
        <v>0</v>
      </c>
      <c r="AQ1670" s="116">
        <f t="shared" si="432"/>
        <v>909</v>
      </c>
    </row>
    <row r="1671" spans="1:43" x14ac:dyDescent="0.25">
      <c r="A1671" s="119" t="s">
        <v>2088</v>
      </c>
      <c r="B1671" s="119" t="s">
        <v>2089</v>
      </c>
      <c r="C1671" s="120">
        <v>0</v>
      </c>
      <c r="D1671" s="120">
        <v>51</v>
      </c>
      <c r="E1671" s="120">
        <v>80</v>
      </c>
      <c r="F1671" s="120">
        <v>81</v>
      </c>
      <c r="G1671" s="120">
        <v>93</v>
      </c>
      <c r="H1671" s="120">
        <v>0</v>
      </c>
      <c r="I1671" s="120">
        <v>0</v>
      </c>
      <c r="J1671" s="120">
        <v>0</v>
      </c>
      <c r="K1671" s="120">
        <v>0</v>
      </c>
      <c r="L1671" s="120">
        <v>0</v>
      </c>
      <c r="M1671" s="120">
        <v>0</v>
      </c>
      <c r="N1671" s="120">
        <v>0</v>
      </c>
      <c r="O1671" s="120">
        <v>0</v>
      </c>
      <c r="P1671" s="120">
        <v>0</v>
      </c>
      <c r="Q1671" s="120">
        <v>0</v>
      </c>
      <c r="R1671" s="120">
        <v>305</v>
      </c>
      <c r="AB1671" s="116">
        <f t="shared" si="417"/>
        <v>0</v>
      </c>
      <c r="AC1671" s="116">
        <f t="shared" si="418"/>
        <v>51</v>
      </c>
      <c r="AD1671" s="116">
        <f t="shared" si="419"/>
        <v>80</v>
      </c>
      <c r="AE1671" s="116">
        <f t="shared" si="420"/>
        <v>81</v>
      </c>
      <c r="AF1671" s="116">
        <f t="shared" si="421"/>
        <v>93</v>
      </c>
      <c r="AG1671" s="116">
        <f t="shared" si="422"/>
        <v>0</v>
      </c>
      <c r="AH1671" s="116">
        <f t="shared" si="423"/>
        <v>0</v>
      </c>
      <c r="AI1671" s="116">
        <f t="shared" si="424"/>
        <v>0</v>
      </c>
      <c r="AJ1671" s="116">
        <f t="shared" si="425"/>
        <v>0</v>
      </c>
      <c r="AK1671" s="116">
        <f t="shared" si="426"/>
        <v>0</v>
      </c>
      <c r="AL1671" s="116">
        <f t="shared" si="427"/>
        <v>0</v>
      </c>
      <c r="AM1671" s="116">
        <f t="shared" si="428"/>
        <v>0</v>
      </c>
      <c r="AN1671" s="116">
        <f t="shared" si="429"/>
        <v>0</v>
      </c>
      <c r="AO1671" s="116">
        <f t="shared" si="430"/>
        <v>0</v>
      </c>
      <c r="AP1671" s="116">
        <f t="shared" si="431"/>
        <v>0</v>
      </c>
      <c r="AQ1671" s="116">
        <f t="shared" si="432"/>
        <v>305</v>
      </c>
    </row>
    <row r="1672" spans="1:43" x14ac:dyDescent="0.25">
      <c r="A1672" s="119" t="s">
        <v>2088</v>
      </c>
      <c r="B1672" s="119" t="s">
        <v>2090</v>
      </c>
      <c r="C1672" s="120">
        <v>142</v>
      </c>
      <c r="D1672" s="120">
        <v>79</v>
      </c>
      <c r="E1672" s="120">
        <v>90</v>
      </c>
      <c r="F1672" s="120">
        <v>75</v>
      </c>
      <c r="G1672" s="120">
        <v>92</v>
      </c>
      <c r="H1672" s="120">
        <v>0</v>
      </c>
      <c r="I1672" s="120">
        <v>0</v>
      </c>
      <c r="J1672" s="120">
        <v>0</v>
      </c>
      <c r="K1672" s="120">
        <v>0</v>
      </c>
      <c r="L1672" s="120">
        <v>0</v>
      </c>
      <c r="M1672" s="120">
        <v>0</v>
      </c>
      <c r="N1672" s="120">
        <v>0</v>
      </c>
      <c r="O1672" s="120">
        <v>0</v>
      </c>
      <c r="P1672" s="120">
        <v>0</v>
      </c>
      <c r="Q1672" s="120">
        <v>0</v>
      </c>
      <c r="R1672" s="120">
        <v>478</v>
      </c>
      <c r="AB1672" s="116">
        <f t="shared" si="417"/>
        <v>142</v>
      </c>
      <c r="AC1672" s="116">
        <f t="shared" si="418"/>
        <v>79</v>
      </c>
      <c r="AD1672" s="116">
        <f t="shared" si="419"/>
        <v>90</v>
      </c>
      <c r="AE1672" s="116">
        <f t="shared" si="420"/>
        <v>75</v>
      </c>
      <c r="AF1672" s="116">
        <f t="shared" si="421"/>
        <v>92</v>
      </c>
      <c r="AG1672" s="116">
        <f t="shared" si="422"/>
        <v>0</v>
      </c>
      <c r="AH1672" s="116">
        <f t="shared" si="423"/>
        <v>0</v>
      </c>
      <c r="AI1672" s="116">
        <f t="shared" si="424"/>
        <v>0</v>
      </c>
      <c r="AJ1672" s="116">
        <f t="shared" si="425"/>
        <v>0</v>
      </c>
      <c r="AK1672" s="116">
        <f t="shared" si="426"/>
        <v>0</v>
      </c>
      <c r="AL1672" s="116">
        <f t="shared" si="427"/>
        <v>0</v>
      </c>
      <c r="AM1672" s="116">
        <f t="shared" si="428"/>
        <v>0</v>
      </c>
      <c r="AN1672" s="116">
        <f t="shared" si="429"/>
        <v>0</v>
      </c>
      <c r="AO1672" s="116">
        <f t="shared" si="430"/>
        <v>0</v>
      </c>
      <c r="AP1672" s="116">
        <f t="shared" si="431"/>
        <v>0</v>
      </c>
      <c r="AQ1672" s="116">
        <f t="shared" si="432"/>
        <v>478</v>
      </c>
    </row>
    <row r="1673" spans="1:43" x14ac:dyDescent="0.25">
      <c r="A1673" s="119" t="s">
        <v>2088</v>
      </c>
      <c r="B1673" s="119" t="s">
        <v>2091</v>
      </c>
      <c r="C1673" s="120">
        <v>0</v>
      </c>
      <c r="D1673" s="120">
        <v>92</v>
      </c>
      <c r="E1673" s="120">
        <v>102</v>
      </c>
      <c r="F1673" s="120">
        <v>89</v>
      </c>
      <c r="G1673" s="120">
        <v>108</v>
      </c>
      <c r="H1673" s="120">
        <v>0</v>
      </c>
      <c r="I1673" s="120">
        <v>0</v>
      </c>
      <c r="J1673" s="120">
        <v>0</v>
      </c>
      <c r="K1673" s="120">
        <v>0</v>
      </c>
      <c r="L1673" s="120">
        <v>0</v>
      </c>
      <c r="M1673" s="120">
        <v>0</v>
      </c>
      <c r="N1673" s="120">
        <v>0</v>
      </c>
      <c r="O1673" s="120">
        <v>0</v>
      </c>
      <c r="P1673" s="120">
        <v>0</v>
      </c>
      <c r="Q1673" s="120">
        <v>0</v>
      </c>
      <c r="R1673" s="120">
        <v>391</v>
      </c>
      <c r="AB1673" s="116">
        <f t="shared" si="417"/>
        <v>0</v>
      </c>
      <c r="AC1673" s="116">
        <f t="shared" si="418"/>
        <v>92</v>
      </c>
      <c r="AD1673" s="116">
        <f t="shared" si="419"/>
        <v>102</v>
      </c>
      <c r="AE1673" s="116">
        <f t="shared" si="420"/>
        <v>89</v>
      </c>
      <c r="AF1673" s="116">
        <f t="shared" si="421"/>
        <v>108</v>
      </c>
      <c r="AG1673" s="116">
        <f t="shared" si="422"/>
        <v>0</v>
      </c>
      <c r="AH1673" s="116">
        <f t="shared" si="423"/>
        <v>0</v>
      </c>
      <c r="AI1673" s="116">
        <f t="shared" si="424"/>
        <v>0</v>
      </c>
      <c r="AJ1673" s="116">
        <f t="shared" si="425"/>
        <v>0</v>
      </c>
      <c r="AK1673" s="116">
        <f t="shared" si="426"/>
        <v>0</v>
      </c>
      <c r="AL1673" s="116">
        <f t="shared" si="427"/>
        <v>0</v>
      </c>
      <c r="AM1673" s="116">
        <f t="shared" si="428"/>
        <v>0</v>
      </c>
      <c r="AN1673" s="116">
        <f t="shared" si="429"/>
        <v>0</v>
      </c>
      <c r="AO1673" s="116">
        <f t="shared" si="430"/>
        <v>0</v>
      </c>
      <c r="AP1673" s="116">
        <f t="shared" si="431"/>
        <v>0</v>
      </c>
      <c r="AQ1673" s="116">
        <f t="shared" si="432"/>
        <v>391</v>
      </c>
    </row>
    <row r="1674" spans="1:43" x14ac:dyDescent="0.25">
      <c r="A1674" s="119" t="s">
        <v>2088</v>
      </c>
      <c r="B1674" s="119" t="s">
        <v>2092</v>
      </c>
      <c r="C1674" s="120">
        <v>0</v>
      </c>
      <c r="D1674" s="120">
        <v>0</v>
      </c>
      <c r="E1674" s="120">
        <v>0</v>
      </c>
      <c r="F1674" s="120">
        <v>0</v>
      </c>
      <c r="G1674" s="120">
        <v>0</v>
      </c>
      <c r="H1674" s="120">
        <v>259</v>
      </c>
      <c r="I1674" s="120">
        <v>296</v>
      </c>
      <c r="J1674" s="120">
        <v>279</v>
      </c>
      <c r="K1674" s="120">
        <v>0</v>
      </c>
      <c r="L1674" s="120">
        <v>0</v>
      </c>
      <c r="M1674" s="120">
        <v>0</v>
      </c>
      <c r="N1674" s="120">
        <v>0</v>
      </c>
      <c r="O1674" s="120">
        <v>0</v>
      </c>
      <c r="P1674" s="120">
        <v>0</v>
      </c>
      <c r="Q1674" s="120">
        <v>0</v>
      </c>
      <c r="R1674" s="120">
        <v>834</v>
      </c>
      <c r="AB1674" s="116">
        <f t="shared" si="417"/>
        <v>0</v>
      </c>
      <c r="AC1674" s="116">
        <f t="shared" si="418"/>
        <v>0</v>
      </c>
      <c r="AD1674" s="116">
        <f t="shared" si="419"/>
        <v>0</v>
      </c>
      <c r="AE1674" s="116">
        <f t="shared" si="420"/>
        <v>0</v>
      </c>
      <c r="AF1674" s="116">
        <f t="shared" si="421"/>
        <v>0</v>
      </c>
      <c r="AG1674" s="116">
        <f t="shared" si="422"/>
        <v>259</v>
      </c>
      <c r="AH1674" s="116">
        <f t="shared" si="423"/>
        <v>296</v>
      </c>
      <c r="AI1674" s="116">
        <f t="shared" si="424"/>
        <v>279</v>
      </c>
      <c r="AJ1674" s="116">
        <f t="shared" si="425"/>
        <v>0</v>
      </c>
      <c r="AK1674" s="116">
        <f t="shared" si="426"/>
        <v>0</v>
      </c>
      <c r="AL1674" s="116">
        <f t="shared" si="427"/>
        <v>0</v>
      </c>
      <c r="AM1674" s="116">
        <f t="shared" si="428"/>
        <v>0</v>
      </c>
      <c r="AN1674" s="116">
        <f t="shared" si="429"/>
        <v>0</v>
      </c>
      <c r="AO1674" s="116">
        <f t="shared" si="430"/>
        <v>0</v>
      </c>
      <c r="AP1674" s="116">
        <f t="shared" si="431"/>
        <v>0</v>
      </c>
      <c r="AQ1674" s="116">
        <f t="shared" si="432"/>
        <v>834</v>
      </c>
    </row>
    <row r="1675" spans="1:43" x14ac:dyDescent="0.25">
      <c r="A1675" s="119" t="s">
        <v>2088</v>
      </c>
      <c r="B1675" s="119" t="s">
        <v>2093</v>
      </c>
      <c r="C1675" s="120">
        <v>0</v>
      </c>
      <c r="D1675" s="120">
        <v>0</v>
      </c>
      <c r="E1675" s="120">
        <v>0</v>
      </c>
      <c r="F1675" s="120">
        <v>0</v>
      </c>
      <c r="G1675" s="120">
        <v>0</v>
      </c>
      <c r="H1675" s="120">
        <v>0</v>
      </c>
      <c r="I1675" s="120">
        <v>0</v>
      </c>
      <c r="J1675" s="120">
        <v>0</v>
      </c>
      <c r="K1675" s="120">
        <v>309</v>
      </c>
      <c r="L1675" s="120">
        <v>301</v>
      </c>
      <c r="M1675" s="120">
        <v>0</v>
      </c>
      <c r="N1675" s="120">
        <v>0</v>
      </c>
      <c r="O1675" s="120">
        <v>0</v>
      </c>
      <c r="P1675" s="120">
        <v>0</v>
      </c>
      <c r="Q1675" s="120">
        <v>0</v>
      </c>
      <c r="R1675" s="120">
        <v>610</v>
      </c>
      <c r="AB1675" s="116">
        <f t="shared" si="417"/>
        <v>0</v>
      </c>
      <c r="AC1675" s="116">
        <f t="shared" si="418"/>
        <v>0</v>
      </c>
      <c r="AD1675" s="116">
        <f t="shared" si="419"/>
        <v>0</v>
      </c>
      <c r="AE1675" s="116">
        <f t="shared" si="420"/>
        <v>0</v>
      </c>
      <c r="AF1675" s="116">
        <f t="shared" si="421"/>
        <v>0</v>
      </c>
      <c r="AG1675" s="116">
        <f t="shared" si="422"/>
        <v>0</v>
      </c>
      <c r="AH1675" s="116">
        <f t="shared" si="423"/>
        <v>0</v>
      </c>
      <c r="AI1675" s="116">
        <f t="shared" si="424"/>
        <v>0</v>
      </c>
      <c r="AJ1675" s="116">
        <f t="shared" si="425"/>
        <v>309</v>
      </c>
      <c r="AK1675" s="116">
        <f t="shared" si="426"/>
        <v>301</v>
      </c>
      <c r="AL1675" s="116">
        <f t="shared" si="427"/>
        <v>0</v>
      </c>
      <c r="AM1675" s="116">
        <f t="shared" si="428"/>
        <v>0</v>
      </c>
      <c r="AN1675" s="116">
        <f t="shared" si="429"/>
        <v>0</v>
      </c>
      <c r="AO1675" s="116">
        <f t="shared" si="430"/>
        <v>0</v>
      </c>
      <c r="AP1675" s="116">
        <f t="shared" si="431"/>
        <v>0</v>
      </c>
      <c r="AQ1675" s="116">
        <f t="shared" si="432"/>
        <v>610</v>
      </c>
    </row>
    <row r="1676" spans="1:43" x14ac:dyDescent="0.25">
      <c r="A1676" s="119" t="s">
        <v>2088</v>
      </c>
      <c r="B1676" s="119" t="s">
        <v>2094</v>
      </c>
      <c r="C1676" s="120">
        <v>0</v>
      </c>
      <c r="D1676" s="120">
        <v>0</v>
      </c>
      <c r="E1676" s="120">
        <v>0</v>
      </c>
      <c r="F1676" s="120">
        <v>0</v>
      </c>
      <c r="G1676" s="120">
        <v>0</v>
      </c>
      <c r="H1676" s="120">
        <v>0</v>
      </c>
      <c r="I1676" s="120">
        <v>0</v>
      </c>
      <c r="J1676" s="120">
        <v>0</v>
      </c>
      <c r="K1676" s="120">
        <v>0</v>
      </c>
      <c r="L1676" s="120">
        <v>0</v>
      </c>
      <c r="M1676" s="120">
        <v>291</v>
      </c>
      <c r="N1676" s="120">
        <v>282</v>
      </c>
      <c r="O1676" s="120">
        <v>304</v>
      </c>
      <c r="P1676" s="120">
        <v>327</v>
      </c>
      <c r="Q1676" s="120">
        <v>9</v>
      </c>
      <c r="R1676" s="120">
        <v>1213</v>
      </c>
      <c r="AB1676" s="116">
        <f t="shared" si="417"/>
        <v>0</v>
      </c>
      <c r="AC1676" s="116">
        <f t="shared" si="418"/>
        <v>0</v>
      </c>
      <c r="AD1676" s="116">
        <f t="shared" si="419"/>
        <v>0</v>
      </c>
      <c r="AE1676" s="116">
        <f t="shared" si="420"/>
        <v>0</v>
      </c>
      <c r="AF1676" s="116">
        <f t="shared" si="421"/>
        <v>0</v>
      </c>
      <c r="AG1676" s="116">
        <f t="shared" si="422"/>
        <v>0</v>
      </c>
      <c r="AH1676" s="116">
        <f t="shared" si="423"/>
        <v>0</v>
      </c>
      <c r="AI1676" s="116">
        <f t="shared" si="424"/>
        <v>0</v>
      </c>
      <c r="AJ1676" s="116">
        <f t="shared" si="425"/>
        <v>0</v>
      </c>
      <c r="AK1676" s="116">
        <f t="shared" si="426"/>
        <v>0</v>
      </c>
      <c r="AL1676" s="116">
        <f t="shared" si="427"/>
        <v>291</v>
      </c>
      <c r="AM1676" s="116">
        <f t="shared" si="428"/>
        <v>282</v>
      </c>
      <c r="AN1676" s="116">
        <f t="shared" si="429"/>
        <v>304</v>
      </c>
      <c r="AO1676" s="116">
        <f t="shared" si="430"/>
        <v>327</v>
      </c>
      <c r="AP1676" s="116">
        <f t="shared" si="431"/>
        <v>9</v>
      </c>
      <c r="AQ1676" s="116">
        <f t="shared" si="432"/>
        <v>1213</v>
      </c>
    </row>
    <row r="1677" spans="1:43" x14ac:dyDescent="0.25">
      <c r="A1677" s="119" t="s">
        <v>2095</v>
      </c>
      <c r="B1677" s="119" t="s">
        <v>2096</v>
      </c>
      <c r="C1677" s="120">
        <v>0</v>
      </c>
      <c r="D1677" s="120">
        <v>36</v>
      </c>
      <c r="E1677" s="120">
        <v>39</v>
      </c>
      <c r="F1677" s="120">
        <v>32</v>
      </c>
      <c r="G1677" s="120">
        <v>48</v>
      </c>
      <c r="H1677" s="120">
        <v>41</v>
      </c>
      <c r="I1677" s="120">
        <v>0</v>
      </c>
      <c r="J1677" s="120">
        <v>0</v>
      </c>
      <c r="K1677" s="120">
        <v>0</v>
      </c>
      <c r="L1677" s="120">
        <v>0</v>
      </c>
      <c r="M1677" s="120">
        <v>0</v>
      </c>
      <c r="N1677" s="120">
        <v>0</v>
      </c>
      <c r="O1677" s="120">
        <v>0</v>
      </c>
      <c r="P1677" s="120">
        <v>0</v>
      </c>
      <c r="Q1677" s="120">
        <v>0</v>
      </c>
      <c r="R1677" s="120">
        <v>196</v>
      </c>
      <c r="AB1677" s="116">
        <f t="shared" si="417"/>
        <v>0</v>
      </c>
      <c r="AC1677" s="116">
        <f t="shared" si="418"/>
        <v>36</v>
      </c>
      <c r="AD1677" s="116">
        <f t="shared" si="419"/>
        <v>39</v>
      </c>
      <c r="AE1677" s="116">
        <f t="shared" si="420"/>
        <v>32</v>
      </c>
      <c r="AF1677" s="116">
        <f t="shared" si="421"/>
        <v>48</v>
      </c>
      <c r="AG1677" s="116">
        <f t="shared" si="422"/>
        <v>41</v>
      </c>
      <c r="AH1677" s="116">
        <f t="shared" si="423"/>
        <v>0</v>
      </c>
      <c r="AI1677" s="116">
        <f t="shared" si="424"/>
        <v>0</v>
      </c>
      <c r="AJ1677" s="116">
        <f t="shared" si="425"/>
        <v>0</v>
      </c>
      <c r="AK1677" s="116">
        <f t="shared" si="426"/>
        <v>0</v>
      </c>
      <c r="AL1677" s="116">
        <f t="shared" si="427"/>
        <v>0</v>
      </c>
      <c r="AM1677" s="116">
        <f t="shared" si="428"/>
        <v>0</v>
      </c>
      <c r="AN1677" s="116">
        <f t="shared" si="429"/>
        <v>0</v>
      </c>
      <c r="AO1677" s="116">
        <f t="shared" si="430"/>
        <v>0</v>
      </c>
      <c r="AP1677" s="116">
        <f t="shared" si="431"/>
        <v>0</v>
      </c>
      <c r="AQ1677" s="116">
        <f t="shared" si="432"/>
        <v>196</v>
      </c>
    </row>
    <row r="1678" spans="1:43" x14ac:dyDescent="0.25">
      <c r="A1678" s="119" t="s">
        <v>2095</v>
      </c>
      <c r="B1678" s="119" t="s">
        <v>2097</v>
      </c>
      <c r="C1678" s="120">
        <v>162</v>
      </c>
      <c r="D1678" s="120">
        <v>0</v>
      </c>
      <c r="E1678" s="120">
        <v>0</v>
      </c>
      <c r="F1678" s="120">
        <v>0</v>
      </c>
      <c r="G1678" s="120">
        <v>0</v>
      </c>
      <c r="H1678" s="120">
        <v>0</v>
      </c>
      <c r="I1678" s="120">
        <v>0</v>
      </c>
      <c r="J1678" s="120">
        <v>0</v>
      </c>
      <c r="K1678" s="120">
        <v>0</v>
      </c>
      <c r="L1678" s="120">
        <v>0</v>
      </c>
      <c r="M1678" s="120">
        <v>0</v>
      </c>
      <c r="N1678" s="120">
        <v>0</v>
      </c>
      <c r="O1678" s="120">
        <v>0</v>
      </c>
      <c r="P1678" s="120">
        <v>0</v>
      </c>
      <c r="Q1678" s="120">
        <v>0</v>
      </c>
      <c r="R1678" s="120">
        <v>162</v>
      </c>
      <c r="AB1678" s="116">
        <f t="shared" si="417"/>
        <v>162</v>
      </c>
      <c r="AC1678" s="116">
        <f t="shared" si="418"/>
        <v>0</v>
      </c>
      <c r="AD1678" s="116">
        <f t="shared" si="419"/>
        <v>0</v>
      </c>
      <c r="AE1678" s="116">
        <f t="shared" si="420"/>
        <v>0</v>
      </c>
      <c r="AF1678" s="116">
        <f t="shared" si="421"/>
        <v>0</v>
      </c>
      <c r="AG1678" s="116">
        <f t="shared" si="422"/>
        <v>0</v>
      </c>
      <c r="AH1678" s="116">
        <f t="shared" si="423"/>
        <v>0</v>
      </c>
      <c r="AI1678" s="116">
        <f t="shared" si="424"/>
        <v>0</v>
      </c>
      <c r="AJ1678" s="116">
        <f t="shared" si="425"/>
        <v>0</v>
      </c>
      <c r="AK1678" s="116">
        <f t="shared" si="426"/>
        <v>0</v>
      </c>
      <c r="AL1678" s="116">
        <f t="shared" si="427"/>
        <v>0</v>
      </c>
      <c r="AM1678" s="116">
        <f t="shared" si="428"/>
        <v>0</v>
      </c>
      <c r="AN1678" s="116">
        <f t="shared" si="429"/>
        <v>0</v>
      </c>
      <c r="AO1678" s="116">
        <f t="shared" si="430"/>
        <v>0</v>
      </c>
      <c r="AP1678" s="116">
        <f t="shared" si="431"/>
        <v>0</v>
      </c>
      <c r="AQ1678" s="116">
        <f t="shared" si="432"/>
        <v>162</v>
      </c>
    </row>
    <row r="1679" spans="1:43" x14ac:dyDescent="0.25">
      <c r="A1679" s="119" t="s">
        <v>2095</v>
      </c>
      <c r="B1679" s="119" t="s">
        <v>2098</v>
      </c>
      <c r="C1679" s="120">
        <v>0</v>
      </c>
      <c r="D1679" s="120">
        <v>30</v>
      </c>
      <c r="E1679" s="120">
        <v>34</v>
      </c>
      <c r="F1679" s="120">
        <v>36</v>
      </c>
      <c r="G1679" s="120">
        <v>34</v>
      </c>
      <c r="H1679" s="120">
        <v>42</v>
      </c>
      <c r="I1679" s="120">
        <v>0</v>
      </c>
      <c r="J1679" s="120">
        <v>0</v>
      </c>
      <c r="K1679" s="120">
        <v>0</v>
      </c>
      <c r="L1679" s="120">
        <v>0</v>
      </c>
      <c r="M1679" s="120">
        <v>0</v>
      </c>
      <c r="N1679" s="120">
        <v>0</v>
      </c>
      <c r="O1679" s="120">
        <v>0</v>
      </c>
      <c r="P1679" s="120">
        <v>0</v>
      </c>
      <c r="Q1679" s="120">
        <v>0</v>
      </c>
      <c r="R1679" s="120">
        <v>176</v>
      </c>
      <c r="AB1679" s="116">
        <f t="shared" si="417"/>
        <v>0</v>
      </c>
      <c r="AC1679" s="116">
        <f t="shared" si="418"/>
        <v>30</v>
      </c>
      <c r="AD1679" s="116">
        <f t="shared" si="419"/>
        <v>34</v>
      </c>
      <c r="AE1679" s="116">
        <f t="shared" si="420"/>
        <v>36</v>
      </c>
      <c r="AF1679" s="116">
        <f t="shared" si="421"/>
        <v>34</v>
      </c>
      <c r="AG1679" s="116">
        <f t="shared" si="422"/>
        <v>42</v>
      </c>
      <c r="AH1679" s="116">
        <f t="shared" si="423"/>
        <v>0</v>
      </c>
      <c r="AI1679" s="116">
        <f t="shared" si="424"/>
        <v>0</v>
      </c>
      <c r="AJ1679" s="116">
        <f t="shared" si="425"/>
        <v>0</v>
      </c>
      <c r="AK1679" s="116">
        <f t="shared" si="426"/>
        <v>0</v>
      </c>
      <c r="AL1679" s="116">
        <f t="shared" si="427"/>
        <v>0</v>
      </c>
      <c r="AM1679" s="116">
        <f t="shared" si="428"/>
        <v>0</v>
      </c>
      <c r="AN1679" s="116">
        <f t="shared" si="429"/>
        <v>0</v>
      </c>
      <c r="AO1679" s="116">
        <f t="shared" si="430"/>
        <v>0</v>
      </c>
      <c r="AP1679" s="116">
        <f t="shared" si="431"/>
        <v>0</v>
      </c>
      <c r="AQ1679" s="116">
        <f t="shared" si="432"/>
        <v>176</v>
      </c>
    </row>
    <row r="1680" spans="1:43" x14ac:dyDescent="0.25">
      <c r="A1680" s="119" t="s">
        <v>2095</v>
      </c>
      <c r="B1680" s="119" t="s">
        <v>2099</v>
      </c>
      <c r="C1680" s="120">
        <v>15</v>
      </c>
      <c r="D1680" s="120">
        <v>55</v>
      </c>
      <c r="E1680" s="120">
        <v>54</v>
      </c>
      <c r="F1680" s="120">
        <v>60</v>
      </c>
      <c r="G1680" s="120">
        <v>59</v>
      </c>
      <c r="H1680" s="120">
        <v>62</v>
      </c>
      <c r="I1680" s="120">
        <v>0</v>
      </c>
      <c r="J1680" s="120">
        <v>0</v>
      </c>
      <c r="K1680" s="120">
        <v>0</v>
      </c>
      <c r="L1680" s="120">
        <v>0</v>
      </c>
      <c r="M1680" s="120">
        <v>0</v>
      </c>
      <c r="N1680" s="120">
        <v>0</v>
      </c>
      <c r="O1680" s="120">
        <v>0</v>
      </c>
      <c r="P1680" s="120">
        <v>0</v>
      </c>
      <c r="Q1680" s="120">
        <v>0</v>
      </c>
      <c r="R1680" s="120">
        <v>305</v>
      </c>
      <c r="AB1680" s="116">
        <f t="shared" si="417"/>
        <v>15</v>
      </c>
      <c r="AC1680" s="116">
        <f t="shared" si="418"/>
        <v>55</v>
      </c>
      <c r="AD1680" s="116">
        <f t="shared" si="419"/>
        <v>54</v>
      </c>
      <c r="AE1680" s="116">
        <f t="shared" si="420"/>
        <v>60</v>
      </c>
      <c r="AF1680" s="116">
        <f t="shared" si="421"/>
        <v>59</v>
      </c>
      <c r="AG1680" s="116">
        <f t="shared" si="422"/>
        <v>62</v>
      </c>
      <c r="AH1680" s="116">
        <f t="shared" si="423"/>
        <v>0</v>
      </c>
      <c r="AI1680" s="116">
        <f t="shared" si="424"/>
        <v>0</v>
      </c>
      <c r="AJ1680" s="116">
        <f t="shared" si="425"/>
        <v>0</v>
      </c>
      <c r="AK1680" s="116">
        <f t="shared" si="426"/>
        <v>0</v>
      </c>
      <c r="AL1680" s="116">
        <f t="shared" si="427"/>
        <v>0</v>
      </c>
      <c r="AM1680" s="116">
        <f t="shared" si="428"/>
        <v>0</v>
      </c>
      <c r="AN1680" s="116">
        <f t="shared" si="429"/>
        <v>0</v>
      </c>
      <c r="AO1680" s="116">
        <f t="shared" si="430"/>
        <v>0</v>
      </c>
      <c r="AP1680" s="116">
        <f t="shared" si="431"/>
        <v>0</v>
      </c>
      <c r="AQ1680" s="116">
        <f t="shared" si="432"/>
        <v>305</v>
      </c>
    </row>
    <row r="1681" spans="1:43" x14ac:dyDescent="0.25">
      <c r="A1681" s="119" t="s">
        <v>2095</v>
      </c>
      <c r="B1681" s="119" t="s">
        <v>2100</v>
      </c>
      <c r="C1681" s="120">
        <v>15</v>
      </c>
      <c r="D1681" s="120">
        <v>62</v>
      </c>
      <c r="E1681" s="120">
        <v>55</v>
      </c>
      <c r="F1681" s="120">
        <v>56</v>
      </c>
      <c r="G1681" s="120">
        <v>57</v>
      </c>
      <c r="H1681" s="120">
        <v>75</v>
      </c>
      <c r="I1681" s="120">
        <v>0</v>
      </c>
      <c r="J1681" s="120">
        <v>0</v>
      </c>
      <c r="K1681" s="120">
        <v>0</v>
      </c>
      <c r="L1681" s="120">
        <v>0</v>
      </c>
      <c r="M1681" s="120">
        <v>0</v>
      </c>
      <c r="N1681" s="120">
        <v>0</v>
      </c>
      <c r="O1681" s="120">
        <v>0</v>
      </c>
      <c r="P1681" s="120">
        <v>0</v>
      </c>
      <c r="Q1681" s="120">
        <v>0</v>
      </c>
      <c r="R1681" s="118">
        <v>320</v>
      </c>
      <c r="AB1681" s="116">
        <f t="shared" si="417"/>
        <v>15</v>
      </c>
      <c r="AC1681" s="116">
        <f t="shared" si="418"/>
        <v>62</v>
      </c>
      <c r="AD1681" s="116">
        <f t="shared" si="419"/>
        <v>55</v>
      </c>
      <c r="AE1681" s="116">
        <f t="shared" si="420"/>
        <v>56</v>
      </c>
      <c r="AF1681" s="116">
        <f t="shared" si="421"/>
        <v>57</v>
      </c>
      <c r="AG1681" s="116">
        <f t="shared" si="422"/>
        <v>75</v>
      </c>
      <c r="AH1681" s="116">
        <f t="shared" si="423"/>
        <v>0</v>
      </c>
      <c r="AI1681" s="116">
        <f t="shared" si="424"/>
        <v>0</v>
      </c>
      <c r="AJ1681" s="116">
        <f t="shared" si="425"/>
        <v>0</v>
      </c>
      <c r="AK1681" s="116">
        <f t="shared" si="426"/>
        <v>0</v>
      </c>
      <c r="AL1681" s="116">
        <f t="shared" si="427"/>
        <v>0</v>
      </c>
      <c r="AM1681" s="116">
        <f t="shared" si="428"/>
        <v>0</v>
      </c>
      <c r="AN1681" s="116">
        <f t="shared" si="429"/>
        <v>0</v>
      </c>
      <c r="AO1681" s="116">
        <f t="shared" si="430"/>
        <v>0</v>
      </c>
      <c r="AP1681" s="116">
        <f t="shared" si="431"/>
        <v>0</v>
      </c>
      <c r="AQ1681" s="116">
        <f t="shared" si="432"/>
        <v>320</v>
      </c>
    </row>
    <row r="1682" spans="1:43" x14ac:dyDescent="0.25">
      <c r="A1682" s="119" t="s">
        <v>2095</v>
      </c>
      <c r="B1682" s="119" t="s">
        <v>2101</v>
      </c>
      <c r="C1682" s="120">
        <v>0</v>
      </c>
      <c r="D1682" s="120">
        <v>66</v>
      </c>
      <c r="E1682" s="120">
        <v>46</v>
      </c>
      <c r="F1682" s="120">
        <v>76</v>
      </c>
      <c r="G1682" s="120">
        <v>69</v>
      </c>
      <c r="H1682" s="120">
        <v>55</v>
      </c>
      <c r="I1682" s="120">
        <v>0</v>
      </c>
      <c r="J1682" s="120">
        <v>0</v>
      </c>
      <c r="K1682" s="120">
        <v>0</v>
      </c>
      <c r="L1682" s="120">
        <v>0</v>
      </c>
      <c r="M1682" s="120">
        <v>0</v>
      </c>
      <c r="N1682" s="120">
        <v>0</v>
      </c>
      <c r="O1682" s="120">
        <v>0</v>
      </c>
      <c r="P1682" s="120">
        <v>0</v>
      </c>
      <c r="Q1682" s="120">
        <v>0</v>
      </c>
      <c r="R1682" s="120">
        <v>312</v>
      </c>
      <c r="AB1682" s="116">
        <f t="shared" si="417"/>
        <v>0</v>
      </c>
      <c r="AC1682" s="116">
        <f t="shared" si="418"/>
        <v>66</v>
      </c>
      <c r="AD1682" s="116">
        <f t="shared" si="419"/>
        <v>46</v>
      </c>
      <c r="AE1682" s="116">
        <f t="shared" si="420"/>
        <v>76</v>
      </c>
      <c r="AF1682" s="116">
        <f t="shared" si="421"/>
        <v>69</v>
      </c>
      <c r="AG1682" s="116">
        <f t="shared" si="422"/>
        <v>55</v>
      </c>
      <c r="AH1682" s="116">
        <f t="shared" si="423"/>
        <v>0</v>
      </c>
      <c r="AI1682" s="116">
        <f t="shared" si="424"/>
        <v>0</v>
      </c>
      <c r="AJ1682" s="116">
        <f t="shared" si="425"/>
        <v>0</v>
      </c>
      <c r="AK1682" s="116">
        <f t="shared" si="426"/>
        <v>0</v>
      </c>
      <c r="AL1682" s="116">
        <f t="shared" si="427"/>
        <v>0</v>
      </c>
      <c r="AM1682" s="116">
        <f t="shared" si="428"/>
        <v>0</v>
      </c>
      <c r="AN1682" s="116">
        <f t="shared" si="429"/>
        <v>0</v>
      </c>
      <c r="AO1682" s="116">
        <f t="shared" si="430"/>
        <v>0</v>
      </c>
      <c r="AP1682" s="116">
        <f t="shared" si="431"/>
        <v>0</v>
      </c>
      <c r="AQ1682" s="116">
        <f t="shared" si="432"/>
        <v>312</v>
      </c>
    </row>
    <row r="1683" spans="1:43" x14ac:dyDescent="0.25">
      <c r="A1683" s="119" t="s">
        <v>2095</v>
      </c>
      <c r="B1683" s="119" t="s">
        <v>2102</v>
      </c>
      <c r="C1683" s="120">
        <v>30</v>
      </c>
      <c r="D1683" s="120">
        <v>54</v>
      </c>
      <c r="E1683" s="120">
        <v>50</v>
      </c>
      <c r="F1683" s="120">
        <v>53</v>
      </c>
      <c r="G1683" s="120">
        <v>66</v>
      </c>
      <c r="H1683" s="120">
        <v>57</v>
      </c>
      <c r="I1683" s="120">
        <v>0</v>
      </c>
      <c r="J1683" s="120">
        <v>0</v>
      </c>
      <c r="K1683" s="120">
        <v>0</v>
      </c>
      <c r="L1683" s="120">
        <v>0</v>
      </c>
      <c r="M1683" s="120">
        <v>0</v>
      </c>
      <c r="N1683" s="120">
        <v>0</v>
      </c>
      <c r="O1683" s="120">
        <v>0</v>
      </c>
      <c r="P1683" s="120">
        <v>0</v>
      </c>
      <c r="Q1683" s="120">
        <v>0</v>
      </c>
      <c r="R1683" s="120">
        <v>310</v>
      </c>
      <c r="AB1683" s="116">
        <f t="shared" si="417"/>
        <v>30</v>
      </c>
      <c r="AC1683" s="116">
        <f t="shared" si="418"/>
        <v>54</v>
      </c>
      <c r="AD1683" s="116">
        <f t="shared" si="419"/>
        <v>50</v>
      </c>
      <c r="AE1683" s="116">
        <f t="shared" si="420"/>
        <v>53</v>
      </c>
      <c r="AF1683" s="116">
        <f t="shared" si="421"/>
        <v>66</v>
      </c>
      <c r="AG1683" s="116">
        <f t="shared" si="422"/>
        <v>57</v>
      </c>
      <c r="AH1683" s="116">
        <f t="shared" si="423"/>
        <v>0</v>
      </c>
      <c r="AI1683" s="116">
        <f t="shared" si="424"/>
        <v>0</v>
      </c>
      <c r="AJ1683" s="116">
        <f t="shared" si="425"/>
        <v>0</v>
      </c>
      <c r="AK1683" s="116">
        <f t="shared" si="426"/>
        <v>0</v>
      </c>
      <c r="AL1683" s="116">
        <f t="shared" si="427"/>
        <v>0</v>
      </c>
      <c r="AM1683" s="116">
        <f t="shared" si="428"/>
        <v>0</v>
      </c>
      <c r="AN1683" s="116">
        <f t="shared" si="429"/>
        <v>0</v>
      </c>
      <c r="AO1683" s="116">
        <f t="shared" si="430"/>
        <v>0</v>
      </c>
      <c r="AP1683" s="116">
        <f t="shared" si="431"/>
        <v>0</v>
      </c>
      <c r="AQ1683" s="116">
        <f t="shared" si="432"/>
        <v>310</v>
      </c>
    </row>
    <row r="1684" spans="1:43" x14ac:dyDescent="0.25">
      <c r="A1684" s="119" t="s">
        <v>2095</v>
      </c>
      <c r="B1684" s="119" t="s">
        <v>2103</v>
      </c>
      <c r="C1684" s="120">
        <v>0</v>
      </c>
      <c r="D1684" s="120">
        <v>0</v>
      </c>
      <c r="E1684" s="120">
        <v>0</v>
      </c>
      <c r="F1684" s="120">
        <v>0</v>
      </c>
      <c r="G1684" s="120">
        <v>0</v>
      </c>
      <c r="H1684" s="120">
        <v>0</v>
      </c>
      <c r="I1684" s="120">
        <v>0</v>
      </c>
      <c r="J1684" s="120">
        <v>0</v>
      </c>
      <c r="K1684" s="120">
        <v>0</v>
      </c>
      <c r="L1684" s="120">
        <v>0</v>
      </c>
      <c r="M1684" s="120">
        <v>247</v>
      </c>
      <c r="N1684" s="120">
        <v>235</v>
      </c>
      <c r="O1684" s="120">
        <v>263</v>
      </c>
      <c r="P1684" s="120">
        <v>275</v>
      </c>
      <c r="Q1684" s="120">
        <v>14</v>
      </c>
      <c r="R1684" s="120">
        <v>1034</v>
      </c>
      <c r="AB1684" s="116">
        <f t="shared" si="417"/>
        <v>0</v>
      </c>
      <c r="AC1684" s="116">
        <f t="shared" si="418"/>
        <v>0</v>
      </c>
      <c r="AD1684" s="116">
        <f t="shared" si="419"/>
        <v>0</v>
      </c>
      <c r="AE1684" s="116">
        <f t="shared" si="420"/>
        <v>0</v>
      </c>
      <c r="AF1684" s="116">
        <f t="shared" si="421"/>
        <v>0</v>
      </c>
      <c r="AG1684" s="116">
        <f t="shared" si="422"/>
        <v>0</v>
      </c>
      <c r="AH1684" s="116">
        <f t="shared" si="423"/>
        <v>0</v>
      </c>
      <c r="AI1684" s="116">
        <f t="shared" si="424"/>
        <v>0</v>
      </c>
      <c r="AJ1684" s="116">
        <f t="shared" si="425"/>
        <v>0</v>
      </c>
      <c r="AK1684" s="116">
        <f t="shared" si="426"/>
        <v>0</v>
      </c>
      <c r="AL1684" s="116">
        <f t="shared" si="427"/>
        <v>247</v>
      </c>
      <c r="AM1684" s="116">
        <f t="shared" si="428"/>
        <v>235</v>
      </c>
      <c r="AN1684" s="116">
        <f t="shared" si="429"/>
        <v>263</v>
      </c>
      <c r="AO1684" s="116">
        <f t="shared" si="430"/>
        <v>275</v>
      </c>
      <c r="AP1684" s="116">
        <f t="shared" si="431"/>
        <v>14</v>
      </c>
      <c r="AQ1684" s="116">
        <f t="shared" si="432"/>
        <v>1034</v>
      </c>
    </row>
    <row r="1685" spans="1:43" x14ac:dyDescent="0.25">
      <c r="A1685" s="119" t="s">
        <v>2095</v>
      </c>
      <c r="B1685" s="119" t="s">
        <v>2104</v>
      </c>
      <c r="C1685" s="120">
        <v>0</v>
      </c>
      <c r="D1685" s="120">
        <v>0</v>
      </c>
      <c r="E1685" s="120">
        <v>0</v>
      </c>
      <c r="F1685" s="120">
        <v>0</v>
      </c>
      <c r="G1685" s="120">
        <v>0</v>
      </c>
      <c r="H1685" s="120">
        <v>0</v>
      </c>
      <c r="I1685" s="120">
        <v>356</v>
      </c>
      <c r="J1685" s="120">
        <v>373</v>
      </c>
      <c r="K1685" s="120">
        <v>0</v>
      </c>
      <c r="L1685" s="120">
        <v>0</v>
      </c>
      <c r="M1685" s="120">
        <v>0</v>
      </c>
      <c r="N1685" s="120">
        <v>0</v>
      </c>
      <c r="O1685" s="120">
        <v>0</v>
      </c>
      <c r="P1685" s="120">
        <v>0</v>
      </c>
      <c r="Q1685" s="120">
        <v>0</v>
      </c>
      <c r="R1685" s="120">
        <v>729</v>
      </c>
      <c r="AB1685" s="116">
        <f t="shared" si="417"/>
        <v>0</v>
      </c>
      <c r="AC1685" s="116">
        <f t="shared" si="418"/>
        <v>0</v>
      </c>
      <c r="AD1685" s="116">
        <f t="shared" si="419"/>
        <v>0</v>
      </c>
      <c r="AE1685" s="116">
        <f t="shared" si="420"/>
        <v>0</v>
      </c>
      <c r="AF1685" s="116">
        <f t="shared" si="421"/>
        <v>0</v>
      </c>
      <c r="AG1685" s="116">
        <f t="shared" si="422"/>
        <v>0</v>
      </c>
      <c r="AH1685" s="116">
        <f t="shared" si="423"/>
        <v>356</v>
      </c>
      <c r="AI1685" s="116">
        <f t="shared" si="424"/>
        <v>373</v>
      </c>
      <c r="AJ1685" s="116">
        <f t="shared" si="425"/>
        <v>0</v>
      </c>
      <c r="AK1685" s="116">
        <f t="shared" si="426"/>
        <v>0</v>
      </c>
      <c r="AL1685" s="116">
        <f t="shared" si="427"/>
        <v>0</v>
      </c>
      <c r="AM1685" s="116">
        <f t="shared" si="428"/>
        <v>0</v>
      </c>
      <c r="AN1685" s="116">
        <f t="shared" si="429"/>
        <v>0</v>
      </c>
      <c r="AO1685" s="116">
        <f t="shared" si="430"/>
        <v>0</v>
      </c>
      <c r="AP1685" s="116">
        <f t="shared" si="431"/>
        <v>0</v>
      </c>
      <c r="AQ1685" s="116">
        <f t="shared" si="432"/>
        <v>729</v>
      </c>
    </row>
    <row r="1686" spans="1:43" x14ac:dyDescent="0.25">
      <c r="A1686" s="119" t="s">
        <v>2095</v>
      </c>
      <c r="B1686" s="119" t="s">
        <v>2105</v>
      </c>
      <c r="C1686" s="120">
        <v>0</v>
      </c>
      <c r="D1686" s="120">
        <v>0</v>
      </c>
      <c r="E1686" s="120">
        <v>0</v>
      </c>
      <c r="F1686" s="120">
        <v>0</v>
      </c>
      <c r="G1686" s="120">
        <v>0</v>
      </c>
      <c r="H1686" s="120">
        <v>0</v>
      </c>
      <c r="I1686" s="120">
        <v>0</v>
      </c>
      <c r="J1686" s="120">
        <v>0</v>
      </c>
      <c r="K1686" s="120">
        <v>320</v>
      </c>
      <c r="L1686" s="120">
        <v>351</v>
      </c>
      <c r="M1686" s="120">
        <v>0</v>
      </c>
      <c r="N1686" s="120">
        <v>0</v>
      </c>
      <c r="O1686" s="120">
        <v>0</v>
      </c>
      <c r="P1686" s="120">
        <v>0</v>
      </c>
      <c r="Q1686" s="120">
        <v>0</v>
      </c>
      <c r="R1686" s="120">
        <v>671</v>
      </c>
      <c r="AB1686" s="116">
        <f t="shared" si="417"/>
        <v>0</v>
      </c>
      <c r="AC1686" s="116">
        <f t="shared" si="418"/>
        <v>0</v>
      </c>
      <c r="AD1686" s="116">
        <f t="shared" si="419"/>
        <v>0</v>
      </c>
      <c r="AE1686" s="116">
        <f t="shared" si="420"/>
        <v>0</v>
      </c>
      <c r="AF1686" s="116">
        <f t="shared" si="421"/>
        <v>0</v>
      </c>
      <c r="AG1686" s="116">
        <f t="shared" si="422"/>
        <v>0</v>
      </c>
      <c r="AH1686" s="116">
        <f t="shared" si="423"/>
        <v>0</v>
      </c>
      <c r="AI1686" s="116">
        <f t="shared" si="424"/>
        <v>0</v>
      </c>
      <c r="AJ1686" s="116">
        <f t="shared" si="425"/>
        <v>320</v>
      </c>
      <c r="AK1686" s="116">
        <f t="shared" si="426"/>
        <v>351</v>
      </c>
      <c r="AL1686" s="116">
        <f t="shared" si="427"/>
        <v>0</v>
      </c>
      <c r="AM1686" s="116">
        <f t="shared" si="428"/>
        <v>0</v>
      </c>
      <c r="AN1686" s="116">
        <f t="shared" si="429"/>
        <v>0</v>
      </c>
      <c r="AO1686" s="116">
        <f t="shared" si="430"/>
        <v>0</v>
      </c>
      <c r="AP1686" s="116">
        <f t="shared" si="431"/>
        <v>0</v>
      </c>
      <c r="AQ1686" s="116">
        <f t="shared" si="432"/>
        <v>671</v>
      </c>
    </row>
    <row r="1687" spans="1:43" x14ac:dyDescent="0.25">
      <c r="A1687" s="119" t="s">
        <v>2095</v>
      </c>
      <c r="B1687" s="119" t="s">
        <v>2106</v>
      </c>
      <c r="C1687" s="120">
        <v>0</v>
      </c>
      <c r="D1687" s="120">
        <v>0</v>
      </c>
      <c r="E1687" s="120">
        <v>0</v>
      </c>
      <c r="F1687" s="120">
        <v>0</v>
      </c>
      <c r="G1687" s="120">
        <v>0</v>
      </c>
      <c r="H1687" s="120">
        <v>0</v>
      </c>
      <c r="I1687" s="120">
        <v>0</v>
      </c>
      <c r="J1687" s="120">
        <v>0</v>
      </c>
      <c r="K1687" s="120">
        <v>0</v>
      </c>
      <c r="L1687" s="120">
        <v>0</v>
      </c>
      <c r="M1687" s="120">
        <v>150</v>
      </c>
      <c r="N1687" s="120">
        <v>140</v>
      </c>
      <c r="O1687" s="120">
        <v>131</v>
      </c>
      <c r="P1687" s="120">
        <v>136</v>
      </c>
      <c r="Q1687" s="120">
        <v>0</v>
      </c>
      <c r="R1687" s="120">
        <v>557</v>
      </c>
      <c r="AB1687" s="116">
        <f t="shared" si="417"/>
        <v>0</v>
      </c>
      <c r="AC1687" s="116">
        <f t="shared" si="418"/>
        <v>0</v>
      </c>
      <c r="AD1687" s="116">
        <f t="shared" si="419"/>
        <v>0</v>
      </c>
      <c r="AE1687" s="116">
        <f t="shared" si="420"/>
        <v>0</v>
      </c>
      <c r="AF1687" s="116">
        <f t="shared" si="421"/>
        <v>0</v>
      </c>
      <c r="AG1687" s="116">
        <f t="shared" si="422"/>
        <v>0</v>
      </c>
      <c r="AH1687" s="116">
        <f t="shared" si="423"/>
        <v>0</v>
      </c>
      <c r="AI1687" s="116">
        <f t="shared" si="424"/>
        <v>0</v>
      </c>
      <c r="AJ1687" s="116">
        <f t="shared" si="425"/>
        <v>0</v>
      </c>
      <c r="AK1687" s="116">
        <f t="shared" si="426"/>
        <v>0</v>
      </c>
      <c r="AL1687" s="116">
        <f t="shared" si="427"/>
        <v>150</v>
      </c>
      <c r="AM1687" s="116">
        <f t="shared" si="428"/>
        <v>140</v>
      </c>
      <c r="AN1687" s="116">
        <f t="shared" si="429"/>
        <v>131</v>
      </c>
      <c r="AO1687" s="116">
        <f t="shared" si="430"/>
        <v>136</v>
      </c>
      <c r="AP1687" s="116">
        <f t="shared" si="431"/>
        <v>0</v>
      </c>
      <c r="AQ1687" s="116">
        <f t="shared" si="432"/>
        <v>557</v>
      </c>
    </row>
    <row r="1688" spans="1:43" x14ac:dyDescent="0.25">
      <c r="A1688" s="119" t="s">
        <v>2107</v>
      </c>
      <c r="B1688" s="119" t="s">
        <v>2108</v>
      </c>
      <c r="C1688" s="120">
        <v>0</v>
      </c>
      <c r="D1688" s="120">
        <v>0</v>
      </c>
      <c r="E1688" s="120">
        <v>0</v>
      </c>
      <c r="F1688" s="120">
        <v>0</v>
      </c>
      <c r="G1688" s="120">
        <v>107</v>
      </c>
      <c r="H1688" s="120">
        <v>143</v>
      </c>
      <c r="I1688" s="120">
        <v>121</v>
      </c>
      <c r="J1688" s="120">
        <v>0</v>
      </c>
      <c r="K1688" s="120">
        <v>0</v>
      </c>
      <c r="L1688" s="120">
        <v>0</v>
      </c>
      <c r="M1688" s="120">
        <v>0</v>
      </c>
      <c r="N1688" s="120">
        <v>0</v>
      </c>
      <c r="O1688" s="120">
        <v>0</v>
      </c>
      <c r="P1688" s="120">
        <v>0</v>
      </c>
      <c r="Q1688" s="120">
        <v>0</v>
      </c>
      <c r="R1688" s="118">
        <v>371</v>
      </c>
      <c r="AB1688" s="116">
        <f t="shared" si="417"/>
        <v>0</v>
      </c>
      <c r="AC1688" s="116">
        <f t="shared" si="418"/>
        <v>0</v>
      </c>
      <c r="AD1688" s="116">
        <f t="shared" si="419"/>
        <v>0</v>
      </c>
      <c r="AE1688" s="116">
        <f t="shared" si="420"/>
        <v>0</v>
      </c>
      <c r="AF1688" s="116">
        <f t="shared" si="421"/>
        <v>107</v>
      </c>
      <c r="AG1688" s="116">
        <f t="shared" si="422"/>
        <v>143</v>
      </c>
      <c r="AH1688" s="116">
        <f t="shared" si="423"/>
        <v>121</v>
      </c>
      <c r="AI1688" s="116">
        <f t="shared" si="424"/>
        <v>0</v>
      </c>
      <c r="AJ1688" s="116">
        <f t="shared" si="425"/>
        <v>0</v>
      </c>
      <c r="AK1688" s="116">
        <f t="shared" si="426"/>
        <v>0</v>
      </c>
      <c r="AL1688" s="116">
        <f t="shared" si="427"/>
        <v>0</v>
      </c>
      <c r="AM1688" s="116">
        <f t="shared" si="428"/>
        <v>0</v>
      </c>
      <c r="AN1688" s="116">
        <f t="shared" si="429"/>
        <v>0</v>
      </c>
      <c r="AO1688" s="116">
        <f t="shared" si="430"/>
        <v>0</v>
      </c>
      <c r="AP1688" s="116">
        <f t="shared" si="431"/>
        <v>0</v>
      </c>
      <c r="AQ1688" s="116">
        <f t="shared" si="432"/>
        <v>371</v>
      </c>
    </row>
    <row r="1689" spans="1:43" x14ac:dyDescent="0.25">
      <c r="A1689" s="119" t="s">
        <v>2107</v>
      </c>
      <c r="B1689" s="119" t="s">
        <v>2109</v>
      </c>
      <c r="C1689" s="120">
        <v>0</v>
      </c>
      <c r="D1689" s="120">
        <v>0</v>
      </c>
      <c r="E1689" s="120">
        <v>0</v>
      </c>
      <c r="F1689" s="120">
        <v>0</v>
      </c>
      <c r="G1689" s="120">
        <v>0</v>
      </c>
      <c r="H1689" s="120">
        <v>0</v>
      </c>
      <c r="I1689" s="120">
        <v>0</v>
      </c>
      <c r="J1689" s="120">
        <v>183</v>
      </c>
      <c r="K1689" s="120">
        <v>178</v>
      </c>
      <c r="L1689" s="120">
        <v>180</v>
      </c>
      <c r="M1689" s="120">
        <v>0</v>
      </c>
      <c r="N1689" s="120">
        <v>0</v>
      </c>
      <c r="O1689" s="120">
        <v>0</v>
      </c>
      <c r="P1689" s="120">
        <v>0</v>
      </c>
      <c r="Q1689" s="120">
        <v>0</v>
      </c>
      <c r="R1689" s="120">
        <v>541</v>
      </c>
      <c r="AB1689" s="116">
        <f t="shared" si="417"/>
        <v>0</v>
      </c>
      <c r="AC1689" s="116">
        <f t="shared" si="418"/>
        <v>0</v>
      </c>
      <c r="AD1689" s="116">
        <f t="shared" si="419"/>
        <v>0</v>
      </c>
      <c r="AE1689" s="116">
        <f t="shared" si="420"/>
        <v>0</v>
      </c>
      <c r="AF1689" s="116">
        <f t="shared" si="421"/>
        <v>0</v>
      </c>
      <c r="AG1689" s="116">
        <f t="shared" si="422"/>
        <v>0</v>
      </c>
      <c r="AH1689" s="116">
        <f t="shared" si="423"/>
        <v>0</v>
      </c>
      <c r="AI1689" s="116">
        <f t="shared" si="424"/>
        <v>183</v>
      </c>
      <c r="AJ1689" s="116">
        <f t="shared" si="425"/>
        <v>178</v>
      </c>
      <c r="AK1689" s="116">
        <f t="shared" si="426"/>
        <v>180</v>
      </c>
      <c r="AL1689" s="116">
        <f t="shared" si="427"/>
        <v>0</v>
      </c>
      <c r="AM1689" s="116">
        <f t="shared" si="428"/>
        <v>0</v>
      </c>
      <c r="AN1689" s="116">
        <f t="shared" si="429"/>
        <v>0</v>
      </c>
      <c r="AO1689" s="116">
        <f t="shared" si="430"/>
        <v>0</v>
      </c>
      <c r="AP1689" s="116">
        <f t="shared" si="431"/>
        <v>0</v>
      </c>
      <c r="AQ1689" s="116">
        <f t="shared" si="432"/>
        <v>541</v>
      </c>
    </row>
    <row r="1690" spans="1:43" x14ac:dyDescent="0.25">
      <c r="A1690" s="119" t="s">
        <v>2107</v>
      </c>
      <c r="B1690" s="119" t="s">
        <v>2110</v>
      </c>
      <c r="C1690" s="120">
        <v>31</v>
      </c>
      <c r="D1690" s="120">
        <v>83</v>
      </c>
      <c r="E1690" s="120">
        <v>103</v>
      </c>
      <c r="F1690" s="120">
        <v>129</v>
      </c>
      <c r="G1690" s="120">
        <v>0</v>
      </c>
      <c r="H1690" s="120">
        <v>0</v>
      </c>
      <c r="I1690" s="120">
        <v>0</v>
      </c>
      <c r="J1690" s="120">
        <v>0</v>
      </c>
      <c r="K1690" s="120">
        <v>0</v>
      </c>
      <c r="L1690" s="120">
        <v>0</v>
      </c>
      <c r="M1690" s="120">
        <v>0</v>
      </c>
      <c r="N1690" s="120">
        <v>0</v>
      </c>
      <c r="O1690" s="120">
        <v>0</v>
      </c>
      <c r="P1690" s="120">
        <v>0</v>
      </c>
      <c r="Q1690" s="120">
        <v>0</v>
      </c>
      <c r="R1690" s="120">
        <v>346</v>
      </c>
      <c r="AB1690" s="116">
        <f t="shared" si="417"/>
        <v>31</v>
      </c>
      <c r="AC1690" s="116">
        <f t="shared" si="418"/>
        <v>83</v>
      </c>
      <c r="AD1690" s="116">
        <f t="shared" si="419"/>
        <v>103</v>
      </c>
      <c r="AE1690" s="116">
        <f t="shared" si="420"/>
        <v>129</v>
      </c>
      <c r="AF1690" s="116">
        <f t="shared" si="421"/>
        <v>0</v>
      </c>
      <c r="AG1690" s="116">
        <f t="shared" si="422"/>
        <v>0</v>
      </c>
      <c r="AH1690" s="116">
        <f t="shared" si="423"/>
        <v>0</v>
      </c>
      <c r="AI1690" s="116">
        <f t="shared" si="424"/>
        <v>0</v>
      </c>
      <c r="AJ1690" s="116">
        <f t="shared" si="425"/>
        <v>0</v>
      </c>
      <c r="AK1690" s="116">
        <f t="shared" si="426"/>
        <v>0</v>
      </c>
      <c r="AL1690" s="116">
        <f t="shared" si="427"/>
        <v>0</v>
      </c>
      <c r="AM1690" s="116">
        <f t="shared" si="428"/>
        <v>0</v>
      </c>
      <c r="AN1690" s="116">
        <f t="shared" si="429"/>
        <v>0</v>
      </c>
      <c r="AO1690" s="116">
        <f t="shared" si="430"/>
        <v>0</v>
      </c>
      <c r="AP1690" s="116">
        <f t="shared" si="431"/>
        <v>0</v>
      </c>
      <c r="AQ1690" s="116">
        <f t="shared" si="432"/>
        <v>346</v>
      </c>
    </row>
    <row r="1691" spans="1:43" x14ac:dyDescent="0.25">
      <c r="A1691" s="119" t="s">
        <v>2107</v>
      </c>
      <c r="B1691" s="119" t="s">
        <v>2111</v>
      </c>
      <c r="C1691" s="120">
        <v>0</v>
      </c>
      <c r="D1691" s="120">
        <v>0</v>
      </c>
      <c r="E1691" s="120">
        <v>0</v>
      </c>
      <c r="F1691" s="120">
        <v>0</v>
      </c>
      <c r="G1691" s="120">
        <v>97</v>
      </c>
      <c r="H1691" s="120">
        <v>91</v>
      </c>
      <c r="I1691" s="120">
        <v>111</v>
      </c>
      <c r="J1691" s="120">
        <v>0</v>
      </c>
      <c r="K1691" s="120">
        <v>0</v>
      </c>
      <c r="L1691" s="120">
        <v>0</v>
      </c>
      <c r="M1691" s="120">
        <v>0</v>
      </c>
      <c r="N1691" s="120">
        <v>0</v>
      </c>
      <c r="O1691" s="120">
        <v>0</v>
      </c>
      <c r="P1691" s="120">
        <v>0</v>
      </c>
      <c r="Q1691" s="120">
        <v>0</v>
      </c>
      <c r="R1691" s="120">
        <v>299</v>
      </c>
      <c r="AB1691" s="116">
        <f t="shared" si="417"/>
        <v>0</v>
      </c>
      <c r="AC1691" s="116">
        <f t="shared" si="418"/>
        <v>0</v>
      </c>
      <c r="AD1691" s="116">
        <f t="shared" si="419"/>
        <v>0</v>
      </c>
      <c r="AE1691" s="116">
        <f t="shared" si="420"/>
        <v>0</v>
      </c>
      <c r="AF1691" s="116">
        <f t="shared" si="421"/>
        <v>97</v>
      </c>
      <c r="AG1691" s="116">
        <f t="shared" si="422"/>
        <v>91</v>
      </c>
      <c r="AH1691" s="116">
        <f t="shared" si="423"/>
        <v>111</v>
      </c>
      <c r="AI1691" s="116">
        <f t="shared" si="424"/>
        <v>0</v>
      </c>
      <c r="AJ1691" s="116">
        <f t="shared" si="425"/>
        <v>0</v>
      </c>
      <c r="AK1691" s="116">
        <f t="shared" si="426"/>
        <v>0</v>
      </c>
      <c r="AL1691" s="116">
        <f t="shared" si="427"/>
        <v>0</v>
      </c>
      <c r="AM1691" s="116">
        <f t="shared" si="428"/>
        <v>0</v>
      </c>
      <c r="AN1691" s="116">
        <f t="shared" si="429"/>
        <v>0</v>
      </c>
      <c r="AO1691" s="116">
        <f t="shared" si="430"/>
        <v>0</v>
      </c>
      <c r="AP1691" s="116">
        <f t="shared" si="431"/>
        <v>0</v>
      </c>
      <c r="AQ1691" s="116">
        <f t="shared" si="432"/>
        <v>299</v>
      </c>
    </row>
    <row r="1692" spans="1:43" x14ac:dyDescent="0.25">
      <c r="A1692" s="119" t="s">
        <v>2107</v>
      </c>
      <c r="B1692" s="119" t="s">
        <v>2112</v>
      </c>
      <c r="C1692" s="120">
        <v>0</v>
      </c>
      <c r="D1692" s="120">
        <v>0</v>
      </c>
      <c r="E1692" s="120">
        <v>0</v>
      </c>
      <c r="F1692" s="120">
        <v>0</v>
      </c>
      <c r="G1692" s="120">
        <v>111</v>
      </c>
      <c r="H1692" s="120">
        <v>119</v>
      </c>
      <c r="I1692" s="120">
        <v>112</v>
      </c>
      <c r="J1692" s="120">
        <v>0</v>
      </c>
      <c r="K1692" s="120">
        <v>0</v>
      </c>
      <c r="L1692" s="120">
        <v>0</v>
      </c>
      <c r="M1692" s="120">
        <v>0</v>
      </c>
      <c r="N1692" s="120">
        <v>0</v>
      </c>
      <c r="O1692" s="120">
        <v>0</v>
      </c>
      <c r="P1692" s="120">
        <v>0</v>
      </c>
      <c r="Q1692" s="120">
        <v>0</v>
      </c>
      <c r="R1692" s="120">
        <v>342</v>
      </c>
      <c r="AB1692" s="116">
        <f t="shared" si="417"/>
        <v>0</v>
      </c>
      <c r="AC1692" s="116">
        <f t="shared" si="418"/>
        <v>0</v>
      </c>
      <c r="AD1692" s="116">
        <f t="shared" si="419"/>
        <v>0</v>
      </c>
      <c r="AE1692" s="116">
        <f t="shared" si="420"/>
        <v>0</v>
      </c>
      <c r="AF1692" s="116">
        <f t="shared" si="421"/>
        <v>111</v>
      </c>
      <c r="AG1692" s="116">
        <f t="shared" si="422"/>
        <v>119</v>
      </c>
      <c r="AH1692" s="116">
        <f t="shared" si="423"/>
        <v>112</v>
      </c>
      <c r="AI1692" s="116">
        <f t="shared" si="424"/>
        <v>0</v>
      </c>
      <c r="AJ1692" s="116">
        <f t="shared" si="425"/>
        <v>0</v>
      </c>
      <c r="AK1692" s="116">
        <f t="shared" si="426"/>
        <v>0</v>
      </c>
      <c r="AL1692" s="116">
        <f t="shared" si="427"/>
        <v>0</v>
      </c>
      <c r="AM1692" s="116">
        <f t="shared" si="428"/>
        <v>0</v>
      </c>
      <c r="AN1692" s="116">
        <f t="shared" si="429"/>
        <v>0</v>
      </c>
      <c r="AO1692" s="116">
        <f t="shared" si="430"/>
        <v>0</v>
      </c>
      <c r="AP1692" s="116">
        <f t="shared" si="431"/>
        <v>0</v>
      </c>
      <c r="AQ1692" s="116">
        <f t="shared" si="432"/>
        <v>342</v>
      </c>
    </row>
    <row r="1693" spans="1:43" x14ac:dyDescent="0.25">
      <c r="A1693" s="119" t="s">
        <v>2107</v>
      </c>
      <c r="B1693" s="119" t="s">
        <v>2113</v>
      </c>
      <c r="C1693" s="120">
        <v>28</v>
      </c>
      <c r="D1693" s="120">
        <v>103</v>
      </c>
      <c r="E1693" s="120">
        <v>102</v>
      </c>
      <c r="F1693" s="120">
        <v>112</v>
      </c>
      <c r="G1693" s="120">
        <v>0</v>
      </c>
      <c r="H1693" s="120">
        <v>0</v>
      </c>
      <c r="I1693" s="120">
        <v>0</v>
      </c>
      <c r="J1693" s="120">
        <v>0</v>
      </c>
      <c r="K1693" s="120">
        <v>0</v>
      </c>
      <c r="L1693" s="120">
        <v>0</v>
      </c>
      <c r="M1693" s="120">
        <v>0</v>
      </c>
      <c r="N1693" s="120">
        <v>0</v>
      </c>
      <c r="O1693" s="120">
        <v>0</v>
      </c>
      <c r="P1693" s="120">
        <v>0</v>
      </c>
      <c r="Q1693" s="120">
        <v>0</v>
      </c>
      <c r="R1693" s="120">
        <v>345</v>
      </c>
      <c r="AB1693" s="116">
        <f t="shared" si="417"/>
        <v>28</v>
      </c>
      <c r="AC1693" s="116">
        <f t="shared" si="418"/>
        <v>103</v>
      </c>
      <c r="AD1693" s="116">
        <f t="shared" si="419"/>
        <v>102</v>
      </c>
      <c r="AE1693" s="116">
        <f t="shared" si="420"/>
        <v>112</v>
      </c>
      <c r="AF1693" s="116">
        <f t="shared" si="421"/>
        <v>0</v>
      </c>
      <c r="AG1693" s="116">
        <f t="shared" si="422"/>
        <v>0</v>
      </c>
      <c r="AH1693" s="116">
        <f t="shared" si="423"/>
        <v>0</v>
      </c>
      <c r="AI1693" s="116">
        <f t="shared" si="424"/>
        <v>0</v>
      </c>
      <c r="AJ1693" s="116">
        <f t="shared" si="425"/>
        <v>0</v>
      </c>
      <c r="AK1693" s="116">
        <f t="shared" si="426"/>
        <v>0</v>
      </c>
      <c r="AL1693" s="116">
        <f t="shared" si="427"/>
        <v>0</v>
      </c>
      <c r="AM1693" s="116">
        <f t="shared" si="428"/>
        <v>0</v>
      </c>
      <c r="AN1693" s="116">
        <f t="shared" si="429"/>
        <v>0</v>
      </c>
      <c r="AO1693" s="116">
        <f t="shared" si="430"/>
        <v>0</v>
      </c>
      <c r="AP1693" s="116">
        <f t="shared" si="431"/>
        <v>0</v>
      </c>
      <c r="AQ1693" s="116">
        <f t="shared" si="432"/>
        <v>345</v>
      </c>
    </row>
    <row r="1694" spans="1:43" x14ac:dyDescent="0.25">
      <c r="A1694" s="119" t="s">
        <v>2107</v>
      </c>
      <c r="B1694" s="119" t="s">
        <v>2114</v>
      </c>
      <c r="C1694" s="120">
        <v>37</v>
      </c>
      <c r="D1694" s="120">
        <v>76</v>
      </c>
      <c r="E1694" s="120">
        <v>76</v>
      </c>
      <c r="F1694" s="120">
        <v>92</v>
      </c>
      <c r="G1694" s="120">
        <v>0</v>
      </c>
      <c r="H1694" s="120">
        <v>0</v>
      </c>
      <c r="I1694" s="120">
        <v>0</v>
      </c>
      <c r="J1694" s="120">
        <v>0</v>
      </c>
      <c r="K1694" s="120">
        <v>0</v>
      </c>
      <c r="L1694" s="120">
        <v>0</v>
      </c>
      <c r="M1694" s="120">
        <v>0</v>
      </c>
      <c r="N1694" s="120">
        <v>0</v>
      </c>
      <c r="O1694" s="120">
        <v>0</v>
      </c>
      <c r="P1694" s="120">
        <v>0</v>
      </c>
      <c r="Q1694" s="120">
        <v>0</v>
      </c>
      <c r="R1694" s="120">
        <v>281</v>
      </c>
      <c r="AB1694" s="116">
        <f t="shared" si="417"/>
        <v>37</v>
      </c>
      <c r="AC1694" s="116">
        <f t="shared" si="418"/>
        <v>76</v>
      </c>
      <c r="AD1694" s="116">
        <f t="shared" si="419"/>
        <v>76</v>
      </c>
      <c r="AE1694" s="116">
        <f t="shared" si="420"/>
        <v>92</v>
      </c>
      <c r="AF1694" s="116">
        <f t="shared" si="421"/>
        <v>0</v>
      </c>
      <c r="AG1694" s="116">
        <f t="shared" si="422"/>
        <v>0</v>
      </c>
      <c r="AH1694" s="116">
        <f t="shared" si="423"/>
        <v>0</v>
      </c>
      <c r="AI1694" s="116">
        <f t="shared" si="424"/>
        <v>0</v>
      </c>
      <c r="AJ1694" s="116">
        <f t="shared" si="425"/>
        <v>0</v>
      </c>
      <c r="AK1694" s="116">
        <f t="shared" si="426"/>
        <v>0</v>
      </c>
      <c r="AL1694" s="116">
        <f t="shared" si="427"/>
        <v>0</v>
      </c>
      <c r="AM1694" s="116">
        <f t="shared" si="428"/>
        <v>0</v>
      </c>
      <c r="AN1694" s="116">
        <f t="shared" si="429"/>
        <v>0</v>
      </c>
      <c r="AO1694" s="116">
        <f t="shared" si="430"/>
        <v>0</v>
      </c>
      <c r="AP1694" s="116">
        <f t="shared" si="431"/>
        <v>0</v>
      </c>
      <c r="AQ1694" s="116">
        <f t="shared" si="432"/>
        <v>281</v>
      </c>
    </row>
    <row r="1695" spans="1:43" x14ac:dyDescent="0.25">
      <c r="A1695" s="119" t="s">
        <v>2107</v>
      </c>
      <c r="B1695" s="119" t="s">
        <v>2115</v>
      </c>
      <c r="C1695" s="120">
        <v>0</v>
      </c>
      <c r="D1695" s="120">
        <v>0</v>
      </c>
      <c r="E1695" s="120">
        <v>0</v>
      </c>
      <c r="F1695" s="120">
        <v>0</v>
      </c>
      <c r="G1695" s="120">
        <v>0</v>
      </c>
      <c r="H1695" s="120">
        <v>0</v>
      </c>
      <c r="I1695" s="120">
        <v>0</v>
      </c>
      <c r="J1695" s="120">
        <v>179</v>
      </c>
      <c r="K1695" s="120">
        <v>186</v>
      </c>
      <c r="L1695" s="120">
        <v>181</v>
      </c>
      <c r="M1695" s="120">
        <v>0</v>
      </c>
      <c r="N1695" s="120">
        <v>0</v>
      </c>
      <c r="O1695" s="120">
        <v>0</v>
      </c>
      <c r="P1695" s="120">
        <v>0</v>
      </c>
      <c r="Q1695" s="120">
        <v>0</v>
      </c>
      <c r="R1695" s="120">
        <v>546</v>
      </c>
      <c r="AB1695" s="116">
        <f t="shared" si="417"/>
        <v>0</v>
      </c>
      <c r="AC1695" s="116">
        <f t="shared" si="418"/>
        <v>0</v>
      </c>
      <c r="AD1695" s="116">
        <f t="shared" si="419"/>
        <v>0</v>
      </c>
      <c r="AE1695" s="116">
        <f t="shared" si="420"/>
        <v>0</v>
      </c>
      <c r="AF1695" s="116">
        <f t="shared" si="421"/>
        <v>0</v>
      </c>
      <c r="AG1695" s="116">
        <f t="shared" si="422"/>
        <v>0</v>
      </c>
      <c r="AH1695" s="116">
        <f t="shared" si="423"/>
        <v>0</v>
      </c>
      <c r="AI1695" s="116">
        <f t="shared" si="424"/>
        <v>179</v>
      </c>
      <c r="AJ1695" s="116">
        <f t="shared" si="425"/>
        <v>186</v>
      </c>
      <c r="AK1695" s="116">
        <f t="shared" si="426"/>
        <v>181</v>
      </c>
      <c r="AL1695" s="116">
        <f t="shared" si="427"/>
        <v>0</v>
      </c>
      <c r="AM1695" s="116">
        <f t="shared" si="428"/>
        <v>0</v>
      </c>
      <c r="AN1695" s="116">
        <f t="shared" si="429"/>
        <v>0</v>
      </c>
      <c r="AO1695" s="116">
        <f t="shared" si="430"/>
        <v>0</v>
      </c>
      <c r="AP1695" s="116">
        <f t="shared" si="431"/>
        <v>0</v>
      </c>
      <c r="AQ1695" s="116">
        <f t="shared" si="432"/>
        <v>546</v>
      </c>
    </row>
    <row r="1696" spans="1:43" x14ac:dyDescent="0.25">
      <c r="A1696" s="119" t="s">
        <v>2107</v>
      </c>
      <c r="B1696" s="119" t="s">
        <v>2116</v>
      </c>
      <c r="C1696" s="120">
        <v>0</v>
      </c>
      <c r="D1696" s="120">
        <v>0</v>
      </c>
      <c r="E1696" s="120">
        <v>0</v>
      </c>
      <c r="F1696" s="120">
        <v>0</v>
      </c>
      <c r="G1696" s="120">
        <v>0</v>
      </c>
      <c r="H1696" s="120">
        <v>0</v>
      </c>
      <c r="I1696" s="120">
        <v>0</v>
      </c>
      <c r="J1696" s="120">
        <v>0</v>
      </c>
      <c r="K1696" s="120">
        <v>0</v>
      </c>
      <c r="L1696" s="120">
        <v>0</v>
      </c>
      <c r="M1696" s="120">
        <v>404</v>
      </c>
      <c r="N1696" s="120">
        <v>373</v>
      </c>
      <c r="O1696" s="120">
        <v>353</v>
      </c>
      <c r="P1696" s="120">
        <v>367</v>
      </c>
      <c r="Q1696" s="120">
        <v>7</v>
      </c>
      <c r="R1696" s="118">
        <v>1504</v>
      </c>
      <c r="AB1696" s="116">
        <f t="shared" si="417"/>
        <v>0</v>
      </c>
      <c r="AC1696" s="116">
        <f t="shared" si="418"/>
        <v>0</v>
      </c>
      <c r="AD1696" s="116">
        <f t="shared" si="419"/>
        <v>0</v>
      </c>
      <c r="AE1696" s="116">
        <f t="shared" si="420"/>
        <v>0</v>
      </c>
      <c r="AF1696" s="116">
        <f t="shared" si="421"/>
        <v>0</v>
      </c>
      <c r="AG1696" s="116">
        <f t="shared" si="422"/>
        <v>0</v>
      </c>
      <c r="AH1696" s="116">
        <f t="shared" si="423"/>
        <v>0</v>
      </c>
      <c r="AI1696" s="116">
        <f t="shared" si="424"/>
        <v>0</v>
      </c>
      <c r="AJ1696" s="116">
        <f t="shared" si="425"/>
        <v>0</v>
      </c>
      <c r="AK1696" s="116">
        <f t="shared" si="426"/>
        <v>0</v>
      </c>
      <c r="AL1696" s="116">
        <f t="shared" si="427"/>
        <v>404</v>
      </c>
      <c r="AM1696" s="116">
        <f t="shared" si="428"/>
        <v>373</v>
      </c>
      <c r="AN1696" s="116">
        <f t="shared" si="429"/>
        <v>353</v>
      </c>
      <c r="AO1696" s="116">
        <f t="shared" si="430"/>
        <v>367</v>
      </c>
      <c r="AP1696" s="116">
        <f t="shared" si="431"/>
        <v>7</v>
      </c>
      <c r="AQ1696" s="116">
        <f t="shared" si="432"/>
        <v>1504</v>
      </c>
    </row>
    <row r="1697" spans="1:43" x14ac:dyDescent="0.25">
      <c r="A1697" s="119" t="s">
        <v>2117</v>
      </c>
      <c r="B1697" s="119" t="s">
        <v>2118</v>
      </c>
      <c r="C1697" s="120">
        <v>14</v>
      </c>
      <c r="D1697" s="120">
        <v>10</v>
      </c>
      <c r="E1697" s="120">
        <v>8</v>
      </c>
      <c r="F1697" s="120">
        <v>16</v>
      </c>
      <c r="G1697" s="120">
        <v>13</v>
      </c>
      <c r="H1697" s="120">
        <v>11</v>
      </c>
      <c r="I1697" s="120">
        <v>10</v>
      </c>
      <c r="J1697" s="120">
        <v>13</v>
      </c>
      <c r="K1697" s="120">
        <v>0</v>
      </c>
      <c r="L1697" s="120">
        <v>0</v>
      </c>
      <c r="M1697" s="120">
        <v>0</v>
      </c>
      <c r="N1697" s="120">
        <v>0</v>
      </c>
      <c r="O1697" s="120">
        <v>0</v>
      </c>
      <c r="P1697" s="120">
        <v>0</v>
      </c>
      <c r="Q1697" s="120">
        <v>0</v>
      </c>
      <c r="R1697" s="120">
        <v>95</v>
      </c>
      <c r="AB1697" s="116">
        <f t="shared" si="417"/>
        <v>14</v>
      </c>
      <c r="AC1697" s="116">
        <f t="shared" si="418"/>
        <v>10</v>
      </c>
      <c r="AD1697" s="116">
        <f t="shared" si="419"/>
        <v>8</v>
      </c>
      <c r="AE1697" s="116">
        <f t="shared" si="420"/>
        <v>16</v>
      </c>
      <c r="AF1697" s="116">
        <f t="shared" si="421"/>
        <v>13</v>
      </c>
      <c r="AG1697" s="116">
        <f t="shared" si="422"/>
        <v>11</v>
      </c>
      <c r="AH1697" s="116">
        <f t="shared" si="423"/>
        <v>10</v>
      </c>
      <c r="AI1697" s="116">
        <f t="shared" si="424"/>
        <v>13</v>
      </c>
      <c r="AJ1697" s="116">
        <f t="shared" si="425"/>
        <v>0</v>
      </c>
      <c r="AK1697" s="116">
        <f t="shared" si="426"/>
        <v>0</v>
      </c>
      <c r="AL1697" s="116">
        <f t="shared" si="427"/>
        <v>0</v>
      </c>
      <c r="AM1697" s="116">
        <f t="shared" si="428"/>
        <v>0</v>
      </c>
      <c r="AN1697" s="116">
        <f t="shared" si="429"/>
        <v>0</v>
      </c>
      <c r="AO1697" s="116">
        <f t="shared" si="430"/>
        <v>0</v>
      </c>
      <c r="AP1697" s="116">
        <f t="shared" si="431"/>
        <v>0</v>
      </c>
      <c r="AQ1697" s="116">
        <f t="shared" si="432"/>
        <v>95</v>
      </c>
    </row>
    <row r="1698" spans="1:43" x14ac:dyDescent="0.25">
      <c r="A1698" s="119" t="s">
        <v>2119</v>
      </c>
      <c r="B1698" s="119" t="s">
        <v>2120</v>
      </c>
      <c r="C1698" s="120">
        <v>22</v>
      </c>
      <c r="D1698" s="120">
        <v>77</v>
      </c>
      <c r="E1698" s="120">
        <v>61</v>
      </c>
      <c r="F1698" s="120">
        <v>93</v>
      </c>
      <c r="G1698" s="120">
        <v>85</v>
      </c>
      <c r="H1698" s="120">
        <v>0</v>
      </c>
      <c r="I1698" s="120">
        <v>0</v>
      </c>
      <c r="J1698" s="120">
        <v>0</v>
      </c>
      <c r="K1698" s="120">
        <v>0</v>
      </c>
      <c r="L1698" s="120">
        <v>0</v>
      </c>
      <c r="M1698" s="120">
        <v>0</v>
      </c>
      <c r="N1698" s="120">
        <v>0</v>
      </c>
      <c r="O1698" s="120">
        <v>0</v>
      </c>
      <c r="P1698" s="120">
        <v>0</v>
      </c>
      <c r="Q1698" s="120">
        <v>0</v>
      </c>
      <c r="R1698" s="120">
        <v>338</v>
      </c>
      <c r="AB1698" s="116">
        <f t="shared" si="417"/>
        <v>22</v>
      </c>
      <c r="AC1698" s="116">
        <f t="shared" si="418"/>
        <v>77</v>
      </c>
      <c r="AD1698" s="116">
        <f t="shared" si="419"/>
        <v>61</v>
      </c>
      <c r="AE1698" s="116">
        <f t="shared" si="420"/>
        <v>93</v>
      </c>
      <c r="AF1698" s="116">
        <f t="shared" si="421"/>
        <v>85</v>
      </c>
      <c r="AG1698" s="116">
        <f t="shared" si="422"/>
        <v>0</v>
      </c>
      <c r="AH1698" s="116">
        <f t="shared" si="423"/>
        <v>0</v>
      </c>
      <c r="AI1698" s="116">
        <f t="shared" si="424"/>
        <v>0</v>
      </c>
      <c r="AJ1698" s="116">
        <f t="shared" si="425"/>
        <v>0</v>
      </c>
      <c r="AK1698" s="116">
        <f t="shared" si="426"/>
        <v>0</v>
      </c>
      <c r="AL1698" s="116">
        <f t="shared" si="427"/>
        <v>0</v>
      </c>
      <c r="AM1698" s="116">
        <f t="shared" si="428"/>
        <v>0</v>
      </c>
      <c r="AN1698" s="116">
        <f t="shared" si="429"/>
        <v>0</v>
      </c>
      <c r="AO1698" s="116">
        <f t="shared" si="430"/>
        <v>0</v>
      </c>
      <c r="AP1698" s="116">
        <f t="shared" si="431"/>
        <v>0</v>
      </c>
      <c r="AQ1698" s="116">
        <f t="shared" si="432"/>
        <v>338</v>
      </c>
    </row>
    <row r="1699" spans="1:43" x14ac:dyDescent="0.25">
      <c r="A1699" s="119" t="s">
        <v>2119</v>
      </c>
      <c r="B1699" s="119" t="s">
        <v>2121</v>
      </c>
      <c r="C1699" s="120">
        <v>0</v>
      </c>
      <c r="D1699" s="120">
        <v>0</v>
      </c>
      <c r="E1699" s="120">
        <v>0</v>
      </c>
      <c r="F1699" s="120">
        <v>0</v>
      </c>
      <c r="G1699" s="120">
        <v>0</v>
      </c>
      <c r="H1699" s="120">
        <v>161</v>
      </c>
      <c r="I1699" s="120">
        <v>156</v>
      </c>
      <c r="J1699" s="120">
        <v>0</v>
      </c>
      <c r="K1699" s="120">
        <v>0</v>
      </c>
      <c r="L1699" s="120">
        <v>0</v>
      </c>
      <c r="M1699" s="120">
        <v>0</v>
      </c>
      <c r="N1699" s="120">
        <v>0</v>
      </c>
      <c r="O1699" s="120">
        <v>0</v>
      </c>
      <c r="P1699" s="120">
        <v>0</v>
      </c>
      <c r="Q1699" s="120">
        <v>0</v>
      </c>
      <c r="R1699" s="120">
        <v>317</v>
      </c>
      <c r="AB1699" s="116">
        <f t="shared" si="417"/>
        <v>0</v>
      </c>
      <c r="AC1699" s="116">
        <f t="shared" si="418"/>
        <v>0</v>
      </c>
      <c r="AD1699" s="116">
        <f t="shared" si="419"/>
        <v>0</v>
      </c>
      <c r="AE1699" s="116">
        <f t="shared" si="420"/>
        <v>0</v>
      </c>
      <c r="AF1699" s="116">
        <f t="shared" si="421"/>
        <v>0</v>
      </c>
      <c r="AG1699" s="116">
        <f t="shared" si="422"/>
        <v>161</v>
      </c>
      <c r="AH1699" s="116">
        <f t="shared" si="423"/>
        <v>156</v>
      </c>
      <c r="AI1699" s="116">
        <f t="shared" si="424"/>
        <v>0</v>
      </c>
      <c r="AJ1699" s="116">
        <f t="shared" si="425"/>
        <v>0</v>
      </c>
      <c r="AK1699" s="116">
        <f t="shared" si="426"/>
        <v>0</v>
      </c>
      <c r="AL1699" s="116">
        <f t="shared" si="427"/>
        <v>0</v>
      </c>
      <c r="AM1699" s="116">
        <f t="shared" si="428"/>
        <v>0</v>
      </c>
      <c r="AN1699" s="116">
        <f t="shared" si="429"/>
        <v>0</v>
      </c>
      <c r="AO1699" s="116">
        <f t="shared" si="430"/>
        <v>0</v>
      </c>
      <c r="AP1699" s="116">
        <f t="shared" si="431"/>
        <v>0</v>
      </c>
      <c r="AQ1699" s="116">
        <f t="shared" si="432"/>
        <v>317</v>
      </c>
    </row>
    <row r="1700" spans="1:43" x14ac:dyDescent="0.25">
      <c r="A1700" s="119" t="s">
        <v>2119</v>
      </c>
      <c r="B1700" s="119" t="s">
        <v>2122</v>
      </c>
      <c r="C1700" s="120">
        <v>0</v>
      </c>
      <c r="D1700" s="120">
        <v>0</v>
      </c>
      <c r="E1700" s="120">
        <v>0</v>
      </c>
      <c r="F1700" s="120">
        <v>0</v>
      </c>
      <c r="G1700" s="120">
        <v>0</v>
      </c>
      <c r="H1700" s="120">
        <v>0</v>
      </c>
      <c r="I1700" s="120">
        <v>0</v>
      </c>
      <c r="J1700" s="120">
        <v>0</v>
      </c>
      <c r="K1700" s="120">
        <v>0</v>
      </c>
      <c r="L1700" s="120">
        <v>0</v>
      </c>
      <c r="M1700" s="120">
        <v>155</v>
      </c>
      <c r="N1700" s="120">
        <v>167</v>
      </c>
      <c r="O1700" s="120">
        <v>167</v>
      </c>
      <c r="P1700" s="120">
        <v>169</v>
      </c>
      <c r="Q1700" s="120">
        <v>0</v>
      </c>
      <c r="R1700" s="120">
        <v>658</v>
      </c>
      <c r="AB1700" s="116">
        <f t="shared" si="417"/>
        <v>0</v>
      </c>
      <c r="AC1700" s="116">
        <f t="shared" si="418"/>
        <v>0</v>
      </c>
      <c r="AD1700" s="116">
        <f t="shared" si="419"/>
        <v>0</v>
      </c>
      <c r="AE1700" s="116">
        <f t="shared" si="420"/>
        <v>0</v>
      </c>
      <c r="AF1700" s="116">
        <f t="shared" si="421"/>
        <v>0</v>
      </c>
      <c r="AG1700" s="116">
        <f t="shared" si="422"/>
        <v>0</v>
      </c>
      <c r="AH1700" s="116">
        <f t="shared" si="423"/>
        <v>0</v>
      </c>
      <c r="AI1700" s="116">
        <f t="shared" si="424"/>
        <v>0</v>
      </c>
      <c r="AJ1700" s="116">
        <f t="shared" si="425"/>
        <v>0</v>
      </c>
      <c r="AK1700" s="116">
        <f t="shared" si="426"/>
        <v>0</v>
      </c>
      <c r="AL1700" s="116">
        <f t="shared" si="427"/>
        <v>155</v>
      </c>
      <c r="AM1700" s="116">
        <f t="shared" si="428"/>
        <v>167</v>
      </c>
      <c r="AN1700" s="116">
        <f t="shared" si="429"/>
        <v>167</v>
      </c>
      <c r="AO1700" s="116">
        <f t="shared" si="430"/>
        <v>169</v>
      </c>
      <c r="AP1700" s="116">
        <f t="shared" si="431"/>
        <v>0</v>
      </c>
      <c r="AQ1700" s="116">
        <f t="shared" si="432"/>
        <v>658</v>
      </c>
    </row>
    <row r="1701" spans="1:43" x14ac:dyDescent="0.25">
      <c r="A1701" s="119" t="s">
        <v>2119</v>
      </c>
      <c r="B1701" s="119" t="s">
        <v>2123</v>
      </c>
      <c r="C1701" s="120">
        <v>0</v>
      </c>
      <c r="D1701" s="120">
        <v>0</v>
      </c>
      <c r="E1701" s="120">
        <v>0</v>
      </c>
      <c r="F1701" s="120">
        <v>0</v>
      </c>
      <c r="G1701" s="120">
        <v>0</v>
      </c>
      <c r="H1701" s="120">
        <v>0</v>
      </c>
      <c r="I1701" s="120">
        <v>0</v>
      </c>
      <c r="J1701" s="120">
        <v>158</v>
      </c>
      <c r="K1701" s="120">
        <v>136</v>
      </c>
      <c r="L1701" s="120">
        <v>157</v>
      </c>
      <c r="M1701" s="120">
        <v>0</v>
      </c>
      <c r="N1701" s="120">
        <v>0</v>
      </c>
      <c r="O1701" s="120">
        <v>0</v>
      </c>
      <c r="P1701" s="120">
        <v>0</v>
      </c>
      <c r="Q1701" s="120">
        <v>0</v>
      </c>
      <c r="R1701" s="120">
        <v>451</v>
      </c>
      <c r="AB1701" s="116">
        <f t="shared" si="417"/>
        <v>0</v>
      </c>
      <c r="AC1701" s="116">
        <f t="shared" si="418"/>
        <v>0</v>
      </c>
      <c r="AD1701" s="116">
        <f t="shared" si="419"/>
        <v>0</v>
      </c>
      <c r="AE1701" s="116">
        <f t="shared" si="420"/>
        <v>0</v>
      </c>
      <c r="AF1701" s="116">
        <f t="shared" si="421"/>
        <v>0</v>
      </c>
      <c r="AG1701" s="116">
        <f t="shared" si="422"/>
        <v>0</v>
      </c>
      <c r="AH1701" s="116">
        <f t="shared" si="423"/>
        <v>0</v>
      </c>
      <c r="AI1701" s="116">
        <f t="shared" si="424"/>
        <v>158</v>
      </c>
      <c r="AJ1701" s="116">
        <f t="shared" si="425"/>
        <v>136</v>
      </c>
      <c r="AK1701" s="116">
        <f t="shared" si="426"/>
        <v>157</v>
      </c>
      <c r="AL1701" s="116">
        <f t="shared" si="427"/>
        <v>0</v>
      </c>
      <c r="AM1701" s="116">
        <f t="shared" si="428"/>
        <v>0</v>
      </c>
      <c r="AN1701" s="116">
        <f t="shared" si="429"/>
        <v>0</v>
      </c>
      <c r="AO1701" s="116">
        <f t="shared" si="430"/>
        <v>0</v>
      </c>
      <c r="AP1701" s="116">
        <f t="shared" si="431"/>
        <v>0</v>
      </c>
      <c r="AQ1701" s="116">
        <f t="shared" si="432"/>
        <v>451</v>
      </c>
    </row>
    <row r="1702" spans="1:43" x14ac:dyDescent="0.25">
      <c r="A1702" s="119" t="s">
        <v>2119</v>
      </c>
      <c r="B1702" s="119" t="s">
        <v>1290</v>
      </c>
      <c r="C1702" s="120">
        <v>20</v>
      </c>
      <c r="D1702" s="120">
        <v>57</v>
      </c>
      <c r="E1702" s="120">
        <v>60</v>
      </c>
      <c r="F1702" s="120">
        <v>79</v>
      </c>
      <c r="G1702" s="120">
        <v>83</v>
      </c>
      <c r="H1702" s="120">
        <v>0</v>
      </c>
      <c r="I1702" s="120">
        <v>0</v>
      </c>
      <c r="J1702" s="120">
        <v>0</v>
      </c>
      <c r="K1702" s="120">
        <v>0</v>
      </c>
      <c r="L1702" s="120">
        <v>0</v>
      </c>
      <c r="M1702" s="120">
        <v>0</v>
      </c>
      <c r="N1702" s="120">
        <v>0</v>
      </c>
      <c r="O1702" s="120">
        <v>0</v>
      </c>
      <c r="P1702" s="120">
        <v>0</v>
      </c>
      <c r="Q1702" s="120">
        <v>0</v>
      </c>
      <c r="R1702" s="120">
        <v>299</v>
      </c>
      <c r="AB1702" s="116">
        <f t="shared" si="417"/>
        <v>20</v>
      </c>
      <c r="AC1702" s="116">
        <f t="shared" si="418"/>
        <v>57</v>
      </c>
      <c r="AD1702" s="116">
        <f t="shared" si="419"/>
        <v>60</v>
      </c>
      <c r="AE1702" s="116">
        <f t="shared" si="420"/>
        <v>79</v>
      </c>
      <c r="AF1702" s="116">
        <f t="shared" si="421"/>
        <v>83</v>
      </c>
      <c r="AG1702" s="116">
        <f t="shared" si="422"/>
        <v>0</v>
      </c>
      <c r="AH1702" s="116">
        <f t="shared" si="423"/>
        <v>0</v>
      </c>
      <c r="AI1702" s="116">
        <f t="shared" si="424"/>
        <v>0</v>
      </c>
      <c r="AJ1702" s="116">
        <f t="shared" si="425"/>
        <v>0</v>
      </c>
      <c r="AK1702" s="116">
        <f t="shared" si="426"/>
        <v>0</v>
      </c>
      <c r="AL1702" s="116">
        <f t="shared" si="427"/>
        <v>0</v>
      </c>
      <c r="AM1702" s="116">
        <f t="shared" si="428"/>
        <v>0</v>
      </c>
      <c r="AN1702" s="116">
        <f t="shared" si="429"/>
        <v>0</v>
      </c>
      <c r="AO1702" s="116">
        <f t="shared" si="430"/>
        <v>0</v>
      </c>
      <c r="AP1702" s="116">
        <f t="shared" si="431"/>
        <v>0</v>
      </c>
      <c r="AQ1702" s="116">
        <f t="shared" si="432"/>
        <v>299</v>
      </c>
    </row>
    <row r="1703" spans="1:43" x14ac:dyDescent="0.25">
      <c r="A1703" s="119" t="s">
        <v>2124</v>
      </c>
      <c r="B1703" s="119" t="s">
        <v>2125</v>
      </c>
      <c r="C1703" s="120">
        <v>55</v>
      </c>
      <c r="D1703" s="120">
        <v>108</v>
      </c>
      <c r="E1703" s="120">
        <v>0</v>
      </c>
      <c r="F1703" s="120">
        <v>0</v>
      </c>
      <c r="G1703" s="120">
        <v>0</v>
      </c>
      <c r="H1703" s="120">
        <v>0</v>
      </c>
      <c r="I1703" s="120">
        <v>0</v>
      </c>
      <c r="J1703" s="120">
        <v>0</v>
      </c>
      <c r="K1703" s="120">
        <v>0</v>
      </c>
      <c r="L1703" s="120">
        <v>0</v>
      </c>
      <c r="M1703" s="120">
        <v>0</v>
      </c>
      <c r="N1703" s="120">
        <v>0</v>
      </c>
      <c r="O1703" s="120">
        <v>0</v>
      </c>
      <c r="P1703" s="120">
        <v>0</v>
      </c>
      <c r="Q1703" s="120">
        <v>0</v>
      </c>
      <c r="R1703" s="120">
        <v>163</v>
      </c>
      <c r="AB1703" s="116">
        <f t="shared" si="417"/>
        <v>55</v>
      </c>
      <c r="AC1703" s="116">
        <f t="shared" si="418"/>
        <v>108</v>
      </c>
      <c r="AD1703" s="116">
        <f t="shared" si="419"/>
        <v>0</v>
      </c>
      <c r="AE1703" s="116">
        <f t="shared" si="420"/>
        <v>0</v>
      </c>
      <c r="AF1703" s="116">
        <f t="shared" si="421"/>
        <v>0</v>
      </c>
      <c r="AG1703" s="116">
        <f t="shared" si="422"/>
        <v>0</v>
      </c>
      <c r="AH1703" s="116">
        <f t="shared" si="423"/>
        <v>0</v>
      </c>
      <c r="AI1703" s="116">
        <f t="shared" si="424"/>
        <v>0</v>
      </c>
      <c r="AJ1703" s="116">
        <f t="shared" si="425"/>
        <v>0</v>
      </c>
      <c r="AK1703" s="116">
        <f t="shared" si="426"/>
        <v>0</v>
      </c>
      <c r="AL1703" s="116">
        <f t="shared" si="427"/>
        <v>0</v>
      </c>
      <c r="AM1703" s="116">
        <f t="shared" si="428"/>
        <v>0</v>
      </c>
      <c r="AN1703" s="116">
        <f t="shared" si="429"/>
        <v>0</v>
      </c>
      <c r="AO1703" s="116">
        <f t="shared" si="430"/>
        <v>0</v>
      </c>
      <c r="AP1703" s="116">
        <f t="shared" si="431"/>
        <v>0</v>
      </c>
      <c r="AQ1703" s="116">
        <f t="shared" si="432"/>
        <v>163</v>
      </c>
    </row>
    <row r="1704" spans="1:43" x14ac:dyDescent="0.25">
      <c r="A1704" s="119" t="s">
        <v>2124</v>
      </c>
      <c r="B1704" s="119" t="s">
        <v>2126</v>
      </c>
      <c r="C1704" s="120">
        <v>0</v>
      </c>
      <c r="D1704" s="120">
        <v>0</v>
      </c>
      <c r="E1704" s="120">
        <v>119</v>
      </c>
      <c r="F1704" s="120">
        <v>116</v>
      </c>
      <c r="G1704" s="120">
        <v>114</v>
      </c>
      <c r="H1704" s="120">
        <v>114</v>
      </c>
      <c r="I1704" s="120">
        <v>0</v>
      </c>
      <c r="J1704" s="120">
        <v>0</v>
      </c>
      <c r="K1704" s="120">
        <v>0</v>
      </c>
      <c r="L1704" s="120">
        <v>0</v>
      </c>
      <c r="M1704" s="120">
        <v>0</v>
      </c>
      <c r="N1704" s="120">
        <v>0</v>
      </c>
      <c r="O1704" s="120">
        <v>0</v>
      </c>
      <c r="P1704" s="120">
        <v>0</v>
      </c>
      <c r="Q1704" s="120">
        <v>0</v>
      </c>
      <c r="R1704" s="120">
        <v>463</v>
      </c>
      <c r="AB1704" s="116">
        <f t="shared" si="417"/>
        <v>0</v>
      </c>
      <c r="AC1704" s="116">
        <f t="shared" si="418"/>
        <v>0</v>
      </c>
      <c r="AD1704" s="116">
        <f t="shared" si="419"/>
        <v>119</v>
      </c>
      <c r="AE1704" s="116">
        <f t="shared" si="420"/>
        <v>116</v>
      </c>
      <c r="AF1704" s="116">
        <f t="shared" si="421"/>
        <v>114</v>
      </c>
      <c r="AG1704" s="116">
        <f t="shared" si="422"/>
        <v>114</v>
      </c>
      <c r="AH1704" s="116">
        <f t="shared" si="423"/>
        <v>0</v>
      </c>
      <c r="AI1704" s="116">
        <f t="shared" si="424"/>
        <v>0</v>
      </c>
      <c r="AJ1704" s="116">
        <f t="shared" si="425"/>
        <v>0</v>
      </c>
      <c r="AK1704" s="116">
        <f t="shared" si="426"/>
        <v>0</v>
      </c>
      <c r="AL1704" s="116">
        <f t="shared" si="427"/>
        <v>0</v>
      </c>
      <c r="AM1704" s="116">
        <f t="shared" si="428"/>
        <v>0</v>
      </c>
      <c r="AN1704" s="116">
        <f t="shared" si="429"/>
        <v>0</v>
      </c>
      <c r="AO1704" s="116">
        <f t="shared" si="430"/>
        <v>0</v>
      </c>
      <c r="AP1704" s="116">
        <f t="shared" si="431"/>
        <v>0</v>
      </c>
      <c r="AQ1704" s="116">
        <f t="shared" si="432"/>
        <v>463</v>
      </c>
    </row>
    <row r="1705" spans="1:43" x14ac:dyDescent="0.25">
      <c r="A1705" s="119" t="s">
        <v>2124</v>
      </c>
      <c r="B1705" s="119" t="s">
        <v>2127</v>
      </c>
      <c r="C1705" s="120">
        <v>0</v>
      </c>
      <c r="D1705" s="120">
        <v>0</v>
      </c>
      <c r="E1705" s="120">
        <v>0</v>
      </c>
      <c r="F1705" s="120">
        <v>0</v>
      </c>
      <c r="G1705" s="120">
        <v>0</v>
      </c>
      <c r="H1705" s="120">
        <v>0</v>
      </c>
      <c r="I1705" s="120">
        <v>118</v>
      </c>
      <c r="J1705" s="120">
        <v>129</v>
      </c>
      <c r="K1705" s="120">
        <v>125</v>
      </c>
      <c r="L1705" s="120">
        <v>127</v>
      </c>
      <c r="M1705" s="120">
        <v>108</v>
      </c>
      <c r="N1705" s="120">
        <v>116</v>
      </c>
      <c r="O1705" s="120">
        <v>72</v>
      </c>
      <c r="P1705" s="120">
        <v>91</v>
      </c>
      <c r="Q1705" s="120">
        <v>3</v>
      </c>
      <c r="R1705" s="120">
        <v>889</v>
      </c>
      <c r="AB1705" s="116">
        <f t="shared" si="417"/>
        <v>0</v>
      </c>
      <c r="AC1705" s="116">
        <f t="shared" si="418"/>
        <v>0</v>
      </c>
      <c r="AD1705" s="116">
        <f t="shared" si="419"/>
        <v>0</v>
      </c>
      <c r="AE1705" s="116">
        <f t="shared" si="420"/>
        <v>0</v>
      </c>
      <c r="AF1705" s="116">
        <f t="shared" si="421"/>
        <v>0</v>
      </c>
      <c r="AG1705" s="116">
        <f t="shared" si="422"/>
        <v>0</v>
      </c>
      <c r="AH1705" s="116">
        <f t="shared" si="423"/>
        <v>118</v>
      </c>
      <c r="AI1705" s="116">
        <f t="shared" si="424"/>
        <v>129</v>
      </c>
      <c r="AJ1705" s="116">
        <f t="shared" si="425"/>
        <v>125</v>
      </c>
      <c r="AK1705" s="116">
        <f t="shared" si="426"/>
        <v>127</v>
      </c>
      <c r="AL1705" s="116">
        <f t="shared" si="427"/>
        <v>108</v>
      </c>
      <c r="AM1705" s="116">
        <f t="shared" si="428"/>
        <v>116</v>
      </c>
      <c r="AN1705" s="116">
        <f t="shared" si="429"/>
        <v>72</v>
      </c>
      <c r="AO1705" s="116">
        <f t="shared" si="430"/>
        <v>91</v>
      </c>
      <c r="AP1705" s="116">
        <f t="shared" si="431"/>
        <v>3</v>
      </c>
      <c r="AQ1705" s="116">
        <f t="shared" si="432"/>
        <v>889</v>
      </c>
    </row>
    <row r="1706" spans="1:43" x14ac:dyDescent="0.25">
      <c r="A1706" s="119" t="s">
        <v>2128</v>
      </c>
      <c r="B1706" s="119" t="s">
        <v>466</v>
      </c>
      <c r="C1706" s="120">
        <v>0</v>
      </c>
      <c r="D1706" s="120">
        <v>38</v>
      </c>
      <c r="E1706" s="120">
        <v>47</v>
      </c>
      <c r="F1706" s="120">
        <v>52</v>
      </c>
      <c r="G1706" s="120">
        <v>44</v>
      </c>
      <c r="H1706" s="120">
        <v>46</v>
      </c>
      <c r="I1706" s="120">
        <v>44</v>
      </c>
      <c r="J1706" s="120">
        <v>0</v>
      </c>
      <c r="K1706" s="120">
        <v>0</v>
      </c>
      <c r="L1706" s="120">
        <v>0</v>
      </c>
      <c r="M1706" s="120">
        <v>0</v>
      </c>
      <c r="N1706" s="120">
        <v>0</v>
      </c>
      <c r="O1706" s="120">
        <v>0</v>
      </c>
      <c r="P1706" s="120">
        <v>0</v>
      </c>
      <c r="Q1706" s="120">
        <v>0</v>
      </c>
      <c r="R1706" s="120">
        <v>271</v>
      </c>
      <c r="AB1706" s="116">
        <f t="shared" si="417"/>
        <v>0</v>
      </c>
      <c r="AC1706" s="116">
        <f t="shared" si="418"/>
        <v>38</v>
      </c>
      <c r="AD1706" s="116">
        <f t="shared" si="419"/>
        <v>47</v>
      </c>
      <c r="AE1706" s="116">
        <f t="shared" si="420"/>
        <v>52</v>
      </c>
      <c r="AF1706" s="116">
        <f t="shared" si="421"/>
        <v>44</v>
      </c>
      <c r="AG1706" s="116">
        <f t="shared" si="422"/>
        <v>46</v>
      </c>
      <c r="AH1706" s="116">
        <f t="shared" si="423"/>
        <v>44</v>
      </c>
      <c r="AI1706" s="116">
        <f t="shared" si="424"/>
        <v>0</v>
      </c>
      <c r="AJ1706" s="116">
        <f t="shared" si="425"/>
        <v>0</v>
      </c>
      <c r="AK1706" s="116">
        <f t="shared" si="426"/>
        <v>0</v>
      </c>
      <c r="AL1706" s="116">
        <f t="shared" si="427"/>
        <v>0</v>
      </c>
      <c r="AM1706" s="116">
        <f t="shared" si="428"/>
        <v>0</v>
      </c>
      <c r="AN1706" s="116">
        <f t="shared" si="429"/>
        <v>0</v>
      </c>
      <c r="AO1706" s="116">
        <f t="shared" si="430"/>
        <v>0</v>
      </c>
      <c r="AP1706" s="116">
        <f t="shared" si="431"/>
        <v>0</v>
      </c>
      <c r="AQ1706" s="116">
        <f t="shared" si="432"/>
        <v>271</v>
      </c>
    </row>
    <row r="1707" spans="1:43" x14ac:dyDescent="0.25">
      <c r="A1707" s="119" t="s">
        <v>2128</v>
      </c>
      <c r="B1707" s="119" t="s">
        <v>2129</v>
      </c>
      <c r="C1707" s="120">
        <v>0</v>
      </c>
      <c r="D1707" s="120">
        <v>0</v>
      </c>
      <c r="E1707" s="120">
        <v>0</v>
      </c>
      <c r="F1707" s="120">
        <v>0</v>
      </c>
      <c r="G1707" s="120">
        <v>0</v>
      </c>
      <c r="H1707" s="120">
        <v>0</v>
      </c>
      <c r="I1707" s="120">
        <v>0</v>
      </c>
      <c r="J1707" s="120">
        <v>236</v>
      </c>
      <c r="K1707" s="120">
        <v>223</v>
      </c>
      <c r="L1707" s="120">
        <v>205</v>
      </c>
      <c r="M1707" s="120">
        <v>0</v>
      </c>
      <c r="N1707" s="120">
        <v>0</v>
      </c>
      <c r="O1707" s="120">
        <v>0</v>
      </c>
      <c r="P1707" s="120">
        <v>0</v>
      </c>
      <c r="Q1707" s="120">
        <v>0</v>
      </c>
      <c r="R1707" s="120">
        <v>664</v>
      </c>
      <c r="AB1707" s="116">
        <f t="shared" si="417"/>
        <v>0</v>
      </c>
      <c r="AC1707" s="116">
        <f t="shared" si="418"/>
        <v>0</v>
      </c>
      <c r="AD1707" s="116">
        <f t="shared" si="419"/>
        <v>0</v>
      </c>
      <c r="AE1707" s="116">
        <f t="shared" si="420"/>
        <v>0</v>
      </c>
      <c r="AF1707" s="116">
        <f t="shared" si="421"/>
        <v>0</v>
      </c>
      <c r="AG1707" s="116">
        <f t="shared" si="422"/>
        <v>0</v>
      </c>
      <c r="AH1707" s="116">
        <f t="shared" si="423"/>
        <v>0</v>
      </c>
      <c r="AI1707" s="116">
        <f t="shared" si="424"/>
        <v>236</v>
      </c>
      <c r="AJ1707" s="116">
        <f t="shared" si="425"/>
        <v>223</v>
      </c>
      <c r="AK1707" s="116">
        <f t="shared" si="426"/>
        <v>205</v>
      </c>
      <c r="AL1707" s="116">
        <f t="shared" si="427"/>
        <v>0</v>
      </c>
      <c r="AM1707" s="116">
        <f t="shared" si="428"/>
        <v>0</v>
      </c>
      <c r="AN1707" s="116">
        <f t="shared" si="429"/>
        <v>0</v>
      </c>
      <c r="AO1707" s="116">
        <f t="shared" si="430"/>
        <v>0</v>
      </c>
      <c r="AP1707" s="116">
        <f t="shared" si="431"/>
        <v>0</v>
      </c>
      <c r="AQ1707" s="116">
        <f t="shared" si="432"/>
        <v>664</v>
      </c>
    </row>
    <row r="1708" spans="1:43" x14ac:dyDescent="0.25">
      <c r="A1708" s="119" t="s">
        <v>2128</v>
      </c>
      <c r="B1708" s="119" t="s">
        <v>2130</v>
      </c>
      <c r="C1708" s="120">
        <v>0</v>
      </c>
      <c r="D1708" s="120">
        <v>41</v>
      </c>
      <c r="E1708" s="120">
        <v>54</v>
      </c>
      <c r="F1708" s="120">
        <v>40</v>
      </c>
      <c r="G1708" s="120">
        <v>47</v>
      </c>
      <c r="H1708" s="120">
        <v>58</v>
      </c>
      <c r="I1708" s="120">
        <v>35</v>
      </c>
      <c r="J1708" s="120">
        <v>0</v>
      </c>
      <c r="K1708" s="120">
        <v>0</v>
      </c>
      <c r="L1708" s="120">
        <v>0</v>
      </c>
      <c r="M1708" s="120">
        <v>0</v>
      </c>
      <c r="N1708" s="120">
        <v>0</v>
      </c>
      <c r="O1708" s="120">
        <v>0</v>
      </c>
      <c r="P1708" s="120">
        <v>0</v>
      </c>
      <c r="Q1708" s="120">
        <v>0</v>
      </c>
      <c r="R1708" s="120">
        <v>275</v>
      </c>
      <c r="AB1708" s="116">
        <f t="shared" si="417"/>
        <v>0</v>
      </c>
      <c r="AC1708" s="116">
        <f t="shared" si="418"/>
        <v>41</v>
      </c>
      <c r="AD1708" s="116">
        <f t="shared" si="419"/>
        <v>54</v>
      </c>
      <c r="AE1708" s="116">
        <f t="shared" si="420"/>
        <v>40</v>
      </c>
      <c r="AF1708" s="116">
        <f t="shared" si="421"/>
        <v>47</v>
      </c>
      <c r="AG1708" s="116">
        <f t="shared" si="422"/>
        <v>58</v>
      </c>
      <c r="AH1708" s="116">
        <f t="shared" si="423"/>
        <v>35</v>
      </c>
      <c r="AI1708" s="116">
        <f t="shared" si="424"/>
        <v>0</v>
      </c>
      <c r="AJ1708" s="116">
        <f t="shared" si="425"/>
        <v>0</v>
      </c>
      <c r="AK1708" s="116">
        <f t="shared" si="426"/>
        <v>0</v>
      </c>
      <c r="AL1708" s="116">
        <f t="shared" si="427"/>
        <v>0</v>
      </c>
      <c r="AM1708" s="116">
        <f t="shared" si="428"/>
        <v>0</v>
      </c>
      <c r="AN1708" s="116">
        <f t="shared" si="429"/>
        <v>0</v>
      </c>
      <c r="AO1708" s="116">
        <f t="shared" si="430"/>
        <v>0</v>
      </c>
      <c r="AP1708" s="116">
        <f t="shared" si="431"/>
        <v>0</v>
      </c>
      <c r="AQ1708" s="116">
        <f t="shared" si="432"/>
        <v>275</v>
      </c>
    </row>
    <row r="1709" spans="1:43" x14ac:dyDescent="0.25">
      <c r="A1709" s="119" t="s">
        <v>2128</v>
      </c>
      <c r="B1709" s="119" t="s">
        <v>2131</v>
      </c>
      <c r="C1709" s="120">
        <v>1</v>
      </c>
      <c r="D1709" s="120">
        <v>89</v>
      </c>
      <c r="E1709" s="120">
        <v>78</v>
      </c>
      <c r="F1709" s="120">
        <v>78</v>
      </c>
      <c r="G1709" s="120">
        <v>84</v>
      </c>
      <c r="H1709" s="120">
        <v>77</v>
      </c>
      <c r="I1709" s="120">
        <v>66</v>
      </c>
      <c r="J1709" s="120">
        <v>0</v>
      </c>
      <c r="K1709" s="120">
        <v>0</v>
      </c>
      <c r="L1709" s="120">
        <v>0</v>
      </c>
      <c r="M1709" s="120">
        <v>0</v>
      </c>
      <c r="N1709" s="120">
        <v>0</v>
      </c>
      <c r="O1709" s="120">
        <v>0</v>
      </c>
      <c r="P1709" s="120">
        <v>0</v>
      </c>
      <c r="Q1709" s="120">
        <v>0</v>
      </c>
      <c r="R1709" s="118">
        <v>473</v>
      </c>
      <c r="AB1709" s="116">
        <f t="shared" si="417"/>
        <v>1</v>
      </c>
      <c r="AC1709" s="116">
        <f t="shared" si="418"/>
        <v>89</v>
      </c>
      <c r="AD1709" s="116">
        <f t="shared" si="419"/>
        <v>78</v>
      </c>
      <c r="AE1709" s="116">
        <f t="shared" si="420"/>
        <v>78</v>
      </c>
      <c r="AF1709" s="116">
        <f t="shared" si="421"/>
        <v>84</v>
      </c>
      <c r="AG1709" s="116">
        <f t="shared" si="422"/>
        <v>77</v>
      </c>
      <c r="AH1709" s="116">
        <f t="shared" si="423"/>
        <v>66</v>
      </c>
      <c r="AI1709" s="116">
        <f t="shared" si="424"/>
        <v>0</v>
      </c>
      <c r="AJ1709" s="116">
        <f t="shared" si="425"/>
        <v>0</v>
      </c>
      <c r="AK1709" s="116">
        <f t="shared" si="426"/>
        <v>0</v>
      </c>
      <c r="AL1709" s="116">
        <f t="shared" si="427"/>
        <v>0</v>
      </c>
      <c r="AM1709" s="116">
        <f t="shared" si="428"/>
        <v>0</v>
      </c>
      <c r="AN1709" s="116">
        <f t="shared" si="429"/>
        <v>0</v>
      </c>
      <c r="AO1709" s="116">
        <f t="shared" si="430"/>
        <v>0</v>
      </c>
      <c r="AP1709" s="116">
        <f t="shared" si="431"/>
        <v>0</v>
      </c>
      <c r="AQ1709" s="116">
        <f t="shared" si="432"/>
        <v>473</v>
      </c>
    </row>
    <row r="1710" spans="1:43" x14ac:dyDescent="0.25">
      <c r="A1710" s="119" t="s">
        <v>2128</v>
      </c>
      <c r="B1710" s="119" t="s">
        <v>2132</v>
      </c>
      <c r="C1710" s="120">
        <v>0</v>
      </c>
      <c r="D1710" s="120">
        <v>0</v>
      </c>
      <c r="E1710" s="120">
        <v>0</v>
      </c>
      <c r="F1710" s="120">
        <v>0</v>
      </c>
      <c r="G1710" s="120">
        <v>0</v>
      </c>
      <c r="H1710" s="120">
        <v>0</v>
      </c>
      <c r="I1710" s="120">
        <v>0</v>
      </c>
      <c r="J1710" s="120">
        <v>0</v>
      </c>
      <c r="K1710" s="120">
        <v>0</v>
      </c>
      <c r="L1710" s="120">
        <v>0</v>
      </c>
      <c r="M1710" s="120">
        <v>210</v>
      </c>
      <c r="N1710" s="120">
        <v>224</v>
      </c>
      <c r="O1710" s="120">
        <v>196</v>
      </c>
      <c r="P1710" s="120">
        <v>207</v>
      </c>
      <c r="Q1710" s="120">
        <v>0</v>
      </c>
      <c r="R1710" s="120">
        <v>837</v>
      </c>
      <c r="AB1710" s="116">
        <f t="shared" si="417"/>
        <v>0</v>
      </c>
      <c r="AC1710" s="116">
        <f t="shared" si="418"/>
        <v>0</v>
      </c>
      <c r="AD1710" s="116">
        <f t="shared" si="419"/>
        <v>0</v>
      </c>
      <c r="AE1710" s="116">
        <f t="shared" si="420"/>
        <v>0</v>
      </c>
      <c r="AF1710" s="116">
        <f t="shared" si="421"/>
        <v>0</v>
      </c>
      <c r="AG1710" s="116">
        <f t="shared" si="422"/>
        <v>0</v>
      </c>
      <c r="AH1710" s="116">
        <f t="shared" si="423"/>
        <v>0</v>
      </c>
      <c r="AI1710" s="116">
        <f t="shared" si="424"/>
        <v>0</v>
      </c>
      <c r="AJ1710" s="116">
        <f t="shared" si="425"/>
        <v>0</v>
      </c>
      <c r="AK1710" s="116">
        <f t="shared" si="426"/>
        <v>0</v>
      </c>
      <c r="AL1710" s="116">
        <f t="shared" si="427"/>
        <v>210</v>
      </c>
      <c r="AM1710" s="116">
        <f t="shared" si="428"/>
        <v>224</v>
      </c>
      <c r="AN1710" s="116">
        <f t="shared" si="429"/>
        <v>196</v>
      </c>
      <c r="AO1710" s="116">
        <f t="shared" si="430"/>
        <v>207</v>
      </c>
      <c r="AP1710" s="116">
        <f t="shared" si="431"/>
        <v>0</v>
      </c>
      <c r="AQ1710" s="116">
        <f t="shared" si="432"/>
        <v>837</v>
      </c>
    </row>
    <row r="1711" spans="1:43" x14ac:dyDescent="0.25">
      <c r="A1711" s="119" t="s">
        <v>2128</v>
      </c>
      <c r="B1711" s="119" t="s">
        <v>2133</v>
      </c>
      <c r="C1711" s="120">
        <v>44</v>
      </c>
      <c r="D1711" s="120">
        <v>0</v>
      </c>
      <c r="E1711" s="120">
        <v>0</v>
      </c>
      <c r="F1711" s="120">
        <v>0</v>
      </c>
      <c r="G1711" s="120">
        <v>0</v>
      </c>
      <c r="H1711" s="120">
        <v>0</v>
      </c>
      <c r="I1711" s="120">
        <v>0</v>
      </c>
      <c r="J1711" s="120">
        <v>0</v>
      </c>
      <c r="K1711" s="120">
        <v>0</v>
      </c>
      <c r="L1711" s="120">
        <v>0</v>
      </c>
      <c r="M1711" s="120">
        <v>0</v>
      </c>
      <c r="N1711" s="120">
        <v>0</v>
      </c>
      <c r="O1711" s="120">
        <v>0</v>
      </c>
      <c r="P1711" s="120">
        <v>0</v>
      </c>
      <c r="Q1711" s="120">
        <v>0</v>
      </c>
      <c r="R1711" s="120">
        <v>44</v>
      </c>
      <c r="AB1711" s="116">
        <f t="shared" si="417"/>
        <v>44</v>
      </c>
      <c r="AC1711" s="116">
        <f t="shared" si="418"/>
        <v>0</v>
      </c>
      <c r="AD1711" s="116">
        <f t="shared" si="419"/>
        <v>0</v>
      </c>
      <c r="AE1711" s="116">
        <f t="shared" si="420"/>
        <v>0</v>
      </c>
      <c r="AF1711" s="116">
        <f t="shared" si="421"/>
        <v>0</v>
      </c>
      <c r="AG1711" s="116">
        <f t="shared" si="422"/>
        <v>0</v>
      </c>
      <c r="AH1711" s="116">
        <f t="shared" si="423"/>
        <v>0</v>
      </c>
      <c r="AI1711" s="116">
        <f t="shared" si="424"/>
        <v>0</v>
      </c>
      <c r="AJ1711" s="116">
        <f t="shared" si="425"/>
        <v>0</v>
      </c>
      <c r="AK1711" s="116">
        <f t="shared" si="426"/>
        <v>0</v>
      </c>
      <c r="AL1711" s="116">
        <f t="shared" si="427"/>
        <v>0</v>
      </c>
      <c r="AM1711" s="116">
        <f t="shared" si="428"/>
        <v>0</v>
      </c>
      <c r="AN1711" s="116">
        <f t="shared" si="429"/>
        <v>0</v>
      </c>
      <c r="AO1711" s="116">
        <f t="shared" si="430"/>
        <v>0</v>
      </c>
      <c r="AP1711" s="116">
        <f t="shared" si="431"/>
        <v>0</v>
      </c>
      <c r="AQ1711" s="116">
        <f t="shared" si="432"/>
        <v>44</v>
      </c>
    </row>
    <row r="1712" spans="1:43" x14ac:dyDescent="0.25">
      <c r="A1712" s="119" t="s">
        <v>2128</v>
      </c>
      <c r="B1712" s="119" t="s">
        <v>2134</v>
      </c>
      <c r="C1712" s="120">
        <v>0</v>
      </c>
      <c r="D1712" s="120">
        <v>34</v>
      </c>
      <c r="E1712" s="120">
        <v>55</v>
      </c>
      <c r="F1712" s="120">
        <v>43</v>
      </c>
      <c r="G1712" s="120">
        <v>49</v>
      </c>
      <c r="H1712" s="120">
        <v>53</v>
      </c>
      <c r="I1712" s="120">
        <v>44</v>
      </c>
      <c r="J1712" s="120">
        <v>0</v>
      </c>
      <c r="K1712" s="120">
        <v>0</v>
      </c>
      <c r="L1712" s="120">
        <v>0</v>
      </c>
      <c r="M1712" s="120">
        <v>0</v>
      </c>
      <c r="N1712" s="120">
        <v>0</v>
      </c>
      <c r="O1712" s="120">
        <v>0</v>
      </c>
      <c r="P1712" s="120">
        <v>0</v>
      </c>
      <c r="Q1712" s="120">
        <v>0</v>
      </c>
      <c r="R1712" s="120">
        <v>278</v>
      </c>
      <c r="AB1712" s="116">
        <f t="shared" si="417"/>
        <v>0</v>
      </c>
      <c r="AC1712" s="116">
        <f t="shared" si="418"/>
        <v>34</v>
      </c>
      <c r="AD1712" s="116">
        <f t="shared" si="419"/>
        <v>55</v>
      </c>
      <c r="AE1712" s="116">
        <f t="shared" si="420"/>
        <v>43</v>
      </c>
      <c r="AF1712" s="116">
        <f t="shared" si="421"/>
        <v>49</v>
      </c>
      <c r="AG1712" s="116">
        <f t="shared" si="422"/>
        <v>53</v>
      </c>
      <c r="AH1712" s="116">
        <f t="shared" si="423"/>
        <v>44</v>
      </c>
      <c r="AI1712" s="116">
        <f t="shared" si="424"/>
        <v>0</v>
      </c>
      <c r="AJ1712" s="116">
        <f t="shared" si="425"/>
        <v>0</v>
      </c>
      <c r="AK1712" s="116">
        <f t="shared" si="426"/>
        <v>0</v>
      </c>
      <c r="AL1712" s="116">
        <f t="shared" si="427"/>
        <v>0</v>
      </c>
      <c r="AM1712" s="116">
        <f t="shared" si="428"/>
        <v>0</v>
      </c>
      <c r="AN1712" s="116">
        <f t="shared" si="429"/>
        <v>0</v>
      </c>
      <c r="AO1712" s="116">
        <f t="shared" si="430"/>
        <v>0</v>
      </c>
      <c r="AP1712" s="116">
        <f t="shared" si="431"/>
        <v>0</v>
      </c>
      <c r="AQ1712" s="116">
        <f t="shared" si="432"/>
        <v>278</v>
      </c>
    </row>
    <row r="1713" spans="1:43" x14ac:dyDescent="0.25">
      <c r="A1713" s="119" t="s">
        <v>2135</v>
      </c>
      <c r="B1713" s="119" t="s">
        <v>2136</v>
      </c>
      <c r="C1713" s="120">
        <v>0</v>
      </c>
      <c r="D1713" s="120">
        <v>55</v>
      </c>
      <c r="E1713" s="120">
        <v>57</v>
      </c>
      <c r="F1713" s="120">
        <v>66</v>
      </c>
      <c r="G1713" s="120">
        <v>59</v>
      </c>
      <c r="H1713" s="120">
        <v>53</v>
      </c>
      <c r="I1713" s="120">
        <v>67</v>
      </c>
      <c r="J1713" s="120">
        <v>0</v>
      </c>
      <c r="K1713" s="120">
        <v>0</v>
      </c>
      <c r="L1713" s="120">
        <v>0</v>
      </c>
      <c r="M1713" s="120">
        <v>0</v>
      </c>
      <c r="N1713" s="120">
        <v>0</v>
      </c>
      <c r="O1713" s="120">
        <v>0</v>
      </c>
      <c r="P1713" s="120">
        <v>0</v>
      </c>
      <c r="Q1713" s="120">
        <v>0</v>
      </c>
      <c r="R1713" s="120">
        <v>357</v>
      </c>
      <c r="AB1713" s="116">
        <f t="shared" si="417"/>
        <v>0</v>
      </c>
      <c r="AC1713" s="116">
        <f t="shared" si="418"/>
        <v>55</v>
      </c>
      <c r="AD1713" s="116">
        <f t="shared" si="419"/>
        <v>57</v>
      </c>
      <c r="AE1713" s="116">
        <f t="shared" si="420"/>
        <v>66</v>
      </c>
      <c r="AF1713" s="116">
        <f t="shared" si="421"/>
        <v>59</v>
      </c>
      <c r="AG1713" s="116">
        <f t="shared" si="422"/>
        <v>53</v>
      </c>
      <c r="AH1713" s="116">
        <f t="shared" si="423"/>
        <v>67</v>
      </c>
      <c r="AI1713" s="116">
        <f t="shared" si="424"/>
        <v>0</v>
      </c>
      <c r="AJ1713" s="116">
        <f t="shared" si="425"/>
        <v>0</v>
      </c>
      <c r="AK1713" s="116">
        <f t="shared" si="426"/>
        <v>0</v>
      </c>
      <c r="AL1713" s="116">
        <f t="shared" si="427"/>
        <v>0</v>
      </c>
      <c r="AM1713" s="116">
        <f t="shared" si="428"/>
        <v>0</v>
      </c>
      <c r="AN1713" s="116">
        <f t="shared" si="429"/>
        <v>0</v>
      </c>
      <c r="AO1713" s="116">
        <f t="shared" si="430"/>
        <v>0</v>
      </c>
      <c r="AP1713" s="116">
        <f t="shared" si="431"/>
        <v>0</v>
      </c>
      <c r="AQ1713" s="116">
        <f t="shared" si="432"/>
        <v>357</v>
      </c>
    </row>
    <row r="1714" spans="1:43" x14ac:dyDescent="0.25">
      <c r="A1714" s="119" t="s">
        <v>2135</v>
      </c>
      <c r="B1714" s="119" t="s">
        <v>2137</v>
      </c>
      <c r="C1714" s="120">
        <v>0</v>
      </c>
      <c r="D1714" s="120">
        <v>44</v>
      </c>
      <c r="E1714" s="120">
        <v>47</v>
      </c>
      <c r="F1714" s="120">
        <v>43</v>
      </c>
      <c r="G1714" s="120">
        <v>47</v>
      </c>
      <c r="H1714" s="120">
        <v>43</v>
      </c>
      <c r="I1714" s="120">
        <v>50</v>
      </c>
      <c r="J1714" s="120">
        <v>0</v>
      </c>
      <c r="K1714" s="120">
        <v>0</v>
      </c>
      <c r="L1714" s="120">
        <v>0</v>
      </c>
      <c r="M1714" s="120">
        <v>0</v>
      </c>
      <c r="N1714" s="120">
        <v>0</v>
      </c>
      <c r="O1714" s="120">
        <v>0</v>
      </c>
      <c r="P1714" s="120">
        <v>0</v>
      </c>
      <c r="Q1714" s="120">
        <v>0</v>
      </c>
      <c r="R1714" s="120">
        <v>274</v>
      </c>
      <c r="AB1714" s="116">
        <f t="shared" si="417"/>
        <v>0</v>
      </c>
      <c r="AC1714" s="116">
        <f t="shared" si="418"/>
        <v>44</v>
      </c>
      <c r="AD1714" s="116">
        <f t="shared" si="419"/>
        <v>47</v>
      </c>
      <c r="AE1714" s="116">
        <f t="shared" si="420"/>
        <v>43</v>
      </c>
      <c r="AF1714" s="116">
        <f t="shared" si="421"/>
        <v>47</v>
      </c>
      <c r="AG1714" s="116">
        <f t="shared" si="422"/>
        <v>43</v>
      </c>
      <c r="AH1714" s="116">
        <f t="shared" si="423"/>
        <v>50</v>
      </c>
      <c r="AI1714" s="116">
        <f t="shared" si="424"/>
        <v>0</v>
      </c>
      <c r="AJ1714" s="116">
        <f t="shared" si="425"/>
        <v>0</v>
      </c>
      <c r="AK1714" s="116">
        <f t="shared" si="426"/>
        <v>0</v>
      </c>
      <c r="AL1714" s="116">
        <f t="shared" si="427"/>
        <v>0</v>
      </c>
      <c r="AM1714" s="116">
        <f t="shared" si="428"/>
        <v>0</v>
      </c>
      <c r="AN1714" s="116">
        <f t="shared" si="429"/>
        <v>0</v>
      </c>
      <c r="AO1714" s="116">
        <f t="shared" si="430"/>
        <v>0</v>
      </c>
      <c r="AP1714" s="116">
        <f t="shared" si="431"/>
        <v>0</v>
      </c>
      <c r="AQ1714" s="116">
        <f t="shared" si="432"/>
        <v>274</v>
      </c>
    </row>
    <row r="1715" spans="1:43" x14ac:dyDescent="0.25">
      <c r="A1715" s="119" t="s">
        <v>2135</v>
      </c>
      <c r="B1715" s="119" t="s">
        <v>2138</v>
      </c>
      <c r="C1715" s="120">
        <v>0</v>
      </c>
      <c r="D1715" s="120">
        <v>45</v>
      </c>
      <c r="E1715" s="120">
        <v>44</v>
      </c>
      <c r="F1715" s="120">
        <v>43</v>
      </c>
      <c r="G1715" s="120">
        <v>41</v>
      </c>
      <c r="H1715" s="120">
        <v>45</v>
      </c>
      <c r="I1715" s="120">
        <v>48</v>
      </c>
      <c r="J1715" s="120">
        <v>0</v>
      </c>
      <c r="K1715" s="120">
        <v>0</v>
      </c>
      <c r="L1715" s="120">
        <v>0</v>
      </c>
      <c r="M1715" s="120">
        <v>0</v>
      </c>
      <c r="N1715" s="120">
        <v>0</v>
      </c>
      <c r="O1715" s="120">
        <v>0</v>
      </c>
      <c r="P1715" s="120">
        <v>0</v>
      </c>
      <c r="Q1715" s="120">
        <v>0</v>
      </c>
      <c r="R1715" s="120">
        <v>266</v>
      </c>
      <c r="AB1715" s="116">
        <f t="shared" si="417"/>
        <v>0</v>
      </c>
      <c r="AC1715" s="116">
        <f t="shared" si="418"/>
        <v>45</v>
      </c>
      <c r="AD1715" s="116">
        <f t="shared" si="419"/>
        <v>44</v>
      </c>
      <c r="AE1715" s="116">
        <f t="shared" si="420"/>
        <v>43</v>
      </c>
      <c r="AF1715" s="116">
        <f t="shared" si="421"/>
        <v>41</v>
      </c>
      <c r="AG1715" s="116">
        <f t="shared" si="422"/>
        <v>45</v>
      </c>
      <c r="AH1715" s="116">
        <f t="shared" si="423"/>
        <v>48</v>
      </c>
      <c r="AI1715" s="116">
        <f t="shared" si="424"/>
        <v>0</v>
      </c>
      <c r="AJ1715" s="116">
        <f t="shared" si="425"/>
        <v>0</v>
      </c>
      <c r="AK1715" s="116">
        <f t="shared" si="426"/>
        <v>0</v>
      </c>
      <c r="AL1715" s="116">
        <f t="shared" si="427"/>
        <v>0</v>
      </c>
      <c r="AM1715" s="116">
        <f t="shared" si="428"/>
        <v>0</v>
      </c>
      <c r="AN1715" s="116">
        <f t="shared" si="429"/>
        <v>0</v>
      </c>
      <c r="AO1715" s="116">
        <f t="shared" si="430"/>
        <v>0</v>
      </c>
      <c r="AP1715" s="116">
        <f t="shared" si="431"/>
        <v>0</v>
      </c>
      <c r="AQ1715" s="116">
        <f t="shared" si="432"/>
        <v>266</v>
      </c>
    </row>
    <row r="1716" spans="1:43" x14ac:dyDescent="0.25">
      <c r="A1716" s="119" t="s">
        <v>2135</v>
      </c>
      <c r="B1716" s="119" t="s">
        <v>2139</v>
      </c>
      <c r="C1716" s="120">
        <v>0</v>
      </c>
      <c r="D1716" s="120">
        <v>0</v>
      </c>
      <c r="E1716" s="120">
        <v>0</v>
      </c>
      <c r="F1716" s="120">
        <v>0</v>
      </c>
      <c r="G1716" s="120">
        <v>0</v>
      </c>
      <c r="H1716" s="120">
        <v>0</v>
      </c>
      <c r="I1716" s="120">
        <v>0</v>
      </c>
      <c r="J1716" s="120">
        <v>374</v>
      </c>
      <c r="K1716" s="120">
        <v>405</v>
      </c>
      <c r="L1716" s="120">
        <v>408</v>
      </c>
      <c r="M1716" s="120">
        <v>0</v>
      </c>
      <c r="N1716" s="120">
        <v>0</v>
      </c>
      <c r="O1716" s="120">
        <v>0</v>
      </c>
      <c r="P1716" s="120">
        <v>0</v>
      </c>
      <c r="Q1716" s="120">
        <v>0</v>
      </c>
      <c r="R1716" s="120">
        <v>1187</v>
      </c>
      <c r="AB1716" s="116">
        <f t="shared" si="417"/>
        <v>0</v>
      </c>
      <c r="AC1716" s="116">
        <f t="shared" si="418"/>
        <v>0</v>
      </c>
      <c r="AD1716" s="116">
        <f t="shared" si="419"/>
        <v>0</v>
      </c>
      <c r="AE1716" s="116">
        <f t="shared" si="420"/>
        <v>0</v>
      </c>
      <c r="AF1716" s="116">
        <f t="shared" si="421"/>
        <v>0</v>
      </c>
      <c r="AG1716" s="116">
        <f t="shared" si="422"/>
        <v>0</v>
      </c>
      <c r="AH1716" s="116">
        <f t="shared" si="423"/>
        <v>0</v>
      </c>
      <c r="AI1716" s="116">
        <f t="shared" si="424"/>
        <v>374</v>
      </c>
      <c r="AJ1716" s="116">
        <f t="shared" si="425"/>
        <v>405</v>
      </c>
      <c r="AK1716" s="116">
        <f t="shared" si="426"/>
        <v>408</v>
      </c>
      <c r="AL1716" s="116">
        <f t="shared" si="427"/>
        <v>0</v>
      </c>
      <c r="AM1716" s="116">
        <f t="shared" si="428"/>
        <v>0</v>
      </c>
      <c r="AN1716" s="116">
        <f t="shared" si="429"/>
        <v>0</v>
      </c>
      <c r="AO1716" s="116">
        <f t="shared" si="430"/>
        <v>0</v>
      </c>
      <c r="AP1716" s="116">
        <f t="shared" si="431"/>
        <v>0</v>
      </c>
      <c r="AQ1716" s="116">
        <f t="shared" si="432"/>
        <v>1187</v>
      </c>
    </row>
    <row r="1717" spans="1:43" x14ac:dyDescent="0.25">
      <c r="A1717" s="119" t="s">
        <v>2135</v>
      </c>
      <c r="B1717" s="119" t="s">
        <v>2140</v>
      </c>
      <c r="C1717" s="120">
        <v>0</v>
      </c>
      <c r="D1717" s="120">
        <v>54</v>
      </c>
      <c r="E1717" s="120">
        <v>63</v>
      </c>
      <c r="F1717" s="120">
        <v>46</v>
      </c>
      <c r="G1717" s="120">
        <v>45</v>
      </c>
      <c r="H1717" s="120">
        <v>50</v>
      </c>
      <c r="I1717" s="120">
        <v>42</v>
      </c>
      <c r="J1717" s="120">
        <v>0</v>
      </c>
      <c r="K1717" s="120">
        <v>0</v>
      </c>
      <c r="L1717" s="120">
        <v>0</v>
      </c>
      <c r="M1717" s="120">
        <v>0</v>
      </c>
      <c r="N1717" s="120">
        <v>0</v>
      </c>
      <c r="O1717" s="120">
        <v>0</v>
      </c>
      <c r="P1717" s="120">
        <v>0</v>
      </c>
      <c r="Q1717" s="120">
        <v>0</v>
      </c>
      <c r="R1717" s="120">
        <v>300</v>
      </c>
      <c r="AB1717" s="116">
        <f t="shared" si="417"/>
        <v>0</v>
      </c>
      <c r="AC1717" s="116">
        <f t="shared" si="418"/>
        <v>54</v>
      </c>
      <c r="AD1717" s="116">
        <f t="shared" si="419"/>
        <v>63</v>
      </c>
      <c r="AE1717" s="116">
        <f t="shared" si="420"/>
        <v>46</v>
      </c>
      <c r="AF1717" s="116">
        <f t="shared" si="421"/>
        <v>45</v>
      </c>
      <c r="AG1717" s="116">
        <f t="shared" si="422"/>
        <v>50</v>
      </c>
      <c r="AH1717" s="116">
        <f t="shared" si="423"/>
        <v>42</v>
      </c>
      <c r="AI1717" s="116">
        <f t="shared" si="424"/>
        <v>0</v>
      </c>
      <c r="AJ1717" s="116">
        <f t="shared" si="425"/>
        <v>0</v>
      </c>
      <c r="AK1717" s="116">
        <f t="shared" si="426"/>
        <v>0</v>
      </c>
      <c r="AL1717" s="116">
        <f t="shared" si="427"/>
        <v>0</v>
      </c>
      <c r="AM1717" s="116">
        <f t="shared" si="428"/>
        <v>0</v>
      </c>
      <c r="AN1717" s="116">
        <f t="shared" si="429"/>
        <v>0</v>
      </c>
      <c r="AO1717" s="116">
        <f t="shared" si="430"/>
        <v>0</v>
      </c>
      <c r="AP1717" s="116">
        <f t="shared" si="431"/>
        <v>0</v>
      </c>
      <c r="AQ1717" s="116">
        <f t="shared" si="432"/>
        <v>300</v>
      </c>
    </row>
    <row r="1718" spans="1:43" x14ac:dyDescent="0.25">
      <c r="A1718" s="119" t="s">
        <v>2135</v>
      </c>
      <c r="B1718" s="119" t="s">
        <v>2141</v>
      </c>
      <c r="C1718" s="120">
        <v>0</v>
      </c>
      <c r="D1718" s="120">
        <v>38</v>
      </c>
      <c r="E1718" s="120">
        <v>48</v>
      </c>
      <c r="F1718" s="120">
        <v>50</v>
      </c>
      <c r="G1718" s="120">
        <v>43</v>
      </c>
      <c r="H1718" s="120">
        <v>44</v>
      </c>
      <c r="I1718" s="120">
        <v>40</v>
      </c>
      <c r="J1718" s="120">
        <v>0</v>
      </c>
      <c r="K1718" s="120">
        <v>0</v>
      </c>
      <c r="L1718" s="120">
        <v>0</v>
      </c>
      <c r="M1718" s="120">
        <v>0</v>
      </c>
      <c r="N1718" s="120">
        <v>0</v>
      </c>
      <c r="O1718" s="120">
        <v>0</v>
      </c>
      <c r="P1718" s="120">
        <v>0</v>
      </c>
      <c r="Q1718" s="120">
        <v>0</v>
      </c>
      <c r="R1718" s="120">
        <v>263</v>
      </c>
      <c r="AB1718" s="116">
        <f t="shared" si="417"/>
        <v>0</v>
      </c>
      <c r="AC1718" s="116">
        <f t="shared" si="418"/>
        <v>38</v>
      </c>
      <c r="AD1718" s="116">
        <f t="shared" si="419"/>
        <v>48</v>
      </c>
      <c r="AE1718" s="116">
        <f t="shared" si="420"/>
        <v>50</v>
      </c>
      <c r="AF1718" s="116">
        <f t="shared" si="421"/>
        <v>43</v>
      </c>
      <c r="AG1718" s="116">
        <f t="shared" si="422"/>
        <v>44</v>
      </c>
      <c r="AH1718" s="116">
        <f t="shared" si="423"/>
        <v>40</v>
      </c>
      <c r="AI1718" s="116">
        <f t="shared" si="424"/>
        <v>0</v>
      </c>
      <c r="AJ1718" s="116">
        <f t="shared" si="425"/>
        <v>0</v>
      </c>
      <c r="AK1718" s="116">
        <f t="shared" si="426"/>
        <v>0</v>
      </c>
      <c r="AL1718" s="116">
        <f t="shared" si="427"/>
        <v>0</v>
      </c>
      <c r="AM1718" s="116">
        <f t="shared" si="428"/>
        <v>0</v>
      </c>
      <c r="AN1718" s="116">
        <f t="shared" si="429"/>
        <v>0</v>
      </c>
      <c r="AO1718" s="116">
        <f t="shared" si="430"/>
        <v>0</v>
      </c>
      <c r="AP1718" s="116">
        <f t="shared" si="431"/>
        <v>0</v>
      </c>
      <c r="AQ1718" s="116">
        <f t="shared" si="432"/>
        <v>263</v>
      </c>
    </row>
    <row r="1719" spans="1:43" x14ac:dyDescent="0.25">
      <c r="A1719" s="119" t="s">
        <v>2135</v>
      </c>
      <c r="B1719" s="119" t="s">
        <v>2142</v>
      </c>
      <c r="C1719" s="120">
        <v>0</v>
      </c>
      <c r="D1719" s="120">
        <v>70</v>
      </c>
      <c r="E1719" s="120">
        <v>70</v>
      </c>
      <c r="F1719" s="120">
        <v>67</v>
      </c>
      <c r="G1719" s="120">
        <v>63</v>
      </c>
      <c r="H1719" s="120">
        <v>71</v>
      </c>
      <c r="I1719" s="120">
        <v>40</v>
      </c>
      <c r="J1719" s="120">
        <v>0</v>
      </c>
      <c r="K1719" s="120">
        <v>0</v>
      </c>
      <c r="L1719" s="120">
        <v>0</v>
      </c>
      <c r="M1719" s="120">
        <v>0</v>
      </c>
      <c r="N1719" s="120">
        <v>0</v>
      </c>
      <c r="O1719" s="120">
        <v>0</v>
      </c>
      <c r="P1719" s="120">
        <v>0</v>
      </c>
      <c r="Q1719" s="120">
        <v>0</v>
      </c>
      <c r="R1719" s="120">
        <v>381</v>
      </c>
      <c r="AB1719" s="116">
        <f t="shared" si="417"/>
        <v>0</v>
      </c>
      <c r="AC1719" s="116">
        <f t="shared" si="418"/>
        <v>70</v>
      </c>
      <c r="AD1719" s="116">
        <f t="shared" si="419"/>
        <v>70</v>
      </c>
      <c r="AE1719" s="116">
        <f t="shared" si="420"/>
        <v>67</v>
      </c>
      <c r="AF1719" s="116">
        <f t="shared" si="421"/>
        <v>63</v>
      </c>
      <c r="AG1719" s="116">
        <f t="shared" si="422"/>
        <v>71</v>
      </c>
      <c r="AH1719" s="116">
        <f t="shared" si="423"/>
        <v>40</v>
      </c>
      <c r="AI1719" s="116">
        <f t="shared" si="424"/>
        <v>0</v>
      </c>
      <c r="AJ1719" s="116">
        <f t="shared" si="425"/>
        <v>0</v>
      </c>
      <c r="AK1719" s="116">
        <f t="shared" si="426"/>
        <v>0</v>
      </c>
      <c r="AL1719" s="116">
        <f t="shared" si="427"/>
        <v>0</v>
      </c>
      <c r="AM1719" s="116">
        <f t="shared" si="428"/>
        <v>0</v>
      </c>
      <c r="AN1719" s="116">
        <f t="shared" si="429"/>
        <v>0</v>
      </c>
      <c r="AO1719" s="116">
        <f t="shared" si="430"/>
        <v>0</v>
      </c>
      <c r="AP1719" s="116">
        <f t="shared" si="431"/>
        <v>0</v>
      </c>
      <c r="AQ1719" s="116">
        <f t="shared" si="432"/>
        <v>381</v>
      </c>
    </row>
    <row r="1720" spans="1:43" x14ac:dyDescent="0.25">
      <c r="A1720" s="119" t="s">
        <v>2135</v>
      </c>
      <c r="B1720" s="119" t="s">
        <v>2143</v>
      </c>
      <c r="C1720" s="120">
        <v>0</v>
      </c>
      <c r="D1720" s="120">
        <v>64</v>
      </c>
      <c r="E1720" s="120">
        <v>44</v>
      </c>
      <c r="F1720" s="120">
        <v>49</v>
      </c>
      <c r="G1720" s="120">
        <v>71</v>
      </c>
      <c r="H1720" s="120">
        <v>62</v>
      </c>
      <c r="I1720" s="120">
        <v>39</v>
      </c>
      <c r="J1720" s="120">
        <v>0</v>
      </c>
      <c r="K1720" s="120">
        <v>0</v>
      </c>
      <c r="L1720" s="120">
        <v>0</v>
      </c>
      <c r="M1720" s="120">
        <v>0</v>
      </c>
      <c r="N1720" s="120">
        <v>0</v>
      </c>
      <c r="O1720" s="120">
        <v>0</v>
      </c>
      <c r="P1720" s="120">
        <v>0</v>
      </c>
      <c r="Q1720" s="120">
        <v>0</v>
      </c>
      <c r="R1720" s="120">
        <v>329</v>
      </c>
      <c r="AB1720" s="116">
        <f t="shared" si="417"/>
        <v>0</v>
      </c>
      <c r="AC1720" s="116">
        <f t="shared" si="418"/>
        <v>64</v>
      </c>
      <c r="AD1720" s="116">
        <f t="shared" si="419"/>
        <v>44</v>
      </c>
      <c r="AE1720" s="116">
        <f t="shared" si="420"/>
        <v>49</v>
      </c>
      <c r="AF1720" s="116">
        <f t="shared" si="421"/>
        <v>71</v>
      </c>
      <c r="AG1720" s="116">
        <f t="shared" si="422"/>
        <v>62</v>
      </c>
      <c r="AH1720" s="116">
        <f t="shared" si="423"/>
        <v>39</v>
      </c>
      <c r="AI1720" s="116">
        <f t="shared" si="424"/>
        <v>0</v>
      </c>
      <c r="AJ1720" s="116">
        <f t="shared" si="425"/>
        <v>0</v>
      </c>
      <c r="AK1720" s="116">
        <f t="shared" si="426"/>
        <v>0</v>
      </c>
      <c r="AL1720" s="116">
        <f t="shared" si="427"/>
        <v>0</v>
      </c>
      <c r="AM1720" s="116">
        <f t="shared" si="428"/>
        <v>0</v>
      </c>
      <c r="AN1720" s="116">
        <f t="shared" si="429"/>
        <v>0</v>
      </c>
      <c r="AO1720" s="116">
        <f t="shared" si="430"/>
        <v>0</v>
      </c>
      <c r="AP1720" s="116">
        <f t="shared" si="431"/>
        <v>0</v>
      </c>
      <c r="AQ1720" s="116">
        <f t="shared" si="432"/>
        <v>329</v>
      </c>
    </row>
    <row r="1721" spans="1:43" x14ac:dyDescent="0.25">
      <c r="A1721" s="119" t="s">
        <v>2135</v>
      </c>
      <c r="B1721" s="119" t="s">
        <v>2144</v>
      </c>
      <c r="C1721" s="120">
        <v>222</v>
      </c>
      <c r="D1721" s="120">
        <v>0</v>
      </c>
      <c r="E1721" s="120">
        <v>0</v>
      </c>
      <c r="F1721" s="120">
        <v>0</v>
      </c>
      <c r="G1721" s="120">
        <v>0</v>
      </c>
      <c r="H1721" s="120">
        <v>0</v>
      </c>
      <c r="I1721" s="120">
        <v>0</v>
      </c>
      <c r="J1721" s="120">
        <v>0</v>
      </c>
      <c r="K1721" s="120">
        <v>0</v>
      </c>
      <c r="L1721" s="120">
        <v>0</v>
      </c>
      <c r="M1721" s="120">
        <v>0</v>
      </c>
      <c r="N1721" s="120">
        <v>0</v>
      </c>
      <c r="O1721" s="120">
        <v>0</v>
      </c>
      <c r="P1721" s="120">
        <v>0</v>
      </c>
      <c r="Q1721" s="120">
        <v>0</v>
      </c>
      <c r="R1721" s="120">
        <v>222</v>
      </c>
      <c r="AB1721" s="116">
        <f t="shared" si="417"/>
        <v>222</v>
      </c>
      <c r="AC1721" s="116">
        <f t="shared" si="418"/>
        <v>0</v>
      </c>
      <c r="AD1721" s="116">
        <f t="shared" si="419"/>
        <v>0</v>
      </c>
      <c r="AE1721" s="116">
        <f t="shared" si="420"/>
        <v>0</v>
      </c>
      <c r="AF1721" s="116">
        <f t="shared" si="421"/>
        <v>0</v>
      </c>
      <c r="AG1721" s="116">
        <f t="shared" si="422"/>
        <v>0</v>
      </c>
      <c r="AH1721" s="116">
        <f t="shared" si="423"/>
        <v>0</v>
      </c>
      <c r="AI1721" s="116">
        <f t="shared" si="424"/>
        <v>0</v>
      </c>
      <c r="AJ1721" s="116">
        <f t="shared" si="425"/>
        <v>0</v>
      </c>
      <c r="AK1721" s="116">
        <f t="shared" si="426"/>
        <v>0</v>
      </c>
      <c r="AL1721" s="116">
        <f t="shared" si="427"/>
        <v>0</v>
      </c>
      <c r="AM1721" s="116">
        <f t="shared" si="428"/>
        <v>0</v>
      </c>
      <c r="AN1721" s="116">
        <f t="shared" si="429"/>
        <v>0</v>
      </c>
      <c r="AO1721" s="116">
        <f t="shared" si="430"/>
        <v>0</v>
      </c>
      <c r="AP1721" s="116">
        <f t="shared" si="431"/>
        <v>0</v>
      </c>
      <c r="AQ1721" s="116">
        <f t="shared" si="432"/>
        <v>222</v>
      </c>
    </row>
    <row r="1722" spans="1:43" x14ac:dyDescent="0.25">
      <c r="A1722" s="119" t="s">
        <v>2135</v>
      </c>
      <c r="B1722" s="119" t="s">
        <v>2145</v>
      </c>
      <c r="C1722" s="120">
        <v>0</v>
      </c>
      <c r="D1722" s="120">
        <v>0</v>
      </c>
      <c r="E1722" s="120">
        <v>0</v>
      </c>
      <c r="F1722" s="120">
        <v>0</v>
      </c>
      <c r="G1722" s="120">
        <v>0</v>
      </c>
      <c r="H1722" s="120">
        <v>0</v>
      </c>
      <c r="I1722" s="120">
        <v>0</v>
      </c>
      <c r="J1722" s="120">
        <v>0</v>
      </c>
      <c r="K1722" s="120">
        <v>0</v>
      </c>
      <c r="L1722" s="120">
        <v>0</v>
      </c>
      <c r="M1722" s="120">
        <v>405</v>
      </c>
      <c r="N1722" s="120">
        <v>424</v>
      </c>
      <c r="O1722" s="120">
        <v>420</v>
      </c>
      <c r="P1722" s="120">
        <v>416</v>
      </c>
      <c r="Q1722" s="120">
        <v>14</v>
      </c>
      <c r="R1722" s="120">
        <v>1679</v>
      </c>
      <c r="AB1722" s="116">
        <f t="shared" si="417"/>
        <v>0</v>
      </c>
      <c r="AC1722" s="116">
        <f t="shared" si="418"/>
        <v>0</v>
      </c>
      <c r="AD1722" s="116">
        <f t="shared" si="419"/>
        <v>0</v>
      </c>
      <c r="AE1722" s="116">
        <f t="shared" si="420"/>
        <v>0</v>
      </c>
      <c r="AF1722" s="116">
        <f t="shared" si="421"/>
        <v>0</v>
      </c>
      <c r="AG1722" s="116">
        <f t="shared" si="422"/>
        <v>0</v>
      </c>
      <c r="AH1722" s="116">
        <f t="shared" si="423"/>
        <v>0</v>
      </c>
      <c r="AI1722" s="116">
        <f t="shared" si="424"/>
        <v>0</v>
      </c>
      <c r="AJ1722" s="116">
        <f t="shared" si="425"/>
        <v>0</v>
      </c>
      <c r="AK1722" s="116">
        <f t="shared" si="426"/>
        <v>0</v>
      </c>
      <c r="AL1722" s="116">
        <f t="shared" si="427"/>
        <v>405</v>
      </c>
      <c r="AM1722" s="116">
        <f t="shared" si="428"/>
        <v>424</v>
      </c>
      <c r="AN1722" s="116">
        <f t="shared" si="429"/>
        <v>420</v>
      </c>
      <c r="AO1722" s="116">
        <f t="shared" si="430"/>
        <v>416</v>
      </c>
      <c r="AP1722" s="116">
        <f t="shared" si="431"/>
        <v>14</v>
      </c>
      <c r="AQ1722" s="116">
        <f t="shared" si="432"/>
        <v>1679</v>
      </c>
    </row>
    <row r="1723" spans="1:43" x14ac:dyDescent="0.25">
      <c r="A1723" s="119" t="s">
        <v>2135</v>
      </c>
      <c r="B1723" s="119" t="s">
        <v>2146</v>
      </c>
      <c r="C1723" s="120">
        <v>0</v>
      </c>
      <c r="D1723" s="120">
        <v>64</v>
      </c>
      <c r="E1723" s="120">
        <v>62</v>
      </c>
      <c r="F1723" s="120">
        <v>62</v>
      </c>
      <c r="G1723" s="120">
        <v>55</v>
      </c>
      <c r="H1723" s="120">
        <v>60</v>
      </c>
      <c r="I1723" s="120">
        <v>69</v>
      </c>
      <c r="J1723" s="120">
        <v>0</v>
      </c>
      <c r="K1723" s="120">
        <v>0</v>
      </c>
      <c r="L1723" s="120">
        <v>0</v>
      </c>
      <c r="M1723" s="120">
        <v>0</v>
      </c>
      <c r="N1723" s="120">
        <v>0</v>
      </c>
      <c r="O1723" s="120">
        <v>0</v>
      </c>
      <c r="P1723" s="120">
        <v>0</v>
      </c>
      <c r="Q1723" s="120">
        <v>0</v>
      </c>
      <c r="R1723" s="120">
        <v>372</v>
      </c>
      <c r="AB1723" s="116">
        <f t="shared" si="417"/>
        <v>0</v>
      </c>
      <c r="AC1723" s="116">
        <f t="shared" si="418"/>
        <v>64</v>
      </c>
      <c r="AD1723" s="116">
        <f t="shared" si="419"/>
        <v>62</v>
      </c>
      <c r="AE1723" s="116">
        <f t="shared" si="420"/>
        <v>62</v>
      </c>
      <c r="AF1723" s="116">
        <f t="shared" si="421"/>
        <v>55</v>
      </c>
      <c r="AG1723" s="116">
        <f t="shared" si="422"/>
        <v>60</v>
      </c>
      <c r="AH1723" s="116">
        <f t="shared" si="423"/>
        <v>69</v>
      </c>
      <c r="AI1723" s="116">
        <f t="shared" si="424"/>
        <v>0</v>
      </c>
      <c r="AJ1723" s="116">
        <f t="shared" si="425"/>
        <v>0</v>
      </c>
      <c r="AK1723" s="116">
        <f t="shared" si="426"/>
        <v>0</v>
      </c>
      <c r="AL1723" s="116">
        <f t="shared" si="427"/>
        <v>0</v>
      </c>
      <c r="AM1723" s="116">
        <f t="shared" si="428"/>
        <v>0</v>
      </c>
      <c r="AN1723" s="116">
        <f t="shared" si="429"/>
        <v>0</v>
      </c>
      <c r="AO1723" s="116">
        <f t="shared" si="430"/>
        <v>0</v>
      </c>
      <c r="AP1723" s="116">
        <f t="shared" si="431"/>
        <v>0</v>
      </c>
      <c r="AQ1723" s="116">
        <f t="shared" si="432"/>
        <v>372</v>
      </c>
    </row>
    <row r="1724" spans="1:43" x14ac:dyDescent="0.25">
      <c r="A1724" s="119" t="s">
        <v>2147</v>
      </c>
      <c r="B1724" s="119" t="s">
        <v>2148</v>
      </c>
      <c r="C1724" s="120">
        <v>15</v>
      </c>
      <c r="D1724" s="120">
        <v>19</v>
      </c>
      <c r="E1724" s="120">
        <v>17</v>
      </c>
      <c r="F1724" s="120">
        <v>19</v>
      </c>
      <c r="G1724" s="120">
        <v>14</v>
      </c>
      <c r="H1724" s="120">
        <v>16</v>
      </c>
      <c r="I1724" s="120">
        <v>16</v>
      </c>
      <c r="J1724" s="120">
        <v>17</v>
      </c>
      <c r="K1724" s="120">
        <v>0</v>
      </c>
      <c r="L1724" s="120">
        <v>0</v>
      </c>
      <c r="M1724" s="120">
        <v>0</v>
      </c>
      <c r="N1724" s="120">
        <v>0</v>
      </c>
      <c r="O1724" s="120">
        <v>0</v>
      </c>
      <c r="P1724" s="120">
        <v>0</v>
      </c>
      <c r="Q1724" s="120">
        <v>0</v>
      </c>
      <c r="R1724" s="120">
        <v>133</v>
      </c>
      <c r="AB1724" s="116">
        <f t="shared" si="417"/>
        <v>15</v>
      </c>
      <c r="AC1724" s="116">
        <f t="shared" si="418"/>
        <v>19</v>
      </c>
      <c r="AD1724" s="116">
        <f t="shared" si="419"/>
        <v>17</v>
      </c>
      <c r="AE1724" s="116">
        <f t="shared" si="420"/>
        <v>19</v>
      </c>
      <c r="AF1724" s="116">
        <f t="shared" si="421"/>
        <v>14</v>
      </c>
      <c r="AG1724" s="116">
        <f t="shared" si="422"/>
        <v>16</v>
      </c>
      <c r="AH1724" s="116">
        <f t="shared" si="423"/>
        <v>16</v>
      </c>
      <c r="AI1724" s="116">
        <f t="shared" si="424"/>
        <v>17</v>
      </c>
      <c r="AJ1724" s="116">
        <f t="shared" si="425"/>
        <v>0</v>
      </c>
      <c r="AK1724" s="116">
        <f t="shared" si="426"/>
        <v>0</v>
      </c>
      <c r="AL1724" s="116">
        <f t="shared" si="427"/>
        <v>0</v>
      </c>
      <c r="AM1724" s="116">
        <f t="shared" si="428"/>
        <v>0</v>
      </c>
      <c r="AN1724" s="116">
        <f t="shared" si="429"/>
        <v>0</v>
      </c>
      <c r="AO1724" s="116">
        <f t="shared" si="430"/>
        <v>0</v>
      </c>
      <c r="AP1724" s="116">
        <f t="shared" si="431"/>
        <v>0</v>
      </c>
      <c r="AQ1724" s="116">
        <f t="shared" si="432"/>
        <v>133</v>
      </c>
    </row>
    <row r="1725" spans="1:43" x14ac:dyDescent="0.25">
      <c r="A1725" s="119" t="s">
        <v>2149</v>
      </c>
      <c r="B1725" s="119" t="s">
        <v>2150</v>
      </c>
      <c r="C1725" s="120">
        <v>0</v>
      </c>
      <c r="D1725" s="120">
        <v>0</v>
      </c>
      <c r="E1725" s="120">
        <v>0</v>
      </c>
      <c r="F1725" s="120">
        <v>0</v>
      </c>
      <c r="G1725" s="120">
        <v>0</v>
      </c>
      <c r="H1725" s="120">
        <v>0</v>
      </c>
      <c r="I1725" s="120">
        <v>108</v>
      </c>
      <c r="J1725" s="120">
        <v>106</v>
      </c>
      <c r="K1725" s="120">
        <v>119</v>
      </c>
      <c r="L1725" s="120">
        <v>109</v>
      </c>
      <c r="M1725" s="120">
        <v>0</v>
      </c>
      <c r="N1725" s="120">
        <v>0</v>
      </c>
      <c r="O1725" s="120">
        <v>0</v>
      </c>
      <c r="P1725" s="120">
        <v>0</v>
      </c>
      <c r="Q1725" s="120">
        <v>0</v>
      </c>
      <c r="R1725" s="120">
        <v>442</v>
      </c>
      <c r="AB1725" s="116">
        <f t="shared" si="417"/>
        <v>0</v>
      </c>
      <c r="AC1725" s="116">
        <f t="shared" si="418"/>
        <v>0</v>
      </c>
      <c r="AD1725" s="116">
        <f t="shared" si="419"/>
        <v>0</v>
      </c>
      <c r="AE1725" s="116">
        <f t="shared" si="420"/>
        <v>0</v>
      </c>
      <c r="AF1725" s="116">
        <f t="shared" si="421"/>
        <v>0</v>
      </c>
      <c r="AG1725" s="116">
        <f t="shared" si="422"/>
        <v>0</v>
      </c>
      <c r="AH1725" s="116">
        <f t="shared" si="423"/>
        <v>108</v>
      </c>
      <c r="AI1725" s="116">
        <f t="shared" si="424"/>
        <v>106</v>
      </c>
      <c r="AJ1725" s="116">
        <f t="shared" si="425"/>
        <v>119</v>
      </c>
      <c r="AK1725" s="116">
        <f t="shared" si="426"/>
        <v>109</v>
      </c>
      <c r="AL1725" s="116">
        <f t="shared" si="427"/>
        <v>0</v>
      </c>
      <c r="AM1725" s="116">
        <f t="shared" si="428"/>
        <v>0</v>
      </c>
      <c r="AN1725" s="116">
        <f t="shared" si="429"/>
        <v>0</v>
      </c>
      <c r="AO1725" s="116">
        <f t="shared" si="430"/>
        <v>0</v>
      </c>
      <c r="AP1725" s="116">
        <f t="shared" si="431"/>
        <v>0</v>
      </c>
      <c r="AQ1725" s="116">
        <f t="shared" si="432"/>
        <v>442</v>
      </c>
    </row>
    <row r="1726" spans="1:43" x14ac:dyDescent="0.25">
      <c r="A1726" s="119" t="s">
        <v>2149</v>
      </c>
      <c r="B1726" s="119" t="s">
        <v>2151</v>
      </c>
      <c r="C1726" s="120">
        <v>0</v>
      </c>
      <c r="D1726" s="120">
        <v>91</v>
      </c>
      <c r="E1726" s="120">
        <v>102</v>
      </c>
      <c r="F1726" s="120">
        <v>99</v>
      </c>
      <c r="G1726" s="120">
        <v>108</v>
      </c>
      <c r="H1726" s="120">
        <v>94</v>
      </c>
      <c r="I1726" s="120">
        <v>0</v>
      </c>
      <c r="J1726" s="120">
        <v>0</v>
      </c>
      <c r="K1726" s="120">
        <v>0</v>
      </c>
      <c r="L1726" s="120">
        <v>0</v>
      </c>
      <c r="M1726" s="120">
        <v>0</v>
      </c>
      <c r="N1726" s="120">
        <v>0</v>
      </c>
      <c r="O1726" s="120">
        <v>0</v>
      </c>
      <c r="P1726" s="120">
        <v>0</v>
      </c>
      <c r="Q1726" s="120">
        <v>0</v>
      </c>
      <c r="R1726" s="120">
        <v>494</v>
      </c>
      <c r="AB1726" s="116">
        <f t="shared" si="417"/>
        <v>0</v>
      </c>
      <c r="AC1726" s="116">
        <f t="shared" si="418"/>
        <v>91</v>
      </c>
      <c r="AD1726" s="116">
        <f t="shared" si="419"/>
        <v>102</v>
      </c>
      <c r="AE1726" s="116">
        <f t="shared" si="420"/>
        <v>99</v>
      </c>
      <c r="AF1726" s="116">
        <f t="shared" si="421"/>
        <v>108</v>
      </c>
      <c r="AG1726" s="116">
        <f t="shared" si="422"/>
        <v>94</v>
      </c>
      <c r="AH1726" s="116">
        <f t="shared" si="423"/>
        <v>0</v>
      </c>
      <c r="AI1726" s="116">
        <f t="shared" si="424"/>
        <v>0</v>
      </c>
      <c r="AJ1726" s="116">
        <f t="shared" si="425"/>
        <v>0</v>
      </c>
      <c r="AK1726" s="116">
        <f t="shared" si="426"/>
        <v>0</v>
      </c>
      <c r="AL1726" s="116">
        <f t="shared" si="427"/>
        <v>0</v>
      </c>
      <c r="AM1726" s="116">
        <f t="shared" si="428"/>
        <v>0</v>
      </c>
      <c r="AN1726" s="116">
        <f t="shared" si="429"/>
        <v>0</v>
      </c>
      <c r="AO1726" s="116">
        <f t="shared" si="430"/>
        <v>0</v>
      </c>
      <c r="AP1726" s="116">
        <f t="shared" si="431"/>
        <v>0</v>
      </c>
      <c r="AQ1726" s="116">
        <f t="shared" si="432"/>
        <v>494</v>
      </c>
    </row>
    <row r="1727" spans="1:43" x14ac:dyDescent="0.25">
      <c r="A1727" s="119" t="s">
        <v>2149</v>
      </c>
      <c r="B1727" s="119" t="s">
        <v>2152</v>
      </c>
      <c r="C1727" s="120">
        <v>0</v>
      </c>
      <c r="D1727" s="120">
        <v>78</v>
      </c>
      <c r="E1727" s="120">
        <v>80</v>
      </c>
      <c r="F1727" s="120">
        <v>53</v>
      </c>
      <c r="G1727" s="120">
        <v>82</v>
      </c>
      <c r="H1727" s="120">
        <v>66</v>
      </c>
      <c r="I1727" s="120">
        <v>71</v>
      </c>
      <c r="J1727" s="120">
        <v>0</v>
      </c>
      <c r="K1727" s="120">
        <v>0</v>
      </c>
      <c r="L1727" s="120">
        <v>0</v>
      </c>
      <c r="M1727" s="120">
        <v>0</v>
      </c>
      <c r="N1727" s="120">
        <v>0</v>
      </c>
      <c r="O1727" s="120">
        <v>0</v>
      </c>
      <c r="P1727" s="120">
        <v>0</v>
      </c>
      <c r="Q1727" s="120">
        <v>0</v>
      </c>
      <c r="R1727" s="120">
        <v>430</v>
      </c>
      <c r="AB1727" s="116">
        <f t="shared" si="417"/>
        <v>0</v>
      </c>
      <c r="AC1727" s="116">
        <f t="shared" si="418"/>
        <v>78</v>
      </c>
      <c r="AD1727" s="116">
        <f t="shared" si="419"/>
        <v>80</v>
      </c>
      <c r="AE1727" s="116">
        <f t="shared" si="420"/>
        <v>53</v>
      </c>
      <c r="AF1727" s="116">
        <f t="shared" si="421"/>
        <v>82</v>
      </c>
      <c r="AG1727" s="116">
        <f t="shared" si="422"/>
        <v>66</v>
      </c>
      <c r="AH1727" s="116">
        <f t="shared" si="423"/>
        <v>71</v>
      </c>
      <c r="AI1727" s="116">
        <f t="shared" si="424"/>
        <v>0</v>
      </c>
      <c r="AJ1727" s="116">
        <f t="shared" si="425"/>
        <v>0</v>
      </c>
      <c r="AK1727" s="116">
        <f t="shared" si="426"/>
        <v>0</v>
      </c>
      <c r="AL1727" s="116">
        <f t="shared" si="427"/>
        <v>0</v>
      </c>
      <c r="AM1727" s="116">
        <f t="shared" si="428"/>
        <v>0</v>
      </c>
      <c r="AN1727" s="116">
        <f t="shared" si="429"/>
        <v>0</v>
      </c>
      <c r="AO1727" s="116">
        <f t="shared" si="430"/>
        <v>0</v>
      </c>
      <c r="AP1727" s="116">
        <f t="shared" si="431"/>
        <v>0</v>
      </c>
      <c r="AQ1727" s="116">
        <f t="shared" si="432"/>
        <v>430</v>
      </c>
    </row>
    <row r="1728" spans="1:43" x14ac:dyDescent="0.25">
      <c r="A1728" s="119" t="s">
        <v>2149</v>
      </c>
      <c r="B1728" s="119" t="s">
        <v>2153</v>
      </c>
      <c r="C1728" s="120">
        <v>0</v>
      </c>
      <c r="D1728" s="120">
        <v>76</v>
      </c>
      <c r="E1728" s="120">
        <v>73</v>
      </c>
      <c r="F1728" s="120">
        <v>84</v>
      </c>
      <c r="G1728" s="120">
        <v>83</v>
      </c>
      <c r="H1728" s="120">
        <v>76</v>
      </c>
      <c r="I1728" s="120">
        <v>96</v>
      </c>
      <c r="J1728" s="120">
        <v>0</v>
      </c>
      <c r="K1728" s="120">
        <v>0</v>
      </c>
      <c r="L1728" s="120">
        <v>0</v>
      </c>
      <c r="M1728" s="120">
        <v>0</v>
      </c>
      <c r="N1728" s="120">
        <v>0</v>
      </c>
      <c r="O1728" s="120">
        <v>0</v>
      </c>
      <c r="P1728" s="120">
        <v>0</v>
      </c>
      <c r="Q1728" s="120">
        <v>0</v>
      </c>
      <c r="R1728" s="120">
        <v>488</v>
      </c>
      <c r="AB1728" s="116">
        <f t="shared" si="417"/>
        <v>0</v>
      </c>
      <c r="AC1728" s="116">
        <f t="shared" si="418"/>
        <v>76</v>
      </c>
      <c r="AD1728" s="116">
        <f t="shared" si="419"/>
        <v>73</v>
      </c>
      <c r="AE1728" s="116">
        <f t="shared" si="420"/>
        <v>84</v>
      </c>
      <c r="AF1728" s="116">
        <f t="shared" si="421"/>
        <v>83</v>
      </c>
      <c r="AG1728" s="116">
        <f t="shared" si="422"/>
        <v>76</v>
      </c>
      <c r="AH1728" s="116">
        <f t="shared" si="423"/>
        <v>96</v>
      </c>
      <c r="AI1728" s="116">
        <f t="shared" si="424"/>
        <v>0</v>
      </c>
      <c r="AJ1728" s="116">
        <f t="shared" si="425"/>
        <v>0</v>
      </c>
      <c r="AK1728" s="116">
        <f t="shared" si="426"/>
        <v>0</v>
      </c>
      <c r="AL1728" s="116">
        <f t="shared" si="427"/>
        <v>0</v>
      </c>
      <c r="AM1728" s="116">
        <f t="shared" si="428"/>
        <v>0</v>
      </c>
      <c r="AN1728" s="116">
        <f t="shared" si="429"/>
        <v>0</v>
      </c>
      <c r="AO1728" s="116">
        <f t="shared" si="430"/>
        <v>0</v>
      </c>
      <c r="AP1728" s="116">
        <f t="shared" si="431"/>
        <v>0</v>
      </c>
      <c r="AQ1728" s="116">
        <f t="shared" si="432"/>
        <v>488</v>
      </c>
    </row>
    <row r="1729" spans="1:43" x14ac:dyDescent="0.25">
      <c r="A1729" s="119" t="s">
        <v>2149</v>
      </c>
      <c r="B1729" s="119" t="s">
        <v>2154</v>
      </c>
      <c r="C1729" s="120">
        <v>114</v>
      </c>
      <c r="D1729" s="120">
        <v>0</v>
      </c>
      <c r="E1729" s="120">
        <v>0</v>
      </c>
      <c r="F1729" s="120">
        <v>0</v>
      </c>
      <c r="G1729" s="120">
        <v>0</v>
      </c>
      <c r="H1729" s="120">
        <v>0</v>
      </c>
      <c r="I1729" s="120">
        <v>0</v>
      </c>
      <c r="J1729" s="120">
        <v>0</v>
      </c>
      <c r="K1729" s="120">
        <v>0</v>
      </c>
      <c r="L1729" s="120">
        <v>0</v>
      </c>
      <c r="M1729" s="120">
        <v>0</v>
      </c>
      <c r="N1729" s="120">
        <v>0</v>
      </c>
      <c r="O1729" s="120">
        <v>0</v>
      </c>
      <c r="P1729" s="120">
        <v>0</v>
      </c>
      <c r="Q1729" s="120">
        <v>0</v>
      </c>
      <c r="R1729" s="120">
        <v>114</v>
      </c>
      <c r="AB1729" s="116">
        <f t="shared" si="417"/>
        <v>114</v>
      </c>
      <c r="AC1729" s="116">
        <f t="shared" si="418"/>
        <v>0</v>
      </c>
      <c r="AD1729" s="116">
        <f t="shared" si="419"/>
        <v>0</v>
      </c>
      <c r="AE1729" s="116">
        <f t="shared" si="420"/>
        <v>0</v>
      </c>
      <c r="AF1729" s="116">
        <f t="shared" si="421"/>
        <v>0</v>
      </c>
      <c r="AG1729" s="116">
        <f t="shared" si="422"/>
        <v>0</v>
      </c>
      <c r="AH1729" s="116">
        <f t="shared" si="423"/>
        <v>0</v>
      </c>
      <c r="AI1729" s="116">
        <f t="shared" si="424"/>
        <v>0</v>
      </c>
      <c r="AJ1729" s="116">
        <f t="shared" si="425"/>
        <v>0</v>
      </c>
      <c r="AK1729" s="116">
        <f t="shared" si="426"/>
        <v>0</v>
      </c>
      <c r="AL1729" s="116">
        <f t="shared" si="427"/>
        <v>0</v>
      </c>
      <c r="AM1729" s="116">
        <f t="shared" si="428"/>
        <v>0</v>
      </c>
      <c r="AN1729" s="116">
        <f t="shared" si="429"/>
        <v>0</v>
      </c>
      <c r="AO1729" s="116">
        <f t="shared" si="430"/>
        <v>0</v>
      </c>
      <c r="AP1729" s="116">
        <f t="shared" si="431"/>
        <v>0</v>
      </c>
      <c r="AQ1729" s="116">
        <f t="shared" si="432"/>
        <v>114</v>
      </c>
    </row>
    <row r="1730" spans="1:43" x14ac:dyDescent="0.25">
      <c r="A1730" s="119" t="s">
        <v>2149</v>
      </c>
      <c r="B1730" s="119" t="s">
        <v>2155</v>
      </c>
      <c r="C1730" s="120">
        <v>0</v>
      </c>
      <c r="D1730" s="120">
        <v>0</v>
      </c>
      <c r="E1730" s="120">
        <v>0</v>
      </c>
      <c r="F1730" s="120">
        <v>0</v>
      </c>
      <c r="G1730" s="120">
        <v>0</v>
      </c>
      <c r="H1730" s="120">
        <v>0</v>
      </c>
      <c r="I1730" s="120">
        <v>0</v>
      </c>
      <c r="J1730" s="120">
        <v>0</v>
      </c>
      <c r="K1730" s="120">
        <v>0</v>
      </c>
      <c r="L1730" s="120">
        <v>0</v>
      </c>
      <c r="M1730" s="120">
        <v>215</v>
      </c>
      <c r="N1730" s="120">
        <v>245</v>
      </c>
      <c r="O1730" s="120">
        <v>256</v>
      </c>
      <c r="P1730" s="120">
        <v>265</v>
      </c>
      <c r="Q1730" s="120">
        <v>12</v>
      </c>
      <c r="R1730" s="118">
        <v>993</v>
      </c>
      <c r="AB1730" s="116">
        <f t="shared" si="417"/>
        <v>0</v>
      </c>
      <c r="AC1730" s="116">
        <f t="shared" si="418"/>
        <v>0</v>
      </c>
      <c r="AD1730" s="116">
        <f t="shared" si="419"/>
        <v>0</v>
      </c>
      <c r="AE1730" s="116">
        <f t="shared" si="420"/>
        <v>0</v>
      </c>
      <c r="AF1730" s="116">
        <f t="shared" si="421"/>
        <v>0</v>
      </c>
      <c r="AG1730" s="116">
        <f t="shared" si="422"/>
        <v>0</v>
      </c>
      <c r="AH1730" s="116">
        <f t="shared" si="423"/>
        <v>0</v>
      </c>
      <c r="AI1730" s="116">
        <f t="shared" si="424"/>
        <v>0</v>
      </c>
      <c r="AJ1730" s="116">
        <f t="shared" si="425"/>
        <v>0</v>
      </c>
      <c r="AK1730" s="116">
        <f t="shared" si="426"/>
        <v>0</v>
      </c>
      <c r="AL1730" s="116">
        <f t="shared" si="427"/>
        <v>215</v>
      </c>
      <c r="AM1730" s="116">
        <f t="shared" si="428"/>
        <v>245</v>
      </c>
      <c r="AN1730" s="116">
        <f t="shared" si="429"/>
        <v>256</v>
      </c>
      <c r="AO1730" s="116">
        <f t="shared" si="430"/>
        <v>265</v>
      </c>
      <c r="AP1730" s="116">
        <f t="shared" si="431"/>
        <v>12</v>
      </c>
      <c r="AQ1730" s="116">
        <f t="shared" si="432"/>
        <v>993</v>
      </c>
    </row>
    <row r="1731" spans="1:43" x14ac:dyDescent="0.25">
      <c r="A1731" s="119" t="s">
        <v>2149</v>
      </c>
      <c r="B1731" s="119" t="s">
        <v>2156</v>
      </c>
      <c r="C1731" s="120">
        <v>0</v>
      </c>
      <c r="D1731" s="120">
        <v>0</v>
      </c>
      <c r="E1731" s="120">
        <v>0</v>
      </c>
      <c r="F1731" s="120">
        <v>0</v>
      </c>
      <c r="G1731" s="120">
        <v>0</v>
      </c>
      <c r="H1731" s="120">
        <v>0</v>
      </c>
      <c r="I1731" s="120">
        <v>0</v>
      </c>
      <c r="J1731" s="120">
        <v>160</v>
      </c>
      <c r="K1731" s="120">
        <v>159</v>
      </c>
      <c r="L1731" s="120">
        <v>177</v>
      </c>
      <c r="M1731" s="120">
        <v>0</v>
      </c>
      <c r="N1731" s="120">
        <v>0</v>
      </c>
      <c r="O1731" s="120">
        <v>0</v>
      </c>
      <c r="P1731" s="120">
        <v>0</v>
      </c>
      <c r="Q1731" s="120">
        <v>0</v>
      </c>
      <c r="R1731" s="120">
        <v>496</v>
      </c>
      <c r="AB1731" s="116">
        <f t="shared" si="417"/>
        <v>0</v>
      </c>
      <c r="AC1731" s="116">
        <f t="shared" si="418"/>
        <v>0</v>
      </c>
      <c r="AD1731" s="116">
        <f t="shared" si="419"/>
        <v>0</v>
      </c>
      <c r="AE1731" s="116">
        <f t="shared" si="420"/>
        <v>0</v>
      </c>
      <c r="AF1731" s="116">
        <f t="shared" si="421"/>
        <v>0</v>
      </c>
      <c r="AG1731" s="116">
        <f t="shared" si="422"/>
        <v>0</v>
      </c>
      <c r="AH1731" s="116">
        <f t="shared" si="423"/>
        <v>0</v>
      </c>
      <c r="AI1731" s="116">
        <f t="shared" si="424"/>
        <v>160</v>
      </c>
      <c r="AJ1731" s="116">
        <f t="shared" si="425"/>
        <v>159</v>
      </c>
      <c r="AK1731" s="116">
        <f t="shared" si="426"/>
        <v>177</v>
      </c>
      <c r="AL1731" s="116">
        <f t="shared" si="427"/>
        <v>0</v>
      </c>
      <c r="AM1731" s="116">
        <f t="shared" si="428"/>
        <v>0</v>
      </c>
      <c r="AN1731" s="116">
        <f t="shared" si="429"/>
        <v>0</v>
      </c>
      <c r="AO1731" s="116">
        <f t="shared" si="430"/>
        <v>0</v>
      </c>
      <c r="AP1731" s="116">
        <f t="shared" si="431"/>
        <v>0</v>
      </c>
      <c r="AQ1731" s="116">
        <f t="shared" si="432"/>
        <v>496</v>
      </c>
    </row>
    <row r="1732" spans="1:43" x14ac:dyDescent="0.25">
      <c r="A1732" s="119" t="s">
        <v>2157</v>
      </c>
      <c r="B1732" s="119" t="s">
        <v>2158</v>
      </c>
      <c r="C1732" s="120">
        <v>0</v>
      </c>
      <c r="D1732" s="120">
        <v>0</v>
      </c>
      <c r="E1732" s="120">
        <v>0</v>
      </c>
      <c r="F1732" s="120">
        <v>0</v>
      </c>
      <c r="G1732" s="120">
        <v>0</v>
      </c>
      <c r="H1732" s="120">
        <v>0</v>
      </c>
      <c r="I1732" s="120">
        <v>0</v>
      </c>
      <c r="J1732" s="120">
        <v>0</v>
      </c>
      <c r="K1732" s="120">
        <v>0</v>
      </c>
      <c r="L1732" s="120">
        <v>0</v>
      </c>
      <c r="M1732" s="120">
        <v>330</v>
      </c>
      <c r="N1732" s="120">
        <v>330</v>
      </c>
      <c r="O1732" s="120">
        <v>316</v>
      </c>
      <c r="P1732" s="120">
        <v>309</v>
      </c>
      <c r="Q1732" s="120">
        <v>0</v>
      </c>
      <c r="R1732" s="120">
        <v>1285</v>
      </c>
      <c r="AB1732" s="116">
        <f t="shared" ref="AB1732:AB1795" si="433">C1732*1</f>
        <v>0</v>
      </c>
      <c r="AC1732" s="116">
        <f t="shared" ref="AC1732:AC1795" si="434">D1732*1</f>
        <v>0</v>
      </c>
      <c r="AD1732" s="116">
        <f t="shared" ref="AD1732:AD1795" si="435">E1732*1</f>
        <v>0</v>
      </c>
      <c r="AE1732" s="116">
        <f t="shared" ref="AE1732:AE1795" si="436">F1732*1</f>
        <v>0</v>
      </c>
      <c r="AF1732" s="116">
        <f t="shared" ref="AF1732:AF1795" si="437">G1732*1</f>
        <v>0</v>
      </c>
      <c r="AG1732" s="116">
        <f t="shared" ref="AG1732:AG1795" si="438">H1732*1</f>
        <v>0</v>
      </c>
      <c r="AH1732" s="116">
        <f t="shared" ref="AH1732:AH1795" si="439">I1732*1</f>
        <v>0</v>
      </c>
      <c r="AI1732" s="116">
        <f t="shared" ref="AI1732:AI1795" si="440">J1732*1</f>
        <v>0</v>
      </c>
      <c r="AJ1732" s="116">
        <f t="shared" ref="AJ1732:AJ1795" si="441">K1732*1</f>
        <v>0</v>
      </c>
      <c r="AK1732" s="116">
        <f t="shared" ref="AK1732:AK1795" si="442">L1732*1</f>
        <v>0</v>
      </c>
      <c r="AL1732" s="116">
        <f t="shared" ref="AL1732:AL1795" si="443">M1732*1</f>
        <v>330</v>
      </c>
      <c r="AM1732" s="116">
        <f t="shared" ref="AM1732:AM1795" si="444">N1732*1</f>
        <v>330</v>
      </c>
      <c r="AN1732" s="116">
        <f t="shared" ref="AN1732:AN1795" si="445">O1732*1</f>
        <v>316</v>
      </c>
      <c r="AO1732" s="116">
        <f t="shared" ref="AO1732:AO1795" si="446">P1732*1</f>
        <v>309</v>
      </c>
      <c r="AP1732" s="116">
        <f t="shared" ref="AP1732:AP1795" si="447">Q1732*1</f>
        <v>0</v>
      </c>
      <c r="AQ1732" s="116">
        <f t="shared" ref="AQ1732:AQ1795" si="448">R1732*1</f>
        <v>1285</v>
      </c>
    </row>
    <row r="1733" spans="1:43" x14ac:dyDescent="0.25">
      <c r="A1733" s="119" t="s">
        <v>2159</v>
      </c>
      <c r="B1733" s="119" t="s">
        <v>2160</v>
      </c>
      <c r="C1733" s="120">
        <v>8</v>
      </c>
      <c r="D1733" s="120">
        <v>12</v>
      </c>
      <c r="E1733" s="120">
        <v>16</v>
      </c>
      <c r="F1733" s="120">
        <v>13</v>
      </c>
      <c r="G1733" s="120">
        <v>17</v>
      </c>
      <c r="H1733" s="120">
        <v>9</v>
      </c>
      <c r="I1733" s="120">
        <v>19</v>
      </c>
      <c r="J1733" s="120">
        <v>17</v>
      </c>
      <c r="K1733" s="120">
        <v>0</v>
      </c>
      <c r="L1733" s="120">
        <v>0</v>
      </c>
      <c r="M1733" s="120">
        <v>0</v>
      </c>
      <c r="N1733" s="120">
        <v>0</v>
      </c>
      <c r="O1733" s="120">
        <v>0</v>
      </c>
      <c r="P1733" s="120">
        <v>0</v>
      </c>
      <c r="Q1733" s="120">
        <v>0</v>
      </c>
      <c r="R1733" s="120">
        <v>111</v>
      </c>
      <c r="AB1733" s="116">
        <f t="shared" si="433"/>
        <v>8</v>
      </c>
      <c r="AC1733" s="116">
        <f t="shared" si="434"/>
        <v>12</v>
      </c>
      <c r="AD1733" s="116">
        <f t="shared" si="435"/>
        <v>16</v>
      </c>
      <c r="AE1733" s="116">
        <f t="shared" si="436"/>
        <v>13</v>
      </c>
      <c r="AF1733" s="116">
        <f t="shared" si="437"/>
        <v>17</v>
      </c>
      <c r="AG1733" s="116">
        <f t="shared" si="438"/>
        <v>9</v>
      </c>
      <c r="AH1733" s="116">
        <f t="shared" si="439"/>
        <v>19</v>
      </c>
      <c r="AI1733" s="116">
        <f t="shared" si="440"/>
        <v>17</v>
      </c>
      <c r="AJ1733" s="116">
        <f t="shared" si="441"/>
        <v>0</v>
      </c>
      <c r="AK1733" s="116">
        <f t="shared" si="442"/>
        <v>0</v>
      </c>
      <c r="AL1733" s="116">
        <f t="shared" si="443"/>
        <v>0</v>
      </c>
      <c r="AM1733" s="116">
        <f t="shared" si="444"/>
        <v>0</v>
      </c>
      <c r="AN1733" s="116">
        <f t="shared" si="445"/>
        <v>0</v>
      </c>
      <c r="AO1733" s="116">
        <f t="shared" si="446"/>
        <v>0</v>
      </c>
      <c r="AP1733" s="116">
        <f t="shared" si="447"/>
        <v>0</v>
      </c>
      <c r="AQ1733" s="116">
        <f t="shared" si="448"/>
        <v>111</v>
      </c>
    </row>
    <row r="1734" spans="1:43" x14ac:dyDescent="0.25">
      <c r="A1734" s="119" t="s">
        <v>2161</v>
      </c>
      <c r="B1734" s="119" t="s">
        <v>2162</v>
      </c>
      <c r="C1734" s="120">
        <v>39</v>
      </c>
      <c r="D1734" s="120">
        <v>89</v>
      </c>
      <c r="E1734" s="120">
        <v>0</v>
      </c>
      <c r="F1734" s="120">
        <v>0</v>
      </c>
      <c r="G1734" s="120">
        <v>0</v>
      </c>
      <c r="H1734" s="120">
        <v>0</v>
      </c>
      <c r="I1734" s="120">
        <v>0</v>
      </c>
      <c r="J1734" s="120">
        <v>0</v>
      </c>
      <c r="K1734" s="120">
        <v>0</v>
      </c>
      <c r="L1734" s="120">
        <v>0</v>
      </c>
      <c r="M1734" s="120">
        <v>0</v>
      </c>
      <c r="N1734" s="120">
        <v>0</v>
      </c>
      <c r="O1734" s="120">
        <v>0</v>
      </c>
      <c r="P1734" s="120">
        <v>0</v>
      </c>
      <c r="Q1734" s="120">
        <v>0</v>
      </c>
      <c r="R1734" s="120">
        <v>128</v>
      </c>
      <c r="AB1734" s="116">
        <f t="shared" si="433"/>
        <v>39</v>
      </c>
      <c r="AC1734" s="116">
        <f t="shared" si="434"/>
        <v>89</v>
      </c>
      <c r="AD1734" s="116">
        <f t="shared" si="435"/>
        <v>0</v>
      </c>
      <c r="AE1734" s="116">
        <f t="shared" si="436"/>
        <v>0</v>
      </c>
      <c r="AF1734" s="116">
        <f t="shared" si="437"/>
        <v>0</v>
      </c>
      <c r="AG1734" s="116">
        <f t="shared" si="438"/>
        <v>0</v>
      </c>
      <c r="AH1734" s="116">
        <f t="shared" si="439"/>
        <v>0</v>
      </c>
      <c r="AI1734" s="116">
        <f t="shared" si="440"/>
        <v>0</v>
      </c>
      <c r="AJ1734" s="116">
        <f t="shared" si="441"/>
        <v>0</v>
      </c>
      <c r="AK1734" s="116">
        <f t="shared" si="442"/>
        <v>0</v>
      </c>
      <c r="AL1734" s="116">
        <f t="shared" si="443"/>
        <v>0</v>
      </c>
      <c r="AM1734" s="116">
        <f t="shared" si="444"/>
        <v>0</v>
      </c>
      <c r="AN1734" s="116">
        <f t="shared" si="445"/>
        <v>0</v>
      </c>
      <c r="AO1734" s="116">
        <f t="shared" si="446"/>
        <v>0</v>
      </c>
      <c r="AP1734" s="116">
        <f t="shared" si="447"/>
        <v>0</v>
      </c>
      <c r="AQ1734" s="116">
        <f t="shared" si="448"/>
        <v>128</v>
      </c>
    </row>
    <row r="1735" spans="1:43" x14ac:dyDescent="0.25">
      <c r="A1735" s="119" t="s">
        <v>2161</v>
      </c>
      <c r="B1735" s="119" t="s">
        <v>2163</v>
      </c>
      <c r="C1735" s="120">
        <v>0</v>
      </c>
      <c r="D1735" s="120">
        <v>0</v>
      </c>
      <c r="E1735" s="120">
        <v>0</v>
      </c>
      <c r="F1735" s="120">
        <v>0</v>
      </c>
      <c r="G1735" s="120">
        <v>0</v>
      </c>
      <c r="H1735" s="120">
        <v>105</v>
      </c>
      <c r="I1735" s="120">
        <v>141</v>
      </c>
      <c r="J1735" s="120">
        <v>0</v>
      </c>
      <c r="K1735" s="120">
        <v>0</v>
      </c>
      <c r="L1735" s="120">
        <v>0</v>
      </c>
      <c r="M1735" s="120">
        <v>0</v>
      </c>
      <c r="N1735" s="120">
        <v>0</v>
      </c>
      <c r="O1735" s="120">
        <v>0</v>
      </c>
      <c r="P1735" s="120">
        <v>0</v>
      </c>
      <c r="Q1735" s="120">
        <v>0</v>
      </c>
      <c r="R1735" s="118">
        <v>246</v>
      </c>
      <c r="AB1735" s="116">
        <f t="shared" si="433"/>
        <v>0</v>
      </c>
      <c r="AC1735" s="116">
        <f t="shared" si="434"/>
        <v>0</v>
      </c>
      <c r="AD1735" s="116">
        <f t="shared" si="435"/>
        <v>0</v>
      </c>
      <c r="AE1735" s="116">
        <f t="shared" si="436"/>
        <v>0</v>
      </c>
      <c r="AF1735" s="116">
        <f t="shared" si="437"/>
        <v>0</v>
      </c>
      <c r="AG1735" s="116">
        <f t="shared" si="438"/>
        <v>105</v>
      </c>
      <c r="AH1735" s="116">
        <f t="shared" si="439"/>
        <v>141</v>
      </c>
      <c r="AI1735" s="116">
        <f t="shared" si="440"/>
        <v>0</v>
      </c>
      <c r="AJ1735" s="116">
        <f t="shared" si="441"/>
        <v>0</v>
      </c>
      <c r="AK1735" s="116">
        <f t="shared" si="442"/>
        <v>0</v>
      </c>
      <c r="AL1735" s="116">
        <f t="shared" si="443"/>
        <v>0</v>
      </c>
      <c r="AM1735" s="116">
        <f t="shared" si="444"/>
        <v>0</v>
      </c>
      <c r="AN1735" s="116">
        <f t="shared" si="445"/>
        <v>0</v>
      </c>
      <c r="AO1735" s="116">
        <f t="shared" si="446"/>
        <v>0</v>
      </c>
      <c r="AP1735" s="116">
        <f t="shared" si="447"/>
        <v>0</v>
      </c>
      <c r="AQ1735" s="116">
        <f t="shared" si="448"/>
        <v>246</v>
      </c>
    </row>
    <row r="1736" spans="1:43" x14ac:dyDescent="0.25">
      <c r="A1736" s="119" t="s">
        <v>2161</v>
      </c>
      <c r="B1736" s="119" t="s">
        <v>2164</v>
      </c>
      <c r="C1736" s="120">
        <v>0</v>
      </c>
      <c r="D1736" s="120">
        <v>0</v>
      </c>
      <c r="E1736" s="120">
        <v>99</v>
      </c>
      <c r="F1736" s="120">
        <v>106</v>
      </c>
      <c r="G1736" s="120">
        <v>99</v>
      </c>
      <c r="H1736" s="120">
        <v>0</v>
      </c>
      <c r="I1736" s="120">
        <v>0</v>
      </c>
      <c r="J1736" s="120">
        <v>0</v>
      </c>
      <c r="K1736" s="120">
        <v>0</v>
      </c>
      <c r="L1736" s="120">
        <v>0</v>
      </c>
      <c r="M1736" s="120">
        <v>0</v>
      </c>
      <c r="N1736" s="120">
        <v>0</v>
      </c>
      <c r="O1736" s="120">
        <v>0</v>
      </c>
      <c r="P1736" s="120">
        <v>0</v>
      </c>
      <c r="Q1736" s="120">
        <v>0</v>
      </c>
      <c r="R1736" s="120">
        <v>304</v>
      </c>
      <c r="AB1736" s="116">
        <f t="shared" si="433"/>
        <v>0</v>
      </c>
      <c r="AC1736" s="116">
        <f t="shared" si="434"/>
        <v>0</v>
      </c>
      <c r="AD1736" s="116">
        <f t="shared" si="435"/>
        <v>99</v>
      </c>
      <c r="AE1736" s="116">
        <f t="shared" si="436"/>
        <v>106</v>
      </c>
      <c r="AF1736" s="116">
        <f t="shared" si="437"/>
        <v>99</v>
      </c>
      <c r="AG1736" s="116">
        <f t="shared" si="438"/>
        <v>0</v>
      </c>
      <c r="AH1736" s="116">
        <f t="shared" si="439"/>
        <v>0</v>
      </c>
      <c r="AI1736" s="116">
        <f t="shared" si="440"/>
        <v>0</v>
      </c>
      <c r="AJ1736" s="116">
        <f t="shared" si="441"/>
        <v>0</v>
      </c>
      <c r="AK1736" s="116">
        <f t="shared" si="442"/>
        <v>0</v>
      </c>
      <c r="AL1736" s="116">
        <f t="shared" si="443"/>
        <v>0</v>
      </c>
      <c r="AM1736" s="116">
        <f t="shared" si="444"/>
        <v>0</v>
      </c>
      <c r="AN1736" s="116">
        <f t="shared" si="445"/>
        <v>0</v>
      </c>
      <c r="AO1736" s="116">
        <f t="shared" si="446"/>
        <v>0</v>
      </c>
      <c r="AP1736" s="116">
        <f t="shared" si="447"/>
        <v>0</v>
      </c>
      <c r="AQ1736" s="116">
        <f t="shared" si="448"/>
        <v>304</v>
      </c>
    </row>
    <row r="1737" spans="1:43" x14ac:dyDescent="0.25">
      <c r="A1737" s="119" t="s">
        <v>2161</v>
      </c>
      <c r="B1737" s="119" t="s">
        <v>2165</v>
      </c>
      <c r="C1737" s="120">
        <v>24</v>
      </c>
      <c r="D1737" s="120">
        <v>56</v>
      </c>
      <c r="E1737" s="120">
        <v>0</v>
      </c>
      <c r="F1737" s="120">
        <v>0</v>
      </c>
      <c r="G1737" s="120">
        <v>0</v>
      </c>
      <c r="H1737" s="120">
        <v>131</v>
      </c>
      <c r="I1737" s="120">
        <v>98</v>
      </c>
      <c r="J1737" s="120">
        <v>0</v>
      </c>
      <c r="K1737" s="120">
        <v>0</v>
      </c>
      <c r="L1737" s="120">
        <v>0</v>
      </c>
      <c r="M1737" s="120">
        <v>0</v>
      </c>
      <c r="N1737" s="120">
        <v>0</v>
      </c>
      <c r="O1737" s="120">
        <v>0</v>
      </c>
      <c r="P1737" s="120">
        <v>0</v>
      </c>
      <c r="Q1737" s="120">
        <v>0</v>
      </c>
      <c r="R1737" s="120">
        <v>309</v>
      </c>
      <c r="AB1737" s="116">
        <f t="shared" si="433"/>
        <v>24</v>
      </c>
      <c r="AC1737" s="116">
        <f t="shared" si="434"/>
        <v>56</v>
      </c>
      <c r="AD1737" s="116">
        <f t="shared" si="435"/>
        <v>0</v>
      </c>
      <c r="AE1737" s="116">
        <f t="shared" si="436"/>
        <v>0</v>
      </c>
      <c r="AF1737" s="116">
        <f t="shared" si="437"/>
        <v>0</v>
      </c>
      <c r="AG1737" s="116">
        <f t="shared" si="438"/>
        <v>131</v>
      </c>
      <c r="AH1737" s="116">
        <f t="shared" si="439"/>
        <v>98</v>
      </c>
      <c r="AI1737" s="116">
        <f t="shared" si="440"/>
        <v>0</v>
      </c>
      <c r="AJ1737" s="116">
        <f t="shared" si="441"/>
        <v>0</v>
      </c>
      <c r="AK1737" s="116">
        <f t="shared" si="442"/>
        <v>0</v>
      </c>
      <c r="AL1737" s="116">
        <f t="shared" si="443"/>
        <v>0</v>
      </c>
      <c r="AM1737" s="116">
        <f t="shared" si="444"/>
        <v>0</v>
      </c>
      <c r="AN1737" s="116">
        <f t="shared" si="445"/>
        <v>0</v>
      </c>
      <c r="AO1737" s="116">
        <f t="shared" si="446"/>
        <v>0</v>
      </c>
      <c r="AP1737" s="116">
        <f t="shared" si="447"/>
        <v>0</v>
      </c>
      <c r="AQ1737" s="116">
        <f t="shared" si="448"/>
        <v>309</v>
      </c>
    </row>
    <row r="1738" spans="1:43" x14ac:dyDescent="0.25">
      <c r="A1738" s="119" t="s">
        <v>2161</v>
      </c>
      <c r="B1738" s="119" t="s">
        <v>2166</v>
      </c>
      <c r="C1738" s="120">
        <v>0</v>
      </c>
      <c r="D1738" s="120">
        <v>0</v>
      </c>
      <c r="E1738" s="120">
        <v>0</v>
      </c>
      <c r="F1738" s="120">
        <v>0</v>
      </c>
      <c r="G1738" s="120">
        <v>0</v>
      </c>
      <c r="H1738" s="120">
        <v>0</v>
      </c>
      <c r="I1738" s="120">
        <v>0</v>
      </c>
      <c r="J1738" s="120">
        <v>0</v>
      </c>
      <c r="K1738" s="120">
        <v>0</v>
      </c>
      <c r="L1738" s="120">
        <v>0</v>
      </c>
      <c r="M1738" s="120">
        <v>166</v>
      </c>
      <c r="N1738" s="120">
        <v>142</v>
      </c>
      <c r="O1738" s="120">
        <v>170</v>
      </c>
      <c r="P1738" s="120">
        <v>141</v>
      </c>
      <c r="Q1738" s="120">
        <v>0</v>
      </c>
      <c r="R1738" s="120">
        <v>619</v>
      </c>
      <c r="AB1738" s="116">
        <f t="shared" si="433"/>
        <v>0</v>
      </c>
      <c r="AC1738" s="116">
        <f t="shared" si="434"/>
        <v>0</v>
      </c>
      <c r="AD1738" s="116">
        <f t="shared" si="435"/>
        <v>0</v>
      </c>
      <c r="AE1738" s="116">
        <f t="shared" si="436"/>
        <v>0</v>
      </c>
      <c r="AF1738" s="116">
        <f t="shared" si="437"/>
        <v>0</v>
      </c>
      <c r="AG1738" s="116">
        <f t="shared" si="438"/>
        <v>0</v>
      </c>
      <c r="AH1738" s="116">
        <f t="shared" si="439"/>
        <v>0</v>
      </c>
      <c r="AI1738" s="116">
        <f t="shared" si="440"/>
        <v>0</v>
      </c>
      <c r="AJ1738" s="116">
        <f t="shared" si="441"/>
        <v>0</v>
      </c>
      <c r="AK1738" s="116">
        <f t="shared" si="442"/>
        <v>0</v>
      </c>
      <c r="AL1738" s="116">
        <f t="shared" si="443"/>
        <v>166</v>
      </c>
      <c r="AM1738" s="116">
        <f t="shared" si="444"/>
        <v>142</v>
      </c>
      <c r="AN1738" s="116">
        <f t="shared" si="445"/>
        <v>170</v>
      </c>
      <c r="AO1738" s="116">
        <f t="shared" si="446"/>
        <v>141</v>
      </c>
      <c r="AP1738" s="116">
        <f t="shared" si="447"/>
        <v>0</v>
      </c>
      <c r="AQ1738" s="116">
        <f t="shared" si="448"/>
        <v>619</v>
      </c>
    </row>
    <row r="1739" spans="1:43" x14ac:dyDescent="0.25">
      <c r="A1739" s="119" t="s">
        <v>2161</v>
      </c>
      <c r="B1739" s="119" t="s">
        <v>2167</v>
      </c>
      <c r="C1739" s="120">
        <v>24</v>
      </c>
      <c r="D1739" s="120">
        <v>74</v>
      </c>
      <c r="E1739" s="120">
        <v>0</v>
      </c>
      <c r="F1739" s="120">
        <v>0</v>
      </c>
      <c r="G1739" s="120">
        <v>0</v>
      </c>
      <c r="H1739" s="120">
        <v>0</v>
      </c>
      <c r="I1739" s="120">
        <v>0</v>
      </c>
      <c r="J1739" s="120">
        <v>218</v>
      </c>
      <c r="K1739" s="120">
        <v>266</v>
      </c>
      <c r="L1739" s="120">
        <v>200</v>
      </c>
      <c r="M1739" s="120">
        <v>0</v>
      </c>
      <c r="N1739" s="120">
        <v>0</v>
      </c>
      <c r="O1739" s="120">
        <v>0</v>
      </c>
      <c r="P1739" s="120">
        <v>0</v>
      </c>
      <c r="Q1739" s="120">
        <v>0</v>
      </c>
      <c r="R1739" s="120">
        <v>782</v>
      </c>
      <c r="AB1739" s="116">
        <f t="shared" si="433"/>
        <v>24</v>
      </c>
      <c r="AC1739" s="116">
        <f t="shared" si="434"/>
        <v>74</v>
      </c>
      <c r="AD1739" s="116">
        <f t="shared" si="435"/>
        <v>0</v>
      </c>
      <c r="AE1739" s="116">
        <f t="shared" si="436"/>
        <v>0</v>
      </c>
      <c r="AF1739" s="116">
        <f t="shared" si="437"/>
        <v>0</v>
      </c>
      <c r="AG1739" s="116">
        <f t="shared" si="438"/>
        <v>0</v>
      </c>
      <c r="AH1739" s="116">
        <f t="shared" si="439"/>
        <v>0</v>
      </c>
      <c r="AI1739" s="116">
        <f t="shared" si="440"/>
        <v>218</v>
      </c>
      <c r="AJ1739" s="116">
        <f t="shared" si="441"/>
        <v>266</v>
      </c>
      <c r="AK1739" s="116">
        <f t="shared" si="442"/>
        <v>200</v>
      </c>
      <c r="AL1739" s="116">
        <f t="shared" si="443"/>
        <v>0</v>
      </c>
      <c r="AM1739" s="116">
        <f t="shared" si="444"/>
        <v>0</v>
      </c>
      <c r="AN1739" s="116">
        <f t="shared" si="445"/>
        <v>0</v>
      </c>
      <c r="AO1739" s="116">
        <f t="shared" si="446"/>
        <v>0</v>
      </c>
      <c r="AP1739" s="116">
        <f t="shared" si="447"/>
        <v>0</v>
      </c>
      <c r="AQ1739" s="116">
        <f t="shared" si="448"/>
        <v>782</v>
      </c>
    </row>
    <row r="1740" spans="1:43" x14ac:dyDescent="0.25">
      <c r="A1740" s="119" t="s">
        <v>2161</v>
      </c>
      <c r="B1740" s="119" t="s">
        <v>2168</v>
      </c>
      <c r="C1740" s="120">
        <v>0</v>
      </c>
      <c r="D1740" s="120">
        <v>0</v>
      </c>
      <c r="E1740" s="120">
        <v>108</v>
      </c>
      <c r="F1740" s="120">
        <v>131</v>
      </c>
      <c r="G1740" s="120">
        <v>129</v>
      </c>
      <c r="H1740" s="120">
        <v>0</v>
      </c>
      <c r="I1740" s="120">
        <v>0</v>
      </c>
      <c r="J1740" s="120">
        <v>0</v>
      </c>
      <c r="K1740" s="120">
        <v>0</v>
      </c>
      <c r="L1740" s="120">
        <v>0</v>
      </c>
      <c r="M1740" s="120">
        <v>0</v>
      </c>
      <c r="N1740" s="120">
        <v>0</v>
      </c>
      <c r="O1740" s="120">
        <v>0</v>
      </c>
      <c r="P1740" s="120">
        <v>0</v>
      </c>
      <c r="Q1740" s="120">
        <v>0</v>
      </c>
      <c r="R1740" s="120">
        <v>368</v>
      </c>
      <c r="AB1740" s="116">
        <f t="shared" si="433"/>
        <v>0</v>
      </c>
      <c r="AC1740" s="116">
        <f t="shared" si="434"/>
        <v>0</v>
      </c>
      <c r="AD1740" s="116">
        <f t="shared" si="435"/>
        <v>108</v>
      </c>
      <c r="AE1740" s="116">
        <f t="shared" si="436"/>
        <v>131</v>
      </c>
      <c r="AF1740" s="116">
        <f t="shared" si="437"/>
        <v>129</v>
      </c>
      <c r="AG1740" s="116">
        <f t="shared" si="438"/>
        <v>0</v>
      </c>
      <c r="AH1740" s="116">
        <f t="shared" si="439"/>
        <v>0</v>
      </c>
      <c r="AI1740" s="116">
        <f t="shared" si="440"/>
        <v>0</v>
      </c>
      <c r="AJ1740" s="116">
        <f t="shared" si="441"/>
        <v>0</v>
      </c>
      <c r="AK1740" s="116">
        <f t="shared" si="442"/>
        <v>0</v>
      </c>
      <c r="AL1740" s="116">
        <f t="shared" si="443"/>
        <v>0</v>
      </c>
      <c r="AM1740" s="116">
        <f t="shared" si="444"/>
        <v>0</v>
      </c>
      <c r="AN1740" s="116">
        <f t="shared" si="445"/>
        <v>0</v>
      </c>
      <c r="AO1740" s="116">
        <f t="shared" si="446"/>
        <v>0</v>
      </c>
      <c r="AP1740" s="116">
        <f t="shared" si="447"/>
        <v>0</v>
      </c>
      <c r="AQ1740" s="116">
        <f t="shared" si="448"/>
        <v>368</v>
      </c>
    </row>
    <row r="1741" spans="1:43" x14ac:dyDescent="0.25">
      <c r="A1741" s="119" t="s">
        <v>2169</v>
      </c>
      <c r="B1741" s="119" t="s">
        <v>501</v>
      </c>
      <c r="C1741" s="120">
        <v>0</v>
      </c>
      <c r="D1741" s="120">
        <v>77</v>
      </c>
      <c r="E1741" s="120">
        <v>82</v>
      </c>
      <c r="F1741" s="120">
        <v>109</v>
      </c>
      <c r="G1741" s="120">
        <v>0</v>
      </c>
      <c r="H1741" s="120">
        <v>0</v>
      </c>
      <c r="I1741" s="120">
        <v>0</v>
      </c>
      <c r="J1741" s="120">
        <v>0</v>
      </c>
      <c r="K1741" s="120">
        <v>0</v>
      </c>
      <c r="L1741" s="120">
        <v>0</v>
      </c>
      <c r="M1741" s="120">
        <v>0</v>
      </c>
      <c r="N1741" s="120">
        <v>0</v>
      </c>
      <c r="O1741" s="120">
        <v>0</v>
      </c>
      <c r="P1741" s="120">
        <v>0</v>
      </c>
      <c r="Q1741" s="120">
        <v>0</v>
      </c>
      <c r="R1741" s="120">
        <v>268</v>
      </c>
      <c r="AB1741" s="116">
        <f t="shared" si="433"/>
        <v>0</v>
      </c>
      <c r="AC1741" s="116">
        <f t="shared" si="434"/>
        <v>77</v>
      </c>
      <c r="AD1741" s="116">
        <f t="shared" si="435"/>
        <v>82</v>
      </c>
      <c r="AE1741" s="116">
        <f t="shared" si="436"/>
        <v>109</v>
      </c>
      <c r="AF1741" s="116">
        <f t="shared" si="437"/>
        <v>0</v>
      </c>
      <c r="AG1741" s="116">
        <f t="shared" si="438"/>
        <v>0</v>
      </c>
      <c r="AH1741" s="116">
        <f t="shared" si="439"/>
        <v>0</v>
      </c>
      <c r="AI1741" s="116">
        <f t="shared" si="440"/>
        <v>0</v>
      </c>
      <c r="AJ1741" s="116">
        <f t="shared" si="441"/>
        <v>0</v>
      </c>
      <c r="AK1741" s="116">
        <f t="shared" si="442"/>
        <v>0</v>
      </c>
      <c r="AL1741" s="116">
        <f t="shared" si="443"/>
        <v>0</v>
      </c>
      <c r="AM1741" s="116">
        <f t="shared" si="444"/>
        <v>0</v>
      </c>
      <c r="AN1741" s="116">
        <f t="shared" si="445"/>
        <v>0</v>
      </c>
      <c r="AO1741" s="116">
        <f t="shared" si="446"/>
        <v>0</v>
      </c>
      <c r="AP1741" s="116">
        <f t="shared" si="447"/>
        <v>0</v>
      </c>
      <c r="AQ1741" s="116">
        <f t="shared" si="448"/>
        <v>268</v>
      </c>
    </row>
    <row r="1742" spans="1:43" x14ac:dyDescent="0.25">
      <c r="A1742" s="119" t="s">
        <v>2169</v>
      </c>
      <c r="B1742" s="119" t="s">
        <v>2170</v>
      </c>
      <c r="C1742" s="120">
        <v>0</v>
      </c>
      <c r="D1742" s="120">
        <v>0</v>
      </c>
      <c r="E1742" s="120">
        <v>0</v>
      </c>
      <c r="F1742" s="120">
        <v>0</v>
      </c>
      <c r="G1742" s="120">
        <v>0</v>
      </c>
      <c r="H1742" s="120">
        <v>0</v>
      </c>
      <c r="I1742" s="120">
        <v>0</v>
      </c>
      <c r="J1742" s="120">
        <v>0</v>
      </c>
      <c r="K1742" s="120">
        <v>0</v>
      </c>
      <c r="L1742" s="120">
        <v>0</v>
      </c>
      <c r="M1742" s="120">
        <v>0</v>
      </c>
      <c r="N1742" s="120">
        <v>1</v>
      </c>
      <c r="O1742" s="120">
        <v>0</v>
      </c>
      <c r="P1742" s="120">
        <v>0</v>
      </c>
      <c r="Q1742" s="120">
        <v>0</v>
      </c>
      <c r="R1742" s="120">
        <v>1</v>
      </c>
      <c r="AB1742" s="116">
        <f t="shared" si="433"/>
        <v>0</v>
      </c>
      <c r="AC1742" s="116">
        <f t="shared" si="434"/>
        <v>0</v>
      </c>
      <c r="AD1742" s="116">
        <f t="shared" si="435"/>
        <v>0</v>
      </c>
      <c r="AE1742" s="116">
        <f t="shared" si="436"/>
        <v>0</v>
      </c>
      <c r="AF1742" s="116">
        <f t="shared" si="437"/>
        <v>0</v>
      </c>
      <c r="AG1742" s="116">
        <f t="shared" si="438"/>
        <v>0</v>
      </c>
      <c r="AH1742" s="116">
        <f t="shared" si="439"/>
        <v>0</v>
      </c>
      <c r="AI1742" s="116">
        <f t="shared" si="440"/>
        <v>0</v>
      </c>
      <c r="AJ1742" s="116">
        <f t="shared" si="441"/>
        <v>0</v>
      </c>
      <c r="AK1742" s="116">
        <f t="shared" si="442"/>
        <v>0</v>
      </c>
      <c r="AL1742" s="116">
        <f t="shared" si="443"/>
        <v>0</v>
      </c>
      <c r="AM1742" s="116">
        <f t="shared" si="444"/>
        <v>1</v>
      </c>
      <c r="AN1742" s="116">
        <f t="shared" si="445"/>
        <v>0</v>
      </c>
      <c r="AO1742" s="116">
        <f t="shared" si="446"/>
        <v>0</v>
      </c>
      <c r="AP1742" s="116">
        <f t="shared" si="447"/>
        <v>0</v>
      </c>
      <c r="AQ1742" s="116">
        <f t="shared" si="448"/>
        <v>1</v>
      </c>
    </row>
    <row r="1743" spans="1:43" x14ac:dyDescent="0.25">
      <c r="A1743" s="119" t="s">
        <v>2169</v>
      </c>
      <c r="B1743" s="119" t="s">
        <v>2171</v>
      </c>
      <c r="C1743" s="120">
        <v>0</v>
      </c>
      <c r="D1743" s="120">
        <v>0</v>
      </c>
      <c r="E1743" s="120">
        <v>0</v>
      </c>
      <c r="F1743" s="120">
        <v>0</v>
      </c>
      <c r="G1743" s="120">
        <v>0</v>
      </c>
      <c r="H1743" s="120">
        <v>0</v>
      </c>
      <c r="I1743" s="120">
        <v>0</v>
      </c>
      <c r="J1743" s="120">
        <v>0</v>
      </c>
      <c r="K1743" s="120">
        <v>0</v>
      </c>
      <c r="L1743" s="120">
        <v>0</v>
      </c>
      <c r="M1743" s="120">
        <v>72</v>
      </c>
      <c r="N1743" s="120">
        <v>67</v>
      </c>
      <c r="O1743" s="120">
        <v>56</v>
      </c>
      <c r="P1743" s="120">
        <v>58</v>
      </c>
      <c r="Q1743" s="120">
        <v>3</v>
      </c>
      <c r="R1743" s="118">
        <v>256</v>
      </c>
      <c r="AB1743" s="116">
        <f t="shared" si="433"/>
        <v>0</v>
      </c>
      <c r="AC1743" s="116">
        <f t="shared" si="434"/>
        <v>0</v>
      </c>
      <c r="AD1743" s="116">
        <f t="shared" si="435"/>
        <v>0</v>
      </c>
      <c r="AE1743" s="116">
        <f t="shared" si="436"/>
        <v>0</v>
      </c>
      <c r="AF1743" s="116">
        <f t="shared" si="437"/>
        <v>0</v>
      </c>
      <c r="AG1743" s="116">
        <f t="shared" si="438"/>
        <v>0</v>
      </c>
      <c r="AH1743" s="116">
        <f t="shared" si="439"/>
        <v>0</v>
      </c>
      <c r="AI1743" s="116">
        <f t="shared" si="440"/>
        <v>0</v>
      </c>
      <c r="AJ1743" s="116">
        <f t="shared" si="441"/>
        <v>0</v>
      </c>
      <c r="AK1743" s="116">
        <f t="shared" si="442"/>
        <v>0</v>
      </c>
      <c r="AL1743" s="116">
        <f t="shared" si="443"/>
        <v>72</v>
      </c>
      <c r="AM1743" s="116">
        <f t="shared" si="444"/>
        <v>67</v>
      </c>
      <c r="AN1743" s="116">
        <f t="shared" si="445"/>
        <v>56</v>
      </c>
      <c r="AO1743" s="116">
        <f t="shared" si="446"/>
        <v>58</v>
      </c>
      <c r="AP1743" s="116">
        <f t="shared" si="447"/>
        <v>3</v>
      </c>
      <c r="AQ1743" s="116">
        <f t="shared" si="448"/>
        <v>256</v>
      </c>
    </row>
    <row r="1744" spans="1:43" x14ac:dyDescent="0.25">
      <c r="A1744" s="119" t="s">
        <v>2169</v>
      </c>
      <c r="B1744" s="119" t="s">
        <v>2172</v>
      </c>
      <c r="C1744" s="120">
        <v>0</v>
      </c>
      <c r="D1744" s="120">
        <v>0</v>
      </c>
      <c r="E1744" s="120">
        <v>0</v>
      </c>
      <c r="F1744" s="120">
        <v>0</v>
      </c>
      <c r="G1744" s="120">
        <v>0</v>
      </c>
      <c r="H1744" s="120">
        <v>0</v>
      </c>
      <c r="I1744" s="120">
        <v>0</v>
      </c>
      <c r="J1744" s="120">
        <v>90</v>
      </c>
      <c r="K1744" s="120">
        <v>96</v>
      </c>
      <c r="L1744" s="120">
        <v>95</v>
      </c>
      <c r="M1744" s="120">
        <v>0</v>
      </c>
      <c r="N1744" s="120">
        <v>0</v>
      </c>
      <c r="O1744" s="120">
        <v>0</v>
      </c>
      <c r="P1744" s="120">
        <v>0</v>
      </c>
      <c r="Q1744" s="120">
        <v>0</v>
      </c>
      <c r="R1744" s="120">
        <v>281</v>
      </c>
      <c r="AB1744" s="116">
        <f t="shared" si="433"/>
        <v>0</v>
      </c>
      <c r="AC1744" s="116">
        <f t="shared" si="434"/>
        <v>0</v>
      </c>
      <c r="AD1744" s="116">
        <f t="shared" si="435"/>
        <v>0</v>
      </c>
      <c r="AE1744" s="116">
        <f t="shared" si="436"/>
        <v>0</v>
      </c>
      <c r="AF1744" s="116">
        <f t="shared" si="437"/>
        <v>0</v>
      </c>
      <c r="AG1744" s="116">
        <f t="shared" si="438"/>
        <v>0</v>
      </c>
      <c r="AH1744" s="116">
        <f t="shared" si="439"/>
        <v>0</v>
      </c>
      <c r="AI1744" s="116">
        <f t="shared" si="440"/>
        <v>90</v>
      </c>
      <c r="AJ1744" s="116">
        <f t="shared" si="441"/>
        <v>96</v>
      </c>
      <c r="AK1744" s="116">
        <f t="shared" si="442"/>
        <v>95</v>
      </c>
      <c r="AL1744" s="116">
        <f t="shared" si="443"/>
        <v>0</v>
      </c>
      <c r="AM1744" s="116">
        <f t="shared" si="444"/>
        <v>0</v>
      </c>
      <c r="AN1744" s="116">
        <f t="shared" si="445"/>
        <v>0</v>
      </c>
      <c r="AO1744" s="116">
        <f t="shared" si="446"/>
        <v>0</v>
      </c>
      <c r="AP1744" s="116">
        <f t="shared" si="447"/>
        <v>0</v>
      </c>
      <c r="AQ1744" s="116">
        <f t="shared" si="448"/>
        <v>281</v>
      </c>
    </row>
    <row r="1745" spans="1:43" x14ac:dyDescent="0.25">
      <c r="A1745" s="119" t="s">
        <v>2169</v>
      </c>
      <c r="B1745" s="119" t="s">
        <v>2173</v>
      </c>
      <c r="C1745" s="120">
        <v>0</v>
      </c>
      <c r="D1745" s="120">
        <v>0</v>
      </c>
      <c r="E1745" s="120">
        <v>0</v>
      </c>
      <c r="F1745" s="120">
        <v>0</v>
      </c>
      <c r="G1745" s="120">
        <v>114</v>
      </c>
      <c r="H1745" s="120">
        <v>87</v>
      </c>
      <c r="I1745" s="120">
        <v>91</v>
      </c>
      <c r="J1745" s="120">
        <v>0</v>
      </c>
      <c r="K1745" s="120">
        <v>0</v>
      </c>
      <c r="L1745" s="120">
        <v>0</v>
      </c>
      <c r="M1745" s="120">
        <v>0</v>
      </c>
      <c r="N1745" s="120">
        <v>0</v>
      </c>
      <c r="O1745" s="120">
        <v>0</v>
      </c>
      <c r="P1745" s="120">
        <v>0</v>
      </c>
      <c r="Q1745" s="120">
        <v>0</v>
      </c>
      <c r="R1745" s="118">
        <v>292</v>
      </c>
      <c r="AB1745" s="116">
        <f t="shared" si="433"/>
        <v>0</v>
      </c>
      <c r="AC1745" s="116">
        <f t="shared" si="434"/>
        <v>0</v>
      </c>
      <c r="AD1745" s="116">
        <f t="shared" si="435"/>
        <v>0</v>
      </c>
      <c r="AE1745" s="116">
        <f t="shared" si="436"/>
        <v>0</v>
      </c>
      <c r="AF1745" s="116">
        <f t="shared" si="437"/>
        <v>114</v>
      </c>
      <c r="AG1745" s="116">
        <f t="shared" si="438"/>
        <v>87</v>
      </c>
      <c r="AH1745" s="116">
        <f t="shared" si="439"/>
        <v>91</v>
      </c>
      <c r="AI1745" s="116">
        <f t="shared" si="440"/>
        <v>0</v>
      </c>
      <c r="AJ1745" s="116">
        <f t="shared" si="441"/>
        <v>0</v>
      </c>
      <c r="AK1745" s="116">
        <f t="shared" si="442"/>
        <v>0</v>
      </c>
      <c r="AL1745" s="116">
        <f t="shared" si="443"/>
        <v>0</v>
      </c>
      <c r="AM1745" s="116">
        <f t="shared" si="444"/>
        <v>0</v>
      </c>
      <c r="AN1745" s="116">
        <f t="shared" si="445"/>
        <v>0</v>
      </c>
      <c r="AO1745" s="116">
        <f t="shared" si="446"/>
        <v>0</v>
      </c>
      <c r="AP1745" s="116">
        <f t="shared" si="447"/>
        <v>0</v>
      </c>
      <c r="AQ1745" s="116">
        <f t="shared" si="448"/>
        <v>292</v>
      </c>
    </row>
    <row r="1746" spans="1:43" x14ac:dyDescent="0.25">
      <c r="A1746" s="119" t="s">
        <v>2169</v>
      </c>
      <c r="B1746" s="119" t="s">
        <v>2174</v>
      </c>
      <c r="C1746" s="120">
        <v>90</v>
      </c>
      <c r="D1746" s="120">
        <v>0</v>
      </c>
      <c r="E1746" s="120">
        <v>0</v>
      </c>
      <c r="F1746" s="120">
        <v>0</v>
      </c>
      <c r="G1746" s="120">
        <v>0</v>
      </c>
      <c r="H1746" s="120">
        <v>0</v>
      </c>
      <c r="I1746" s="120">
        <v>0</v>
      </c>
      <c r="J1746" s="120">
        <v>0</v>
      </c>
      <c r="K1746" s="120">
        <v>0</v>
      </c>
      <c r="L1746" s="120">
        <v>0</v>
      </c>
      <c r="M1746" s="120">
        <v>0</v>
      </c>
      <c r="N1746" s="120">
        <v>0</v>
      </c>
      <c r="O1746" s="120">
        <v>0</v>
      </c>
      <c r="P1746" s="120">
        <v>0</v>
      </c>
      <c r="Q1746" s="120">
        <v>0</v>
      </c>
      <c r="R1746" s="120">
        <v>90</v>
      </c>
      <c r="AB1746" s="116">
        <f t="shared" si="433"/>
        <v>90</v>
      </c>
      <c r="AC1746" s="116">
        <f t="shared" si="434"/>
        <v>0</v>
      </c>
      <c r="AD1746" s="116">
        <f t="shared" si="435"/>
        <v>0</v>
      </c>
      <c r="AE1746" s="116">
        <f t="shared" si="436"/>
        <v>0</v>
      </c>
      <c r="AF1746" s="116">
        <f t="shared" si="437"/>
        <v>0</v>
      </c>
      <c r="AG1746" s="116">
        <f t="shared" si="438"/>
        <v>0</v>
      </c>
      <c r="AH1746" s="116">
        <f t="shared" si="439"/>
        <v>0</v>
      </c>
      <c r="AI1746" s="116">
        <f t="shared" si="440"/>
        <v>0</v>
      </c>
      <c r="AJ1746" s="116">
        <f t="shared" si="441"/>
        <v>0</v>
      </c>
      <c r="AK1746" s="116">
        <f t="shared" si="442"/>
        <v>0</v>
      </c>
      <c r="AL1746" s="116">
        <f t="shared" si="443"/>
        <v>0</v>
      </c>
      <c r="AM1746" s="116">
        <f t="shared" si="444"/>
        <v>0</v>
      </c>
      <c r="AN1746" s="116">
        <f t="shared" si="445"/>
        <v>0</v>
      </c>
      <c r="AO1746" s="116">
        <f t="shared" si="446"/>
        <v>0</v>
      </c>
      <c r="AP1746" s="116">
        <f t="shared" si="447"/>
        <v>0</v>
      </c>
      <c r="AQ1746" s="116">
        <f t="shared" si="448"/>
        <v>90</v>
      </c>
    </row>
    <row r="1747" spans="1:43" x14ac:dyDescent="0.25">
      <c r="A1747" s="119" t="s">
        <v>2175</v>
      </c>
      <c r="B1747" s="119" t="s">
        <v>2176</v>
      </c>
      <c r="C1747" s="120">
        <v>0</v>
      </c>
      <c r="D1747" s="120">
        <v>63</v>
      </c>
      <c r="E1747" s="120">
        <v>70</v>
      </c>
      <c r="F1747" s="120">
        <v>55</v>
      </c>
      <c r="G1747" s="120">
        <v>79</v>
      </c>
      <c r="H1747" s="120">
        <v>59</v>
      </c>
      <c r="I1747" s="120">
        <v>72</v>
      </c>
      <c r="J1747" s="120">
        <v>0</v>
      </c>
      <c r="K1747" s="120">
        <v>0</v>
      </c>
      <c r="L1747" s="120">
        <v>0</v>
      </c>
      <c r="M1747" s="120">
        <v>0</v>
      </c>
      <c r="N1747" s="120">
        <v>0</v>
      </c>
      <c r="O1747" s="120">
        <v>0</v>
      </c>
      <c r="P1747" s="120">
        <v>0</v>
      </c>
      <c r="Q1747" s="120">
        <v>0</v>
      </c>
      <c r="R1747" s="120">
        <v>398</v>
      </c>
      <c r="AB1747" s="116">
        <f t="shared" si="433"/>
        <v>0</v>
      </c>
      <c r="AC1747" s="116">
        <f t="shared" si="434"/>
        <v>63</v>
      </c>
      <c r="AD1747" s="116">
        <f t="shared" si="435"/>
        <v>70</v>
      </c>
      <c r="AE1747" s="116">
        <f t="shared" si="436"/>
        <v>55</v>
      </c>
      <c r="AF1747" s="116">
        <f t="shared" si="437"/>
        <v>79</v>
      </c>
      <c r="AG1747" s="116">
        <f t="shared" si="438"/>
        <v>59</v>
      </c>
      <c r="AH1747" s="116">
        <f t="shared" si="439"/>
        <v>72</v>
      </c>
      <c r="AI1747" s="116">
        <f t="shared" si="440"/>
        <v>0</v>
      </c>
      <c r="AJ1747" s="116">
        <f t="shared" si="441"/>
        <v>0</v>
      </c>
      <c r="AK1747" s="116">
        <f t="shared" si="442"/>
        <v>0</v>
      </c>
      <c r="AL1747" s="116">
        <f t="shared" si="443"/>
        <v>0</v>
      </c>
      <c r="AM1747" s="116">
        <f t="shared" si="444"/>
        <v>0</v>
      </c>
      <c r="AN1747" s="116">
        <f t="shared" si="445"/>
        <v>0</v>
      </c>
      <c r="AO1747" s="116">
        <f t="shared" si="446"/>
        <v>0</v>
      </c>
      <c r="AP1747" s="116">
        <f t="shared" si="447"/>
        <v>0</v>
      </c>
      <c r="AQ1747" s="116">
        <f t="shared" si="448"/>
        <v>398</v>
      </c>
    </row>
    <row r="1748" spans="1:43" x14ac:dyDescent="0.25">
      <c r="A1748" s="119" t="s">
        <v>2175</v>
      </c>
      <c r="B1748" s="119" t="s">
        <v>2177</v>
      </c>
      <c r="C1748" s="120">
        <v>0</v>
      </c>
      <c r="D1748" s="120">
        <v>51</v>
      </c>
      <c r="E1748" s="120">
        <v>54</v>
      </c>
      <c r="F1748" s="120">
        <v>59</v>
      </c>
      <c r="G1748" s="120">
        <v>50</v>
      </c>
      <c r="H1748" s="120">
        <v>62</v>
      </c>
      <c r="I1748" s="120">
        <v>58</v>
      </c>
      <c r="J1748" s="120">
        <v>0</v>
      </c>
      <c r="K1748" s="120">
        <v>0</v>
      </c>
      <c r="L1748" s="120">
        <v>0</v>
      </c>
      <c r="M1748" s="120">
        <v>0</v>
      </c>
      <c r="N1748" s="120">
        <v>0</v>
      </c>
      <c r="O1748" s="120">
        <v>0</v>
      </c>
      <c r="P1748" s="120">
        <v>0</v>
      </c>
      <c r="Q1748" s="120">
        <v>0</v>
      </c>
      <c r="R1748" s="120">
        <v>334</v>
      </c>
      <c r="AB1748" s="116">
        <f t="shared" si="433"/>
        <v>0</v>
      </c>
      <c r="AC1748" s="116">
        <f t="shared" si="434"/>
        <v>51</v>
      </c>
      <c r="AD1748" s="116">
        <f t="shared" si="435"/>
        <v>54</v>
      </c>
      <c r="AE1748" s="116">
        <f t="shared" si="436"/>
        <v>59</v>
      </c>
      <c r="AF1748" s="116">
        <f t="shared" si="437"/>
        <v>50</v>
      </c>
      <c r="AG1748" s="116">
        <f t="shared" si="438"/>
        <v>62</v>
      </c>
      <c r="AH1748" s="116">
        <f t="shared" si="439"/>
        <v>58</v>
      </c>
      <c r="AI1748" s="116">
        <f t="shared" si="440"/>
        <v>0</v>
      </c>
      <c r="AJ1748" s="116">
        <f t="shared" si="441"/>
        <v>0</v>
      </c>
      <c r="AK1748" s="116">
        <f t="shared" si="442"/>
        <v>0</v>
      </c>
      <c r="AL1748" s="116">
        <f t="shared" si="443"/>
        <v>0</v>
      </c>
      <c r="AM1748" s="116">
        <f t="shared" si="444"/>
        <v>0</v>
      </c>
      <c r="AN1748" s="116">
        <f t="shared" si="445"/>
        <v>0</v>
      </c>
      <c r="AO1748" s="116">
        <f t="shared" si="446"/>
        <v>0</v>
      </c>
      <c r="AP1748" s="116">
        <f t="shared" si="447"/>
        <v>0</v>
      </c>
      <c r="AQ1748" s="116">
        <f t="shared" si="448"/>
        <v>334</v>
      </c>
    </row>
    <row r="1749" spans="1:43" x14ac:dyDescent="0.25">
      <c r="A1749" s="119" t="s">
        <v>2175</v>
      </c>
      <c r="B1749" s="119" t="s">
        <v>2178</v>
      </c>
      <c r="C1749" s="120">
        <v>40</v>
      </c>
      <c r="D1749" s="120">
        <v>60</v>
      </c>
      <c r="E1749" s="120">
        <v>47</v>
      </c>
      <c r="F1749" s="120">
        <v>60</v>
      </c>
      <c r="G1749" s="120">
        <v>73</v>
      </c>
      <c r="H1749" s="120">
        <v>66</v>
      </c>
      <c r="I1749" s="120">
        <v>80</v>
      </c>
      <c r="J1749" s="120">
        <v>0</v>
      </c>
      <c r="K1749" s="120">
        <v>0</v>
      </c>
      <c r="L1749" s="120">
        <v>0</v>
      </c>
      <c r="M1749" s="120">
        <v>0</v>
      </c>
      <c r="N1749" s="120">
        <v>0</v>
      </c>
      <c r="O1749" s="120">
        <v>0</v>
      </c>
      <c r="P1749" s="120">
        <v>0</v>
      </c>
      <c r="Q1749" s="120">
        <v>0</v>
      </c>
      <c r="R1749" s="120">
        <v>426</v>
      </c>
      <c r="AB1749" s="116">
        <f t="shared" si="433"/>
        <v>40</v>
      </c>
      <c r="AC1749" s="116">
        <f t="shared" si="434"/>
        <v>60</v>
      </c>
      <c r="AD1749" s="116">
        <f t="shared" si="435"/>
        <v>47</v>
      </c>
      <c r="AE1749" s="116">
        <f t="shared" si="436"/>
        <v>60</v>
      </c>
      <c r="AF1749" s="116">
        <f t="shared" si="437"/>
        <v>73</v>
      </c>
      <c r="AG1749" s="116">
        <f t="shared" si="438"/>
        <v>66</v>
      </c>
      <c r="AH1749" s="116">
        <f t="shared" si="439"/>
        <v>80</v>
      </c>
      <c r="AI1749" s="116">
        <f t="shared" si="440"/>
        <v>0</v>
      </c>
      <c r="AJ1749" s="116">
        <f t="shared" si="441"/>
        <v>0</v>
      </c>
      <c r="AK1749" s="116">
        <f t="shared" si="442"/>
        <v>0</v>
      </c>
      <c r="AL1749" s="116">
        <f t="shared" si="443"/>
        <v>0</v>
      </c>
      <c r="AM1749" s="116">
        <f t="shared" si="444"/>
        <v>0</v>
      </c>
      <c r="AN1749" s="116">
        <f t="shared" si="445"/>
        <v>0</v>
      </c>
      <c r="AO1749" s="116">
        <f t="shared" si="446"/>
        <v>0</v>
      </c>
      <c r="AP1749" s="116">
        <f t="shared" si="447"/>
        <v>0</v>
      </c>
      <c r="AQ1749" s="116">
        <f t="shared" si="448"/>
        <v>426</v>
      </c>
    </row>
    <row r="1750" spans="1:43" x14ac:dyDescent="0.25">
      <c r="A1750" s="119" t="s">
        <v>2175</v>
      </c>
      <c r="B1750" s="119" t="s">
        <v>2179</v>
      </c>
      <c r="C1750" s="120">
        <v>0</v>
      </c>
      <c r="D1750" s="120">
        <v>0</v>
      </c>
      <c r="E1750" s="120">
        <v>0</v>
      </c>
      <c r="F1750" s="120">
        <v>0</v>
      </c>
      <c r="G1750" s="120">
        <v>0</v>
      </c>
      <c r="H1750" s="120">
        <v>0</v>
      </c>
      <c r="I1750" s="120">
        <v>0</v>
      </c>
      <c r="J1750" s="120">
        <v>349</v>
      </c>
      <c r="K1750" s="120">
        <v>340</v>
      </c>
      <c r="L1750" s="120">
        <v>347</v>
      </c>
      <c r="M1750" s="120">
        <v>0</v>
      </c>
      <c r="N1750" s="120">
        <v>0</v>
      </c>
      <c r="O1750" s="120">
        <v>0</v>
      </c>
      <c r="P1750" s="120">
        <v>0</v>
      </c>
      <c r="Q1750" s="120">
        <v>0</v>
      </c>
      <c r="R1750" s="120">
        <v>1036</v>
      </c>
      <c r="AB1750" s="116">
        <f t="shared" si="433"/>
        <v>0</v>
      </c>
      <c r="AC1750" s="116">
        <f t="shared" si="434"/>
        <v>0</v>
      </c>
      <c r="AD1750" s="116">
        <f t="shared" si="435"/>
        <v>0</v>
      </c>
      <c r="AE1750" s="116">
        <f t="shared" si="436"/>
        <v>0</v>
      </c>
      <c r="AF1750" s="116">
        <f t="shared" si="437"/>
        <v>0</v>
      </c>
      <c r="AG1750" s="116">
        <f t="shared" si="438"/>
        <v>0</v>
      </c>
      <c r="AH1750" s="116">
        <f t="shared" si="439"/>
        <v>0</v>
      </c>
      <c r="AI1750" s="116">
        <f t="shared" si="440"/>
        <v>349</v>
      </c>
      <c r="AJ1750" s="116">
        <f t="shared" si="441"/>
        <v>340</v>
      </c>
      <c r="AK1750" s="116">
        <f t="shared" si="442"/>
        <v>347</v>
      </c>
      <c r="AL1750" s="116">
        <f t="shared" si="443"/>
        <v>0</v>
      </c>
      <c r="AM1750" s="116">
        <f t="shared" si="444"/>
        <v>0</v>
      </c>
      <c r="AN1750" s="116">
        <f t="shared" si="445"/>
        <v>0</v>
      </c>
      <c r="AO1750" s="116">
        <f t="shared" si="446"/>
        <v>0</v>
      </c>
      <c r="AP1750" s="116">
        <f t="shared" si="447"/>
        <v>0</v>
      </c>
      <c r="AQ1750" s="116">
        <f t="shared" si="448"/>
        <v>1036</v>
      </c>
    </row>
    <row r="1751" spans="1:43" x14ac:dyDescent="0.25">
      <c r="A1751" s="119" t="s">
        <v>2175</v>
      </c>
      <c r="B1751" s="119" t="s">
        <v>2180</v>
      </c>
      <c r="C1751" s="120">
        <v>0</v>
      </c>
      <c r="D1751" s="120">
        <v>51</v>
      </c>
      <c r="E1751" s="120">
        <v>57</v>
      </c>
      <c r="F1751" s="120">
        <v>59</v>
      </c>
      <c r="G1751" s="120">
        <v>56</v>
      </c>
      <c r="H1751" s="120">
        <v>52</v>
      </c>
      <c r="I1751" s="120">
        <v>77</v>
      </c>
      <c r="J1751" s="120">
        <v>0</v>
      </c>
      <c r="K1751" s="120">
        <v>0</v>
      </c>
      <c r="L1751" s="120">
        <v>0</v>
      </c>
      <c r="M1751" s="120">
        <v>0</v>
      </c>
      <c r="N1751" s="120">
        <v>0</v>
      </c>
      <c r="O1751" s="120">
        <v>0</v>
      </c>
      <c r="P1751" s="120">
        <v>0</v>
      </c>
      <c r="Q1751" s="120">
        <v>0</v>
      </c>
      <c r="R1751" s="120">
        <v>352</v>
      </c>
      <c r="AB1751" s="116">
        <f t="shared" si="433"/>
        <v>0</v>
      </c>
      <c r="AC1751" s="116">
        <f t="shared" si="434"/>
        <v>51</v>
      </c>
      <c r="AD1751" s="116">
        <f t="shared" si="435"/>
        <v>57</v>
      </c>
      <c r="AE1751" s="116">
        <f t="shared" si="436"/>
        <v>59</v>
      </c>
      <c r="AF1751" s="116">
        <f t="shared" si="437"/>
        <v>56</v>
      </c>
      <c r="AG1751" s="116">
        <f t="shared" si="438"/>
        <v>52</v>
      </c>
      <c r="AH1751" s="116">
        <f t="shared" si="439"/>
        <v>77</v>
      </c>
      <c r="AI1751" s="116">
        <f t="shared" si="440"/>
        <v>0</v>
      </c>
      <c r="AJ1751" s="116">
        <f t="shared" si="441"/>
        <v>0</v>
      </c>
      <c r="AK1751" s="116">
        <f t="shared" si="442"/>
        <v>0</v>
      </c>
      <c r="AL1751" s="116">
        <f t="shared" si="443"/>
        <v>0</v>
      </c>
      <c r="AM1751" s="116">
        <f t="shared" si="444"/>
        <v>0</v>
      </c>
      <c r="AN1751" s="116">
        <f t="shared" si="445"/>
        <v>0</v>
      </c>
      <c r="AO1751" s="116">
        <f t="shared" si="446"/>
        <v>0</v>
      </c>
      <c r="AP1751" s="116">
        <f t="shared" si="447"/>
        <v>0</v>
      </c>
      <c r="AQ1751" s="116">
        <f t="shared" si="448"/>
        <v>352</v>
      </c>
    </row>
    <row r="1752" spans="1:43" x14ac:dyDescent="0.25">
      <c r="A1752" s="119" t="s">
        <v>2175</v>
      </c>
      <c r="B1752" s="119" t="s">
        <v>2181</v>
      </c>
      <c r="C1752" s="120">
        <v>27</v>
      </c>
      <c r="D1752" s="120">
        <v>47</v>
      </c>
      <c r="E1752" s="120">
        <v>82</v>
      </c>
      <c r="F1752" s="120">
        <v>64</v>
      </c>
      <c r="G1752" s="120">
        <v>69</v>
      </c>
      <c r="H1752" s="120">
        <v>59</v>
      </c>
      <c r="I1752" s="120">
        <v>93</v>
      </c>
      <c r="J1752" s="120">
        <v>0</v>
      </c>
      <c r="K1752" s="120">
        <v>0</v>
      </c>
      <c r="L1752" s="120">
        <v>0</v>
      </c>
      <c r="M1752" s="120">
        <v>0</v>
      </c>
      <c r="N1752" s="120">
        <v>0</v>
      </c>
      <c r="O1752" s="120">
        <v>0</v>
      </c>
      <c r="P1752" s="120">
        <v>0</v>
      </c>
      <c r="Q1752" s="120">
        <v>0</v>
      </c>
      <c r="R1752" s="120">
        <v>441</v>
      </c>
      <c r="AB1752" s="116">
        <f t="shared" si="433"/>
        <v>27</v>
      </c>
      <c r="AC1752" s="116">
        <f t="shared" si="434"/>
        <v>47</v>
      </c>
      <c r="AD1752" s="116">
        <f t="shared" si="435"/>
        <v>82</v>
      </c>
      <c r="AE1752" s="116">
        <f t="shared" si="436"/>
        <v>64</v>
      </c>
      <c r="AF1752" s="116">
        <f t="shared" si="437"/>
        <v>69</v>
      </c>
      <c r="AG1752" s="116">
        <f t="shared" si="438"/>
        <v>59</v>
      </c>
      <c r="AH1752" s="116">
        <f t="shared" si="439"/>
        <v>93</v>
      </c>
      <c r="AI1752" s="116">
        <f t="shared" si="440"/>
        <v>0</v>
      </c>
      <c r="AJ1752" s="116">
        <f t="shared" si="441"/>
        <v>0</v>
      </c>
      <c r="AK1752" s="116">
        <f t="shared" si="442"/>
        <v>0</v>
      </c>
      <c r="AL1752" s="116">
        <f t="shared" si="443"/>
        <v>0</v>
      </c>
      <c r="AM1752" s="116">
        <f t="shared" si="444"/>
        <v>0</v>
      </c>
      <c r="AN1752" s="116">
        <f t="shared" si="445"/>
        <v>0</v>
      </c>
      <c r="AO1752" s="116">
        <f t="shared" si="446"/>
        <v>0</v>
      </c>
      <c r="AP1752" s="116">
        <f t="shared" si="447"/>
        <v>0</v>
      </c>
      <c r="AQ1752" s="116">
        <f t="shared" si="448"/>
        <v>441</v>
      </c>
    </row>
    <row r="1753" spans="1:43" x14ac:dyDescent="0.25">
      <c r="A1753" s="119" t="s">
        <v>2175</v>
      </c>
      <c r="B1753" s="119" t="s">
        <v>2182</v>
      </c>
      <c r="C1753" s="120">
        <v>0</v>
      </c>
      <c r="D1753" s="120">
        <v>0</v>
      </c>
      <c r="E1753" s="120">
        <v>0</v>
      </c>
      <c r="F1753" s="120">
        <v>0</v>
      </c>
      <c r="G1753" s="120">
        <v>0</v>
      </c>
      <c r="H1753" s="120">
        <v>0</v>
      </c>
      <c r="I1753" s="120">
        <v>0</v>
      </c>
      <c r="J1753" s="120">
        <v>0</v>
      </c>
      <c r="K1753" s="120">
        <v>0</v>
      </c>
      <c r="L1753" s="120">
        <v>0</v>
      </c>
      <c r="M1753" s="120">
        <v>376</v>
      </c>
      <c r="N1753" s="120">
        <v>343</v>
      </c>
      <c r="O1753" s="120">
        <v>364</v>
      </c>
      <c r="P1753" s="120">
        <v>317</v>
      </c>
      <c r="Q1753" s="120">
        <v>4</v>
      </c>
      <c r="R1753" s="120">
        <v>1404</v>
      </c>
      <c r="AB1753" s="116">
        <f t="shared" si="433"/>
        <v>0</v>
      </c>
      <c r="AC1753" s="116">
        <f t="shared" si="434"/>
        <v>0</v>
      </c>
      <c r="AD1753" s="116">
        <f t="shared" si="435"/>
        <v>0</v>
      </c>
      <c r="AE1753" s="116">
        <f t="shared" si="436"/>
        <v>0</v>
      </c>
      <c r="AF1753" s="116">
        <f t="shared" si="437"/>
        <v>0</v>
      </c>
      <c r="AG1753" s="116">
        <f t="shared" si="438"/>
        <v>0</v>
      </c>
      <c r="AH1753" s="116">
        <f t="shared" si="439"/>
        <v>0</v>
      </c>
      <c r="AI1753" s="116">
        <f t="shared" si="440"/>
        <v>0</v>
      </c>
      <c r="AJ1753" s="116">
        <f t="shared" si="441"/>
        <v>0</v>
      </c>
      <c r="AK1753" s="116">
        <f t="shared" si="442"/>
        <v>0</v>
      </c>
      <c r="AL1753" s="116">
        <f t="shared" si="443"/>
        <v>376</v>
      </c>
      <c r="AM1753" s="116">
        <f t="shared" si="444"/>
        <v>343</v>
      </c>
      <c r="AN1753" s="116">
        <f t="shared" si="445"/>
        <v>364</v>
      </c>
      <c r="AO1753" s="116">
        <f t="shared" si="446"/>
        <v>317</v>
      </c>
      <c r="AP1753" s="116">
        <f t="shared" si="447"/>
        <v>4</v>
      </c>
      <c r="AQ1753" s="116">
        <f t="shared" si="448"/>
        <v>1404</v>
      </c>
    </row>
    <row r="1754" spans="1:43" x14ac:dyDescent="0.25">
      <c r="A1754" s="119" t="s">
        <v>998</v>
      </c>
      <c r="B1754" s="119" t="s">
        <v>2183</v>
      </c>
      <c r="C1754" s="120">
        <v>0</v>
      </c>
      <c r="D1754" s="120">
        <v>0</v>
      </c>
      <c r="E1754" s="120">
        <v>0</v>
      </c>
      <c r="F1754" s="120">
        <v>0</v>
      </c>
      <c r="G1754" s="120">
        <v>163</v>
      </c>
      <c r="H1754" s="120">
        <v>143</v>
      </c>
      <c r="I1754" s="120">
        <v>161</v>
      </c>
      <c r="J1754" s="120">
        <v>0</v>
      </c>
      <c r="K1754" s="120">
        <v>0</v>
      </c>
      <c r="L1754" s="120">
        <v>0</v>
      </c>
      <c r="M1754" s="120">
        <v>0</v>
      </c>
      <c r="N1754" s="120">
        <v>0</v>
      </c>
      <c r="O1754" s="120">
        <v>0</v>
      </c>
      <c r="P1754" s="120">
        <v>0</v>
      </c>
      <c r="Q1754" s="120">
        <v>0</v>
      </c>
      <c r="R1754" s="120">
        <v>467</v>
      </c>
      <c r="AB1754" s="116">
        <f t="shared" si="433"/>
        <v>0</v>
      </c>
      <c r="AC1754" s="116">
        <f t="shared" si="434"/>
        <v>0</v>
      </c>
      <c r="AD1754" s="116">
        <f t="shared" si="435"/>
        <v>0</v>
      </c>
      <c r="AE1754" s="116">
        <f t="shared" si="436"/>
        <v>0</v>
      </c>
      <c r="AF1754" s="116">
        <f t="shared" si="437"/>
        <v>163</v>
      </c>
      <c r="AG1754" s="116">
        <f t="shared" si="438"/>
        <v>143</v>
      </c>
      <c r="AH1754" s="116">
        <f t="shared" si="439"/>
        <v>161</v>
      </c>
      <c r="AI1754" s="116">
        <f t="shared" si="440"/>
        <v>0</v>
      </c>
      <c r="AJ1754" s="116">
        <f t="shared" si="441"/>
        <v>0</v>
      </c>
      <c r="AK1754" s="116">
        <f t="shared" si="442"/>
        <v>0</v>
      </c>
      <c r="AL1754" s="116">
        <f t="shared" si="443"/>
        <v>0</v>
      </c>
      <c r="AM1754" s="116">
        <f t="shared" si="444"/>
        <v>0</v>
      </c>
      <c r="AN1754" s="116">
        <f t="shared" si="445"/>
        <v>0</v>
      </c>
      <c r="AO1754" s="116">
        <f t="shared" si="446"/>
        <v>0</v>
      </c>
      <c r="AP1754" s="116">
        <f t="shared" si="447"/>
        <v>0</v>
      </c>
      <c r="AQ1754" s="116">
        <f t="shared" si="448"/>
        <v>467</v>
      </c>
    </row>
    <row r="1755" spans="1:43" x14ac:dyDescent="0.25">
      <c r="A1755" s="119" t="s">
        <v>998</v>
      </c>
      <c r="B1755" s="119" t="s">
        <v>2184</v>
      </c>
      <c r="C1755" s="120">
        <v>48</v>
      </c>
      <c r="D1755" s="120">
        <v>151</v>
      </c>
      <c r="E1755" s="120">
        <v>140</v>
      </c>
      <c r="F1755" s="120">
        <v>148</v>
      </c>
      <c r="G1755" s="120">
        <v>0</v>
      </c>
      <c r="H1755" s="120">
        <v>0</v>
      </c>
      <c r="I1755" s="120">
        <v>0</v>
      </c>
      <c r="J1755" s="120">
        <v>0</v>
      </c>
      <c r="K1755" s="120">
        <v>0</v>
      </c>
      <c r="L1755" s="120">
        <v>0</v>
      </c>
      <c r="M1755" s="120">
        <v>0</v>
      </c>
      <c r="N1755" s="120">
        <v>0</v>
      </c>
      <c r="O1755" s="120">
        <v>0</v>
      </c>
      <c r="P1755" s="120">
        <v>0</v>
      </c>
      <c r="Q1755" s="120">
        <v>0</v>
      </c>
      <c r="R1755" s="120">
        <v>487</v>
      </c>
      <c r="AB1755" s="116">
        <f t="shared" si="433"/>
        <v>48</v>
      </c>
      <c r="AC1755" s="116">
        <f t="shared" si="434"/>
        <v>151</v>
      </c>
      <c r="AD1755" s="116">
        <f t="shared" si="435"/>
        <v>140</v>
      </c>
      <c r="AE1755" s="116">
        <f t="shared" si="436"/>
        <v>148</v>
      </c>
      <c r="AF1755" s="116">
        <f t="shared" si="437"/>
        <v>0</v>
      </c>
      <c r="AG1755" s="116">
        <f t="shared" si="438"/>
        <v>0</v>
      </c>
      <c r="AH1755" s="116">
        <f t="shared" si="439"/>
        <v>0</v>
      </c>
      <c r="AI1755" s="116">
        <f t="shared" si="440"/>
        <v>0</v>
      </c>
      <c r="AJ1755" s="116">
        <f t="shared" si="441"/>
        <v>0</v>
      </c>
      <c r="AK1755" s="116">
        <f t="shared" si="442"/>
        <v>0</v>
      </c>
      <c r="AL1755" s="116">
        <f t="shared" si="443"/>
        <v>0</v>
      </c>
      <c r="AM1755" s="116">
        <f t="shared" si="444"/>
        <v>0</v>
      </c>
      <c r="AN1755" s="116">
        <f t="shared" si="445"/>
        <v>0</v>
      </c>
      <c r="AO1755" s="116">
        <f t="shared" si="446"/>
        <v>0</v>
      </c>
      <c r="AP1755" s="116">
        <f t="shared" si="447"/>
        <v>0</v>
      </c>
      <c r="AQ1755" s="116">
        <f t="shared" si="448"/>
        <v>487</v>
      </c>
    </row>
    <row r="1756" spans="1:43" x14ac:dyDescent="0.25">
      <c r="A1756" s="119" t="s">
        <v>998</v>
      </c>
      <c r="B1756" s="119" t="s">
        <v>2185</v>
      </c>
      <c r="C1756" s="120">
        <v>0</v>
      </c>
      <c r="D1756" s="120">
        <v>0</v>
      </c>
      <c r="E1756" s="120">
        <v>0</v>
      </c>
      <c r="F1756" s="120">
        <v>0</v>
      </c>
      <c r="G1756" s="120">
        <v>0</v>
      </c>
      <c r="H1756" s="120">
        <v>0</v>
      </c>
      <c r="I1756" s="120">
        <v>0</v>
      </c>
      <c r="J1756" s="120">
        <v>0</v>
      </c>
      <c r="K1756" s="120">
        <v>0</v>
      </c>
      <c r="L1756" s="120">
        <v>0</v>
      </c>
      <c r="M1756" s="120">
        <v>126</v>
      </c>
      <c r="N1756" s="120">
        <v>148</v>
      </c>
      <c r="O1756" s="120">
        <v>144</v>
      </c>
      <c r="P1756" s="120">
        <v>148</v>
      </c>
      <c r="Q1756" s="120">
        <v>2</v>
      </c>
      <c r="R1756" s="120">
        <v>568</v>
      </c>
      <c r="AB1756" s="116">
        <f t="shared" si="433"/>
        <v>0</v>
      </c>
      <c r="AC1756" s="116">
        <f t="shared" si="434"/>
        <v>0</v>
      </c>
      <c r="AD1756" s="116">
        <f t="shared" si="435"/>
        <v>0</v>
      </c>
      <c r="AE1756" s="116">
        <f t="shared" si="436"/>
        <v>0</v>
      </c>
      <c r="AF1756" s="116">
        <f t="shared" si="437"/>
        <v>0</v>
      </c>
      <c r="AG1756" s="116">
        <f t="shared" si="438"/>
        <v>0</v>
      </c>
      <c r="AH1756" s="116">
        <f t="shared" si="439"/>
        <v>0</v>
      </c>
      <c r="AI1756" s="116">
        <f t="shared" si="440"/>
        <v>0</v>
      </c>
      <c r="AJ1756" s="116">
        <f t="shared" si="441"/>
        <v>0</v>
      </c>
      <c r="AK1756" s="116">
        <f t="shared" si="442"/>
        <v>0</v>
      </c>
      <c r="AL1756" s="116">
        <f t="shared" si="443"/>
        <v>126</v>
      </c>
      <c r="AM1756" s="116">
        <f t="shared" si="444"/>
        <v>148</v>
      </c>
      <c r="AN1756" s="116">
        <f t="shared" si="445"/>
        <v>144</v>
      </c>
      <c r="AO1756" s="116">
        <f t="shared" si="446"/>
        <v>148</v>
      </c>
      <c r="AP1756" s="116">
        <f t="shared" si="447"/>
        <v>2</v>
      </c>
      <c r="AQ1756" s="116">
        <f t="shared" si="448"/>
        <v>568</v>
      </c>
    </row>
    <row r="1757" spans="1:43" x14ac:dyDescent="0.25">
      <c r="A1757" s="119" t="s">
        <v>998</v>
      </c>
      <c r="B1757" s="119" t="s">
        <v>2186</v>
      </c>
      <c r="C1757" s="120">
        <v>0</v>
      </c>
      <c r="D1757" s="120">
        <v>0</v>
      </c>
      <c r="E1757" s="120">
        <v>0</v>
      </c>
      <c r="F1757" s="120">
        <v>0</v>
      </c>
      <c r="G1757" s="120">
        <v>0</v>
      </c>
      <c r="H1757" s="120">
        <v>0</v>
      </c>
      <c r="I1757" s="120">
        <v>0</v>
      </c>
      <c r="J1757" s="120">
        <v>141</v>
      </c>
      <c r="K1757" s="120">
        <v>146</v>
      </c>
      <c r="L1757" s="120">
        <v>152</v>
      </c>
      <c r="M1757" s="120">
        <v>0</v>
      </c>
      <c r="N1757" s="120">
        <v>0</v>
      </c>
      <c r="O1757" s="120">
        <v>0</v>
      </c>
      <c r="P1757" s="120">
        <v>0</v>
      </c>
      <c r="Q1757" s="120">
        <v>0</v>
      </c>
      <c r="R1757" s="120">
        <v>439</v>
      </c>
      <c r="AB1757" s="116">
        <f t="shared" si="433"/>
        <v>0</v>
      </c>
      <c r="AC1757" s="116">
        <f t="shared" si="434"/>
        <v>0</v>
      </c>
      <c r="AD1757" s="116">
        <f t="shared" si="435"/>
        <v>0</v>
      </c>
      <c r="AE1757" s="116">
        <f t="shared" si="436"/>
        <v>0</v>
      </c>
      <c r="AF1757" s="116">
        <f t="shared" si="437"/>
        <v>0</v>
      </c>
      <c r="AG1757" s="116">
        <f t="shared" si="438"/>
        <v>0</v>
      </c>
      <c r="AH1757" s="116">
        <f t="shared" si="439"/>
        <v>0</v>
      </c>
      <c r="AI1757" s="116">
        <f t="shared" si="440"/>
        <v>141</v>
      </c>
      <c r="AJ1757" s="116">
        <f t="shared" si="441"/>
        <v>146</v>
      </c>
      <c r="AK1757" s="116">
        <f t="shared" si="442"/>
        <v>152</v>
      </c>
      <c r="AL1757" s="116">
        <f t="shared" si="443"/>
        <v>0</v>
      </c>
      <c r="AM1757" s="116">
        <f t="shared" si="444"/>
        <v>0</v>
      </c>
      <c r="AN1757" s="116">
        <f t="shared" si="445"/>
        <v>0</v>
      </c>
      <c r="AO1757" s="116">
        <f t="shared" si="446"/>
        <v>0</v>
      </c>
      <c r="AP1757" s="116">
        <f t="shared" si="447"/>
        <v>0</v>
      </c>
      <c r="AQ1757" s="116">
        <f t="shared" si="448"/>
        <v>439</v>
      </c>
    </row>
    <row r="1758" spans="1:43" x14ac:dyDescent="0.25">
      <c r="A1758" s="119" t="s">
        <v>2187</v>
      </c>
      <c r="B1758" s="119" t="s">
        <v>2188</v>
      </c>
      <c r="C1758" s="120">
        <v>141</v>
      </c>
      <c r="D1758" s="120">
        <v>57</v>
      </c>
      <c r="E1758" s="120">
        <v>53</v>
      </c>
      <c r="F1758" s="120">
        <v>60</v>
      </c>
      <c r="G1758" s="120">
        <v>46</v>
      </c>
      <c r="H1758" s="120">
        <v>48</v>
      </c>
      <c r="I1758" s="120">
        <v>46</v>
      </c>
      <c r="J1758" s="120">
        <v>0</v>
      </c>
      <c r="K1758" s="120">
        <v>0</v>
      </c>
      <c r="L1758" s="120">
        <v>0</v>
      </c>
      <c r="M1758" s="120">
        <v>0</v>
      </c>
      <c r="N1758" s="120">
        <v>0</v>
      </c>
      <c r="O1758" s="120">
        <v>0</v>
      </c>
      <c r="P1758" s="120">
        <v>0</v>
      </c>
      <c r="Q1758" s="120">
        <v>0</v>
      </c>
      <c r="R1758" s="120">
        <v>451</v>
      </c>
      <c r="AB1758" s="116">
        <f t="shared" si="433"/>
        <v>141</v>
      </c>
      <c r="AC1758" s="116">
        <f t="shared" si="434"/>
        <v>57</v>
      </c>
      <c r="AD1758" s="116">
        <f t="shared" si="435"/>
        <v>53</v>
      </c>
      <c r="AE1758" s="116">
        <f t="shared" si="436"/>
        <v>60</v>
      </c>
      <c r="AF1758" s="116">
        <f t="shared" si="437"/>
        <v>46</v>
      </c>
      <c r="AG1758" s="116">
        <f t="shared" si="438"/>
        <v>48</v>
      </c>
      <c r="AH1758" s="116">
        <f t="shared" si="439"/>
        <v>46</v>
      </c>
      <c r="AI1758" s="116">
        <f t="shared" si="440"/>
        <v>0</v>
      </c>
      <c r="AJ1758" s="116">
        <f t="shared" si="441"/>
        <v>0</v>
      </c>
      <c r="AK1758" s="116">
        <f t="shared" si="442"/>
        <v>0</v>
      </c>
      <c r="AL1758" s="116">
        <f t="shared" si="443"/>
        <v>0</v>
      </c>
      <c r="AM1758" s="116">
        <f t="shared" si="444"/>
        <v>0</v>
      </c>
      <c r="AN1758" s="116">
        <f t="shared" si="445"/>
        <v>0</v>
      </c>
      <c r="AO1758" s="116">
        <f t="shared" si="446"/>
        <v>0</v>
      </c>
      <c r="AP1758" s="116">
        <f t="shared" si="447"/>
        <v>0</v>
      </c>
      <c r="AQ1758" s="116">
        <f t="shared" si="448"/>
        <v>451</v>
      </c>
    </row>
    <row r="1759" spans="1:43" x14ac:dyDescent="0.25">
      <c r="A1759" s="119" t="s">
        <v>2187</v>
      </c>
      <c r="B1759" s="119" t="s">
        <v>2189</v>
      </c>
      <c r="C1759" s="120">
        <v>0</v>
      </c>
      <c r="D1759" s="120">
        <v>0</v>
      </c>
      <c r="E1759" s="120">
        <v>0</v>
      </c>
      <c r="F1759" s="120">
        <v>0</v>
      </c>
      <c r="G1759" s="120">
        <v>0</v>
      </c>
      <c r="H1759" s="120">
        <v>0</v>
      </c>
      <c r="I1759" s="120">
        <v>0</v>
      </c>
      <c r="J1759" s="120">
        <v>163</v>
      </c>
      <c r="K1759" s="120">
        <v>133</v>
      </c>
      <c r="L1759" s="120">
        <v>159</v>
      </c>
      <c r="M1759" s="120">
        <v>0</v>
      </c>
      <c r="N1759" s="120">
        <v>0</v>
      </c>
      <c r="O1759" s="120">
        <v>0</v>
      </c>
      <c r="P1759" s="120">
        <v>0</v>
      </c>
      <c r="Q1759" s="120">
        <v>0</v>
      </c>
      <c r="R1759" s="120">
        <v>455</v>
      </c>
      <c r="AB1759" s="116">
        <f t="shared" si="433"/>
        <v>0</v>
      </c>
      <c r="AC1759" s="116">
        <f t="shared" si="434"/>
        <v>0</v>
      </c>
      <c r="AD1759" s="116">
        <f t="shared" si="435"/>
        <v>0</v>
      </c>
      <c r="AE1759" s="116">
        <f t="shared" si="436"/>
        <v>0</v>
      </c>
      <c r="AF1759" s="116">
        <f t="shared" si="437"/>
        <v>0</v>
      </c>
      <c r="AG1759" s="116">
        <f t="shared" si="438"/>
        <v>0</v>
      </c>
      <c r="AH1759" s="116">
        <f t="shared" si="439"/>
        <v>0</v>
      </c>
      <c r="AI1759" s="116">
        <f t="shared" si="440"/>
        <v>163</v>
      </c>
      <c r="AJ1759" s="116">
        <f t="shared" si="441"/>
        <v>133</v>
      </c>
      <c r="AK1759" s="116">
        <f t="shared" si="442"/>
        <v>159</v>
      </c>
      <c r="AL1759" s="116">
        <f t="shared" si="443"/>
        <v>0</v>
      </c>
      <c r="AM1759" s="116">
        <f t="shared" si="444"/>
        <v>0</v>
      </c>
      <c r="AN1759" s="116">
        <f t="shared" si="445"/>
        <v>0</v>
      </c>
      <c r="AO1759" s="116">
        <f t="shared" si="446"/>
        <v>0</v>
      </c>
      <c r="AP1759" s="116">
        <f t="shared" si="447"/>
        <v>0</v>
      </c>
      <c r="AQ1759" s="116">
        <f t="shared" si="448"/>
        <v>455</v>
      </c>
    </row>
    <row r="1760" spans="1:43" x14ac:dyDescent="0.25">
      <c r="A1760" s="119" t="s">
        <v>2187</v>
      </c>
      <c r="B1760" s="119" t="s">
        <v>2190</v>
      </c>
      <c r="C1760" s="120">
        <v>0</v>
      </c>
      <c r="D1760" s="120">
        <v>60</v>
      </c>
      <c r="E1760" s="120">
        <v>61</v>
      </c>
      <c r="F1760" s="120">
        <v>58</v>
      </c>
      <c r="G1760" s="120">
        <v>66</v>
      </c>
      <c r="H1760" s="120">
        <v>46</v>
      </c>
      <c r="I1760" s="120">
        <v>61</v>
      </c>
      <c r="J1760" s="120">
        <v>0</v>
      </c>
      <c r="K1760" s="120">
        <v>0</v>
      </c>
      <c r="L1760" s="120">
        <v>0</v>
      </c>
      <c r="M1760" s="120">
        <v>0</v>
      </c>
      <c r="N1760" s="120">
        <v>0</v>
      </c>
      <c r="O1760" s="120">
        <v>0</v>
      </c>
      <c r="P1760" s="120">
        <v>0</v>
      </c>
      <c r="Q1760" s="120">
        <v>0</v>
      </c>
      <c r="R1760" s="120">
        <v>352</v>
      </c>
      <c r="AB1760" s="116">
        <f t="shared" si="433"/>
        <v>0</v>
      </c>
      <c r="AC1760" s="116">
        <f t="shared" si="434"/>
        <v>60</v>
      </c>
      <c r="AD1760" s="116">
        <f t="shared" si="435"/>
        <v>61</v>
      </c>
      <c r="AE1760" s="116">
        <f t="shared" si="436"/>
        <v>58</v>
      </c>
      <c r="AF1760" s="116">
        <f t="shared" si="437"/>
        <v>66</v>
      </c>
      <c r="AG1760" s="116">
        <f t="shared" si="438"/>
        <v>46</v>
      </c>
      <c r="AH1760" s="116">
        <f t="shared" si="439"/>
        <v>61</v>
      </c>
      <c r="AI1760" s="116">
        <f t="shared" si="440"/>
        <v>0</v>
      </c>
      <c r="AJ1760" s="116">
        <f t="shared" si="441"/>
        <v>0</v>
      </c>
      <c r="AK1760" s="116">
        <f t="shared" si="442"/>
        <v>0</v>
      </c>
      <c r="AL1760" s="116">
        <f t="shared" si="443"/>
        <v>0</v>
      </c>
      <c r="AM1760" s="116">
        <f t="shared" si="444"/>
        <v>0</v>
      </c>
      <c r="AN1760" s="116">
        <f t="shared" si="445"/>
        <v>0</v>
      </c>
      <c r="AO1760" s="116">
        <f t="shared" si="446"/>
        <v>0</v>
      </c>
      <c r="AP1760" s="116">
        <f t="shared" si="447"/>
        <v>0</v>
      </c>
      <c r="AQ1760" s="116">
        <f t="shared" si="448"/>
        <v>352</v>
      </c>
    </row>
    <row r="1761" spans="1:43" x14ac:dyDescent="0.25">
      <c r="A1761" s="119" t="s">
        <v>2187</v>
      </c>
      <c r="B1761" s="119" t="s">
        <v>2191</v>
      </c>
      <c r="C1761" s="120">
        <v>0</v>
      </c>
      <c r="D1761" s="120">
        <v>71</v>
      </c>
      <c r="E1761" s="120">
        <v>78</v>
      </c>
      <c r="F1761" s="120">
        <v>74</v>
      </c>
      <c r="G1761" s="120">
        <v>65</v>
      </c>
      <c r="H1761" s="120">
        <v>63</v>
      </c>
      <c r="I1761" s="120">
        <v>67</v>
      </c>
      <c r="J1761" s="120">
        <v>0</v>
      </c>
      <c r="K1761" s="120">
        <v>0</v>
      </c>
      <c r="L1761" s="120">
        <v>0</v>
      </c>
      <c r="M1761" s="120">
        <v>0</v>
      </c>
      <c r="N1761" s="120">
        <v>0</v>
      </c>
      <c r="O1761" s="120">
        <v>0</v>
      </c>
      <c r="P1761" s="120">
        <v>0</v>
      </c>
      <c r="Q1761" s="120">
        <v>0</v>
      </c>
      <c r="R1761" s="120">
        <v>418</v>
      </c>
      <c r="AB1761" s="116">
        <f t="shared" si="433"/>
        <v>0</v>
      </c>
      <c r="AC1761" s="116">
        <f t="shared" si="434"/>
        <v>71</v>
      </c>
      <c r="AD1761" s="116">
        <f t="shared" si="435"/>
        <v>78</v>
      </c>
      <c r="AE1761" s="116">
        <f t="shared" si="436"/>
        <v>74</v>
      </c>
      <c r="AF1761" s="116">
        <f t="shared" si="437"/>
        <v>65</v>
      </c>
      <c r="AG1761" s="116">
        <f t="shared" si="438"/>
        <v>63</v>
      </c>
      <c r="AH1761" s="116">
        <f t="shared" si="439"/>
        <v>67</v>
      </c>
      <c r="AI1761" s="116">
        <f t="shared" si="440"/>
        <v>0</v>
      </c>
      <c r="AJ1761" s="116">
        <f t="shared" si="441"/>
        <v>0</v>
      </c>
      <c r="AK1761" s="116">
        <f t="shared" si="442"/>
        <v>0</v>
      </c>
      <c r="AL1761" s="116">
        <f t="shared" si="443"/>
        <v>0</v>
      </c>
      <c r="AM1761" s="116">
        <f t="shared" si="444"/>
        <v>0</v>
      </c>
      <c r="AN1761" s="116">
        <f t="shared" si="445"/>
        <v>0</v>
      </c>
      <c r="AO1761" s="116">
        <f t="shared" si="446"/>
        <v>0</v>
      </c>
      <c r="AP1761" s="116">
        <f t="shared" si="447"/>
        <v>0</v>
      </c>
      <c r="AQ1761" s="116">
        <f t="shared" si="448"/>
        <v>418</v>
      </c>
    </row>
    <row r="1762" spans="1:43" x14ac:dyDescent="0.25">
      <c r="A1762" s="119" t="s">
        <v>2187</v>
      </c>
      <c r="B1762" s="119" t="s">
        <v>1467</v>
      </c>
      <c r="C1762" s="120">
        <v>0</v>
      </c>
      <c r="D1762" s="120">
        <v>0</v>
      </c>
      <c r="E1762" s="120">
        <v>0</v>
      </c>
      <c r="F1762" s="120">
        <v>0</v>
      </c>
      <c r="G1762" s="120">
        <v>0</v>
      </c>
      <c r="H1762" s="120">
        <v>0</v>
      </c>
      <c r="I1762" s="120">
        <v>0</v>
      </c>
      <c r="J1762" s="120">
        <v>171</v>
      </c>
      <c r="K1762" s="120">
        <v>173</v>
      </c>
      <c r="L1762" s="120">
        <v>177</v>
      </c>
      <c r="M1762" s="120">
        <v>0</v>
      </c>
      <c r="N1762" s="120">
        <v>0</v>
      </c>
      <c r="O1762" s="120">
        <v>0</v>
      </c>
      <c r="P1762" s="120">
        <v>0</v>
      </c>
      <c r="Q1762" s="120">
        <v>0</v>
      </c>
      <c r="R1762" s="120">
        <v>521</v>
      </c>
      <c r="AB1762" s="116">
        <f t="shared" si="433"/>
        <v>0</v>
      </c>
      <c r="AC1762" s="116">
        <f t="shared" si="434"/>
        <v>0</v>
      </c>
      <c r="AD1762" s="116">
        <f t="shared" si="435"/>
        <v>0</v>
      </c>
      <c r="AE1762" s="116">
        <f t="shared" si="436"/>
        <v>0</v>
      </c>
      <c r="AF1762" s="116">
        <f t="shared" si="437"/>
        <v>0</v>
      </c>
      <c r="AG1762" s="116">
        <f t="shared" si="438"/>
        <v>0</v>
      </c>
      <c r="AH1762" s="116">
        <f t="shared" si="439"/>
        <v>0</v>
      </c>
      <c r="AI1762" s="116">
        <f t="shared" si="440"/>
        <v>171</v>
      </c>
      <c r="AJ1762" s="116">
        <f t="shared" si="441"/>
        <v>173</v>
      </c>
      <c r="AK1762" s="116">
        <f t="shared" si="442"/>
        <v>177</v>
      </c>
      <c r="AL1762" s="116">
        <f t="shared" si="443"/>
        <v>0</v>
      </c>
      <c r="AM1762" s="116">
        <f t="shared" si="444"/>
        <v>0</v>
      </c>
      <c r="AN1762" s="116">
        <f t="shared" si="445"/>
        <v>0</v>
      </c>
      <c r="AO1762" s="116">
        <f t="shared" si="446"/>
        <v>0</v>
      </c>
      <c r="AP1762" s="116">
        <f t="shared" si="447"/>
        <v>0</v>
      </c>
      <c r="AQ1762" s="116">
        <f t="shared" si="448"/>
        <v>521</v>
      </c>
    </row>
    <row r="1763" spans="1:43" x14ac:dyDescent="0.25">
      <c r="A1763" s="119" t="s">
        <v>2187</v>
      </c>
      <c r="B1763" s="119" t="s">
        <v>2192</v>
      </c>
      <c r="C1763" s="120">
        <v>0</v>
      </c>
      <c r="D1763" s="120">
        <v>36</v>
      </c>
      <c r="E1763" s="120">
        <v>31</v>
      </c>
      <c r="F1763" s="120">
        <v>42</v>
      </c>
      <c r="G1763" s="120">
        <v>42</v>
      </c>
      <c r="H1763" s="120">
        <v>35</v>
      </c>
      <c r="I1763" s="120">
        <v>23</v>
      </c>
      <c r="J1763" s="120">
        <v>0</v>
      </c>
      <c r="K1763" s="120">
        <v>0</v>
      </c>
      <c r="L1763" s="120">
        <v>0</v>
      </c>
      <c r="M1763" s="120">
        <v>0</v>
      </c>
      <c r="N1763" s="120">
        <v>0</v>
      </c>
      <c r="O1763" s="120">
        <v>0</v>
      </c>
      <c r="P1763" s="120">
        <v>0</v>
      </c>
      <c r="Q1763" s="120">
        <v>0</v>
      </c>
      <c r="R1763" s="118">
        <v>209</v>
      </c>
      <c r="AB1763" s="116">
        <f t="shared" si="433"/>
        <v>0</v>
      </c>
      <c r="AC1763" s="116">
        <f t="shared" si="434"/>
        <v>36</v>
      </c>
      <c r="AD1763" s="116">
        <f t="shared" si="435"/>
        <v>31</v>
      </c>
      <c r="AE1763" s="116">
        <f t="shared" si="436"/>
        <v>42</v>
      </c>
      <c r="AF1763" s="116">
        <f t="shared" si="437"/>
        <v>42</v>
      </c>
      <c r="AG1763" s="116">
        <f t="shared" si="438"/>
        <v>35</v>
      </c>
      <c r="AH1763" s="116">
        <f t="shared" si="439"/>
        <v>23</v>
      </c>
      <c r="AI1763" s="116">
        <f t="shared" si="440"/>
        <v>0</v>
      </c>
      <c r="AJ1763" s="116">
        <f t="shared" si="441"/>
        <v>0</v>
      </c>
      <c r="AK1763" s="116">
        <f t="shared" si="442"/>
        <v>0</v>
      </c>
      <c r="AL1763" s="116">
        <f t="shared" si="443"/>
        <v>0</v>
      </c>
      <c r="AM1763" s="116">
        <f t="shared" si="444"/>
        <v>0</v>
      </c>
      <c r="AN1763" s="116">
        <f t="shared" si="445"/>
        <v>0</v>
      </c>
      <c r="AO1763" s="116">
        <f t="shared" si="446"/>
        <v>0</v>
      </c>
      <c r="AP1763" s="116">
        <f t="shared" si="447"/>
        <v>0</v>
      </c>
      <c r="AQ1763" s="116">
        <f t="shared" si="448"/>
        <v>209</v>
      </c>
    </row>
    <row r="1764" spans="1:43" x14ac:dyDescent="0.25">
      <c r="A1764" s="119" t="s">
        <v>2187</v>
      </c>
      <c r="B1764" s="119" t="s">
        <v>2193</v>
      </c>
      <c r="C1764" s="120">
        <v>0</v>
      </c>
      <c r="D1764" s="120">
        <v>48</v>
      </c>
      <c r="E1764" s="120">
        <v>53</v>
      </c>
      <c r="F1764" s="120">
        <v>58</v>
      </c>
      <c r="G1764" s="120">
        <v>50</v>
      </c>
      <c r="H1764" s="120">
        <v>54</v>
      </c>
      <c r="I1764" s="120">
        <v>60</v>
      </c>
      <c r="J1764" s="120">
        <v>0</v>
      </c>
      <c r="K1764" s="120">
        <v>0</v>
      </c>
      <c r="L1764" s="120">
        <v>0</v>
      </c>
      <c r="M1764" s="120">
        <v>0</v>
      </c>
      <c r="N1764" s="120">
        <v>0</v>
      </c>
      <c r="O1764" s="120">
        <v>0</v>
      </c>
      <c r="P1764" s="120">
        <v>0</v>
      </c>
      <c r="Q1764" s="120">
        <v>0</v>
      </c>
      <c r="R1764" s="120">
        <v>323</v>
      </c>
      <c r="AB1764" s="116">
        <f t="shared" si="433"/>
        <v>0</v>
      </c>
      <c r="AC1764" s="116">
        <f t="shared" si="434"/>
        <v>48</v>
      </c>
      <c r="AD1764" s="116">
        <f t="shared" si="435"/>
        <v>53</v>
      </c>
      <c r="AE1764" s="116">
        <f t="shared" si="436"/>
        <v>58</v>
      </c>
      <c r="AF1764" s="116">
        <f t="shared" si="437"/>
        <v>50</v>
      </c>
      <c r="AG1764" s="116">
        <f t="shared" si="438"/>
        <v>54</v>
      </c>
      <c r="AH1764" s="116">
        <f t="shared" si="439"/>
        <v>60</v>
      </c>
      <c r="AI1764" s="116">
        <f t="shared" si="440"/>
        <v>0</v>
      </c>
      <c r="AJ1764" s="116">
        <f t="shared" si="441"/>
        <v>0</v>
      </c>
      <c r="AK1764" s="116">
        <f t="shared" si="442"/>
        <v>0</v>
      </c>
      <c r="AL1764" s="116">
        <f t="shared" si="443"/>
        <v>0</v>
      </c>
      <c r="AM1764" s="116">
        <f t="shared" si="444"/>
        <v>0</v>
      </c>
      <c r="AN1764" s="116">
        <f t="shared" si="445"/>
        <v>0</v>
      </c>
      <c r="AO1764" s="116">
        <f t="shared" si="446"/>
        <v>0</v>
      </c>
      <c r="AP1764" s="116">
        <f t="shared" si="447"/>
        <v>0</v>
      </c>
      <c r="AQ1764" s="116">
        <f t="shared" si="448"/>
        <v>323</v>
      </c>
    </row>
    <row r="1765" spans="1:43" x14ac:dyDescent="0.25">
      <c r="A1765" s="119" t="s">
        <v>2187</v>
      </c>
      <c r="B1765" s="119" t="s">
        <v>2194</v>
      </c>
      <c r="C1765" s="120">
        <v>0</v>
      </c>
      <c r="D1765" s="120">
        <v>40</v>
      </c>
      <c r="E1765" s="120">
        <v>40</v>
      </c>
      <c r="F1765" s="120">
        <v>43</v>
      </c>
      <c r="G1765" s="120">
        <v>45</v>
      </c>
      <c r="H1765" s="120">
        <v>38</v>
      </c>
      <c r="I1765" s="120">
        <v>42</v>
      </c>
      <c r="J1765" s="120">
        <v>0</v>
      </c>
      <c r="K1765" s="120">
        <v>0</v>
      </c>
      <c r="L1765" s="120">
        <v>0</v>
      </c>
      <c r="M1765" s="120">
        <v>0</v>
      </c>
      <c r="N1765" s="120">
        <v>0</v>
      </c>
      <c r="O1765" s="120">
        <v>0</v>
      </c>
      <c r="P1765" s="120">
        <v>0</v>
      </c>
      <c r="Q1765" s="120">
        <v>0</v>
      </c>
      <c r="R1765" s="120">
        <v>248</v>
      </c>
      <c r="AB1765" s="116">
        <f t="shared" si="433"/>
        <v>0</v>
      </c>
      <c r="AC1765" s="116">
        <f t="shared" si="434"/>
        <v>40</v>
      </c>
      <c r="AD1765" s="116">
        <f t="shared" si="435"/>
        <v>40</v>
      </c>
      <c r="AE1765" s="116">
        <f t="shared" si="436"/>
        <v>43</v>
      </c>
      <c r="AF1765" s="116">
        <f t="shared" si="437"/>
        <v>45</v>
      </c>
      <c r="AG1765" s="116">
        <f t="shared" si="438"/>
        <v>38</v>
      </c>
      <c r="AH1765" s="116">
        <f t="shared" si="439"/>
        <v>42</v>
      </c>
      <c r="AI1765" s="116">
        <f t="shared" si="440"/>
        <v>0</v>
      </c>
      <c r="AJ1765" s="116">
        <f t="shared" si="441"/>
        <v>0</v>
      </c>
      <c r="AK1765" s="116">
        <f t="shared" si="442"/>
        <v>0</v>
      </c>
      <c r="AL1765" s="116">
        <f t="shared" si="443"/>
        <v>0</v>
      </c>
      <c r="AM1765" s="116">
        <f t="shared" si="444"/>
        <v>0</v>
      </c>
      <c r="AN1765" s="116">
        <f t="shared" si="445"/>
        <v>0</v>
      </c>
      <c r="AO1765" s="116">
        <f t="shared" si="446"/>
        <v>0</v>
      </c>
      <c r="AP1765" s="116">
        <f t="shared" si="447"/>
        <v>0</v>
      </c>
      <c r="AQ1765" s="116">
        <f t="shared" si="448"/>
        <v>248</v>
      </c>
    </row>
    <row r="1766" spans="1:43" x14ac:dyDescent="0.25">
      <c r="A1766" s="119" t="s">
        <v>2187</v>
      </c>
      <c r="B1766" s="119" t="s">
        <v>2195</v>
      </c>
      <c r="C1766" s="120">
        <v>32</v>
      </c>
      <c r="D1766" s="120">
        <v>43</v>
      </c>
      <c r="E1766" s="120">
        <v>39</v>
      </c>
      <c r="F1766" s="120">
        <v>44</v>
      </c>
      <c r="G1766" s="120">
        <v>38</v>
      </c>
      <c r="H1766" s="120">
        <v>43</v>
      </c>
      <c r="I1766" s="120">
        <v>45</v>
      </c>
      <c r="J1766" s="120">
        <v>0</v>
      </c>
      <c r="K1766" s="120">
        <v>0</v>
      </c>
      <c r="L1766" s="120">
        <v>0</v>
      </c>
      <c r="M1766" s="120">
        <v>0</v>
      </c>
      <c r="N1766" s="120">
        <v>0</v>
      </c>
      <c r="O1766" s="120">
        <v>0</v>
      </c>
      <c r="P1766" s="120">
        <v>0</v>
      </c>
      <c r="Q1766" s="120">
        <v>0</v>
      </c>
      <c r="R1766" s="118">
        <v>284</v>
      </c>
      <c r="AB1766" s="116">
        <f t="shared" si="433"/>
        <v>32</v>
      </c>
      <c r="AC1766" s="116">
        <f t="shared" si="434"/>
        <v>43</v>
      </c>
      <c r="AD1766" s="116">
        <f t="shared" si="435"/>
        <v>39</v>
      </c>
      <c r="AE1766" s="116">
        <f t="shared" si="436"/>
        <v>44</v>
      </c>
      <c r="AF1766" s="116">
        <f t="shared" si="437"/>
        <v>38</v>
      </c>
      <c r="AG1766" s="116">
        <f t="shared" si="438"/>
        <v>43</v>
      </c>
      <c r="AH1766" s="116">
        <f t="shared" si="439"/>
        <v>45</v>
      </c>
      <c r="AI1766" s="116">
        <f t="shared" si="440"/>
        <v>0</v>
      </c>
      <c r="AJ1766" s="116">
        <f t="shared" si="441"/>
        <v>0</v>
      </c>
      <c r="AK1766" s="116">
        <f t="shared" si="442"/>
        <v>0</v>
      </c>
      <c r="AL1766" s="116">
        <f t="shared" si="443"/>
        <v>0</v>
      </c>
      <c r="AM1766" s="116">
        <f t="shared" si="444"/>
        <v>0</v>
      </c>
      <c r="AN1766" s="116">
        <f t="shared" si="445"/>
        <v>0</v>
      </c>
      <c r="AO1766" s="116">
        <f t="shared" si="446"/>
        <v>0</v>
      </c>
      <c r="AP1766" s="116">
        <f t="shared" si="447"/>
        <v>0</v>
      </c>
      <c r="AQ1766" s="116">
        <f t="shared" si="448"/>
        <v>284</v>
      </c>
    </row>
    <row r="1767" spans="1:43" x14ac:dyDescent="0.25">
      <c r="A1767" s="119" t="s">
        <v>2187</v>
      </c>
      <c r="B1767" s="119" t="s">
        <v>2196</v>
      </c>
      <c r="C1767" s="120">
        <v>0</v>
      </c>
      <c r="D1767" s="120">
        <v>0</v>
      </c>
      <c r="E1767" s="120">
        <v>0</v>
      </c>
      <c r="F1767" s="120">
        <v>0</v>
      </c>
      <c r="G1767" s="120">
        <v>0</v>
      </c>
      <c r="H1767" s="120">
        <v>0</v>
      </c>
      <c r="I1767" s="120">
        <v>0</v>
      </c>
      <c r="J1767" s="120">
        <v>0</v>
      </c>
      <c r="K1767" s="120">
        <v>0</v>
      </c>
      <c r="L1767" s="120">
        <v>0</v>
      </c>
      <c r="M1767" s="120">
        <v>297</v>
      </c>
      <c r="N1767" s="120">
        <v>322</v>
      </c>
      <c r="O1767" s="120">
        <v>287</v>
      </c>
      <c r="P1767" s="120">
        <v>344</v>
      </c>
      <c r="Q1767" s="120">
        <v>9</v>
      </c>
      <c r="R1767" s="120">
        <v>1259</v>
      </c>
      <c r="AB1767" s="116">
        <f t="shared" si="433"/>
        <v>0</v>
      </c>
      <c r="AC1767" s="116">
        <f t="shared" si="434"/>
        <v>0</v>
      </c>
      <c r="AD1767" s="116">
        <f t="shared" si="435"/>
        <v>0</v>
      </c>
      <c r="AE1767" s="116">
        <f t="shared" si="436"/>
        <v>0</v>
      </c>
      <c r="AF1767" s="116">
        <f t="shared" si="437"/>
        <v>0</v>
      </c>
      <c r="AG1767" s="116">
        <f t="shared" si="438"/>
        <v>0</v>
      </c>
      <c r="AH1767" s="116">
        <f t="shared" si="439"/>
        <v>0</v>
      </c>
      <c r="AI1767" s="116">
        <f t="shared" si="440"/>
        <v>0</v>
      </c>
      <c r="AJ1767" s="116">
        <f t="shared" si="441"/>
        <v>0</v>
      </c>
      <c r="AK1767" s="116">
        <f t="shared" si="442"/>
        <v>0</v>
      </c>
      <c r="AL1767" s="116">
        <f t="shared" si="443"/>
        <v>297</v>
      </c>
      <c r="AM1767" s="116">
        <f t="shared" si="444"/>
        <v>322</v>
      </c>
      <c r="AN1767" s="116">
        <f t="shared" si="445"/>
        <v>287</v>
      </c>
      <c r="AO1767" s="116">
        <f t="shared" si="446"/>
        <v>344</v>
      </c>
      <c r="AP1767" s="116">
        <f t="shared" si="447"/>
        <v>9</v>
      </c>
      <c r="AQ1767" s="116">
        <f t="shared" si="448"/>
        <v>1259</v>
      </c>
    </row>
    <row r="1768" spans="1:43" x14ac:dyDescent="0.25">
      <c r="A1768" s="119" t="s">
        <v>2197</v>
      </c>
      <c r="B1768" s="119" t="s">
        <v>2198</v>
      </c>
      <c r="C1768" s="120">
        <v>46</v>
      </c>
      <c r="D1768" s="120">
        <v>97</v>
      </c>
      <c r="E1768" s="120">
        <v>89</v>
      </c>
      <c r="F1768" s="120">
        <v>72</v>
      </c>
      <c r="G1768" s="120">
        <v>72</v>
      </c>
      <c r="H1768" s="120">
        <v>70</v>
      </c>
      <c r="I1768" s="120">
        <v>76</v>
      </c>
      <c r="J1768" s="120">
        <v>93</v>
      </c>
      <c r="K1768" s="120">
        <v>0</v>
      </c>
      <c r="L1768" s="120">
        <v>0</v>
      </c>
      <c r="M1768" s="120">
        <v>0</v>
      </c>
      <c r="N1768" s="120">
        <v>0</v>
      </c>
      <c r="O1768" s="120">
        <v>0</v>
      </c>
      <c r="P1768" s="120">
        <v>0</v>
      </c>
      <c r="Q1768" s="120">
        <v>0</v>
      </c>
      <c r="R1768" s="120">
        <v>615</v>
      </c>
      <c r="AB1768" s="116">
        <f t="shared" si="433"/>
        <v>46</v>
      </c>
      <c r="AC1768" s="116">
        <f t="shared" si="434"/>
        <v>97</v>
      </c>
      <c r="AD1768" s="116">
        <f t="shared" si="435"/>
        <v>89</v>
      </c>
      <c r="AE1768" s="116">
        <f t="shared" si="436"/>
        <v>72</v>
      </c>
      <c r="AF1768" s="116">
        <f t="shared" si="437"/>
        <v>72</v>
      </c>
      <c r="AG1768" s="116">
        <f t="shared" si="438"/>
        <v>70</v>
      </c>
      <c r="AH1768" s="116">
        <f t="shared" si="439"/>
        <v>76</v>
      </c>
      <c r="AI1768" s="116">
        <f t="shared" si="440"/>
        <v>93</v>
      </c>
      <c r="AJ1768" s="116">
        <f t="shared" si="441"/>
        <v>0</v>
      </c>
      <c r="AK1768" s="116">
        <f t="shared" si="442"/>
        <v>0</v>
      </c>
      <c r="AL1768" s="116">
        <f t="shared" si="443"/>
        <v>0</v>
      </c>
      <c r="AM1768" s="116">
        <f t="shared" si="444"/>
        <v>0</v>
      </c>
      <c r="AN1768" s="116">
        <f t="shared" si="445"/>
        <v>0</v>
      </c>
      <c r="AO1768" s="116">
        <f t="shared" si="446"/>
        <v>0</v>
      </c>
      <c r="AP1768" s="116">
        <f t="shared" si="447"/>
        <v>0</v>
      </c>
      <c r="AQ1768" s="116">
        <f t="shared" si="448"/>
        <v>615</v>
      </c>
    </row>
    <row r="1769" spans="1:43" x14ac:dyDescent="0.25">
      <c r="A1769" s="119" t="s">
        <v>2197</v>
      </c>
      <c r="B1769" s="119" t="s">
        <v>2199</v>
      </c>
      <c r="C1769" s="120">
        <v>0</v>
      </c>
      <c r="D1769" s="120">
        <v>0</v>
      </c>
      <c r="E1769" s="120">
        <v>0</v>
      </c>
      <c r="F1769" s="120">
        <v>0</v>
      </c>
      <c r="G1769" s="120">
        <v>0</v>
      </c>
      <c r="H1769" s="120">
        <v>0</v>
      </c>
      <c r="I1769" s="120">
        <v>0</v>
      </c>
      <c r="J1769" s="120">
        <v>0</v>
      </c>
      <c r="K1769" s="120">
        <v>391</v>
      </c>
      <c r="L1769" s="120">
        <v>329</v>
      </c>
      <c r="M1769" s="120">
        <v>0</v>
      </c>
      <c r="N1769" s="120">
        <v>0</v>
      </c>
      <c r="O1769" s="120">
        <v>0</v>
      </c>
      <c r="P1769" s="120">
        <v>0</v>
      </c>
      <c r="Q1769" s="120">
        <v>0</v>
      </c>
      <c r="R1769" s="120">
        <v>720</v>
      </c>
      <c r="AB1769" s="116">
        <f t="shared" si="433"/>
        <v>0</v>
      </c>
      <c r="AC1769" s="116">
        <f t="shared" si="434"/>
        <v>0</v>
      </c>
      <c r="AD1769" s="116">
        <f t="shared" si="435"/>
        <v>0</v>
      </c>
      <c r="AE1769" s="116">
        <f t="shared" si="436"/>
        <v>0</v>
      </c>
      <c r="AF1769" s="116">
        <f t="shared" si="437"/>
        <v>0</v>
      </c>
      <c r="AG1769" s="116">
        <f t="shared" si="438"/>
        <v>0</v>
      </c>
      <c r="AH1769" s="116">
        <f t="shared" si="439"/>
        <v>0</v>
      </c>
      <c r="AI1769" s="116">
        <f t="shared" si="440"/>
        <v>0</v>
      </c>
      <c r="AJ1769" s="116">
        <f t="shared" si="441"/>
        <v>391</v>
      </c>
      <c r="AK1769" s="116">
        <f t="shared" si="442"/>
        <v>329</v>
      </c>
      <c r="AL1769" s="116">
        <f t="shared" si="443"/>
        <v>0</v>
      </c>
      <c r="AM1769" s="116">
        <f t="shared" si="444"/>
        <v>0</v>
      </c>
      <c r="AN1769" s="116">
        <f t="shared" si="445"/>
        <v>0</v>
      </c>
      <c r="AO1769" s="116">
        <f t="shared" si="446"/>
        <v>0</v>
      </c>
      <c r="AP1769" s="116">
        <f t="shared" si="447"/>
        <v>0</v>
      </c>
      <c r="AQ1769" s="116">
        <f t="shared" si="448"/>
        <v>720</v>
      </c>
    </row>
    <row r="1770" spans="1:43" x14ac:dyDescent="0.25">
      <c r="A1770" s="119" t="s">
        <v>2197</v>
      </c>
      <c r="B1770" s="119" t="s">
        <v>2200</v>
      </c>
      <c r="C1770" s="120">
        <v>0</v>
      </c>
      <c r="D1770" s="120">
        <v>0</v>
      </c>
      <c r="E1770" s="120">
        <v>0</v>
      </c>
      <c r="F1770" s="120">
        <v>0</v>
      </c>
      <c r="G1770" s="120">
        <v>0</v>
      </c>
      <c r="H1770" s="120">
        <v>0</v>
      </c>
      <c r="I1770" s="120">
        <v>0</v>
      </c>
      <c r="J1770" s="120">
        <v>0</v>
      </c>
      <c r="K1770" s="120">
        <v>0</v>
      </c>
      <c r="L1770" s="120">
        <v>0</v>
      </c>
      <c r="M1770" s="120">
        <v>277</v>
      </c>
      <c r="N1770" s="120">
        <v>269</v>
      </c>
      <c r="O1770" s="120">
        <v>248</v>
      </c>
      <c r="P1770" s="120">
        <v>256</v>
      </c>
      <c r="Q1770" s="120">
        <v>23</v>
      </c>
      <c r="R1770" s="120">
        <v>1073</v>
      </c>
      <c r="AB1770" s="116">
        <f t="shared" si="433"/>
        <v>0</v>
      </c>
      <c r="AC1770" s="116">
        <f t="shared" si="434"/>
        <v>0</v>
      </c>
      <c r="AD1770" s="116">
        <f t="shared" si="435"/>
        <v>0</v>
      </c>
      <c r="AE1770" s="116">
        <f t="shared" si="436"/>
        <v>0</v>
      </c>
      <c r="AF1770" s="116">
        <f t="shared" si="437"/>
        <v>0</v>
      </c>
      <c r="AG1770" s="116">
        <f t="shared" si="438"/>
        <v>0</v>
      </c>
      <c r="AH1770" s="116">
        <f t="shared" si="439"/>
        <v>0</v>
      </c>
      <c r="AI1770" s="116">
        <f t="shared" si="440"/>
        <v>0</v>
      </c>
      <c r="AJ1770" s="116">
        <f t="shared" si="441"/>
        <v>0</v>
      </c>
      <c r="AK1770" s="116">
        <f t="shared" si="442"/>
        <v>0</v>
      </c>
      <c r="AL1770" s="116">
        <f t="shared" si="443"/>
        <v>277</v>
      </c>
      <c r="AM1770" s="116">
        <f t="shared" si="444"/>
        <v>269</v>
      </c>
      <c r="AN1770" s="116">
        <f t="shared" si="445"/>
        <v>248</v>
      </c>
      <c r="AO1770" s="116">
        <f t="shared" si="446"/>
        <v>256</v>
      </c>
      <c r="AP1770" s="116">
        <f t="shared" si="447"/>
        <v>23</v>
      </c>
      <c r="AQ1770" s="116">
        <f t="shared" si="448"/>
        <v>1073</v>
      </c>
    </row>
    <row r="1771" spans="1:43" x14ac:dyDescent="0.25">
      <c r="A1771" s="119" t="s">
        <v>2197</v>
      </c>
      <c r="B1771" s="119" t="s">
        <v>2201</v>
      </c>
      <c r="C1771" s="120">
        <v>0</v>
      </c>
      <c r="D1771" s="120">
        <v>28</v>
      </c>
      <c r="E1771" s="120">
        <v>27</v>
      </c>
      <c r="F1771" s="120">
        <v>33</v>
      </c>
      <c r="G1771" s="120">
        <v>37</v>
      </c>
      <c r="H1771" s="120">
        <v>36</v>
      </c>
      <c r="I1771" s="120">
        <v>30</v>
      </c>
      <c r="J1771" s="120">
        <v>32</v>
      </c>
      <c r="K1771" s="120">
        <v>0</v>
      </c>
      <c r="L1771" s="120">
        <v>0</v>
      </c>
      <c r="M1771" s="120">
        <v>0</v>
      </c>
      <c r="N1771" s="120">
        <v>0</v>
      </c>
      <c r="O1771" s="120">
        <v>0</v>
      </c>
      <c r="P1771" s="120">
        <v>0</v>
      </c>
      <c r="Q1771" s="120">
        <v>0</v>
      </c>
      <c r="R1771" s="120">
        <v>223</v>
      </c>
      <c r="AB1771" s="116">
        <f t="shared" si="433"/>
        <v>0</v>
      </c>
      <c r="AC1771" s="116">
        <f t="shared" si="434"/>
        <v>28</v>
      </c>
      <c r="AD1771" s="116">
        <f t="shared" si="435"/>
        <v>27</v>
      </c>
      <c r="AE1771" s="116">
        <f t="shared" si="436"/>
        <v>33</v>
      </c>
      <c r="AF1771" s="116">
        <f t="shared" si="437"/>
        <v>37</v>
      </c>
      <c r="AG1771" s="116">
        <f t="shared" si="438"/>
        <v>36</v>
      </c>
      <c r="AH1771" s="116">
        <f t="shared" si="439"/>
        <v>30</v>
      </c>
      <c r="AI1771" s="116">
        <f t="shared" si="440"/>
        <v>32</v>
      </c>
      <c r="AJ1771" s="116">
        <f t="shared" si="441"/>
        <v>0</v>
      </c>
      <c r="AK1771" s="116">
        <f t="shared" si="442"/>
        <v>0</v>
      </c>
      <c r="AL1771" s="116">
        <f t="shared" si="443"/>
        <v>0</v>
      </c>
      <c r="AM1771" s="116">
        <f t="shared" si="444"/>
        <v>0</v>
      </c>
      <c r="AN1771" s="116">
        <f t="shared" si="445"/>
        <v>0</v>
      </c>
      <c r="AO1771" s="116">
        <f t="shared" si="446"/>
        <v>0</v>
      </c>
      <c r="AP1771" s="116">
        <f t="shared" si="447"/>
        <v>0</v>
      </c>
      <c r="AQ1771" s="116">
        <f t="shared" si="448"/>
        <v>223</v>
      </c>
    </row>
    <row r="1772" spans="1:43" x14ac:dyDescent="0.25">
      <c r="A1772" s="119" t="s">
        <v>2197</v>
      </c>
      <c r="B1772" s="119" t="s">
        <v>2202</v>
      </c>
      <c r="C1772" s="120">
        <v>43</v>
      </c>
      <c r="D1772" s="120">
        <v>48</v>
      </c>
      <c r="E1772" s="120">
        <v>52</v>
      </c>
      <c r="F1772" s="120">
        <v>52</v>
      </c>
      <c r="G1772" s="120">
        <v>37</v>
      </c>
      <c r="H1772" s="120">
        <v>24</v>
      </c>
      <c r="I1772" s="120">
        <v>35</v>
      </c>
      <c r="J1772" s="120">
        <v>38</v>
      </c>
      <c r="K1772" s="120">
        <v>0</v>
      </c>
      <c r="L1772" s="120">
        <v>0</v>
      </c>
      <c r="M1772" s="120">
        <v>0</v>
      </c>
      <c r="N1772" s="120">
        <v>0</v>
      </c>
      <c r="O1772" s="120">
        <v>0</v>
      </c>
      <c r="P1772" s="120">
        <v>0</v>
      </c>
      <c r="Q1772" s="120">
        <v>0</v>
      </c>
      <c r="R1772" s="120">
        <v>329</v>
      </c>
      <c r="AB1772" s="116">
        <f t="shared" si="433"/>
        <v>43</v>
      </c>
      <c r="AC1772" s="116">
        <f t="shared" si="434"/>
        <v>48</v>
      </c>
      <c r="AD1772" s="116">
        <f t="shared" si="435"/>
        <v>52</v>
      </c>
      <c r="AE1772" s="116">
        <f t="shared" si="436"/>
        <v>52</v>
      </c>
      <c r="AF1772" s="116">
        <f t="shared" si="437"/>
        <v>37</v>
      </c>
      <c r="AG1772" s="116">
        <f t="shared" si="438"/>
        <v>24</v>
      </c>
      <c r="AH1772" s="116">
        <f t="shared" si="439"/>
        <v>35</v>
      </c>
      <c r="AI1772" s="116">
        <f t="shared" si="440"/>
        <v>38</v>
      </c>
      <c r="AJ1772" s="116">
        <f t="shared" si="441"/>
        <v>0</v>
      </c>
      <c r="AK1772" s="116">
        <f t="shared" si="442"/>
        <v>0</v>
      </c>
      <c r="AL1772" s="116">
        <f t="shared" si="443"/>
        <v>0</v>
      </c>
      <c r="AM1772" s="116">
        <f t="shared" si="444"/>
        <v>0</v>
      </c>
      <c r="AN1772" s="116">
        <f t="shared" si="445"/>
        <v>0</v>
      </c>
      <c r="AO1772" s="116">
        <f t="shared" si="446"/>
        <v>0</v>
      </c>
      <c r="AP1772" s="116">
        <f t="shared" si="447"/>
        <v>0</v>
      </c>
      <c r="AQ1772" s="116">
        <f t="shared" si="448"/>
        <v>329</v>
      </c>
    </row>
    <row r="1773" spans="1:43" x14ac:dyDescent="0.25">
      <c r="A1773" s="119" t="s">
        <v>2197</v>
      </c>
      <c r="B1773" s="119" t="s">
        <v>2203</v>
      </c>
      <c r="C1773" s="120">
        <v>0</v>
      </c>
      <c r="D1773" s="120">
        <v>56</v>
      </c>
      <c r="E1773" s="120">
        <v>62</v>
      </c>
      <c r="F1773" s="120">
        <v>56</v>
      </c>
      <c r="G1773" s="120">
        <v>56</v>
      </c>
      <c r="H1773" s="120">
        <v>45</v>
      </c>
      <c r="I1773" s="120">
        <v>57</v>
      </c>
      <c r="J1773" s="120">
        <v>70</v>
      </c>
      <c r="K1773" s="120">
        <v>0</v>
      </c>
      <c r="L1773" s="120">
        <v>0</v>
      </c>
      <c r="M1773" s="120">
        <v>0</v>
      </c>
      <c r="N1773" s="120">
        <v>0</v>
      </c>
      <c r="O1773" s="120">
        <v>0</v>
      </c>
      <c r="P1773" s="120">
        <v>0</v>
      </c>
      <c r="Q1773" s="120">
        <v>0</v>
      </c>
      <c r="R1773" s="120">
        <v>402</v>
      </c>
      <c r="AB1773" s="116">
        <f t="shared" si="433"/>
        <v>0</v>
      </c>
      <c r="AC1773" s="116">
        <f t="shared" si="434"/>
        <v>56</v>
      </c>
      <c r="AD1773" s="116">
        <f t="shared" si="435"/>
        <v>62</v>
      </c>
      <c r="AE1773" s="116">
        <f t="shared" si="436"/>
        <v>56</v>
      </c>
      <c r="AF1773" s="116">
        <f t="shared" si="437"/>
        <v>56</v>
      </c>
      <c r="AG1773" s="116">
        <f t="shared" si="438"/>
        <v>45</v>
      </c>
      <c r="AH1773" s="116">
        <f t="shared" si="439"/>
        <v>57</v>
      </c>
      <c r="AI1773" s="116">
        <f t="shared" si="440"/>
        <v>70</v>
      </c>
      <c r="AJ1773" s="116">
        <f t="shared" si="441"/>
        <v>0</v>
      </c>
      <c r="AK1773" s="116">
        <f t="shared" si="442"/>
        <v>0</v>
      </c>
      <c r="AL1773" s="116">
        <f t="shared" si="443"/>
        <v>0</v>
      </c>
      <c r="AM1773" s="116">
        <f t="shared" si="444"/>
        <v>0</v>
      </c>
      <c r="AN1773" s="116">
        <f t="shared" si="445"/>
        <v>0</v>
      </c>
      <c r="AO1773" s="116">
        <f t="shared" si="446"/>
        <v>0</v>
      </c>
      <c r="AP1773" s="116">
        <f t="shared" si="447"/>
        <v>0</v>
      </c>
      <c r="AQ1773" s="116">
        <f t="shared" si="448"/>
        <v>402</v>
      </c>
    </row>
    <row r="1774" spans="1:43" x14ac:dyDescent="0.25">
      <c r="A1774" s="119" t="s">
        <v>2197</v>
      </c>
      <c r="B1774" s="119" t="s">
        <v>2204</v>
      </c>
      <c r="C1774" s="120">
        <v>27</v>
      </c>
      <c r="D1774" s="120">
        <v>67</v>
      </c>
      <c r="E1774" s="120">
        <v>82</v>
      </c>
      <c r="F1774" s="120">
        <v>65</v>
      </c>
      <c r="G1774" s="120">
        <v>65</v>
      </c>
      <c r="H1774" s="120">
        <v>44</v>
      </c>
      <c r="I1774" s="120">
        <v>52</v>
      </c>
      <c r="J1774" s="120">
        <v>62</v>
      </c>
      <c r="K1774" s="120">
        <v>0</v>
      </c>
      <c r="L1774" s="120">
        <v>0</v>
      </c>
      <c r="M1774" s="120">
        <v>0</v>
      </c>
      <c r="N1774" s="120">
        <v>0</v>
      </c>
      <c r="O1774" s="120">
        <v>0</v>
      </c>
      <c r="P1774" s="120">
        <v>0</v>
      </c>
      <c r="Q1774" s="120">
        <v>0</v>
      </c>
      <c r="R1774" s="120">
        <v>464</v>
      </c>
      <c r="AB1774" s="116">
        <f t="shared" si="433"/>
        <v>27</v>
      </c>
      <c r="AC1774" s="116">
        <f t="shared" si="434"/>
        <v>67</v>
      </c>
      <c r="AD1774" s="116">
        <f t="shared" si="435"/>
        <v>82</v>
      </c>
      <c r="AE1774" s="116">
        <f t="shared" si="436"/>
        <v>65</v>
      </c>
      <c r="AF1774" s="116">
        <f t="shared" si="437"/>
        <v>65</v>
      </c>
      <c r="AG1774" s="116">
        <f t="shared" si="438"/>
        <v>44</v>
      </c>
      <c r="AH1774" s="116">
        <f t="shared" si="439"/>
        <v>52</v>
      </c>
      <c r="AI1774" s="116">
        <f t="shared" si="440"/>
        <v>62</v>
      </c>
      <c r="AJ1774" s="116">
        <f t="shared" si="441"/>
        <v>0</v>
      </c>
      <c r="AK1774" s="116">
        <f t="shared" si="442"/>
        <v>0</v>
      </c>
      <c r="AL1774" s="116">
        <f t="shared" si="443"/>
        <v>0</v>
      </c>
      <c r="AM1774" s="116">
        <f t="shared" si="444"/>
        <v>0</v>
      </c>
      <c r="AN1774" s="116">
        <f t="shared" si="445"/>
        <v>0</v>
      </c>
      <c r="AO1774" s="116">
        <f t="shared" si="446"/>
        <v>0</v>
      </c>
      <c r="AP1774" s="116">
        <f t="shared" si="447"/>
        <v>0</v>
      </c>
      <c r="AQ1774" s="116">
        <f t="shared" si="448"/>
        <v>464</v>
      </c>
    </row>
    <row r="1775" spans="1:43" x14ac:dyDescent="0.25">
      <c r="A1775" s="119" t="s">
        <v>2197</v>
      </c>
      <c r="B1775" s="119" t="s">
        <v>2205</v>
      </c>
      <c r="C1775" s="120">
        <v>0</v>
      </c>
      <c r="D1775" s="120">
        <v>0</v>
      </c>
      <c r="E1775" s="120">
        <v>0</v>
      </c>
      <c r="F1775" s="120">
        <v>0</v>
      </c>
      <c r="G1775" s="120">
        <v>0</v>
      </c>
      <c r="H1775" s="120">
        <v>0</v>
      </c>
      <c r="I1775" s="120">
        <v>0</v>
      </c>
      <c r="J1775" s="120">
        <v>0</v>
      </c>
      <c r="K1775" s="120">
        <v>86</v>
      </c>
      <c r="L1775" s="120">
        <v>94</v>
      </c>
      <c r="M1775" s="120">
        <v>68</v>
      </c>
      <c r="N1775" s="120">
        <v>69</v>
      </c>
      <c r="O1775" s="120">
        <v>73</v>
      </c>
      <c r="P1775" s="120">
        <v>83</v>
      </c>
      <c r="Q1775" s="120">
        <v>1</v>
      </c>
      <c r="R1775" s="120">
        <v>474</v>
      </c>
      <c r="AB1775" s="116">
        <f t="shared" si="433"/>
        <v>0</v>
      </c>
      <c r="AC1775" s="116">
        <f t="shared" si="434"/>
        <v>0</v>
      </c>
      <c r="AD1775" s="116">
        <f t="shared" si="435"/>
        <v>0</v>
      </c>
      <c r="AE1775" s="116">
        <f t="shared" si="436"/>
        <v>0</v>
      </c>
      <c r="AF1775" s="116">
        <f t="shared" si="437"/>
        <v>0</v>
      </c>
      <c r="AG1775" s="116">
        <f t="shared" si="438"/>
        <v>0</v>
      </c>
      <c r="AH1775" s="116">
        <f t="shared" si="439"/>
        <v>0</v>
      </c>
      <c r="AI1775" s="116">
        <f t="shared" si="440"/>
        <v>0</v>
      </c>
      <c r="AJ1775" s="116">
        <f t="shared" si="441"/>
        <v>86</v>
      </c>
      <c r="AK1775" s="116">
        <f t="shared" si="442"/>
        <v>94</v>
      </c>
      <c r="AL1775" s="116">
        <f t="shared" si="443"/>
        <v>68</v>
      </c>
      <c r="AM1775" s="116">
        <f t="shared" si="444"/>
        <v>69</v>
      </c>
      <c r="AN1775" s="116">
        <f t="shared" si="445"/>
        <v>73</v>
      </c>
      <c r="AO1775" s="116">
        <f t="shared" si="446"/>
        <v>83</v>
      </c>
      <c r="AP1775" s="116">
        <f t="shared" si="447"/>
        <v>1</v>
      </c>
      <c r="AQ1775" s="116">
        <f t="shared" si="448"/>
        <v>474</v>
      </c>
    </row>
    <row r="1776" spans="1:43" x14ac:dyDescent="0.25">
      <c r="A1776" s="119" t="s">
        <v>2197</v>
      </c>
      <c r="B1776" s="119" t="s">
        <v>2206</v>
      </c>
      <c r="C1776" s="120">
        <v>20</v>
      </c>
      <c r="D1776" s="120">
        <v>39</v>
      </c>
      <c r="E1776" s="120">
        <v>47</v>
      </c>
      <c r="F1776" s="120">
        <v>37</v>
      </c>
      <c r="G1776" s="120">
        <v>34</v>
      </c>
      <c r="H1776" s="120">
        <v>36</v>
      </c>
      <c r="I1776" s="120">
        <v>26</v>
      </c>
      <c r="J1776" s="120">
        <v>39</v>
      </c>
      <c r="K1776" s="120">
        <v>0</v>
      </c>
      <c r="L1776" s="120">
        <v>0</v>
      </c>
      <c r="M1776" s="120">
        <v>0</v>
      </c>
      <c r="N1776" s="120">
        <v>0</v>
      </c>
      <c r="O1776" s="120">
        <v>0</v>
      </c>
      <c r="P1776" s="120">
        <v>0</v>
      </c>
      <c r="Q1776" s="120">
        <v>0</v>
      </c>
      <c r="R1776" s="120">
        <v>278</v>
      </c>
      <c r="AB1776" s="116">
        <f t="shared" si="433"/>
        <v>20</v>
      </c>
      <c r="AC1776" s="116">
        <f t="shared" si="434"/>
        <v>39</v>
      </c>
      <c r="AD1776" s="116">
        <f t="shared" si="435"/>
        <v>47</v>
      </c>
      <c r="AE1776" s="116">
        <f t="shared" si="436"/>
        <v>37</v>
      </c>
      <c r="AF1776" s="116">
        <f t="shared" si="437"/>
        <v>34</v>
      </c>
      <c r="AG1776" s="116">
        <f t="shared" si="438"/>
        <v>36</v>
      </c>
      <c r="AH1776" s="116">
        <f t="shared" si="439"/>
        <v>26</v>
      </c>
      <c r="AI1776" s="116">
        <f t="shared" si="440"/>
        <v>39</v>
      </c>
      <c r="AJ1776" s="116">
        <f t="shared" si="441"/>
        <v>0</v>
      </c>
      <c r="AK1776" s="116">
        <f t="shared" si="442"/>
        <v>0</v>
      </c>
      <c r="AL1776" s="116">
        <f t="shared" si="443"/>
        <v>0</v>
      </c>
      <c r="AM1776" s="116">
        <f t="shared" si="444"/>
        <v>0</v>
      </c>
      <c r="AN1776" s="116">
        <f t="shared" si="445"/>
        <v>0</v>
      </c>
      <c r="AO1776" s="116">
        <f t="shared" si="446"/>
        <v>0</v>
      </c>
      <c r="AP1776" s="116">
        <f t="shared" si="447"/>
        <v>0</v>
      </c>
      <c r="AQ1776" s="116">
        <f t="shared" si="448"/>
        <v>278</v>
      </c>
    </row>
    <row r="1777" spans="1:43" x14ac:dyDescent="0.25">
      <c r="A1777" s="119" t="s">
        <v>2197</v>
      </c>
      <c r="B1777" s="119" t="s">
        <v>2207</v>
      </c>
      <c r="C1777" s="120">
        <v>25</v>
      </c>
      <c r="D1777" s="120">
        <v>61</v>
      </c>
      <c r="E1777" s="120">
        <v>50</v>
      </c>
      <c r="F1777" s="120">
        <v>50</v>
      </c>
      <c r="G1777" s="120">
        <v>43</v>
      </c>
      <c r="H1777" s="120">
        <v>51</v>
      </c>
      <c r="I1777" s="120">
        <v>57</v>
      </c>
      <c r="J1777" s="120">
        <v>44</v>
      </c>
      <c r="K1777" s="120">
        <v>0</v>
      </c>
      <c r="L1777" s="120">
        <v>0</v>
      </c>
      <c r="M1777" s="120">
        <v>0</v>
      </c>
      <c r="N1777" s="120">
        <v>0</v>
      </c>
      <c r="O1777" s="120">
        <v>0</v>
      </c>
      <c r="P1777" s="120">
        <v>0</v>
      </c>
      <c r="Q1777" s="120">
        <v>0</v>
      </c>
      <c r="R1777" s="120">
        <v>381</v>
      </c>
      <c r="AB1777" s="116">
        <f t="shared" si="433"/>
        <v>25</v>
      </c>
      <c r="AC1777" s="116">
        <f t="shared" si="434"/>
        <v>61</v>
      </c>
      <c r="AD1777" s="116">
        <f t="shared" si="435"/>
        <v>50</v>
      </c>
      <c r="AE1777" s="116">
        <f t="shared" si="436"/>
        <v>50</v>
      </c>
      <c r="AF1777" s="116">
        <f t="shared" si="437"/>
        <v>43</v>
      </c>
      <c r="AG1777" s="116">
        <f t="shared" si="438"/>
        <v>51</v>
      </c>
      <c r="AH1777" s="116">
        <f t="shared" si="439"/>
        <v>57</v>
      </c>
      <c r="AI1777" s="116">
        <f t="shared" si="440"/>
        <v>44</v>
      </c>
      <c r="AJ1777" s="116">
        <f t="shared" si="441"/>
        <v>0</v>
      </c>
      <c r="AK1777" s="116">
        <f t="shared" si="442"/>
        <v>0</v>
      </c>
      <c r="AL1777" s="116">
        <f t="shared" si="443"/>
        <v>0</v>
      </c>
      <c r="AM1777" s="116">
        <f t="shared" si="444"/>
        <v>0</v>
      </c>
      <c r="AN1777" s="116">
        <f t="shared" si="445"/>
        <v>0</v>
      </c>
      <c r="AO1777" s="116">
        <f t="shared" si="446"/>
        <v>0</v>
      </c>
      <c r="AP1777" s="116">
        <f t="shared" si="447"/>
        <v>0</v>
      </c>
      <c r="AQ1777" s="116">
        <f t="shared" si="448"/>
        <v>381</v>
      </c>
    </row>
    <row r="1778" spans="1:43" x14ac:dyDescent="0.25">
      <c r="A1778" s="119" t="s">
        <v>2197</v>
      </c>
      <c r="B1778" s="119" t="s">
        <v>2208</v>
      </c>
      <c r="C1778" s="120">
        <v>0</v>
      </c>
      <c r="D1778" s="120">
        <v>0</v>
      </c>
      <c r="E1778" s="120">
        <v>0</v>
      </c>
      <c r="F1778" s="120">
        <v>0</v>
      </c>
      <c r="G1778" s="120">
        <v>0</v>
      </c>
      <c r="H1778" s="120">
        <v>0</v>
      </c>
      <c r="I1778" s="120">
        <v>0</v>
      </c>
      <c r="J1778" s="120">
        <v>0</v>
      </c>
      <c r="K1778" s="120">
        <v>0</v>
      </c>
      <c r="L1778" s="120">
        <v>0</v>
      </c>
      <c r="M1778" s="120">
        <v>456</v>
      </c>
      <c r="N1778" s="120">
        <v>403</v>
      </c>
      <c r="O1778" s="120">
        <v>389</v>
      </c>
      <c r="P1778" s="120">
        <v>317</v>
      </c>
      <c r="Q1778" s="120">
        <v>8</v>
      </c>
      <c r="R1778" s="120">
        <v>1573</v>
      </c>
      <c r="AB1778" s="116">
        <f t="shared" si="433"/>
        <v>0</v>
      </c>
      <c r="AC1778" s="116">
        <f t="shared" si="434"/>
        <v>0</v>
      </c>
      <c r="AD1778" s="116">
        <f t="shared" si="435"/>
        <v>0</v>
      </c>
      <c r="AE1778" s="116">
        <f t="shared" si="436"/>
        <v>0</v>
      </c>
      <c r="AF1778" s="116">
        <f t="shared" si="437"/>
        <v>0</v>
      </c>
      <c r="AG1778" s="116">
        <f t="shared" si="438"/>
        <v>0</v>
      </c>
      <c r="AH1778" s="116">
        <f t="shared" si="439"/>
        <v>0</v>
      </c>
      <c r="AI1778" s="116">
        <f t="shared" si="440"/>
        <v>0</v>
      </c>
      <c r="AJ1778" s="116">
        <f t="shared" si="441"/>
        <v>0</v>
      </c>
      <c r="AK1778" s="116">
        <f t="shared" si="442"/>
        <v>0</v>
      </c>
      <c r="AL1778" s="116">
        <f t="shared" si="443"/>
        <v>456</v>
      </c>
      <c r="AM1778" s="116">
        <f t="shared" si="444"/>
        <v>403</v>
      </c>
      <c r="AN1778" s="116">
        <f t="shared" si="445"/>
        <v>389</v>
      </c>
      <c r="AO1778" s="116">
        <f t="shared" si="446"/>
        <v>317</v>
      </c>
      <c r="AP1778" s="116">
        <f t="shared" si="447"/>
        <v>8</v>
      </c>
      <c r="AQ1778" s="116">
        <f t="shared" si="448"/>
        <v>1573</v>
      </c>
    </row>
    <row r="1779" spans="1:43" x14ac:dyDescent="0.25">
      <c r="A1779" s="119" t="s">
        <v>2197</v>
      </c>
      <c r="B1779" s="119" t="s">
        <v>2209</v>
      </c>
      <c r="C1779" s="120">
        <v>34</v>
      </c>
      <c r="D1779" s="120">
        <v>65</v>
      </c>
      <c r="E1779" s="120">
        <v>78</v>
      </c>
      <c r="F1779" s="120">
        <v>59</v>
      </c>
      <c r="G1779" s="120">
        <v>64</v>
      </c>
      <c r="H1779" s="120">
        <v>59</v>
      </c>
      <c r="I1779" s="120">
        <v>49</v>
      </c>
      <c r="J1779" s="120">
        <v>70</v>
      </c>
      <c r="K1779" s="120">
        <v>0</v>
      </c>
      <c r="L1779" s="120">
        <v>0</v>
      </c>
      <c r="M1779" s="120">
        <v>0</v>
      </c>
      <c r="N1779" s="120">
        <v>0</v>
      </c>
      <c r="O1779" s="120">
        <v>0</v>
      </c>
      <c r="P1779" s="120">
        <v>0</v>
      </c>
      <c r="Q1779" s="120">
        <v>0</v>
      </c>
      <c r="R1779" s="120">
        <v>478</v>
      </c>
      <c r="AB1779" s="116">
        <f t="shared" si="433"/>
        <v>34</v>
      </c>
      <c r="AC1779" s="116">
        <f t="shared" si="434"/>
        <v>65</v>
      </c>
      <c r="AD1779" s="116">
        <f t="shared" si="435"/>
        <v>78</v>
      </c>
      <c r="AE1779" s="116">
        <f t="shared" si="436"/>
        <v>59</v>
      </c>
      <c r="AF1779" s="116">
        <f t="shared" si="437"/>
        <v>64</v>
      </c>
      <c r="AG1779" s="116">
        <f t="shared" si="438"/>
        <v>59</v>
      </c>
      <c r="AH1779" s="116">
        <f t="shared" si="439"/>
        <v>49</v>
      </c>
      <c r="AI1779" s="116">
        <f t="shared" si="440"/>
        <v>70</v>
      </c>
      <c r="AJ1779" s="116">
        <f t="shared" si="441"/>
        <v>0</v>
      </c>
      <c r="AK1779" s="116">
        <f t="shared" si="442"/>
        <v>0</v>
      </c>
      <c r="AL1779" s="116">
        <f t="shared" si="443"/>
        <v>0</v>
      </c>
      <c r="AM1779" s="116">
        <f t="shared" si="444"/>
        <v>0</v>
      </c>
      <c r="AN1779" s="116">
        <f t="shared" si="445"/>
        <v>0</v>
      </c>
      <c r="AO1779" s="116">
        <f t="shared" si="446"/>
        <v>0</v>
      </c>
      <c r="AP1779" s="116">
        <f t="shared" si="447"/>
        <v>0</v>
      </c>
      <c r="AQ1779" s="116">
        <f t="shared" si="448"/>
        <v>478</v>
      </c>
    </row>
    <row r="1780" spans="1:43" x14ac:dyDescent="0.25">
      <c r="A1780" s="119" t="s">
        <v>2197</v>
      </c>
      <c r="B1780" s="119" t="s">
        <v>2210</v>
      </c>
      <c r="C1780" s="120">
        <v>0</v>
      </c>
      <c r="D1780" s="120">
        <v>70</v>
      </c>
      <c r="E1780" s="120">
        <v>61</v>
      </c>
      <c r="F1780" s="120">
        <v>55</v>
      </c>
      <c r="G1780" s="120">
        <v>70</v>
      </c>
      <c r="H1780" s="120">
        <v>52</v>
      </c>
      <c r="I1780" s="120">
        <v>61</v>
      </c>
      <c r="J1780" s="120">
        <v>43</v>
      </c>
      <c r="K1780" s="120">
        <v>0</v>
      </c>
      <c r="L1780" s="120">
        <v>0</v>
      </c>
      <c r="M1780" s="120">
        <v>0</v>
      </c>
      <c r="N1780" s="120">
        <v>0</v>
      </c>
      <c r="O1780" s="120">
        <v>0</v>
      </c>
      <c r="P1780" s="120">
        <v>0</v>
      </c>
      <c r="Q1780" s="120">
        <v>0</v>
      </c>
      <c r="R1780" s="118">
        <v>412</v>
      </c>
      <c r="AB1780" s="116">
        <f t="shared" si="433"/>
        <v>0</v>
      </c>
      <c r="AC1780" s="116">
        <f t="shared" si="434"/>
        <v>70</v>
      </c>
      <c r="AD1780" s="116">
        <f t="shared" si="435"/>
        <v>61</v>
      </c>
      <c r="AE1780" s="116">
        <f t="shared" si="436"/>
        <v>55</v>
      </c>
      <c r="AF1780" s="116">
        <f t="shared" si="437"/>
        <v>70</v>
      </c>
      <c r="AG1780" s="116">
        <f t="shared" si="438"/>
        <v>52</v>
      </c>
      <c r="AH1780" s="116">
        <f t="shared" si="439"/>
        <v>61</v>
      </c>
      <c r="AI1780" s="116">
        <f t="shared" si="440"/>
        <v>43</v>
      </c>
      <c r="AJ1780" s="116">
        <f t="shared" si="441"/>
        <v>0</v>
      </c>
      <c r="AK1780" s="116">
        <f t="shared" si="442"/>
        <v>0</v>
      </c>
      <c r="AL1780" s="116">
        <f t="shared" si="443"/>
        <v>0</v>
      </c>
      <c r="AM1780" s="116">
        <f t="shared" si="444"/>
        <v>0</v>
      </c>
      <c r="AN1780" s="116">
        <f t="shared" si="445"/>
        <v>0</v>
      </c>
      <c r="AO1780" s="116">
        <f t="shared" si="446"/>
        <v>0</v>
      </c>
      <c r="AP1780" s="116">
        <f t="shared" si="447"/>
        <v>0</v>
      </c>
      <c r="AQ1780" s="116">
        <f t="shared" si="448"/>
        <v>412</v>
      </c>
    </row>
    <row r="1781" spans="1:43" x14ac:dyDescent="0.25">
      <c r="A1781" s="119" t="s">
        <v>2197</v>
      </c>
      <c r="B1781" s="119" t="s">
        <v>2211</v>
      </c>
      <c r="C1781" s="120">
        <v>0</v>
      </c>
      <c r="D1781" s="120">
        <v>0</v>
      </c>
      <c r="E1781" s="120">
        <v>0</v>
      </c>
      <c r="F1781" s="120">
        <v>0</v>
      </c>
      <c r="G1781" s="120">
        <v>0</v>
      </c>
      <c r="H1781" s="120">
        <v>0</v>
      </c>
      <c r="I1781" s="120">
        <v>0</v>
      </c>
      <c r="J1781" s="120">
        <v>0</v>
      </c>
      <c r="K1781" s="120">
        <v>418</v>
      </c>
      <c r="L1781" s="120">
        <v>421</v>
      </c>
      <c r="M1781" s="120">
        <v>0</v>
      </c>
      <c r="N1781" s="120">
        <v>0</v>
      </c>
      <c r="O1781" s="120">
        <v>0</v>
      </c>
      <c r="P1781" s="120">
        <v>0</v>
      </c>
      <c r="Q1781" s="120">
        <v>0</v>
      </c>
      <c r="R1781" s="120">
        <v>839</v>
      </c>
      <c r="AB1781" s="116">
        <f t="shared" si="433"/>
        <v>0</v>
      </c>
      <c r="AC1781" s="116">
        <f t="shared" si="434"/>
        <v>0</v>
      </c>
      <c r="AD1781" s="116">
        <f t="shared" si="435"/>
        <v>0</v>
      </c>
      <c r="AE1781" s="116">
        <f t="shared" si="436"/>
        <v>0</v>
      </c>
      <c r="AF1781" s="116">
        <f t="shared" si="437"/>
        <v>0</v>
      </c>
      <c r="AG1781" s="116">
        <f t="shared" si="438"/>
        <v>0</v>
      </c>
      <c r="AH1781" s="116">
        <f t="shared" si="439"/>
        <v>0</v>
      </c>
      <c r="AI1781" s="116">
        <f t="shared" si="440"/>
        <v>0</v>
      </c>
      <c r="AJ1781" s="116">
        <f t="shared" si="441"/>
        <v>418</v>
      </c>
      <c r="AK1781" s="116">
        <f t="shared" si="442"/>
        <v>421</v>
      </c>
      <c r="AL1781" s="116">
        <f t="shared" si="443"/>
        <v>0</v>
      </c>
      <c r="AM1781" s="116">
        <f t="shared" si="444"/>
        <v>0</v>
      </c>
      <c r="AN1781" s="116">
        <f t="shared" si="445"/>
        <v>0</v>
      </c>
      <c r="AO1781" s="116">
        <f t="shared" si="446"/>
        <v>0</v>
      </c>
      <c r="AP1781" s="116">
        <f t="shared" si="447"/>
        <v>0</v>
      </c>
      <c r="AQ1781" s="116">
        <f t="shared" si="448"/>
        <v>839</v>
      </c>
    </row>
    <row r="1782" spans="1:43" x14ac:dyDescent="0.25">
      <c r="A1782" s="119" t="s">
        <v>2197</v>
      </c>
      <c r="B1782" s="119" t="s">
        <v>2212</v>
      </c>
      <c r="C1782" s="120">
        <v>7</v>
      </c>
      <c r="D1782" s="120">
        <v>36</v>
      </c>
      <c r="E1782" s="120">
        <v>21</v>
      </c>
      <c r="F1782" s="120">
        <v>31</v>
      </c>
      <c r="G1782" s="120">
        <v>20</v>
      </c>
      <c r="H1782" s="120">
        <v>20</v>
      </c>
      <c r="I1782" s="120">
        <v>31</v>
      </c>
      <c r="J1782" s="120">
        <v>34</v>
      </c>
      <c r="K1782" s="120">
        <v>0</v>
      </c>
      <c r="L1782" s="120">
        <v>0</v>
      </c>
      <c r="M1782" s="120">
        <v>0</v>
      </c>
      <c r="N1782" s="120">
        <v>0</v>
      </c>
      <c r="O1782" s="120">
        <v>0</v>
      </c>
      <c r="P1782" s="120">
        <v>0</v>
      </c>
      <c r="Q1782" s="120">
        <v>0</v>
      </c>
      <c r="R1782" s="120">
        <v>200</v>
      </c>
      <c r="AB1782" s="116">
        <f t="shared" si="433"/>
        <v>7</v>
      </c>
      <c r="AC1782" s="116">
        <f t="shared" si="434"/>
        <v>36</v>
      </c>
      <c r="AD1782" s="116">
        <f t="shared" si="435"/>
        <v>21</v>
      </c>
      <c r="AE1782" s="116">
        <f t="shared" si="436"/>
        <v>31</v>
      </c>
      <c r="AF1782" s="116">
        <f t="shared" si="437"/>
        <v>20</v>
      </c>
      <c r="AG1782" s="116">
        <f t="shared" si="438"/>
        <v>20</v>
      </c>
      <c r="AH1782" s="116">
        <f t="shared" si="439"/>
        <v>31</v>
      </c>
      <c r="AI1782" s="116">
        <f t="shared" si="440"/>
        <v>34</v>
      </c>
      <c r="AJ1782" s="116">
        <f t="shared" si="441"/>
        <v>0</v>
      </c>
      <c r="AK1782" s="116">
        <f t="shared" si="442"/>
        <v>0</v>
      </c>
      <c r="AL1782" s="116">
        <f t="shared" si="443"/>
        <v>0</v>
      </c>
      <c r="AM1782" s="116">
        <f t="shared" si="444"/>
        <v>0</v>
      </c>
      <c r="AN1782" s="116">
        <f t="shared" si="445"/>
        <v>0</v>
      </c>
      <c r="AO1782" s="116">
        <f t="shared" si="446"/>
        <v>0</v>
      </c>
      <c r="AP1782" s="116">
        <f t="shared" si="447"/>
        <v>0</v>
      </c>
      <c r="AQ1782" s="116">
        <f t="shared" si="448"/>
        <v>200</v>
      </c>
    </row>
    <row r="1783" spans="1:43" x14ac:dyDescent="0.25">
      <c r="A1783" s="119" t="s">
        <v>2197</v>
      </c>
      <c r="B1783" s="119" t="s">
        <v>2213</v>
      </c>
      <c r="C1783" s="120">
        <v>47</v>
      </c>
      <c r="D1783" s="120">
        <v>84</v>
      </c>
      <c r="E1783" s="120">
        <v>85</v>
      </c>
      <c r="F1783" s="120">
        <v>75</v>
      </c>
      <c r="G1783" s="120">
        <v>75</v>
      </c>
      <c r="H1783" s="120">
        <v>56</v>
      </c>
      <c r="I1783" s="120">
        <v>68</v>
      </c>
      <c r="J1783" s="120">
        <v>57</v>
      </c>
      <c r="K1783" s="120">
        <v>0</v>
      </c>
      <c r="L1783" s="120">
        <v>0</v>
      </c>
      <c r="M1783" s="120">
        <v>0</v>
      </c>
      <c r="N1783" s="120">
        <v>0</v>
      </c>
      <c r="O1783" s="120">
        <v>0</v>
      </c>
      <c r="P1783" s="120">
        <v>0</v>
      </c>
      <c r="Q1783" s="120">
        <v>0</v>
      </c>
      <c r="R1783" s="118">
        <v>547</v>
      </c>
      <c r="AB1783" s="116">
        <f t="shared" si="433"/>
        <v>47</v>
      </c>
      <c r="AC1783" s="116">
        <f t="shared" si="434"/>
        <v>84</v>
      </c>
      <c r="AD1783" s="116">
        <f t="shared" si="435"/>
        <v>85</v>
      </c>
      <c r="AE1783" s="116">
        <f t="shared" si="436"/>
        <v>75</v>
      </c>
      <c r="AF1783" s="116">
        <f t="shared" si="437"/>
        <v>75</v>
      </c>
      <c r="AG1783" s="116">
        <f t="shared" si="438"/>
        <v>56</v>
      </c>
      <c r="AH1783" s="116">
        <f t="shared" si="439"/>
        <v>68</v>
      </c>
      <c r="AI1783" s="116">
        <f t="shared" si="440"/>
        <v>57</v>
      </c>
      <c r="AJ1783" s="116">
        <f t="shared" si="441"/>
        <v>0</v>
      </c>
      <c r="AK1783" s="116">
        <f t="shared" si="442"/>
        <v>0</v>
      </c>
      <c r="AL1783" s="116">
        <f t="shared" si="443"/>
        <v>0</v>
      </c>
      <c r="AM1783" s="116">
        <f t="shared" si="444"/>
        <v>0</v>
      </c>
      <c r="AN1783" s="116">
        <f t="shared" si="445"/>
        <v>0</v>
      </c>
      <c r="AO1783" s="116">
        <f t="shared" si="446"/>
        <v>0</v>
      </c>
      <c r="AP1783" s="116">
        <f t="shared" si="447"/>
        <v>0</v>
      </c>
      <c r="AQ1783" s="116">
        <f t="shared" si="448"/>
        <v>547</v>
      </c>
    </row>
    <row r="1784" spans="1:43" x14ac:dyDescent="0.25">
      <c r="A1784" s="119" t="s">
        <v>2197</v>
      </c>
      <c r="B1784" s="119" t="s">
        <v>2214</v>
      </c>
      <c r="C1784" s="120">
        <v>21</v>
      </c>
      <c r="D1784" s="120">
        <v>53</v>
      </c>
      <c r="E1784" s="120">
        <v>54</v>
      </c>
      <c r="F1784" s="120">
        <v>48</v>
      </c>
      <c r="G1784" s="120">
        <v>48</v>
      </c>
      <c r="H1784" s="120">
        <v>37</v>
      </c>
      <c r="I1784" s="120">
        <v>50</v>
      </c>
      <c r="J1784" s="120">
        <v>48</v>
      </c>
      <c r="K1784" s="120">
        <v>0</v>
      </c>
      <c r="L1784" s="120">
        <v>0</v>
      </c>
      <c r="M1784" s="120">
        <v>0</v>
      </c>
      <c r="N1784" s="120">
        <v>0</v>
      </c>
      <c r="O1784" s="120">
        <v>0</v>
      </c>
      <c r="P1784" s="120">
        <v>0</v>
      </c>
      <c r="Q1784" s="120">
        <v>0</v>
      </c>
      <c r="R1784" s="120">
        <v>359</v>
      </c>
      <c r="AB1784" s="116">
        <f t="shared" si="433"/>
        <v>21</v>
      </c>
      <c r="AC1784" s="116">
        <f t="shared" si="434"/>
        <v>53</v>
      </c>
      <c r="AD1784" s="116">
        <f t="shared" si="435"/>
        <v>54</v>
      </c>
      <c r="AE1784" s="116">
        <f t="shared" si="436"/>
        <v>48</v>
      </c>
      <c r="AF1784" s="116">
        <f t="shared" si="437"/>
        <v>48</v>
      </c>
      <c r="AG1784" s="116">
        <f t="shared" si="438"/>
        <v>37</v>
      </c>
      <c r="AH1784" s="116">
        <f t="shared" si="439"/>
        <v>50</v>
      </c>
      <c r="AI1784" s="116">
        <f t="shared" si="440"/>
        <v>48</v>
      </c>
      <c r="AJ1784" s="116">
        <f t="shared" si="441"/>
        <v>0</v>
      </c>
      <c r="AK1784" s="116">
        <f t="shared" si="442"/>
        <v>0</v>
      </c>
      <c r="AL1784" s="116">
        <f t="shared" si="443"/>
        <v>0</v>
      </c>
      <c r="AM1784" s="116">
        <f t="shared" si="444"/>
        <v>0</v>
      </c>
      <c r="AN1784" s="116">
        <f t="shared" si="445"/>
        <v>0</v>
      </c>
      <c r="AO1784" s="116">
        <f t="shared" si="446"/>
        <v>0</v>
      </c>
      <c r="AP1784" s="116">
        <f t="shared" si="447"/>
        <v>0</v>
      </c>
      <c r="AQ1784" s="116">
        <f t="shared" si="448"/>
        <v>359</v>
      </c>
    </row>
    <row r="1785" spans="1:43" x14ac:dyDescent="0.25">
      <c r="A1785" s="119" t="s">
        <v>2197</v>
      </c>
      <c r="B1785" s="119" t="s">
        <v>2215</v>
      </c>
      <c r="C1785" s="120">
        <v>0</v>
      </c>
      <c r="D1785" s="120">
        <v>55</v>
      </c>
      <c r="E1785" s="120">
        <v>52</v>
      </c>
      <c r="F1785" s="120">
        <v>53</v>
      </c>
      <c r="G1785" s="120">
        <v>74</v>
      </c>
      <c r="H1785" s="120">
        <v>45</v>
      </c>
      <c r="I1785" s="120">
        <v>56</v>
      </c>
      <c r="J1785" s="120">
        <v>51</v>
      </c>
      <c r="K1785" s="120">
        <v>0</v>
      </c>
      <c r="L1785" s="120">
        <v>0</v>
      </c>
      <c r="M1785" s="120">
        <v>0</v>
      </c>
      <c r="N1785" s="120">
        <v>0</v>
      </c>
      <c r="O1785" s="120">
        <v>0</v>
      </c>
      <c r="P1785" s="120">
        <v>0</v>
      </c>
      <c r="Q1785" s="120">
        <v>0</v>
      </c>
      <c r="R1785" s="120">
        <v>386</v>
      </c>
      <c r="AB1785" s="116">
        <f t="shared" si="433"/>
        <v>0</v>
      </c>
      <c r="AC1785" s="116">
        <f t="shared" si="434"/>
        <v>55</v>
      </c>
      <c r="AD1785" s="116">
        <f t="shared" si="435"/>
        <v>52</v>
      </c>
      <c r="AE1785" s="116">
        <f t="shared" si="436"/>
        <v>53</v>
      </c>
      <c r="AF1785" s="116">
        <f t="shared" si="437"/>
        <v>74</v>
      </c>
      <c r="AG1785" s="116">
        <f t="shared" si="438"/>
        <v>45</v>
      </c>
      <c r="AH1785" s="116">
        <f t="shared" si="439"/>
        <v>56</v>
      </c>
      <c r="AI1785" s="116">
        <f t="shared" si="440"/>
        <v>51</v>
      </c>
      <c r="AJ1785" s="116">
        <f t="shared" si="441"/>
        <v>0</v>
      </c>
      <c r="AK1785" s="116">
        <f t="shared" si="442"/>
        <v>0</v>
      </c>
      <c r="AL1785" s="116">
        <f t="shared" si="443"/>
        <v>0</v>
      </c>
      <c r="AM1785" s="116">
        <f t="shared" si="444"/>
        <v>0</v>
      </c>
      <c r="AN1785" s="116">
        <f t="shared" si="445"/>
        <v>0</v>
      </c>
      <c r="AO1785" s="116">
        <f t="shared" si="446"/>
        <v>0</v>
      </c>
      <c r="AP1785" s="116">
        <f t="shared" si="447"/>
        <v>0</v>
      </c>
      <c r="AQ1785" s="116">
        <f t="shared" si="448"/>
        <v>386</v>
      </c>
    </row>
    <row r="1786" spans="1:43" x14ac:dyDescent="0.25">
      <c r="A1786" s="119" t="s">
        <v>2197</v>
      </c>
      <c r="B1786" s="119" t="s">
        <v>2216</v>
      </c>
      <c r="C1786" s="120">
        <v>349</v>
      </c>
      <c r="D1786" s="120">
        <v>0</v>
      </c>
      <c r="E1786" s="120">
        <v>0</v>
      </c>
      <c r="F1786" s="120">
        <v>0</v>
      </c>
      <c r="G1786" s="120">
        <v>0</v>
      </c>
      <c r="H1786" s="120">
        <v>0</v>
      </c>
      <c r="I1786" s="120">
        <v>0</v>
      </c>
      <c r="J1786" s="120">
        <v>0</v>
      </c>
      <c r="K1786" s="120">
        <v>0</v>
      </c>
      <c r="L1786" s="120">
        <v>0</v>
      </c>
      <c r="M1786" s="120">
        <v>0</v>
      </c>
      <c r="N1786" s="120">
        <v>0</v>
      </c>
      <c r="O1786" s="120">
        <v>0</v>
      </c>
      <c r="P1786" s="120">
        <v>0</v>
      </c>
      <c r="Q1786" s="120">
        <v>0</v>
      </c>
      <c r="R1786" s="120">
        <v>349</v>
      </c>
      <c r="AB1786" s="116">
        <f t="shared" si="433"/>
        <v>349</v>
      </c>
      <c r="AC1786" s="116">
        <f t="shared" si="434"/>
        <v>0</v>
      </c>
      <c r="AD1786" s="116">
        <f t="shared" si="435"/>
        <v>0</v>
      </c>
      <c r="AE1786" s="116">
        <f t="shared" si="436"/>
        <v>0</v>
      </c>
      <c r="AF1786" s="116">
        <f t="shared" si="437"/>
        <v>0</v>
      </c>
      <c r="AG1786" s="116">
        <f t="shared" si="438"/>
        <v>0</v>
      </c>
      <c r="AH1786" s="116">
        <f t="shared" si="439"/>
        <v>0</v>
      </c>
      <c r="AI1786" s="116">
        <f t="shared" si="440"/>
        <v>0</v>
      </c>
      <c r="AJ1786" s="116">
        <f t="shared" si="441"/>
        <v>0</v>
      </c>
      <c r="AK1786" s="116">
        <f t="shared" si="442"/>
        <v>0</v>
      </c>
      <c r="AL1786" s="116">
        <f t="shared" si="443"/>
        <v>0</v>
      </c>
      <c r="AM1786" s="116">
        <f t="shared" si="444"/>
        <v>0</v>
      </c>
      <c r="AN1786" s="116">
        <f t="shared" si="445"/>
        <v>0</v>
      </c>
      <c r="AO1786" s="116">
        <f t="shared" si="446"/>
        <v>0</v>
      </c>
      <c r="AP1786" s="116">
        <f t="shared" si="447"/>
        <v>0</v>
      </c>
      <c r="AQ1786" s="116">
        <f t="shared" si="448"/>
        <v>349</v>
      </c>
    </row>
    <row r="1787" spans="1:43" x14ac:dyDescent="0.25">
      <c r="A1787" s="119" t="s">
        <v>2197</v>
      </c>
      <c r="B1787" s="119" t="s">
        <v>2217</v>
      </c>
      <c r="C1787" s="120">
        <v>0</v>
      </c>
      <c r="D1787" s="120">
        <v>33</v>
      </c>
      <c r="E1787" s="120">
        <v>37</v>
      </c>
      <c r="F1787" s="120">
        <v>43</v>
      </c>
      <c r="G1787" s="120">
        <v>35</v>
      </c>
      <c r="H1787" s="120">
        <v>37</v>
      </c>
      <c r="I1787" s="120">
        <v>26</v>
      </c>
      <c r="J1787" s="120">
        <v>34</v>
      </c>
      <c r="K1787" s="120">
        <v>0</v>
      </c>
      <c r="L1787" s="120">
        <v>0</v>
      </c>
      <c r="M1787" s="120">
        <v>0</v>
      </c>
      <c r="N1787" s="120">
        <v>0</v>
      </c>
      <c r="O1787" s="120">
        <v>0</v>
      </c>
      <c r="P1787" s="120">
        <v>0</v>
      </c>
      <c r="Q1787" s="120">
        <v>0</v>
      </c>
      <c r="R1787" s="120">
        <v>245</v>
      </c>
      <c r="AB1787" s="116">
        <f t="shared" si="433"/>
        <v>0</v>
      </c>
      <c r="AC1787" s="116">
        <f t="shared" si="434"/>
        <v>33</v>
      </c>
      <c r="AD1787" s="116">
        <f t="shared" si="435"/>
        <v>37</v>
      </c>
      <c r="AE1787" s="116">
        <f t="shared" si="436"/>
        <v>43</v>
      </c>
      <c r="AF1787" s="116">
        <f t="shared" si="437"/>
        <v>35</v>
      </c>
      <c r="AG1787" s="116">
        <f t="shared" si="438"/>
        <v>37</v>
      </c>
      <c r="AH1787" s="116">
        <f t="shared" si="439"/>
        <v>26</v>
      </c>
      <c r="AI1787" s="116">
        <f t="shared" si="440"/>
        <v>34</v>
      </c>
      <c r="AJ1787" s="116">
        <f t="shared" si="441"/>
        <v>0</v>
      </c>
      <c r="AK1787" s="116">
        <f t="shared" si="442"/>
        <v>0</v>
      </c>
      <c r="AL1787" s="116">
        <f t="shared" si="443"/>
        <v>0</v>
      </c>
      <c r="AM1787" s="116">
        <f t="shared" si="444"/>
        <v>0</v>
      </c>
      <c r="AN1787" s="116">
        <f t="shared" si="445"/>
        <v>0</v>
      </c>
      <c r="AO1787" s="116">
        <f t="shared" si="446"/>
        <v>0</v>
      </c>
      <c r="AP1787" s="116">
        <f t="shared" si="447"/>
        <v>0</v>
      </c>
      <c r="AQ1787" s="116">
        <f t="shared" si="448"/>
        <v>245</v>
      </c>
    </row>
    <row r="1788" spans="1:43" x14ac:dyDescent="0.25">
      <c r="A1788" s="119" t="s">
        <v>2197</v>
      </c>
      <c r="B1788" s="119" t="s">
        <v>2218</v>
      </c>
      <c r="C1788" s="120">
        <v>53</v>
      </c>
      <c r="D1788" s="120">
        <v>55</v>
      </c>
      <c r="E1788" s="120">
        <v>55</v>
      </c>
      <c r="F1788" s="120">
        <v>61</v>
      </c>
      <c r="G1788" s="120">
        <v>36</v>
      </c>
      <c r="H1788" s="120">
        <v>31</v>
      </c>
      <c r="I1788" s="120">
        <v>43</v>
      </c>
      <c r="J1788" s="120">
        <v>33</v>
      </c>
      <c r="K1788" s="120">
        <v>0</v>
      </c>
      <c r="L1788" s="120">
        <v>0</v>
      </c>
      <c r="M1788" s="120">
        <v>0</v>
      </c>
      <c r="N1788" s="120">
        <v>0</v>
      </c>
      <c r="O1788" s="120">
        <v>0</v>
      </c>
      <c r="P1788" s="120">
        <v>0</v>
      </c>
      <c r="Q1788" s="120">
        <v>0</v>
      </c>
      <c r="R1788" s="120">
        <v>367</v>
      </c>
      <c r="AB1788" s="116">
        <f t="shared" si="433"/>
        <v>53</v>
      </c>
      <c r="AC1788" s="116">
        <f t="shared" si="434"/>
        <v>55</v>
      </c>
      <c r="AD1788" s="116">
        <f t="shared" si="435"/>
        <v>55</v>
      </c>
      <c r="AE1788" s="116">
        <f t="shared" si="436"/>
        <v>61</v>
      </c>
      <c r="AF1788" s="116">
        <f t="shared" si="437"/>
        <v>36</v>
      </c>
      <c r="AG1788" s="116">
        <f t="shared" si="438"/>
        <v>31</v>
      </c>
      <c r="AH1788" s="116">
        <f t="shared" si="439"/>
        <v>43</v>
      </c>
      <c r="AI1788" s="116">
        <f t="shared" si="440"/>
        <v>33</v>
      </c>
      <c r="AJ1788" s="116">
        <f t="shared" si="441"/>
        <v>0</v>
      </c>
      <c r="AK1788" s="116">
        <f t="shared" si="442"/>
        <v>0</v>
      </c>
      <c r="AL1788" s="116">
        <f t="shared" si="443"/>
        <v>0</v>
      </c>
      <c r="AM1788" s="116">
        <f t="shared" si="444"/>
        <v>0</v>
      </c>
      <c r="AN1788" s="116">
        <f t="shared" si="445"/>
        <v>0</v>
      </c>
      <c r="AO1788" s="116">
        <f t="shared" si="446"/>
        <v>0</v>
      </c>
      <c r="AP1788" s="116">
        <f t="shared" si="447"/>
        <v>0</v>
      </c>
      <c r="AQ1788" s="116">
        <f t="shared" si="448"/>
        <v>367</v>
      </c>
    </row>
    <row r="1789" spans="1:43" x14ac:dyDescent="0.25">
      <c r="A1789" s="119" t="s">
        <v>2197</v>
      </c>
      <c r="B1789" s="119" t="s">
        <v>2219</v>
      </c>
      <c r="C1789" s="120">
        <v>0</v>
      </c>
      <c r="D1789" s="120">
        <v>52</v>
      </c>
      <c r="E1789" s="120">
        <v>33</v>
      </c>
      <c r="F1789" s="120">
        <v>41</v>
      </c>
      <c r="G1789" s="120">
        <v>47</v>
      </c>
      <c r="H1789" s="120">
        <v>32</v>
      </c>
      <c r="I1789" s="120">
        <v>42</v>
      </c>
      <c r="J1789" s="120">
        <v>37</v>
      </c>
      <c r="K1789" s="120">
        <v>0</v>
      </c>
      <c r="L1789" s="120">
        <v>0</v>
      </c>
      <c r="M1789" s="120">
        <v>0</v>
      </c>
      <c r="N1789" s="120">
        <v>0</v>
      </c>
      <c r="O1789" s="120">
        <v>0</v>
      </c>
      <c r="P1789" s="120">
        <v>0</v>
      </c>
      <c r="Q1789" s="120">
        <v>0</v>
      </c>
      <c r="R1789" s="120">
        <v>284</v>
      </c>
      <c r="AB1789" s="116">
        <f t="shared" si="433"/>
        <v>0</v>
      </c>
      <c r="AC1789" s="116">
        <f t="shared" si="434"/>
        <v>52</v>
      </c>
      <c r="AD1789" s="116">
        <f t="shared" si="435"/>
        <v>33</v>
      </c>
      <c r="AE1789" s="116">
        <f t="shared" si="436"/>
        <v>41</v>
      </c>
      <c r="AF1789" s="116">
        <f t="shared" si="437"/>
        <v>47</v>
      </c>
      <c r="AG1789" s="116">
        <f t="shared" si="438"/>
        <v>32</v>
      </c>
      <c r="AH1789" s="116">
        <f t="shared" si="439"/>
        <v>42</v>
      </c>
      <c r="AI1789" s="116">
        <f t="shared" si="440"/>
        <v>37</v>
      </c>
      <c r="AJ1789" s="116">
        <f t="shared" si="441"/>
        <v>0</v>
      </c>
      <c r="AK1789" s="116">
        <f t="shared" si="442"/>
        <v>0</v>
      </c>
      <c r="AL1789" s="116">
        <f t="shared" si="443"/>
        <v>0</v>
      </c>
      <c r="AM1789" s="116">
        <f t="shared" si="444"/>
        <v>0</v>
      </c>
      <c r="AN1789" s="116">
        <f t="shared" si="445"/>
        <v>0</v>
      </c>
      <c r="AO1789" s="116">
        <f t="shared" si="446"/>
        <v>0</v>
      </c>
      <c r="AP1789" s="116">
        <f t="shared" si="447"/>
        <v>0</v>
      </c>
      <c r="AQ1789" s="116">
        <f t="shared" si="448"/>
        <v>284</v>
      </c>
    </row>
    <row r="1790" spans="1:43" x14ac:dyDescent="0.25">
      <c r="A1790" s="119" t="s">
        <v>2197</v>
      </c>
      <c r="B1790" s="119" t="s">
        <v>1477</v>
      </c>
      <c r="C1790" s="120">
        <v>0</v>
      </c>
      <c r="D1790" s="120">
        <v>29</v>
      </c>
      <c r="E1790" s="120">
        <v>27</v>
      </c>
      <c r="F1790" s="120">
        <v>26</v>
      </c>
      <c r="G1790" s="120">
        <v>34</v>
      </c>
      <c r="H1790" s="120">
        <v>22</v>
      </c>
      <c r="I1790" s="120">
        <v>22</v>
      </c>
      <c r="J1790" s="120">
        <v>17</v>
      </c>
      <c r="K1790" s="120">
        <v>0</v>
      </c>
      <c r="L1790" s="120">
        <v>0</v>
      </c>
      <c r="M1790" s="120">
        <v>0</v>
      </c>
      <c r="N1790" s="120">
        <v>0</v>
      </c>
      <c r="O1790" s="120">
        <v>0</v>
      </c>
      <c r="P1790" s="120">
        <v>0</v>
      </c>
      <c r="Q1790" s="120">
        <v>0</v>
      </c>
      <c r="R1790" s="120">
        <v>177</v>
      </c>
      <c r="AB1790" s="116">
        <f t="shared" si="433"/>
        <v>0</v>
      </c>
      <c r="AC1790" s="116">
        <f t="shared" si="434"/>
        <v>29</v>
      </c>
      <c r="AD1790" s="116">
        <f t="shared" si="435"/>
        <v>27</v>
      </c>
      <c r="AE1790" s="116">
        <f t="shared" si="436"/>
        <v>26</v>
      </c>
      <c r="AF1790" s="116">
        <f t="shared" si="437"/>
        <v>34</v>
      </c>
      <c r="AG1790" s="116">
        <f t="shared" si="438"/>
        <v>22</v>
      </c>
      <c r="AH1790" s="116">
        <f t="shared" si="439"/>
        <v>22</v>
      </c>
      <c r="AI1790" s="116">
        <f t="shared" si="440"/>
        <v>17</v>
      </c>
      <c r="AJ1790" s="116">
        <f t="shared" si="441"/>
        <v>0</v>
      </c>
      <c r="AK1790" s="116">
        <f t="shared" si="442"/>
        <v>0</v>
      </c>
      <c r="AL1790" s="116">
        <f t="shared" si="443"/>
        <v>0</v>
      </c>
      <c r="AM1790" s="116">
        <f t="shared" si="444"/>
        <v>0</v>
      </c>
      <c r="AN1790" s="116">
        <f t="shared" si="445"/>
        <v>0</v>
      </c>
      <c r="AO1790" s="116">
        <f t="shared" si="446"/>
        <v>0</v>
      </c>
      <c r="AP1790" s="116">
        <f t="shared" si="447"/>
        <v>0</v>
      </c>
      <c r="AQ1790" s="116">
        <f t="shared" si="448"/>
        <v>177</v>
      </c>
    </row>
    <row r="1791" spans="1:43" x14ac:dyDescent="0.25">
      <c r="A1791" s="119" t="s">
        <v>2197</v>
      </c>
      <c r="B1791" s="119" t="s">
        <v>2220</v>
      </c>
      <c r="C1791" s="120">
        <v>0</v>
      </c>
      <c r="D1791" s="120">
        <v>54</v>
      </c>
      <c r="E1791" s="120">
        <v>46</v>
      </c>
      <c r="F1791" s="120">
        <v>49</v>
      </c>
      <c r="G1791" s="120">
        <v>44</v>
      </c>
      <c r="H1791" s="120">
        <v>38</v>
      </c>
      <c r="I1791" s="120">
        <v>45</v>
      </c>
      <c r="J1791" s="120">
        <v>34</v>
      </c>
      <c r="K1791" s="120">
        <v>0</v>
      </c>
      <c r="L1791" s="120">
        <v>0</v>
      </c>
      <c r="M1791" s="120">
        <v>0</v>
      </c>
      <c r="N1791" s="120">
        <v>0</v>
      </c>
      <c r="O1791" s="120">
        <v>0</v>
      </c>
      <c r="P1791" s="120">
        <v>0</v>
      </c>
      <c r="Q1791" s="120">
        <v>0</v>
      </c>
      <c r="R1791" s="120">
        <v>310</v>
      </c>
      <c r="AB1791" s="116">
        <f t="shared" si="433"/>
        <v>0</v>
      </c>
      <c r="AC1791" s="116">
        <f t="shared" si="434"/>
        <v>54</v>
      </c>
      <c r="AD1791" s="116">
        <f t="shared" si="435"/>
        <v>46</v>
      </c>
      <c r="AE1791" s="116">
        <f t="shared" si="436"/>
        <v>49</v>
      </c>
      <c r="AF1791" s="116">
        <f t="shared" si="437"/>
        <v>44</v>
      </c>
      <c r="AG1791" s="116">
        <f t="shared" si="438"/>
        <v>38</v>
      </c>
      <c r="AH1791" s="116">
        <f t="shared" si="439"/>
        <v>45</v>
      </c>
      <c r="AI1791" s="116">
        <f t="shared" si="440"/>
        <v>34</v>
      </c>
      <c r="AJ1791" s="116">
        <f t="shared" si="441"/>
        <v>0</v>
      </c>
      <c r="AK1791" s="116">
        <f t="shared" si="442"/>
        <v>0</v>
      </c>
      <c r="AL1791" s="116">
        <f t="shared" si="443"/>
        <v>0</v>
      </c>
      <c r="AM1791" s="116">
        <f t="shared" si="444"/>
        <v>0</v>
      </c>
      <c r="AN1791" s="116">
        <f t="shared" si="445"/>
        <v>0</v>
      </c>
      <c r="AO1791" s="116">
        <f t="shared" si="446"/>
        <v>0</v>
      </c>
      <c r="AP1791" s="116">
        <f t="shared" si="447"/>
        <v>0</v>
      </c>
      <c r="AQ1791" s="116">
        <f t="shared" si="448"/>
        <v>310</v>
      </c>
    </row>
    <row r="1792" spans="1:43" x14ac:dyDescent="0.25">
      <c r="A1792" s="119" t="s">
        <v>2197</v>
      </c>
      <c r="B1792" s="119" t="s">
        <v>2221</v>
      </c>
      <c r="C1792" s="120">
        <v>0</v>
      </c>
      <c r="D1792" s="120">
        <v>40</v>
      </c>
      <c r="E1792" s="120">
        <v>39</v>
      </c>
      <c r="F1792" s="120">
        <v>32</v>
      </c>
      <c r="G1792" s="120">
        <v>47</v>
      </c>
      <c r="H1792" s="120">
        <v>32</v>
      </c>
      <c r="I1792" s="120">
        <v>25</v>
      </c>
      <c r="J1792" s="120">
        <v>34</v>
      </c>
      <c r="K1792" s="120">
        <v>0</v>
      </c>
      <c r="L1792" s="120">
        <v>0</v>
      </c>
      <c r="M1792" s="120">
        <v>0</v>
      </c>
      <c r="N1792" s="120">
        <v>0</v>
      </c>
      <c r="O1792" s="120">
        <v>0</v>
      </c>
      <c r="P1792" s="120">
        <v>0</v>
      </c>
      <c r="Q1792" s="120">
        <v>0</v>
      </c>
      <c r="R1792" s="118">
        <v>249</v>
      </c>
      <c r="AB1792" s="116">
        <f t="shared" si="433"/>
        <v>0</v>
      </c>
      <c r="AC1792" s="116">
        <f t="shared" si="434"/>
        <v>40</v>
      </c>
      <c r="AD1792" s="116">
        <f t="shared" si="435"/>
        <v>39</v>
      </c>
      <c r="AE1792" s="116">
        <f t="shared" si="436"/>
        <v>32</v>
      </c>
      <c r="AF1792" s="116">
        <f t="shared" si="437"/>
        <v>47</v>
      </c>
      <c r="AG1792" s="116">
        <f t="shared" si="438"/>
        <v>32</v>
      </c>
      <c r="AH1792" s="116">
        <f t="shared" si="439"/>
        <v>25</v>
      </c>
      <c r="AI1792" s="116">
        <f t="shared" si="440"/>
        <v>34</v>
      </c>
      <c r="AJ1792" s="116">
        <f t="shared" si="441"/>
        <v>0</v>
      </c>
      <c r="AK1792" s="116">
        <f t="shared" si="442"/>
        <v>0</v>
      </c>
      <c r="AL1792" s="116">
        <f t="shared" si="443"/>
        <v>0</v>
      </c>
      <c r="AM1792" s="116">
        <f t="shared" si="444"/>
        <v>0</v>
      </c>
      <c r="AN1792" s="116">
        <f t="shared" si="445"/>
        <v>0</v>
      </c>
      <c r="AO1792" s="116">
        <f t="shared" si="446"/>
        <v>0</v>
      </c>
      <c r="AP1792" s="116">
        <f t="shared" si="447"/>
        <v>0</v>
      </c>
      <c r="AQ1792" s="116">
        <f t="shared" si="448"/>
        <v>249</v>
      </c>
    </row>
    <row r="1793" spans="1:43" x14ac:dyDescent="0.25">
      <c r="A1793" s="119" t="s">
        <v>2197</v>
      </c>
      <c r="B1793" s="119" t="s">
        <v>2222</v>
      </c>
      <c r="C1793" s="120">
        <v>48</v>
      </c>
      <c r="D1793" s="120">
        <v>97</v>
      </c>
      <c r="E1793" s="120">
        <v>83</v>
      </c>
      <c r="F1793" s="120">
        <v>71</v>
      </c>
      <c r="G1793" s="120">
        <v>80</v>
      </c>
      <c r="H1793" s="120">
        <v>75</v>
      </c>
      <c r="I1793" s="120">
        <v>82</v>
      </c>
      <c r="J1793" s="120">
        <v>85</v>
      </c>
      <c r="K1793" s="120">
        <v>0</v>
      </c>
      <c r="L1793" s="120">
        <v>0</v>
      </c>
      <c r="M1793" s="120">
        <v>0</v>
      </c>
      <c r="N1793" s="120">
        <v>0</v>
      </c>
      <c r="O1793" s="120">
        <v>0</v>
      </c>
      <c r="P1793" s="120">
        <v>0</v>
      </c>
      <c r="Q1793" s="120">
        <v>0</v>
      </c>
      <c r="R1793" s="120">
        <v>621</v>
      </c>
      <c r="AB1793" s="116">
        <f t="shared" si="433"/>
        <v>48</v>
      </c>
      <c r="AC1793" s="116">
        <f t="shared" si="434"/>
        <v>97</v>
      </c>
      <c r="AD1793" s="116">
        <f t="shared" si="435"/>
        <v>83</v>
      </c>
      <c r="AE1793" s="116">
        <f t="shared" si="436"/>
        <v>71</v>
      </c>
      <c r="AF1793" s="116">
        <f t="shared" si="437"/>
        <v>80</v>
      </c>
      <c r="AG1793" s="116">
        <f t="shared" si="438"/>
        <v>75</v>
      </c>
      <c r="AH1793" s="116">
        <f t="shared" si="439"/>
        <v>82</v>
      </c>
      <c r="AI1793" s="116">
        <f t="shared" si="440"/>
        <v>85</v>
      </c>
      <c r="AJ1793" s="116">
        <f t="shared" si="441"/>
        <v>0</v>
      </c>
      <c r="AK1793" s="116">
        <f t="shared" si="442"/>
        <v>0</v>
      </c>
      <c r="AL1793" s="116">
        <f t="shared" si="443"/>
        <v>0</v>
      </c>
      <c r="AM1793" s="116">
        <f t="shared" si="444"/>
        <v>0</v>
      </c>
      <c r="AN1793" s="116">
        <f t="shared" si="445"/>
        <v>0</v>
      </c>
      <c r="AO1793" s="116">
        <f t="shared" si="446"/>
        <v>0</v>
      </c>
      <c r="AP1793" s="116">
        <f t="shared" si="447"/>
        <v>0</v>
      </c>
      <c r="AQ1793" s="116">
        <f t="shared" si="448"/>
        <v>621</v>
      </c>
    </row>
    <row r="1794" spans="1:43" x14ac:dyDescent="0.25">
      <c r="A1794" s="119" t="s">
        <v>2197</v>
      </c>
      <c r="B1794" s="119" t="s">
        <v>2223</v>
      </c>
      <c r="C1794" s="120">
        <v>59</v>
      </c>
      <c r="D1794" s="120">
        <v>64</v>
      </c>
      <c r="E1794" s="120">
        <v>55</v>
      </c>
      <c r="F1794" s="120">
        <v>70</v>
      </c>
      <c r="G1794" s="120">
        <v>62</v>
      </c>
      <c r="H1794" s="120">
        <v>51</v>
      </c>
      <c r="I1794" s="120">
        <v>67</v>
      </c>
      <c r="J1794" s="120">
        <v>76</v>
      </c>
      <c r="K1794" s="120">
        <v>0</v>
      </c>
      <c r="L1794" s="120">
        <v>0</v>
      </c>
      <c r="M1794" s="120">
        <v>0</v>
      </c>
      <c r="N1794" s="120">
        <v>0</v>
      </c>
      <c r="O1794" s="120">
        <v>0</v>
      </c>
      <c r="P1794" s="120">
        <v>0</v>
      </c>
      <c r="Q1794" s="120">
        <v>0</v>
      </c>
      <c r="R1794" s="120">
        <v>504</v>
      </c>
      <c r="AB1794" s="116">
        <f t="shared" si="433"/>
        <v>59</v>
      </c>
      <c r="AC1794" s="116">
        <f t="shared" si="434"/>
        <v>64</v>
      </c>
      <c r="AD1794" s="116">
        <f t="shared" si="435"/>
        <v>55</v>
      </c>
      <c r="AE1794" s="116">
        <f t="shared" si="436"/>
        <v>70</v>
      </c>
      <c r="AF1794" s="116">
        <f t="shared" si="437"/>
        <v>62</v>
      </c>
      <c r="AG1794" s="116">
        <f t="shared" si="438"/>
        <v>51</v>
      </c>
      <c r="AH1794" s="116">
        <f t="shared" si="439"/>
        <v>67</v>
      </c>
      <c r="AI1794" s="116">
        <f t="shared" si="440"/>
        <v>76</v>
      </c>
      <c r="AJ1794" s="116">
        <f t="shared" si="441"/>
        <v>0</v>
      </c>
      <c r="AK1794" s="116">
        <f t="shared" si="442"/>
        <v>0</v>
      </c>
      <c r="AL1794" s="116">
        <f t="shared" si="443"/>
        <v>0</v>
      </c>
      <c r="AM1794" s="116">
        <f t="shared" si="444"/>
        <v>0</v>
      </c>
      <c r="AN1794" s="116">
        <f t="shared" si="445"/>
        <v>0</v>
      </c>
      <c r="AO1794" s="116">
        <f t="shared" si="446"/>
        <v>0</v>
      </c>
      <c r="AP1794" s="116">
        <f t="shared" si="447"/>
        <v>0</v>
      </c>
      <c r="AQ1794" s="116">
        <f t="shared" si="448"/>
        <v>504</v>
      </c>
    </row>
    <row r="1795" spans="1:43" x14ac:dyDescent="0.25">
      <c r="A1795" s="119" t="s">
        <v>2197</v>
      </c>
      <c r="B1795" s="119" t="s">
        <v>2224</v>
      </c>
      <c r="C1795" s="120">
        <v>0</v>
      </c>
      <c r="D1795" s="120">
        <v>0</v>
      </c>
      <c r="E1795" s="120">
        <v>0</v>
      </c>
      <c r="F1795" s="120">
        <v>0</v>
      </c>
      <c r="G1795" s="120">
        <v>0</v>
      </c>
      <c r="H1795" s="120">
        <v>0</v>
      </c>
      <c r="I1795" s="120">
        <v>0</v>
      </c>
      <c r="J1795" s="120">
        <v>0</v>
      </c>
      <c r="K1795" s="120">
        <v>0</v>
      </c>
      <c r="L1795" s="120">
        <v>0</v>
      </c>
      <c r="M1795" s="120">
        <v>334</v>
      </c>
      <c r="N1795" s="120">
        <v>385</v>
      </c>
      <c r="O1795" s="120">
        <v>343</v>
      </c>
      <c r="P1795" s="120">
        <v>300</v>
      </c>
      <c r="Q1795" s="120">
        <v>14</v>
      </c>
      <c r="R1795" s="120">
        <v>1376</v>
      </c>
      <c r="AB1795" s="116">
        <f t="shared" si="433"/>
        <v>0</v>
      </c>
      <c r="AC1795" s="116">
        <f t="shared" si="434"/>
        <v>0</v>
      </c>
      <c r="AD1795" s="116">
        <f t="shared" si="435"/>
        <v>0</v>
      </c>
      <c r="AE1795" s="116">
        <f t="shared" si="436"/>
        <v>0</v>
      </c>
      <c r="AF1795" s="116">
        <f t="shared" si="437"/>
        <v>0</v>
      </c>
      <c r="AG1795" s="116">
        <f t="shared" si="438"/>
        <v>0</v>
      </c>
      <c r="AH1795" s="116">
        <f t="shared" si="439"/>
        <v>0</v>
      </c>
      <c r="AI1795" s="116">
        <f t="shared" si="440"/>
        <v>0</v>
      </c>
      <c r="AJ1795" s="116">
        <f t="shared" si="441"/>
        <v>0</v>
      </c>
      <c r="AK1795" s="116">
        <f t="shared" si="442"/>
        <v>0</v>
      </c>
      <c r="AL1795" s="116">
        <f t="shared" si="443"/>
        <v>334</v>
      </c>
      <c r="AM1795" s="116">
        <f t="shared" si="444"/>
        <v>385</v>
      </c>
      <c r="AN1795" s="116">
        <f t="shared" si="445"/>
        <v>343</v>
      </c>
      <c r="AO1795" s="116">
        <f t="shared" si="446"/>
        <v>300</v>
      </c>
      <c r="AP1795" s="116">
        <f t="shared" si="447"/>
        <v>14</v>
      </c>
      <c r="AQ1795" s="116">
        <f t="shared" si="448"/>
        <v>1376</v>
      </c>
    </row>
    <row r="1796" spans="1:43" x14ac:dyDescent="0.25">
      <c r="A1796" s="119" t="s">
        <v>2197</v>
      </c>
      <c r="B1796" s="119" t="s">
        <v>2225</v>
      </c>
      <c r="C1796" s="120">
        <v>17</v>
      </c>
      <c r="D1796" s="120">
        <v>103</v>
      </c>
      <c r="E1796" s="120">
        <v>99</v>
      </c>
      <c r="F1796" s="120">
        <v>95</v>
      </c>
      <c r="G1796" s="120">
        <v>125</v>
      </c>
      <c r="H1796" s="120">
        <v>99</v>
      </c>
      <c r="I1796" s="120">
        <v>111</v>
      </c>
      <c r="J1796" s="120">
        <v>89</v>
      </c>
      <c r="K1796" s="120">
        <v>0</v>
      </c>
      <c r="L1796" s="120">
        <v>0</v>
      </c>
      <c r="M1796" s="120">
        <v>0</v>
      </c>
      <c r="N1796" s="120">
        <v>0</v>
      </c>
      <c r="O1796" s="120">
        <v>0</v>
      </c>
      <c r="P1796" s="120">
        <v>0</v>
      </c>
      <c r="Q1796" s="120">
        <v>0</v>
      </c>
      <c r="R1796" s="120">
        <v>738</v>
      </c>
      <c r="AB1796" s="116">
        <f t="shared" ref="AB1796:AB1818" si="449">C1796*1</f>
        <v>17</v>
      </c>
      <c r="AC1796" s="116">
        <f t="shared" ref="AC1796:AC1818" si="450">D1796*1</f>
        <v>103</v>
      </c>
      <c r="AD1796" s="116">
        <f t="shared" ref="AD1796:AD1818" si="451">E1796*1</f>
        <v>99</v>
      </c>
      <c r="AE1796" s="116">
        <f t="shared" ref="AE1796:AE1818" si="452">F1796*1</f>
        <v>95</v>
      </c>
      <c r="AF1796" s="116">
        <f t="shared" ref="AF1796:AF1818" si="453">G1796*1</f>
        <v>125</v>
      </c>
      <c r="AG1796" s="116">
        <f t="shared" ref="AG1796:AG1818" si="454">H1796*1</f>
        <v>99</v>
      </c>
      <c r="AH1796" s="116">
        <f t="shared" ref="AH1796:AH1818" si="455">I1796*1</f>
        <v>111</v>
      </c>
      <c r="AI1796" s="116">
        <f t="shared" ref="AI1796:AI1818" si="456">J1796*1</f>
        <v>89</v>
      </c>
      <c r="AJ1796" s="116">
        <f t="shared" ref="AJ1796:AJ1818" si="457">K1796*1</f>
        <v>0</v>
      </c>
      <c r="AK1796" s="116">
        <f t="shared" ref="AK1796:AK1818" si="458">L1796*1</f>
        <v>0</v>
      </c>
      <c r="AL1796" s="116">
        <f t="shared" ref="AL1796:AL1818" si="459">M1796*1</f>
        <v>0</v>
      </c>
      <c r="AM1796" s="116">
        <f t="shared" ref="AM1796:AM1818" si="460">N1796*1</f>
        <v>0</v>
      </c>
      <c r="AN1796" s="116">
        <f t="shared" ref="AN1796:AN1818" si="461">O1796*1</f>
        <v>0</v>
      </c>
      <c r="AO1796" s="116">
        <f t="shared" ref="AO1796:AO1818" si="462">P1796*1</f>
        <v>0</v>
      </c>
      <c r="AP1796" s="116">
        <f t="shared" ref="AP1796:AP1818" si="463">Q1796*1</f>
        <v>0</v>
      </c>
      <c r="AQ1796" s="116">
        <f t="shared" ref="AQ1796:AQ1818" si="464">R1796*1</f>
        <v>738</v>
      </c>
    </row>
    <row r="1797" spans="1:43" x14ac:dyDescent="0.25">
      <c r="A1797" s="119" t="s">
        <v>2197</v>
      </c>
      <c r="B1797" s="119" t="s">
        <v>2226</v>
      </c>
      <c r="C1797" s="120">
        <v>0</v>
      </c>
      <c r="D1797" s="120">
        <v>72</v>
      </c>
      <c r="E1797" s="120">
        <v>69</v>
      </c>
      <c r="F1797" s="120">
        <v>70</v>
      </c>
      <c r="G1797" s="120">
        <v>77</v>
      </c>
      <c r="H1797" s="120">
        <v>73</v>
      </c>
      <c r="I1797" s="120">
        <v>79</v>
      </c>
      <c r="J1797" s="120">
        <v>62</v>
      </c>
      <c r="K1797" s="120">
        <v>0</v>
      </c>
      <c r="L1797" s="120">
        <v>0</v>
      </c>
      <c r="M1797" s="120">
        <v>0</v>
      </c>
      <c r="N1797" s="120">
        <v>0</v>
      </c>
      <c r="O1797" s="120">
        <v>0</v>
      </c>
      <c r="P1797" s="120">
        <v>0</v>
      </c>
      <c r="Q1797" s="120">
        <v>0</v>
      </c>
      <c r="R1797" s="120">
        <v>502</v>
      </c>
      <c r="AB1797" s="116">
        <f t="shared" si="449"/>
        <v>0</v>
      </c>
      <c r="AC1797" s="116">
        <f t="shared" si="450"/>
        <v>72</v>
      </c>
      <c r="AD1797" s="116">
        <f t="shared" si="451"/>
        <v>69</v>
      </c>
      <c r="AE1797" s="116">
        <f t="shared" si="452"/>
        <v>70</v>
      </c>
      <c r="AF1797" s="116">
        <f t="shared" si="453"/>
        <v>77</v>
      </c>
      <c r="AG1797" s="116">
        <f t="shared" si="454"/>
        <v>73</v>
      </c>
      <c r="AH1797" s="116">
        <f t="shared" si="455"/>
        <v>79</v>
      </c>
      <c r="AI1797" s="116">
        <f t="shared" si="456"/>
        <v>62</v>
      </c>
      <c r="AJ1797" s="116">
        <f t="shared" si="457"/>
        <v>0</v>
      </c>
      <c r="AK1797" s="116">
        <f t="shared" si="458"/>
        <v>0</v>
      </c>
      <c r="AL1797" s="116">
        <f t="shared" si="459"/>
        <v>0</v>
      </c>
      <c r="AM1797" s="116">
        <f t="shared" si="460"/>
        <v>0</v>
      </c>
      <c r="AN1797" s="116">
        <f t="shared" si="461"/>
        <v>0</v>
      </c>
      <c r="AO1797" s="116">
        <f t="shared" si="462"/>
        <v>0</v>
      </c>
      <c r="AP1797" s="116">
        <f t="shared" si="463"/>
        <v>0</v>
      </c>
      <c r="AQ1797" s="116">
        <f t="shared" si="464"/>
        <v>502</v>
      </c>
    </row>
    <row r="1798" spans="1:43" x14ac:dyDescent="0.25">
      <c r="A1798" s="119" t="s">
        <v>2197</v>
      </c>
      <c r="B1798" s="119" t="s">
        <v>1265</v>
      </c>
      <c r="C1798" s="120">
        <v>98</v>
      </c>
      <c r="D1798" s="120">
        <v>93</v>
      </c>
      <c r="E1798" s="120">
        <v>75</v>
      </c>
      <c r="F1798" s="120">
        <v>63</v>
      </c>
      <c r="G1798" s="120">
        <v>74</v>
      </c>
      <c r="H1798" s="120">
        <v>64</v>
      </c>
      <c r="I1798" s="120">
        <v>70</v>
      </c>
      <c r="J1798" s="120">
        <v>67</v>
      </c>
      <c r="K1798" s="120">
        <v>0</v>
      </c>
      <c r="L1798" s="120">
        <v>0</v>
      </c>
      <c r="M1798" s="120">
        <v>0</v>
      </c>
      <c r="N1798" s="120">
        <v>0</v>
      </c>
      <c r="O1798" s="120">
        <v>0</v>
      </c>
      <c r="P1798" s="120">
        <v>0</v>
      </c>
      <c r="Q1798" s="120">
        <v>0</v>
      </c>
      <c r="R1798" s="120">
        <v>604</v>
      </c>
      <c r="AB1798" s="116">
        <f t="shared" si="449"/>
        <v>98</v>
      </c>
      <c r="AC1798" s="116">
        <f t="shared" si="450"/>
        <v>93</v>
      </c>
      <c r="AD1798" s="116">
        <f t="shared" si="451"/>
        <v>75</v>
      </c>
      <c r="AE1798" s="116">
        <f t="shared" si="452"/>
        <v>63</v>
      </c>
      <c r="AF1798" s="116">
        <f t="shared" si="453"/>
        <v>74</v>
      </c>
      <c r="AG1798" s="116">
        <f t="shared" si="454"/>
        <v>64</v>
      </c>
      <c r="AH1798" s="116">
        <f t="shared" si="455"/>
        <v>70</v>
      </c>
      <c r="AI1798" s="116">
        <f t="shared" si="456"/>
        <v>67</v>
      </c>
      <c r="AJ1798" s="116">
        <f t="shared" si="457"/>
        <v>0</v>
      </c>
      <c r="AK1798" s="116">
        <f t="shared" si="458"/>
        <v>0</v>
      </c>
      <c r="AL1798" s="116">
        <f t="shared" si="459"/>
        <v>0</v>
      </c>
      <c r="AM1798" s="116">
        <f t="shared" si="460"/>
        <v>0</v>
      </c>
      <c r="AN1798" s="116">
        <f t="shared" si="461"/>
        <v>0</v>
      </c>
      <c r="AO1798" s="116">
        <f t="shared" si="462"/>
        <v>0</v>
      </c>
      <c r="AP1798" s="116">
        <f t="shared" si="463"/>
        <v>0</v>
      </c>
      <c r="AQ1798" s="116">
        <f t="shared" si="464"/>
        <v>604</v>
      </c>
    </row>
    <row r="1799" spans="1:43" x14ac:dyDescent="0.25">
      <c r="A1799" s="119" t="s">
        <v>2197</v>
      </c>
      <c r="B1799" s="119" t="s">
        <v>2227</v>
      </c>
      <c r="C1799" s="120">
        <v>0</v>
      </c>
      <c r="D1799" s="120">
        <v>0</v>
      </c>
      <c r="E1799" s="120">
        <v>0</v>
      </c>
      <c r="F1799" s="120">
        <v>0</v>
      </c>
      <c r="G1799" s="120">
        <v>0</v>
      </c>
      <c r="H1799" s="120">
        <v>0</v>
      </c>
      <c r="I1799" s="120">
        <v>0</v>
      </c>
      <c r="J1799" s="120">
        <v>0</v>
      </c>
      <c r="K1799" s="120">
        <v>0</v>
      </c>
      <c r="L1799" s="120">
        <v>0</v>
      </c>
      <c r="M1799" s="120">
        <v>411</v>
      </c>
      <c r="N1799" s="120">
        <v>461</v>
      </c>
      <c r="O1799" s="120">
        <v>446</v>
      </c>
      <c r="P1799" s="120">
        <v>461</v>
      </c>
      <c r="Q1799" s="120">
        <v>21</v>
      </c>
      <c r="R1799" s="120">
        <v>1800</v>
      </c>
      <c r="AB1799" s="116">
        <f t="shared" si="449"/>
        <v>0</v>
      </c>
      <c r="AC1799" s="116">
        <f t="shared" si="450"/>
        <v>0</v>
      </c>
      <c r="AD1799" s="116">
        <f t="shared" si="451"/>
        <v>0</v>
      </c>
      <c r="AE1799" s="116">
        <f t="shared" si="452"/>
        <v>0</v>
      </c>
      <c r="AF1799" s="116">
        <f t="shared" si="453"/>
        <v>0</v>
      </c>
      <c r="AG1799" s="116">
        <f t="shared" si="454"/>
        <v>0</v>
      </c>
      <c r="AH1799" s="116">
        <f t="shared" si="455"/>
        <v>0</v>
      </c>
      <c r="AI1799" s="116">
        <f t="shared" si="456"/>
        <v>0</v>
      </c>
      <c r="AJ1799" s="116">
        <f t="shared" si="457"/>
        <v>0</v>
      </c>
      <c r="AK1799" s="116">
        <f t="shared" si="458"/>
        <v>0</v>
      </c>
      <c r="AL1799" s="116">
        <f t="shared" si="459"/>
        <v>411</v>
      </c>
      <c r="AM1799" s="116">
        <f t="shared" si="460"/>
        <v>461</v>
      </c>
      <c r="AN1799" s="116">
        <f t="shared" si="461"/>
        <v>446</v>
      </c>
      <c r="AO1799" s="116">
        <f t="shared" si="462"/>
        <v>461</v>
      </c>
      <c r="AP1799" s="116">
        <f t="shared" si="463"/>
        <v>21</v>
      </c>
      <c r="AQ1799" s="116">
        <f t="shared" si="464"/>
        <v>1800</v>
      </c>
    </row>
    <row r="1800" spans="1:43" x14ac:dyDescent="0.25">
      <c r="A1800" s="119" t="s">
        <v>2197</v>
      </c>
      <c r="B1800" s="119" t="s">
        <v>2228</v>
      </c>
      <c r="C1800" s="120">
        <v>0</v>
      </c>
      <c r="D1800" s="120">
        <v>0</v>
      </c>
      <c r="E1800" s="120">
        <v>0</v>
      </c>
      <c r="F1800" s="120">
        <v>0</v>
      </c>
      <c r="G1800" s="120">
        <v>0</v>
      </c>
      <c r="H1800" s="120">
        <v>0</v>
      </c>
      <c r="I1800" s="120">
        <v>0</v>
      </c>
      <c r="J1800" s="120">
        <v>48</v>
      </c>
      <c r="K1800" s="120">
        <v>463</v>
      </c>
      <c r="L1800" s="120">
        <v>429</v>
      </c>
      <c r="M1800" s="120">
        <v>0</v>
      </c>
      <c r="N1800" s="120">
        <v>0</v>
      </c>
      <c r="O1800" s="120">
        <v>0</v>
      </c>
      <c r="P1800" s="120">
        <v>0</v>
      </c>
      <c r="Q1800" s="120">
        <v>0</v>
      </c>
      <c r="R1800" s="120">
        <v>940</v>
      </c>
      <c r="AB1800" s="116">
        <f t="shared" si="449"/>
        <v>0</v>
      </c>
      <c r="AC1800" s="116">
        <f t="shared" si="450"/>
        <v>0</v>
      </c>
      <c r="AD1800" s="116">
        <f t="shared" si="451"/>
        <v>0</v>
      </c>
      <c r="AE1800" s="116">
        <f t="shared" si="452"/>
        <v>0</v>
      </c>
      <c r="AF1800" s="116">
        <f t="shared" si="453"/>
        <v>0</v>
      </c>
      <c r="AG1800" s="116">
        <f t="shared" si="454"/>
        <v>0</v>
      </c>
      <c r="AH1800" s="116">
        <f t="shared" si="455"/>
        <v>0</v>
      </c>
      <c r="AI1800" s="116">
        <f t="shared" si="456"/>
        <v>48</v>
      </c>
      <c r="AJ1800" s="116">
        <f t="shared" si="457"/>
        <v>463</v>
      </c>
      <c r="AK1800" s="116">
        <f t="shared" si="458"/>
        <v>429</v>
      </c>
      <c r="AL1800" s="116">
        <f t="shared" si="459"/>
        <v>0</v>
      </c>
      <c r="AM1800" s="116">
        <f t="shared" si="460"/>
        <v>0</v>
      </c>
      <c r="AN1800" s="116">
        <f t="shared" si="461"/>
        <v>0</v>
      </c>
      <c r="AO1800" s="116">
        <f t="shared" si="462"/>
        <v>0</v>
      </c>
      <c r="AP1800" s="116">
        <f t="shared" si="463"/>
        <v>0</v>
      </c>
      <c r="AQ1800" s="116">
        <f t="shared" si="464"/>
        <v>940</v>
      </c>
    </row>
    <row r="1801" spans="1:43" x14ac:dyDescent="0.25">
      <c r="A1801" s="119" t="s">
        <v>2197</v>
      </c>
      <c r="B1801" s="119" t="s">
        <v>2229</v>
      </c>
      <c r="C1801" s="120">
        <v>18</v>
      </c>
      <c r="D1801" s="120">
        <v>52</v>
      </c>
      <c r="E1801" s="120">
        <v>58</v>
      </c>
      <c r="F1801" s="120">
        <v>44</v>
      </c>
      <c r="G1801" s="120">
        <v>52</v>
      </c>
      <c r="H1801" s="120">
        <v>53</v>
      </c>
      <c r="I1801" s="120">
        <v>50</v>
      </c>
      <c r="J1801" s="120">
        <v>49</v>
      </c>
      <c r="K1801" s="120">
        <v>0</v>
      </c>
      <c r="L1801" s="120">
        <v>0</v>
      </c>
      <c r="M1801" s="120">
        <v>0</v>
      </c>
      <c r="N1801" s="120">
        <v>0</v>
      </c>
      <c r="O1801" s="120">
        <v>0</v>
      </c>
      <c r="P1801" s="120">
        <v>0</v>
      </c>
      <c r="Q1801" s="120">
        <v>0</v>
      </c>
      <c r="R1801" s="120">
        <v>376</v>
      </c>
      <c r="AB1801" s="116">
        <f t="shared" si="449"/>
        <v>18</v>
      </c>
      <c r="AC1801" s="116">
        <f t="shared" si="450"/>
        <v>52</v>
      </c>
      <c r="AD1801" s="116">
        <f t="shared" si="451"/>
        <v>58</v>
      </c>
      <c r="AE1801" s="116">
        <f t="shared" si="452"/>
        <v>44</v>
      </c>
      <c r="AF1801" s="116">
        <f t="shared" si="453"/>
        <v>52</v>
      </c>
      <c r="AG1801" s="116">
        <f t="shared" si="454"/>
        <v>53</v>
      </c>
      <c r="AH1801" s="116">
        <f t="shared" si="455"/>
        <v>50</v>
      </c>
      <c r="AI1801" s="116">
        <f t="shared" si="456"/>
        <v>49</v>
      </c>
      <c r="AJ1801" s="116">
        <f t="shared" si="457"/>
        <v>0</v>
      </c>
      <c r="AK1801" s="116">
        <f t="shared" si="458"/>
        <v>0</v>
      </c>
      <c r="AL1801" s="116">
        <f t="shared" si="459"/>
        <v>0</v>
      </c>
      <c r="AM1801" s="116">
        <f t="shared" si="460"/>
        <v>0</v>
      </c>
      <c r="AN1801" s="116">
        <f t="shared" si="461"/>
        <v>0</v>
      </c>
      <c r="AO1801" s="116">
        <f t="shared" si="462"/>
        <v>0</v>
      </c>
      <c r="AP1801" s="116">
        <f t="shared" si="463"/>
        <v>0</v>
      </c>
      <c r="AQ1801" s="116">
        <f t="shared" si="464"/>
        <v>376</v>
      </c>
    </row>
    <row r="1802" spans="1:43" x14ac:dyDescent="0.25">
      <c r="A1802" s="119" t="s">
        <v>2197</v>
      </c>
      <c r="B1802" s="119" t="s">
        <v>2230</v>
      </c>
      <c r="C1802" s="120">
        <v>0</v>
      </c>
      <c r="D1802" s="120">
        <v>44</v>
      </c>
      <c r="E1802" s="120">
        <v>33</v>
      </c>
      <c r="F1802" s="120">
        <v>54</v>
      </c>
      <c r="G1802" s="120">
        <v>60</v>
      </c>
      <c r="H1802" s="120">
        <v>41</v>
      </c>
      <c r="I1802" s="120">
        <v>47</v>
      </c>
      <c r="J1802" s="120">
        <v>40</v>
      </c>
      <c r="K1802" s="120">
        <v>0</v>
      </c>
      <c r="L1802" s="120">
        <v>0</v>
      </c>
      <c r="M1802" s="120">
        <v>0</v>
      </c>
      <c r="N1802" s="120">
        <v>0</v>
      </c>
      <c r="O1802" s="120">
        <v>0</v>
      </c>
      <c r="P1802" s="120">
        <v>0</v>
      </c>
      <c r="Q1802" s="120">
        <v>0</v>
      </c>
      <c r="R1802" s="120">
        <v>319</v>
      </c>
      <c r="AB1802" s="116">
        <f t="shared" si="449"/>
        <v>0</v>
      </c>
      <c r="AC1802" s="116">
        <f t="shared" si="450"/>
        <v>44</v>
      </c>
      <c r="AD1802" s="116">
        <f t="shared" si="451"/>
        <v>33</v>
      </c>
      <c r="AE1802" s="116">
        <f t="shared" si="452"/>
        <v>54</v>
      </c>
      <c r="AF1802" s="116">
        <f t="shared" si="453"/>
        <v>60</v>
      </c>
      <c r="AG1802" s="116">
        <f t="shared" si="454"/>
        <v>41</v>
      </c>
      <c r="AH1802" s="116">
        <f t="shared" si="455"/>
        <v>47</v>
      </c>
      <c r="AI1802" s="116">
        <f t="shared" si="456"/>
        <v>40</v>
      </c>
      <c r="AJ1802" s="116">
        <f t="shared" si="457"/>
        <v>0</v>
      </c>
      <c r="AK1802" s="116">
        <f t="shared" si="458"/>
        <v>0</v>
      </c>
      <c r="AL1802" s="116">
        <f t="shared" si="459"/>
        <v>0</v>
      </c>
      <c r="AM1802" s="116">
        <f t="shared" si="460"/>
        <v>0</v>
      </c>
      <c r="AN1802" s="116">
        <f t="shared" si="461"/>
        <v>0</v>
      </c>
      <c r="AO1802" s="116">
        <f t="shared" si="462"/>
        <v>0</v>
      </c>
      <c r="AP1802" s="116">
        <f t="shared" si="463"/>
        <v>0</v>
      </c>
      <c r="AQ1802" s="116">
        <f t="shared" si="464"/>
        <v>319</v>
      </c>
    </row>
    <row r="1803" spans="1:43" x14ac:dyDescent="0.25">
      <c r="A1803" s="119" t="s">
        <v>2197</v>
      </c>
      <c r="B1803" s="119" t="s">
        <v>2231</v>
      </c>
      <c r="C1803" s="120">
        <v>0</v>
      </c>
      <c r="D1803" s="120">
        <v>52</v>
      </c>
      <c r="E1803" s="120">
        <v>56</v>
      </c>
      <c r="F1803" s="120">
        <v>53</v>
      </c>
      <c r="G1803" s="120">
        <v>60</v>
      </c>
      <c r="H1803" s="120">
        <v>57</v>
      </c>
      <c r="I1803" s="120">
        <v>53</v>
      </c>
      <c r="J1803" s="120">
        <v>46</v>
      </c>
      <c r="K1803" s="120">
        <v>0</v>
      </c>
      <c r="L1803" s="120">
        <v>0</v>
      </c>
      <c r="M1803" s="120">
        <v>0</v>
      </c>
      <c r="N1803" s="120">
        <v>0</v>
      </c>
      <c r="O1803" s="120">
        <v>0</v>
      </c>
      <c r="P1803" s="120">
        <v>0</v>
      </c>
      <c r="Q1803" s="120">
        <v>0</v>
      </c>
      <c r="R1803" s="120">
        <v>377</v>
      </c>
      <c r="AB1803" s="116">
        <f t="shared" si="449"/>
        <v>0</v>
      </c>
      <c r="AC1803" s="116">
        <f t="shared" si="450"/>
        <v>52</v>
      </c>
      <c r="AD1803" s="116">
        <f t="shared" si="451"/>
        <v>56</v>
      </c>
      <c r="AE1803" s="116">
        <f t="shared" si="452"/>
        <v>53</v>
      </c>
      <c r="AF1803" s="116">
        <f t="shared" si="453"/>
        <v>60</v>
      </c>
      <c r="AG1803" s="116">
        <f t="shared" si="454"/>
        <v>57</v>
      </c>
      <c r="AH1803" s="116">
        <f t="shared" si="455"/>
        <v>53</v>
      </c>
      <c r="AI1803" s="116">
        <f t="shared" si="456"/>
        <v>46</v>
      </c>
      <c r="AJ1803" s="116">
        <f t="shared" si="457"/>
        <v>0</v>
      </c>
      <c r="AK1803" s="116">
        <f t="shared" si="458"/>
        <v>0</v>
      </c>
      <c r="AL1803" s="116">
        <f t="shared" si="459"/>
        <v>0</v>
      </c>
      <c r="AM1803" s="116">
        <f t="shared" si="460"/>
        <v>0</v>
      </c>
      <c r="AN1803" s="116">
        <f t="shared" si="461"/>
        <v>0</v>
      </c>
      <c r="AO1803" s="116">
        <f t="shared" si="462"/>
        <v>0</v>
      </c>
      <c r="AP1803" s="116">
        <f t="shared" si="463"/>
        <v>0</v>
      </c>
      <c r="AQ1803" s="116">
        <f t="shared" si="464"/>
        <v>377</v>
      </c>
    </row>
    <row r="1804" spans="1:43" x14ac:dyDescent="0.25">
      <c r="A1804" s="119" t="s">
        <v>2197</v>
      </c>
      <c r="B1804" s="119" t="s">
        <v>2232</v>
      </c>
      <c r="C1804" s="120">
        <v>0</v>
      </c>
      <c r="D1804" s="120">
        <v>0</v>
      </c>
      <c r="E1804" s="120">
        <v>0</v>
      </c>
      <c r="F1804" s="120">
        <v>0</v>
      </c>
      <c r="G1804" s="120">
        <v>0</v>
      </c>
      <c r="H1804" s="120">
        <v>0</v>
      </c>
      <c r="I1804" s="120">
        <v>0</v>
      </c>
      <c r="J1804" s="120">
        <v>0</v>
      </c>
      <c r="K1804" s="120">
        <v>43</v>
      </c>
      <c r="L1804" s="120">
        <v>39</v>
      </c>
      <c r="M1804" s="120">
        <v>37</v>
      </c>
      <c r="N1804" s="120">
        <v>38</v>
      </c>
      <c r="O1804" s="120">
        <v>34</v>
      </c>
      <c r="P1804" s="120">
        <v>42</v>
      </c>
      <c r="Q1804" s="120">
        <v>0</v>
      </c>
      <c r="R1804" s="120">
        <v>233</v>
      </c>
      <c r="AB1804" s="116">
        <f t="shared" si="449"/>
        <v>0</v>
      </c>
      <c r="AC1804" s="116">
        <f t="shared" si="450"/>
        <v>0</v>
      </c>
      <c r="AD1804" s="116">
        <f t="shared" si="451"/>
        <v>0</v>
      </c>
      <c r="AE1804" s="116">
        <f t="shared" si="452"/>
        <v>0</v>
      </c>
      <c r="AF1804" s="116">
        <f t="shared" si="453"/>
        <v>0</v>
      </c>
      <c r="AG1804" s="116">
        <f t="shared" si="454"/>
        <v>0</v>
      </c>
      <c r="AH1804" s="116">
        <f t="shared" si="455"/>
        <v>0</v>
      </c>
      <c r="AI1804" s="116">
        <f t="shared" si="456"/>
        <v>0</v>
      </c>
      <c r="AJ1804" s="116">
        <f t="shared" si="457"/>
        <v>43</v>
      </c>
      <c r="AK1804" s="116">
        <f t="shared" si="458"/>
        <v>39</v>
      </c>
      <c r="AL1804" s="116">
        <f t="shared" si="459"/>
        <v>37</v>
      </c>
      <c r="AM1804" s="116">
        <f t="shared" si="460"/>
        <v>38</v>
      </c>
      <c r="AN1804" s="116">
        <f t="shared" si="461"/>
        <v>34</v>
      </c>
      <c r="AO1804" s="116">
        <f t="shared" si="462"/>
        <v>42</v>
      </c>
      <c r="AP1804" s="116">
        <f t="shared" si="463"/>
        <v>0</v>
      </c>
      <c r="AQ1804" s="116">
        <f t="shared" si="464"/>
        <v>233</v>
      </c>
    </row>
    <row r="1805" spans="1:43" x14ac:dyDescent="0.25">
      <c r="A1805" s="119" t="s">
        <v>2197</v>
      </c>
      <c r="B1805" s="119" t="s">
        <v>2233</v>
      </c>
      <c r="C1805" s="120">
        <v>43</v>
      </c>
      <c r="D1805" s="120">
        <v>87</v>
      </c>
      <c r="E1805" s="120">
        <v>75</v>
      </c>
      <c r="F1805" s="120">
        <v>62</v>
      </c>
      <c r="G1805" s="120">
        <v>57</v>
      </c>
      <c r="H1805" s="120">
        <v>50</v>
      </c>
      <c r="I1805" s="120">
        <v>67</v>
      </c>
      <c r="J1805" s="120">
        <v>84</v>
      </c>
      <c r="K1805" s="120">
        <v>0</v>
      </c>
      <c r="L1805" s="120">
        <v>0</v>
      </c>
      <c r="M1805" s="120">
        <v>0</v>
      </c>
      <c r="N1805" s="120">
        <v>0</v>
      </c>
      <c r="O1805" s="120">
        <v>0</v>
      </c>
      <c r="P1805" s="120">
        <v>0</v>
      </c>
      <c r="Q1805" s="120">
        <v>0</v>
      </c>
      <c r="R1805" s="120">
        <v>525</v>
      </c>
      <c r="AB1805" s="116">
        <f t="shared" si="449"/>
        <v>43</v>
      </c>
      <c r="AC1805" s="116">
        <f t="shared" si="450"/>
        <v>87</v>
      </c>
      <c r="AD1805" s="116">
        <f t="shared" si="451"/>
        <v>75</v>
      </c>
      <c r="AE1805" s="116">
        <f t="shared" si="452"/>
        <v>62</v>
      </c>
      <c r="AF1805" s="116">
        <f t="shared" si="453"/>
        <v>57</v>
      </c>
      <c r="AG1805" s="116">
        <f t="shared" si="454"/>
        <v>50</v>
      </c>
      <c r="AH1805" s="116">
        <f t="shared" si="455"/>
        <v>67</v>
      </c>
      <c r="AI1805" s="116">
        <f t="shared" si="456"/>
        <v>84</v>
      </c>
      <c r="AJ1805" s="116">
        <f t="shared" si="457"/>
        <v>0</v>
      </c>
      <c r="AK1805" s="116">
        <f t="shared" si="458"/>
        <v>0</v>
      </c>
      <c r="AL1805" s="116">
        <f t="shared" si="459"/>
        <v>0</v>
      </c>
      <c r="AM1805" s="116">
        <f t="shared" si="460"/>
        <v>0</v>
      </c>
      <c r="AN1805" s="116">
        <f t="shared" si="461"/>
        <v>0</v>
      </c>
      <c r="AO1805" s="116">
        <f t="shared" si="462"/>
        <v>0</v>
      </c>
      <c r="AP1805" s="116">
        <f t="shared" si="463"/>
        <v>0</v>
      </c>
      <c r="AQ1805" s="116">
        <f t="shared" si="464"/>
        <v>525</v>
      </c>
    </row>
    <row r="1806" spans="1:43" x14ac:dyDescent="0.25">
      <c r="A1806" s="119" t="s">
        <v>2197</v>
      </c>
      <c r="B1806" s="119" t="s">
        <v>2234</v>
      </c>
      <c r="C1806" s="120">
        <v>0</v>
      </c>
      <c r="D1806" s="120">
        <v>15</v>
      </c>
      <c r="E1806" s="120">
        <v>20</v>
      </c>
      <c r="F1806" s="120">
        <v>23</v>
      </c>
      <c r="G1806" s="120">
        <v>19</v>
      </c>
      <c r="H1806" s="120">
        <v>21</v>
      </c>
      <c r="I1806" s="120">
        <v>32</v>
      </c>
      <c r="J1806" s="120">
        <v>25</v>
      </c>
      <c r="K1806" s="120">
        <v>0</v>
      </c>
      <c r="L1806" s="120">
        <v>0</v>
      </c>
      <c r="M1806" s="120">
        <v>0</v>
      </c>
      <c r="N1806" s="120">
        <v>0</v>
      </c>
      <c r="O1806" s="120">
        <v>0</v>
      </c>
      <c r="P1806" s="120">
        <v>0</v>
      </c>
      <c r="Q1806" s="120">
        <v>0</v>
      </c>
      <c r="R1806" s="120">
        <v>155</v>
      </c>
      <c r="AB1806" s="116">
        <f t="shared" si="449"/>
        <v>0</v>
      </c>
      <c r="AC1806" s="116">
        <f t="shared" si="450"/>
        <v>15</v>
      </c>
      <c r="AD1806" s="116">
        <f t="shared" si="451"/>
        <v>20</v>
      </c>
      <c r="AE1806" s="116">
        <f t="shared" si="452"/>
        <v>23</v>
      </c>
      <c r="AF1806" s="116">
        <f t="shared" si="453"/>
        <v>19</v>
      </c>
      <c r="AG1806" s="116">
        <f t="shared" si="454"/>
        <v>21</v>
      </c>
      <c r="AH1806" s="116">
        <f t="shared" si="455"/>
        <v>32</v>
      </c>
      <c r="AI1806" s="116">
        <f t="shared" si="456"/>
        <v>25</v>
      </c>
      <c r="AJ1806" s="116">
        <f t="shared" si="457"/>
        <v>0</v>
      </c>
      <c r="AK1806" s="116">
        <f t="shared" si="458"/>
        <v>0</v>
      </c>
      <c r="AL1806" s="116">
        <f t="shared" si="459"/>
        <v>0</v>
      </c>
      <c r="AM1806" s="116">
        <f t="shared" si="460"/>
        <v>0</v>
      </c>
      <c r="AN1806" s="116">
        <f t="shared" si="461"/>
        <v>0</v>
      </c>
      <c r="AO1806" s="116">
        <f t="shared" si="462"/>
        <v>0</v>
      </c>
      <c r="AP1806" s="116">
        <f t="shared" si="463"/>
        <v>0</v>
      </c>
      <c r="AQ1806" s="116">
        <f t="shared" si="464"/>
        <v>155</v>
      </c>
    </row>
    <row r="1807" spans="1:43" x14ac:dyDescent="0.25">
      <c r="A1807" s="119" t="s">
        <v>2197</v>
      </c>
      <c r="B1807" s="119" t="s">
        <v>2235</v>
      </c>
      <c r="C1807" s="120">
        <v>44</v>
      </c>
      <c r="D1807" s="120">
        <v>39</v>
      </c>
      <c r="E1807" s="120">
        <v>38</v>
      </c>
      <c r="F1807" s="120">
        <v>49</v>
      </c>
      <c r="G1807" s="120">
        <v>41</v>
      </c>
      <c r="H1807" s="120">
        <v>42</v>
      </c>
      <c r="I1807" s="120">
        <v>45</v>
      </c>
      <c r="J1807" s="120">
        <v>45</v>
      </c>
      <c r="K1807" s="120">
        <v>0</v>
      </c>
      <c r="L1807" s="120">
        <v>0</v>
      </c>
      <c r="M1807" s="120">
        <v>0</v>
      </c>
      <c r="N1807" s="120">
        <v>0</v>
      </c>
      <c r="O1807" s="120">
        <v>0</v>
      </c>
      <c r="P1807" s="120">
        <v>0</v>
      </c>
      <c r="Q1807" s="120">
        <v>0</v>
      </c>
      <c r="R1807" s="120">
        <v>343</v>
      </c>
      <c r="AB1807" s="116">
        <f t="shared" si="449"/>
        <v>44</v>
      </c>
      <c r="AC1807" s="116">
        <f t="shared" si="450"/>
        <v>39</v>
      </c>
      <c r="AD1807" s="116">
        <f t="shared" si="451"/>
        <v>38</v>
      </c>
      <c r="AE1807" s="116">
        <f t="shared" si="452"/>
        <v>49</v>
      </c>
      <c r="AF1807" s="116">
        <f t="shared" si="453"/>
        <v>41</v>
      </c>
      <c r="AG1807" s="116">
        <f t="shared" si="454"/>
        <v>42</v>
      </c>
      <c r="AH1807" s="116">
        <f t="shared" si="455"/>
        <v>45</v>
      </c>
      <c r="AI1807" s="116">
        <f t="shared" si="456"/>
        <v>45</v>
      </c>
      <c r="AJ1807" s="116">
        <f t="shared" si="457"/>
        <v>0</v>
      </c>
      <c r="AK1807" s="116">
        <f t="shared" si="458"/>
        <v>0</v>
      </c>
      <c r="AL1807" s="116">
        <f t="shared" si="459"/>
        <v>0</v>
      </c>
      <c r="AM1807" s="116">
        <f t="shared" si="460"/>
        <v>0</v>
      </c>
      <c r="AN1807" s="116">
        <f t="shared" si="461"/>
        <v>0</v>
      </c>
      <c r="AO1807" s="116">
        <f t="shared" si="462"/>
        <v>0</v>
      </c>
      <c r="AP1807" s="116">
        <f t="shared" si="463"/>
        <v>0</v>
      </c>
      <c r="AQ1807" s="116">
        <f t="shared" si="464"/>
        <v>343</v>
      </c>
    </row>
    <row r="1808" spans="1:43" x14ac:dyDescent="0.25">
      <c r="A1808" s="119" t="s">
        <v>2197</v>
      </c>
      <c r="B1808" s="119" t="s">
        <v>2236</v>
      </c>
      <c r="C1808" s="120">
        <v>0</v>
      </c>
      <c r="D1808" s="120">
        <v>63</v>
      </c>
      <c r="E1808" s="120">
        <v>73</v>
      </c>
      <c r="F1808" s="120">
        <v>65</v>
      </c>
      <c r="G1808" s="120">
        <v>71</v>
      </c>
      <c r="H1808" s="120">
        <v>61</v>
      </c>
      <c r="I1808" s="120">
        <v>79</v>
      </c>
      <c r="J1808" s="120">
        <v>70</v>
      </c>
      <c r="K1808" s="120">
        <v>0</v>
      </c>
      <c r="L1808" s="120">
        <v>0</v>
      </c>
      <c r="M1808" s="120">
        <v>0</v>
      </c>
      <c r="N1808" s="120">
        <v>0</v>
      </c>
      <c r="O1808" s="120">
        <v>0</v>
      </c>
      <c r="P1808" s="120">
        <v>0</v>
      </c>
      <c r="Q1808" s="120">
        <v>0</v>
      </c>
      <c r="R1808" s="120">
        <v>482</v>
      </c>
      <c r="AB1808" s="116">
        <f t="shared" si="449"/>
        <v>0</v>
      </c>
      <c r="AC1808" s="116">
        <f t="shared" si="450"/>
        <v>63</v>
      </c>
      <c r="AD1808" s="116">
        <f t="shared" si="451"/>
        <v>73</v>
      </c>
      <c r="AE1808" s="116">
        <f t="shared" si="452"/>
        <v>65</v>
      </c>
      <c r="AF1808" s="116">
        <f t="shared" si="453"/>
        <v>71</v>
      </c>
      <c r="AG1808" s="116">
        <f t="shared" si="454"/>
        <v>61</v>
      </c>
      <c r="AH1808" s="116">
        <f t="shared" si="455"/>
        <v>79</v>
      </c>
      <c r="AI1808" s="116">
        <f t="shared" si="456"/>
        <v>70</v>
      </c>
      <c r="AJ1808" s="116">
        <f t="shared" si="457"/>
        <v>0</v>
      </c>
      <c r="AK1808" s="116">
        <f t="shared" si="458"/>
        <v>0</v>
      </c>
      <c r="AL1808" s="116">
        <f t="shared" si="459"/>
        <v>0</v>
      </c>
      <c r="AM1808" s="116">
        <f t="shared" si="460"/>
        <v>0</v>
      </c>
      <c r="AN1808" s="116">
        <f t="shared" si="461"/>
        <v>0</v>
      </c>
      <c r="AO1808" s="116">
        <f t="shared" si="462"/>
        <v>0</v>
      </c>
      <c r="AP1808" s="116">
        <f t="shared" si="463"/>
        <v>0</v>
      </c>
      <c r="AQ1808" s="116">
        <f t="shared" si="464"/>
        <v>482</v>
      </c>
    </row>
    <row r="1809" spans="1:43" x14ac:dyDescent="0.25">
      <c r="A1809" s="119" t="s">
        <v>2197</v>
      </c>
      <c r="B1809" s="119" t="s">
        <v>2237</v>
      </c>
      <c r="C1809" s="120">
        <v>0</v>
      </c>
      <c r="D1809" s="120">
        <v>0</v>
      </c>
      <c r="E1809" s="120">
        <v>7</v>
      </c>
      <c r="F1809" s="120">
        <v>6</v>
      </c>
      <c r="G1809" s="120">
        <v>10</v>
      </c>
      <c r="H1809" s="120">
        <v>6</v>
      </c>
      <c r="I1809" s="120">
        <v>10</v>
      </c>
      <c r="J1809" s="120">
        <v>10</v>
      </c>
      <c r="K1809" s="120">
        <v>0</v>
      </c>
      <c r="L1809" s="120">
        <v>0</v>
      </c>
      <c r="M1809" s="120">
        <v>0</v>
      </c>
      <c r="N1809" s="120">
        <v>0</v>
      </c>
      <c r="O1809" s="120">
        <v>0</v>
      </c>
      <c r="P1809" s="120">
        <v>0</v>
      </c>
      <c r="Q1809" s="120">
        <v>0</v>
      </c>
      <c r="R1809" s="118">
        <v>49</v>
      </c>
      <c r="AB1809" s="116">
        <f t="shared" si="449"/>
        <v>0</v>
      </c>
      <c r="AC1809" s="116">
        <f t="shared" si="450"/>
        <v>0</v>
      </c>
      <c r="AD1809" s="116">
        <f t="shared" si="451"/>
        <v>7</v>
      </c>
      <c r="AE1809" s="116">
        <f t="shared" si="452"/>
        <v>6</v>
      </c>
      <c r="AF1809" s="116">
        <f t="shared" si="453"/>
        <v>10</v>
      </c>
      <c r="AG1809" s="116">
        <f t="shared" si="454"/>
        <v>6</v>
      </c>
      <c r="AH1809" s="116">
        <f t="shared" si="455"/>
        <v>10</v>
      </c>
      <c r="AI1809" s="116">
        <f t="shared" si="456"/>
        <v>10</v>
      </c>
      <c r="AJ1809" s="116">
        <f t="shared" si="457"/>
        <v>0</v>
      </c>
      <c r="AK1809" s="116">
        <f t="shared" si="458"/>
        <v>0</v>
      </c>
      <c r="AL1809" s="116">
        <f t="shared" si="459"/>
        <v>0</v>
      </c>
      <c r="AM1809" s="116">
        <f t="shared" si="460"/>
        <v>0</v>
      </c>
      <c r="AN1809" s="116">
        <f t="shared" si="461"/>
        <v>0</v>
      </c>
      <c r="AO1809" s="116">
        <f t="shared" si="462"/>
        <v>0</v>
      </c>
      <c r="AP1809" s="116">
        <f t="shared" si="463"/>
        <v>0</v>
      </c>
      <c r="AQ1809" s="116">
        <f t="shared" si="464"/>
        <v>49</v>
      </c>
    </row>
    <row r="1810" spans="1:43" x14ac:dyDescent="0.25">
      <c r="A1810" s="119" t="s">
        <v>2197</v>
      </c>
      <c r="B1810" s="119" t="s">
        <v>2238</v>
      </c>
      <c r="C1810" s="120">
        <v>0</v>
      </c>
      <c r="D1810" s="120">
        <v>0</v>
      </c>
      <c r="E1810" s="120">
        <v>0</v>
      </c>
      <c r="F1810" s="120">
        <v>0</v>
      </c>
      <c r="G1810" s="120">
        <v>0</v>
      </c>
      <c r="H1810" s="120">
        <v>0</v>
      </c>
      <c r="I1810" s="120">
        <v>0</v>
      </c>
      <c r="J1810" s="120">
        <v>0</v>
      </c>
      <c r="K1810" s="120">
        <v>0</v>
      </c>
      <c r="L1810" s="120">
        <v>0</v>
      </c>
      <c r="M1810" s="120">
        <v>6</v>
      </c>
      <c r="N1810" s="120">
        <v>10</v>
      </c>
      <c r="O1810" s="120">
        <v>12</v>
      </c>
      <c r="P1810" s="120">
        <v>8</v>
      </c>
      <c r="Q1810" s="120">
        <v>0</v>
      </c>
      <c r="R1810" s="120">
        <v>36</v>
      </c>
      <c r="AB1810" s="116">
        <f t="shared" si="449"/>
        <v>0</v>
      </c>
      <c r="AC1810" s="116">
        <f t="shared" si="450"/>
        <v>0</v>
      </c>
      <c r="AD1810" s="116">
        <f t="shared" si="451"/>
        <v>0</v>
      </c>
      <c r="AE1810" s="116">
        <f t="shared" si="452"/>
        <v>0</v>
      </c>
      <c r="AF1810" s="116">
        <f t="shared" si="453"/>
        <v>0</v>
      </c>
      <c r="AG1810" s="116">
        <f t="shared" si="454"/>
        <v>0</v>
      </c>
      <c r="AH1810" s="116">
        <f t="shared" si="455"/>
        <v>0</v>
      </c>
      <c r="AI1810" s="116">
        <f t="shared" si="456"/>
        <v>0</v>
      </c>
      <c r="AJ1810" s="116">
        <f t="shared" si="457"/>
        <v>0</v>
      </c>
      <c r="AK1810" s="116">
        <f t="shared" si="458"/>
        <v>0</v>
      </c>
      <c r="AL1810" s="116">
        <f t="shared" si="459"/>
        <v>6</v>
      </c>
      <c r="AM1810" s="116">
        <f t="shared" si="460"/>
        <v>10</v>
      </c>
      <c r="AN1810" s="116">
        <f t="shared" si="461"/>
        <v>12</v>
      </c>
      <c r="AO1810" s="116">
        <f t="shared" si="462"/>
        <v>8</v>
      </c>
      <c r="AP1810" s="116">
        <f t="shared" si="463"/>
        <v>0</v>
      </c>
      <c r="AQ1810" s="116">
        <f t="shared" si="464"/>
        <v>36</v>
      </c>
    </row>
    <row r="1811" spans="1:43" x14ac:dyDescent="0.25">
      <c r="A1811" s="119" t="s">
        <v>2197</v>
      </c>
      <c r="B1811" s="119" t="s">
        <v>2239</v>
      </c>
      <c r="C1811" s="120">
        <v>28</v>
      </c>
      <c r="D1811" s="120">
        <v>42</v>
      </c>
      <c r="E1811" s="120">
        <v>50</v>
      </c>
      <c r="F1811" s="120">
        <v>52</v>
      </c>
      <c r="G1811" s="120">
        <v>60</v>
      </c>
      <c r="H1811" s="120">
        <v>47</v>
      </c>
      <c r="I1811" s="120">
        <v>46</v>
      </c>
      <c r="J1811" s="120">
        <v>47</v>
      </c>
      <c r="K1811" s="120">
        <v>0</v>
      </c>
      <c r="L1811" s="120">
        <v>0</v>
      </c>
      <c r="M1811" s="120">
        <v>0</v>
      </c>
      <c r="N1811" s="120">
        <v>0</v>
      </c>
      <c r="O1811" s="120">
        <v>0</v>
      </c>
      <c r="P1811" s="120">
        <v>0</v>
      </c>
      <c r="Q1811" s="120">
        <v>0</v>
      </c>
      <c r="R1811" s="120">
        <v>372</v>
      </c>
      <c r="AB1811" s="116">
        <f t="shared" si="449"/>
        <v>28</v>
      </c>
      <c r="AC1811" s="116">
        <f t="shared" si="450"/>
        <v>42</v>
      </c>
      <c r="AD1811" s="116">
        <f t="shared" si="451"/>
        <v>50</v>
      </c>
      <c r="AE1811" s="116">
        <f t="shared" si="452"/>
        <v>52</v>
      </c>
      <c r="AF1811" s="116">
        <f t="shared" si="453"/>
        <v>60</v>
      </c>
      <c r="AG1811" s="116">
        <f t="shared" si="454"/>
        <v>47</v>
      </c>
      <c r="AH1811" s="116">
        <f t="shared" si="455"/>
        <v>46</v>
      </c>
      <c r="AI1811" s="116">
        <f t="shared" si="456"/>
        <v>47</v>
      </c>
      <c r="AJ1811" s="116">
        <f t="shared" si="457"/>
        <v>0</v>
      </c>
      <c r="AK1811" s="116">
        <f t="shared" si="458"/>
        <v>0</v>
      </c>
      <c r="AL1811" s="116">
        <f t="shared" si="459"/>
        <v>0</v>
      </c>
      <c r="AM1811" s="116">
        <f t="shared" si="460"/>
        <v>0</v>
      </c>
      <c r="AN1811" s="116">
        <f t="shared" si="461"/>
        <v>0</v>
      </c>
      <c r="AO1811" s="116">
        <f t="shared" si="462"/>
        <v>0</v>
      </c>
      <c r="AP1811" s="116">
        <f t="shared" si="463"/>
        <v>0</v>
      </c>
      <c r="AQ1811" s="116">
        <f t="shared" si="464"/>
        <v>372</v>
      </c>
    </row>
    <row r="1812" spans="1:43" x14ac:dyDescent="0.25">
      <c r="A1812" s="119" t="s">
        <v>2197</v>
      </c>
      <c r="B1812" s="119" t="s">
        <v>2240</v>
      </c>
      <c r="C1812" s="120">
        <v>30</v>
      </c>
      <c r="D1812" s="120">
        <v>60</v>
      </c>
      <c r="E1812" s="120">
        <v>75</v>
      </c>
      <c r="F1812" s="120">
        <v>84</v>
      </c>
      <c r="G1812" s="120">
        <v>73</v>
      </c>
      <c r="H1812" s="120">
        <v>70</v>
      </c>
      <c r="I1812" s="120">
        <v>66</v>
      </c>
      <c r="J1812" s="120">
        <v>61</v>
      </c>
      <c r="K1812" s="120">
        <v>0</v>
      </c>
      <c r="L1812" s="120">
        <v>0</v>
      </c>
      <c r="M1812" s="120">
        <v>0</v>
      </c>
      <c r="N1812" s="120">
        <v>0</v>
      </c>
      <c r="O1812" s="120">
        <v>0</v>
      </c>
      <c r="P1812" s="120">
        <v>0</v>
      </c>
      <c r="Q1812" s="120">
        <v>0</v>
      </c>
      <c r="R1812" s="120">
        <v>519</v>
      </c>
      <c r="AB1812" s="116">
        <f t="shared" si="449"/>
        <v>30</v>
      </c>
      <c r="AC1812" s="116">
        <f t="shared" si="450"/>
        <v>60</v>
      </c>
      <c r="AD1812" s="116">
        <f t="shared" si="451"/>
        <v>75</v>
      </c>
      <c r="AE1812" s="116">
        <f t="shared" si="452"/>
        <v>84</v>
      </c>
      <c r="AF1812" s="116">
        <f t="shared" si="453"/>
        <v>73</v>
      </c>
      <c r="AG1812" s="116">
        <f t="shared" si="454"/>
        <v>70</v>
      </c>
      <c r="AH1812" s="116">
        <f t="shared" si="455"/>
        <v>66</v>
      </c>
      <c r="AI1812" s="116">
        <f t="shared" si="456"/>
        <v>61</v>
      </c>
      <c r="AJ1812" s="116">
        <f t="shared" si="457"/>
        <v>0</v>
      </c>
      <c r="AK1812" s="116">
        <f t="shared" si="458"/>
        <v>0</v>
      </c>
      <c r="AL1812" s="116">
        <f t="shared" si="459"/>
        <v>0</v>
      </c>
      <c r="AM1812" s="116">
        <f t="shared" si="460"/>
        <v>0</v>
      </c>
      <c r="AN1812" s="116">
        <f t="shared" si="461"/>
        <v>0</v>
      </c>
      <c r="AO1812" s="116">
        <f t="shared" si="462"/>
        <v>0</v>
      </c>
      <c r="AP1812" s="116">
        <f t="shared" si="463"/>
        <v>0</v>
      </c>
      <c r="AQ1812" s="116">
        <f t="shared" si="464"/>
        <v>519</v>
      </c>
    </row>
    <row r="1813" spans="1:43" x14ac:dyDescent="0.25">
      <c r="A1813" s="119" t="s">
        <v>2197</v>
      </c>
      <c r="B1813" s="119" t="s">
        <v>2241</v>
      </c>
      <c r="C1813" s="120">
        <v>0</v>
      </c>
      <c r="D1813" s="120">
        <v>0</v>
      </c>
      <c r="E1813" s="120">
        <v>0</v>
      </c>
      <c r="F1813" s="120">
        <v>0</v>
      </c>
      <c r="G1813" s="120">
        <v>0</v>
      </c>
      <c r="H1813" s="120">
        <v>0</v>
      </c>
      <c r="I1813" s="120">
        <v>0</v>
      </c>
      <c r="J1813" s="120">
        <v>0</v>
      </c>
      <c r="K1813" s="120">
        <v>356</v>
      </c>
      <c r="L1813" s="120">
        <v>375</v>
      </c>
      <c r="M1813" s="120">
        <v>0</v>
      </c>
      <c r="N1813" s="120">
        <v>0</v>
      </c>
      <c r="O1813" s="120">
        <v>0</v>
      </c>
      <c r="P1813" s="120">
        <v>0</v>
      </c>
      <c r="Q1813" s="120">
        <v>0</v>
      </c>
      <c r="R1813" s="118">
        <v>731</v>
      </c>
      <c r="AB1813" s="116">
        <f t="shared" si="449"/>
        <v>0</v>
      </c>
      <c r="AC1813" s="116">
        <f t="shared" si="450"/>
        <v>0</v>
      </c>
      <c r="AD1813" s="116">
        <f t="shared" si="451"/>
        <v>0</v>
      </c>
      <c r="AE1813" s="116">
        <f t="shared" si="452"/>
        <v>0</v>
      </c>
      <c r="AF1813" s="116">
        <f t="shared" si="453"/>
        <v>0</v>
      </c>
      <c r="AG1813" s="116">
        <f t="shared" si="454"/>
        <v>0</v>
      </c>
      <c r="AH1813" s="116">
        <f t="shared" si="455"/>
        <v>0</v>
      </c>
      <c r="AI1813" s="116">
        <f t="shared" si="456"/>
        <v>0</v>
      </c>
      <c r="AJ1813" s="116">
        <f t="shared" si="457"/>
        <v>356</v>
      </c>
      <c r="AK1813" s="116">
        <f t="shared" si="458"/>
        <v>375</v>
      </c>
      <c r="AL1813" s="116">
        <f t="shared" si="459"/>
        <v>0</v>
      </c>
      <c r="AM1813" s="116">
        <f t="shared" si="460"/>
        <v>0</v>
      </c>
      <c r="AN1813" s="116">
        <f t="shared" si="461"/>
        <v>0</v>
      </c>
      <c r="AO1813" s="116">
        <f t="shared" si="462"/>
        <v>0</v>
      </c>
      <c r="AP1813" s="116">
        <f t="shared" si="463"/>
        <v>0</v>
      </c>
      <c r="AQ1813" s="116">
        <f t="shared" si="464"/>
        <v>731</v>
      </c>
    </row>
    <row r="1814" spans="1:43" x14ac:dyDescent="0.25">
      <c r="A1814" s="119" t="s">
        <v>2197</v>
      </c>
      <c r="B1814" s="119" t="s">
        <v>2242</v>
      </c>
      <c r="C1814" s="120">
        <v>0</v>
      </c>
      <c r="D1814" s="120">
        <v>0</v>
      </c>
      <c r="E1814" s="120">
        <v>0</v>
      </c>
      <c r="F1814" s="120">
        <v>0</v>
      </c>
      <c r="G1814" s="120">
        <v>0</v>
      </c>
      <c r="H1814" s="120">
        <v>0</v>
      </c>
      <c r="I1814" s="120">
        <v>0</v>
      </c>
      <c r="J1814" s="120">
        <v>0</v>
      </c>
      <c r="K1814" s="120">
        <v>0</v>
      </c>
      <c r="L1814" s="120">
        <v>0</v>
      </c>
      <c r="M1814" s="120">
        <v>380</v>
      </c>
      <c r="N1814" s="120">
        <v>344</v>
      </c>
      <c r="O1814" s="120">
        <v>328</v>
      </c>
      <c r="P1814" s="120">
        <v>367</v>
      </c>
      <c r="Q1814" s="120">
        <v>23</v>
      </c>
      <c r="R1814" s="120">
        <v>1442</v>
      </c>
      <c r="AB1814" s="116">
        <f t="shared" si="449"/>
        <v>0</v>
      </c>
      <c r="AC1814" s="116">
        <f t="shared" si="450"/>
        <v>0</v>
      </c>
      <c r="AD1814" s="116">
        <f t="shared" si="451"/>
        <v>0</v>
      </c>
      <c r="AE1814" s="116">
        <f t="shared" si="452"/>
        <v>0</v>
      </c>
      <c r="AF1814" s="116">
        <f t="shared" si="453"/>
        <v>0</v>
      </c>
      <c r="AG1814" s="116">
        <f t="shared" si="454"/>
        <v>0</v>
      </c>
      <c r="AH1814" s="116">
        <f t="shared" si="455"/>
        <v>0</v>
      </c>
      <c r="AI1814" s="116">
        <f t="shared" si="456"/>
        <v>0</v>
      </c>
      <c r="AJ1814" s="116">
        <f t="shared" si="457"/>
        <v>0</v>
      </c>
      <c r="AK1814" s="116">
        <f t="shared" si="458"/>
        <v>0</v>
      </c>
      <c r="AL1814" s="116">
        <f t="shared" si="459"/>
        <v>380</v>
      </c>
      <c r="AM1814" s="116">
        <f t="shared" si="460"/>
        <v>344</v>
      </c>
      <c r="AN1814" s="116">
        <f t="shared" si="461"/>
        <v>328</v>
      </c>
      <c r="AO1814" s="116">
        <f t="shared" si="462"/>
        <v>367</v>
      </c>
      <c r="AP1814" s="116">
        <f t="shared" si="463"/>
        <v>23</v>
      </c>
      <c r="AQ1814" s="116">
        <f t="shared" si="464"/>
        <v>1442</v>
      </c>
    </row>
    <row r="1815" spans="1:43" x14ac:dyDescent="0.25">
      <c r="A1815" s="119" t="s">
        <v>2243</v>
      </c>
      <c r="B1815" s="119" t="s">
        <v>2244</v>
      </c>
      <c r="C1815" s="120">
        <v>0</v>
      </c>
      <c r="D1815" s="120">
        <v>42</v>
      </c>
      <c r="E1815" s="120">
        <v>40</v>
      </c>
      <c r="F1815" s="120">
        <v>25</v>
      </c>
      <c r="G1815" s="120">
        <v>41</v>
      </c>
      <c r="H1815" s="120">
        <v>26</v>
      </c>
      <c r="I1815" s="120">
        <v>20</v>
      </c>
      <c r="J1815" s="120">
        <v>0</v>
      </c>
      <c r="K1815" s="120">
        <v>0</v>
      </c>
      <c r="L1815" s="120">
        <v>0</v>
      </c>
      <c r="M1815" s="120">
        <v>0</v>
      </c>
      <c r="N1815" s="120">
        <v>0</v>
      </c>
      <c r="O1815" s="120">
        <v>0</v>
      </c>
      <c r="P1815" s="120">
        <v>0</v>
      </c>
      <c r="Q1815" s="120">
        <v>0</v>
      </c>
      <c r="R1815" s="120">
        <v>194</v>
      </c>
      <c r="AB1815" s="116">
        <f t="shared" si="449"/>
        <v>0</v>
      </c>
      <c r="AC1815" s="116">
        <f t="shared" si="450"/>
        <v>42</v>
      </c>
      <c r="AD1815" s="116">
        <f t="shared" si="451"/>
        <v>40</v>
      </c>
      <c r="AE1815" s="116">
        <f t="shared" si="452"/>
        <v>25</v>
      </c>
      <c r="AF1815" s="116">
        <f t="shared" si="453"/>
        <v>41</v>
      </c>
      <c r="AG1815" s="116">
        <f t="shared" si="454"/>
        <v>26</v>
      </c>
      <c r="AH1815" s="116">
        <f t="shared" si="455"/>
        <v>20</v>
      </c>
      <c r="AI1815" s="116">
        <f t="shared" si="456"/>
        <v>0</v>
      </c>
      <c r="AJ1815" s="116">
        <f t="shared" si="457"/>
        <v>0</v>
      </c>
      <c r="AK1815" s="116">
        <f t="shared" si="458"/>
        <v>0</v>
      </c>
      <c r="AL1815" s="116">
        <f t="shared" si="459"/>
        <v>0</v>
      </c>
      <c r="AM1815" s="116">
        <f t="shared" si="460"/>
        <v>0</v>
      </c>
      <c r="AN1815" s="116">
        <f t="shared" si="461"/>
        <v>0</v>
      </c>
      <c r="AO1815" s="116">
        <f t="shared" si="462"/>
        <v>0</v>
      </c>
      <c r="AP1815" s="116">
        <f t="shared" si="463"/>
        <v>0</v>
      </c>
      <c r="AQ1815" s="116">
        <f t="shared" si="464"/>
        <v>194</v>
      </c>
    </row>
    <row r="1816" spans="1:43" x14ac:dyDescent="0.25">
      <c r="A1816" s="119" t="s">
        <v>2245</v>
      </c>
      <c r="B1816" s="119" t="s">
        <v>2246</v>
      </c>
      <c r="C1816" s="120">
        <v>13</v>
      </c>
      <c r="D1816" s="120">
        <v>10</v>
      </c>
      <c r="E1816" s="120">
        <v>8</v>
      </c>
      <c r="F1816" s="120">
        <v>13</v>
      </c>
      <c r="G1816" s="120">
        <v>5</v>
      </c>
      <c r="H1816" s="120">
        <v>9</v>
      </c>
      <c r="I1816" s="120">
        <v>13</v>
      </c>
      <c r="J1816" s="120">
        <v>5</v>
      </c>
      <c r="K1816" s="120">
        <v>0</v>
      </c>
      <c r="L1816" s="120">
        <v>0</v>
      </c>
      <c r="M1816" s="120">
        <v>0</v>
      </c>
      <c r="N1816" s="120">
        <v>0</v>
      </c>
      <c r="O1816" s="120">
        <v>0</v>
      </c>
      <c r="P1816" s="120">
        <v>0</v>
      </c>
      <c r="Q1816" s="120">
        <v>0</v>
      </c>
      <c r="R1816" s="120">
        <v>76</v>
      </c>
      <c r="AB1816" s="116">
        <f t="shared" si="449"/>
        <v>13</v>
      </c>
      <c r="AC1816" s="116">
        <f t="shared" si="450"/>
        <v>10</v>
      </c>
      <c r="AD1816" s="116">
        <f t="shared" si="451"/>
        <v>8</v>
      </c>
      <c r="AE1816" s="116">
        <f t="shared" si="452"/>
        <v>13</v>
      </c>
      <c r="AF1816" s="116">
        <f t="shared" si="453"/>
        <v>5</v>
      </c>
      <c r="AG1816" s="116">
        <f t="shared" si="454"/>
        <v>9</v>
      </c>
      <c r="AH1816" s="116">
        <f t="shared" si="455"/>
        <v>13</v>
      </c>
      <c r="AI1816" s="116">
        <f t="shared" si="456"/>
        <v>5</v>
      </c>
      <c r="AJ1816" s="116">
        <f t="shared" si="457"/>
        <v>0</v>
      </c>
      <c r="AK1816" s="116">
        <f t="shared" si="458"/>
        <v>0</v>
      </c>
      <c r="AL1816" s="116">
        <f t="shared" si="459"/>
        <v>0</v>
      </c>
      <c r="AM1816" s="116">
        <f t="shared" si="460"/>
        <v>0</v>
      </c>
      <c r="AN1816" s="116">
        <f t="shared" si="461"/>
        <v>0</v>
      </c>
      <c r="AO1816" s="116">
        <f t="shared" si="462"/>
        <v>0</v>
      </c>
      <c r="AP1816" s="116">
        <f t="shared" si="463"/>
        <v>0</v>
      </c>
      <c r="AQ1816" s="116">
        <f t="shared" si="464"/>
        <v>76</v>
      </c>
    </row>
    <row r="1817" spans="1:43" x14ac:dyDescent="0.25">
      <c r="A1817" s="119" t="s">
        <v>2247</v>
      </c>
      <c r="B1817" s="119" t="s">
        <v>2248</v>
      </c>
      <c r="C1817" s="120">
        <v>0</v>
      </c>
      <c r="D1817" s="120">
        <v>0</v>
      </c>
      <c r="E1817" s="120">
        <v>0</v>
      </c>
      <c r="F1817" s="120">
        <v>0</v>
      </c>
      <c r="G1817" s="120">
        <v>0</v>
      </c>
      <c r="H1817" s="120">
        <v>128</v>
      </c>
      <c r="I1817" s="120">
        <v>119</v>
      </c>
      <c r="J1817" s="120">
        <v>110</v>
      </c>
      <c r="K1817" s="120">
        <v>0</v>
      </c>
      <c r="L1817" s="120">
        <v>0</v>
      </c>
      <c r="M1817" s="120">
        <v>0</v>
      </c>
      <c r="N1817" s="120">
        <v>0</v>
      </c>
      <c r="O1817" s="120">
        <v>0</v>
      </c>
      <c r="P1817" s="120">
        <v>0</v>
      </c>
      <c r="Q1817" s="120">
        <v>0</v>
      </c>
      <c r="R1817" s="120">
        <v>357</v>
      </c>
      <c r="AB1817" s="116">
        <f t="shared" si="449"/>
        <v>0</v>
      </c>
      <c r="AC1817" s="116">
        <f t="shared" si="450"/>
        <v>0</v>
      </c>
      <c r="AD1817" s="116">
        <f t="shared" si="451"/>
        <v>0</v>
      </c>
      <c r="AE1817" s="116">
        <f t="shared" si="452"/>
        <v>0</v>
      </c>
      <c r="AF1817" s="116">
        <f t="shared" si="453"/>
        <v>0</v>
      </c>
      <c r="AG1817" s="116">
        <f t="shared" si="454"/>
        <v>128</v>
      </c>
      <c r="AH1817" s="116">
        <f t="shared" si="455"/>
        <v>119</v>
      </c>
      <c r="AI1817" s="116">
        <f t="shared" si="456"/>
        <v>110</v>
      </c>
      <c r="AJ1817" s="116">
        <f t="shared" si="457"/>
        <v>0</v>
      </c>
      <c r="AK1817" s="116">
        <f t="shared" si="458"/>
        <v>0</v>
      </c>
      <c r="AL1817" s="116">
        <f t="shared" si="459"/>
        <v>0</v>
      </c>
      <c r="AM1817" s="116">
        <f t="shared" si="460"/>
        <v>0</v>
      </c>
      <c r="AN1817" s="116">
        <f t="shared" si="461"/>
        <v>0</v>
      </c>
      <c r="AO1817" s="116">
        <f t="shared" si="462"/>
        <v>0</v>
      </c>
      <c r="AP1817" s="116">
        <f t="shared" si="463"/>
        <v>0</v>
      </c>
      <c r="AQ1817" s="116">
        <f t="shared" si="464"/>
        <v>357</v>
      </c>
    </row>
    <row r="1818" spans="1:43" x14ac:dyDescent="0.25">
      <c r="A1818" s="119" t="s">
        <v>2247</v>
      </c>
      <c r="B1818" s="119" t="s">
        <v>2249</v>
      </c>
      <c r="C1818" s="120">
        <v>82</v>
      </c>
      <c r="D1818" s="120">
        <v>122</v>
      </c>
      <c r="E1818" s="120">
        <v>131</v>
      </c>
      <c r="F1818" s="120">
        <v>125</v>
      </c>
      <c r="G1818" s="120">
        <v>141</v>
      </c>
      <c r="H1818" s="120">
        <v>0</v>
      </c>
      <c r="I1818" s="120">
        <v>0</v>
      </c>
      <c r="J1818" s="120">
        <v>0</v>
      </c>
      <c r="K1818" s="120">
        <v>0</v>
      </c>
      <c r="L1818" s="120">
        <v>0</v>
      </c>
      <c r="M1818" s="120">
        <v>0</v>
      </c>
      <c r="N1818" s="120">
        <v>0</v>
      </c>
      <c r="O1818" s="120">
        <v>0</v>
      </c>
      <c r="P1818" s="120">
        <v>0</v>
      </c>
      <c r="Q1818" s="120">
        <v>0</v>
      </c>
      <c r="R1818" s="120">
        <v>601</v>
      </c>
      <c r="AB1818" s="116">
        <f t="shared" si="449"/>
        <v>82</v>
      </c>
      <c r="AC1818" s="116">
        <f t="shared" si="450"/>
        <v>122</v>
      </c>
      <c r="AD1818" s="116">
        <f t="shared" si="451"/>
        <v>131</v>
      </c>
      <c r="AE1818" s="116">
        <f t="shared" si="452"/>
        <v>125</v>
      </c>
      <c r="AF1818" s="116">
        <f t="shared" si="453"/>
        <v>141</v>
      </c>
      <c r="AG1818" s="116">
        <f t="shared" si="454"/>
        <v>0</v>
      </c>
      <c r="AH1818" s="116">
        <f t="shared" si="455"/>
        <v>0</v>
      </c>
      <c r="AI1818" s="116">
        <f t="shared" si="456"/>
        <v>0</v>
      </c>
      <c r="AJ1818" s="116">
        <f t="shared" si="457"/>
        <v>0</v>
      </c>
      <c r="AK1818" s="116">
        <f t="shared" si="458"/>
        <v>0</v>
      </c>
      <c r="AL1818" s="116">
        <f t="shared" si="459"/>
        <v>0</v>
      </c>
      <c r="AM1818" s="116">
        <f t="shared" si="460"/>
        <v>0</v>
      </c>
      <c r="AN1818" s="116">
        <f t="shared" si="461"/>
        <v>0</v>
      </c>
      <c r="AO1818" s="116">
        <f t="shared" si="462"/>
        <v>0</v>
      </c>
      <c r="AP1818" s="116">
        <f t="shared" si="463"/>
        <v>0</v>
      </c>
      <c r="AQ1818" s="116">
        <f t="shared" si="464"/>
        <v>601</v>
      </c>
    </row>
  </sheetData>
  <mergeCells count="1">
    <mergeCell ref="A1:R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BN310"/>
  <sheetViews>
    <sheetView zoomScaleNormal="100" workbookViewId="0">
      <pane ySplit="16" topLeftCell="A97" activePane="bottomLeft" state="frozen"/>
      <selection pane="bottomLeft" activeCell="B176" sqref="B176:AD176"/>
    </sheetView>
  </sheetViews>
  <sheetFormatPr defaultColWidth="8.7109375" defaultRowHeight="15" x14ac:dyDescent="0.25"/>
  <cols>
    <col min="1" max="51" width="2" style="1" customWidth="1"/>
    <col min="52" max="52" width="8.42578125" style="1" customWidth="1"/>
    <col min="53" max="53" width="2.5703125" style="1" customWidth="1"/>
    <col min="54" max="55" width="15.28515625" style="1" bestFit="1" customWidth="1"/>
    <col min="56" max="56" width="5.42578125" style="1" customWidth="1"/>
    <col min="57" max="57" width="22.28515625" style="1" customWidth="1"/>
    <col min="58" max="58" width="15.28515625" style="1" bestFit="1" customWidth="1"/>
    <col min="59" max="59" width="2.5703125" style="1" customWidth="1"/>
    <col min="60" max="63" width="8.42578125" style="1" customWidth="1"/>
    <col min="64" max="64" width="14.28515625" style="2" hidden="1" customWidth="1"/>
    <col min="65" max="65" width="8.42578125" style="2" hidden="1" customWidth="1"/>
    <col min="66" max="66" width="8.42578125" style="1" hidden="1" customWidth="1"/>
    <col min="67" max="103" width="8.42578125" style="1" customWidth="1"/>
    <col min="104" max="16384" width="8.7109375" style="1"/>
  </cols>
  <sheetData>
    <row r="1" spans="1:66" s="2" customFormat="1" ht="60" customHeight="1" thickTop="1" thickBot="1" x14ac:dyDescent="0.3">
      <c r="A1" s="507" t="s">
        <v>3247</v>
      </c>
      <c r="B1" s="508"/>
      <c r="C1" s="508"/>
      <c r="D1" s="508"/>
      <c r="E1" s="508"/>
      <c r="F1" s="508"/>
      <c r="G1" s="508"/>
      <c r="H1" s="508"/>
      <c r="I1" s="508"/>
      <c r="J1" s="508"/>
      <c r="K1" s="508"/>
      <c r="L1" s="508"/>
      <c r="M1" s="508"/>
      <c r="N1" s="508"/>
      <c r="O1" s="508"/>
      <c r="P1" s="508"/>
      <c r="Q1" s="508"/>
      <c r="R1" s="508"/>
      <c r="S1" s="508"/>
      <c r="T1" s="508"/>
      <c r="U1" s="508"/>
      <c r="V1" s="508"/>
      <c r="W1" s="508"/>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179"/>
      <c r="AZ1" s="10"/>
      <c r="BB1" s="180"/>
      <c r="BC1" s="180"/>
      <c r="BD1" s="180"/>
      <c r="BE1" s="180"/>
      <c r="BF1" s="180"/>
      <c r="BG1" s="180"/>
      <c r="BH1" s="180"/>
      <c r="BI1" s="180"/>
      <c r="BJ1" s="180"/>
      <c r="BK1" s="180"/>
      <c r="BL1" s="10"/>
      <c r="BM1" s="10"/>
      <c r="BN1" s="10"/>
    </row>
    <row r="2" spans="1:66" s="2" customFormat="1" ht="18.75" customHeight="1" thickBot="1" x14ac:dyDescent="0.3">
      <c r="A2" s="181"/>
      <c r="B2" s="182"/>
      <c r="C2" s="182"/>
      <c r="D2" s="182"/>
      <c r="E2" s="813" t="s">
        <v>3250</v>
      </c>
      <c r="F2" s="813"/>
      <c r="G2" s="813"/>
      <c r="H2" s="813"/>
      <c r="I2" s="813"/>
      <c r="J2" s="813"/>
      <c r="K2" s="813"/>
      <c r="L2" s="813"/>
      <c r="M2" s="813"/>
      <c r="N2" s="813"/>
      <c r="O2" s="813"/>
      <c r="P2" s="813"/>
      <c r="Q2" s="813"/>
      <c r="R2" s="813"/>
      <c r="S2" s="813"/>
      <c r="T2" s="813"/>
      <c r="U2" s="813"/>
      <c r="V2" s="813"/>
      <c r="W2" s="813"/>
      <c r="X2" s="813"/>
      <c r="Y2" s="813"/>
      <c r="Z2" s="813"/>
      <c r="AA2" s="813"/>
      <c r="AB2" s="813"/>
      <c r="AC2" s="813"/>
      <c r="AD2" s="813"/>
      <c r="AE2" s="813"/>
      <c r="AF2" s="813"/>
      <c r="AG2" s="813"/>
      <c r="AH2" s="813"/>
      <c r="AI2" s="813"/>
      <c r="AJ2" s="813"/>
      <c r="AK2" s="813"/>
      <c r="AL2" s="813"/>
      <c r="AM2" s="813"/>
      <c r="AN2" s="813"/>
      <c r="AO2" s="813"/>
      <c r="AP2" s="813"/>
      <c r="AQ2" s="813"/>
      <c r="AR2" s="813"/>
      <c r="AS2" s="813"/>
      <c r="AT2" s="182"/>
      <c r="AU2" s="182"/>
      <c r="AV2" s="182"/>
      <c r="AW2" s="182"/>
      <c r="AX2" s="182"/>
      <c r="AY2" s="183"/>
      <c r="AZ2" s="10"/>
      <c r="BA2" s="795" t="s">
        <v>0</v>
      </c>
      <c r="BB2" s="796"/>
      <c r="BC2" s="796"/>
      <c r="BD2" s="796"/>
      <c r="BE2" s="796"/>
      <c r="BF2" s="796"/>
      <c r="BG2" s="796"/>
      <c r="BH2" s="796"/>
      <c r="BI2" s="796"/>
      <c r="BJ2" s="796"/>
      <c r="BK2" s="797"/>
      <c r="BL2" s="10"/>
      <c r="BM2" s="10"/>
      <c r="BN2" s="10"/>
    </row>
    <row r="3" spans="1:66" s="2" customFormat="1" ht="8.1" customHeight="1" x14ac:dyDescent="0.25">
      <c r="A3" s="181"/>
      <c r="B3" s="182"/>
      <c r="C3" s="182"/>
      <c r="D3" s="182"/>
      <c r="E3" s="813"/>
      <c r="F3" s="813"/>
      <c r="G3" s="813"/>
      <c r="H3" s="813"/>
      <c r="I3" s="813"/>
      <c r="J3" s="813"/>
      <c r="K3" s="813"/>
      <c r="L3" s="813"/>
      <c r="M3" s="813"/>
      <c r="N3" s="813"/>
      <c r="O3" s="813"/>
      <c r="P3" s="813"/>
      <c r="Q3" s="813"/>
      <c r="R3" s="813"/>
      <c r="S3" s="813"/>
      <c r="T3" s="813"/>
      <c r="U3" s="813"/>
      <c r="V3" s="813"/>
      <c r="W3" s="813"/>
      <c r="X3" s="813"/>
      <c r="Y3" s="813"/>
      <c r="Z3" s="813"/>
      <c r="AA3" s="813"/>
      <c r="AB3" s="813"/>
      <c r="AC3" s="813"/>
      <c r="AD3" s="813"/>
      <c r="AE3" s="813"/>
      <c r="AF3" s="813"/>
      <c r="AG3" s="813"/>
      <c r="AH3" s="813"/>
      <c r="AI3" s="813"/>
      <c r="AJ3" s="813"/>
      <c r="AK3" s="813"/>
      <c r="AL3" s="813"/>
      <c r="AM3" s="813"/>
      <c r="AN3" s="813"/>
      <c r="AO3" s="813"/>
      <c r="AP3" s="813"/>
      <c r="AQ3" s="813"/>
      <c r="AR3" s="813"/>
      <c r="AS3" s="813"/>
      <c r="AT3" s="182"/>
      <c r="AU3" s="182"/>
      <c r="AV3" s="182"/>
      <c r="AW3" s="182"/>
      <c r="AX3" s="182"/>
      <c r="AY3" s="183"/>
      <c r="AZ3" s="10"/>
      <c r="BA3" s="798" t="s">
        <v>3251</v>
      </c>
      <c r="BB3" s="799"/>
      <c r="BC3" s="799"/>
      <c r="BD3" s="799"/>
      <c r="BE3" s="799"/>
      <c r="BF3" s="799"/>
      <c r="BG3" s="799"/>
      <c r="BH3" s="799"/>
      <c r="BI3" s="799"/>
      <c r="BJ3" s="799"/>
      <c r="BK3" s="800"/>
      <c r="BL3" s="10"/>
      <c r="BM3" s="10"/>
      <c r="BN3" s="10"/>
    </row>
    <row r="4" spans="1:66" s="2" customFormat="1" ht="3.75" customHeight="1" x14ac:dyDescent="0.25">
      <c r="A4" s="181"/>
      <c r="B4" s="182"/>
      <c r="C4" s="182"/>
      <c r="D4" s="182"/>
      <c r="E4" s="182"/>
      <c r="F4" s="182"/>
      <c r="G4" s="182"/>
      <c r="H4" s="182"/>
      <c r="I4" s="182"/>
      <c r="J4" s="182"/>
      <c r="K4" s="182"/>
      <c r="L4" s="182"/>
      <c r="M4" s="182"/>
      <c r="N4" s="182"/>
      <c r="O4" s="182"/>
      <c r="P4" s="182"/>
      <c r="Q4" s="182"/>
      <c r="R4" s="182"/>
      <c r="S4" s="182"/>
      <c r="T4" s="182"/>
      <c r="U4" s="182"/>
      <c r="V4" s="182"/>
      <c r="W4" s="182"/>
      <c r="X4" s="182"/>
      <c r="Y4" s="182"/>
      <c r="Z4" s="182"/>
      <c r="AA4" s="182"/>
      <c r="AB4" s="182"/>
      <c r="AC4" s="182"/>
      <c r="AD4" s="182"/>
      <c r="AE4" s="182"/>
      <c r="AF4" s="182"/>
      <c r="AG4" s="182"/>
      <c r="AH4" s="182"/>
      <c r="AI4" s="182"/>
      <c r="AJ4" s="182"/>
      <c r="AK4" s="182"/>
      <c r="AL4" s="182"/>
      <c r="AM4" s="182"/>
      <c r="AN4" s="182"/>
      <c r="AO4" s="182"/>
      <c r="AP4" s="182"/>
      <c r="AQ4" s="182"/>
      <c r="AR4" s="182"/>
      <c r="AS4" s="182"/>
      <c r="AT4" s="182"/>
      <c r="AU4" s="182"/>
      <c r="AV4" s="182"/>
      <c r="AW4" s="182"/>
      <c r="AX4" s="182"/>
      <c r="AY4" s="183"/>
      <c r="AZ4" s="10"/>
      <c r="BA4" s="801"/>
      <c r="BB4" s="802"/>
      <c r="BC4" s="802"/>
      <c r="BD4" s="802"/>
      <c r="BE4" s="802"/>
      <c r="BF4" s="802"/>
      <c r="BG4" s="802"/>
      <c r="BH4" s="802"/>
      <c r="BI4" s="802"/>
      <c r="BJ4" s="802"/>
      <c r="BK4" s="803"/>
      <c r="BL4" s="10"/>
      <c r="BM4" s="10"/>
      <c r="BN4" s="10"/>
    </row>
    <row r="5" spans="1:66" s="2" customFormat="1" ht="24.6" customHeight="1" x14ac:dyDescent="0.25">
      <c r="A5" s="512" t="s">
        <v>2250</v>
      </c>
      <c r="B5" s="565"/>
      <c r="C5" s="565"/>
      <c r="D5" s="565"/>
      <c r="E5" s="565"/>
      <c r="F5" s="565"/>
      <c r="G5" s="565"/>
      <c r="H5" s="565"/>
      <c r="I5" s="565"/>
      <c r="J5" s="565"/>
      <c r="K5" s="565"/>
      <c r="L5" s="565"/>
      <c r="M5" s="565"/>
      <c r="N5" s="565"/>
      <c r="O5" s="565"/>
      <c r="P5" s="565"/>
      <c r="Q5" s="565"/>
      <c r="R5" s="565"/>
      <c r="S5" s="565"/>
      <c r="T5" s="565"/>
      <c r="U5" s="565"/>
      <c r="V5" s="565"/>
      <c r="W5" s="565"/>
      <c r="X5" s="565"/>
      <c r="Y5" s="565"/>
      <c r="Z5" s="565"/>
      <c r="AA5" s="565"/>
      <c r="AB5" s="565"/>
      <c r="AC5" s="565"/>
      <c r="AD5" s="565"/>
      <c r="AE5" s="565"/>
      <c r="AF5" s="565"/>
      <c r="AG5" s="565"/>
      <c r="AH5" s="565"/>
      <c r="AI5" s="565"/>
      <c r="AJ5" s="565"/>
      <c r="AK5" s="565"/>
      <c r="AL5" s="565"/>
      <c r="AM5" s="565"/>
      <c r="AN5" s="565"/>
      <c r="AO5" s="565"/>
      <c r="AP5" s="565"/>
      <c r="AQ5" s="565"/>
      <c r="AR5" s="565"/>
      <c r="AS5" s="565"/>
      <c r="AT5" s="565"/>
      <c r="AU5" s="565"/>
      <c r="AV5" s="565"/>
      <c r="AW5" s="565"/>
      <c r="AX5" s="565"/>
      <c r="AY5" s="184"/>
      <c r="AZ5" s="10"/>
      <c r="BA5" s="801"/>
      <c r="BB5" s="802"/>
      <c r="BC5" s="802"/>
      <c r="BD5" s="802"/>
      <c r="BE5" s="802"/>
      <c r="BF5" s="802"/>
      <c r="BG5" s="802"/>
      <c r="BH5" s="802"/>
      <c r="BI5" s="802"/>
      <c r="BJ5" s="802"/>
      <c r="BK5" s="803"/>
      <c r="BL5" s="10"/>
      <c r="BM5" s="10"/>
      <c r="BN5" s="10"/>
    </row>
    <row r="6" spans="1:66" ht="6" customHeight="1" x14ac:dyDescent="0.25">
      <c r="A6" s="185"/>
      <c r="B6" s="7"/>
      <c r="C6" s="7"/>
      <c r="D6" s="7"/>
      <c r="E6" s="7"/>
      <c r="F6" s="7"/>
      <c r="G6" s="7"/>
      <c r="H6" s="7"/>
      <c r="I6" s="7"/>
      <c r="J6" s="4"/>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25"/>
      <c r="BA6" s="801"/>
      <c r="BB6" s="802"/>
      <c r="BC6" s="802"/>
      <c r="BD6" s="802"/>
      <c r="BE6" s="802"/>
      <c r="BF6" s="802"/>
      <c r="BG6" s="802"/>
      <c r="BH6" s="802"/>
      <c r="BI6" s="802"/>
      <c r="BJ6" s="802"/>
      <c r="BK6" s="803"/>
    </row>
    <row r="7" spans="1:66" ht="15.75" x14ac:dyDescent="0.25">
      <c r="A7" s="185"/>
      <c r="B7" s="818" t="s">
        <v>42</v>
      </c>
      <c r="C7" s="818"/>
      <c r="D7" s="818"/>
      <c r="E7" s="818"/>
      <c r="F7" s="818"/>
      <c r="G7" s="818"/>
      <c r="H7" s="818"/>
      <c r="I7" s="818"/>
      <c r="J7" s="819" t="str">
        <f>IF('Cover Sheet'!U6="","",'Cover Sheet'!U6)</f>
        <v/>
      </c>
      <c r="K7" s="819"/>
      <c r="L7" s="819"/>
      <c r="M7" s="819"/>
      <c r="N7" s="819"/>
      <c r="O7" s="819"/>
      <c r="P7" s="819"/>
      <c r="Q7" s="819"/>
      <c r="R7" s="819"/>
      <c r="S7" s="819"/>
      <c r="T7" s="819"/>
      <c r="U7" s="819"/>
      <c r="V7" s="819"/>
      <c r="W7" s="819"/>
      <c r="X7" s="819"/>
      <c r="Y7" s="819"/>
      <c r="Z7" s="33"/>
      <c r="AA7" s="33"/>
      <c r="AB7" s="595" t="s">
        <v>2251</v>
      </c>
      <c r="AC7" s="595"/>
      <c r="AD7" s="595"/>
      <c r="AE7" s="595"/>
      <c r="AF7" s="595"/>
      <c r="AG7" s="595"/>
      <c r="AH7" s="595"/>
      <c r="AI7" s="595"/>
      <c r="AJ7" s="595"/>
      <c r="AK7" s="595"/>
      <c r="AL7" s="596" t="str">
        <f>IF('Cover Sheet'!AI27="", "", 'Cover Sheet'!AI27)</f>
        <v/>
      </c>
      <c r="AM7" s="596"/>
      <c r="AN7" s="596"/>
      <c r="AO7" s="596"/>
      <c r="AP7" s="596"/>
      <c r="AQ7" s="596"/>
      <c r="AR7" s="596"/>
      <c r="AS7" s="596"/>
      <c r="AT7" s="596"/>
      <c r="AU7" s="7"/>
      <c r="AV7" s="7"/>
      <c r="AW7" s="7"/>
      <c r="AX7" s="7"/>
      <c r="AY7" s="25"/>
      <c r="BA7" s="801"/>
      <c r="BB7" s="802"/>
      <c r="BC7" s="802"/>
      <c r="BD7" s="802"/>
      <c r="BE7" s="802"/>
      <c r="BF7" s="802"/>
      <c r="BG7" s="802"/>
      <c r="BH7" s="802"/>
      <c r="BI7" s="802"/>
      <c r="BJ7" s="802"/>
      <c r="BK7" s="803"/>
    </row>
    <row r="8" spans="1:66" ht="12.95" customHeight="1" x14ac:dyDescent="0.25">
      <c r="A8" s="185"/>
      <c r="B8" s="6"/>
      <c r="C8" s="6"/>
      <c r="D8" s="427"/>
      <c r="E8" s="427"/>
      <c r="F8" s="427"/>
      <c r="G8" s="427"/>
      <c r="H8" s="427"/>
      <c r="I8" s="427"/>
      <c r="J8" s="427"/>
      <c r="K8" s="427"/>
      <c r="L8" s="431"/>
      <c r="M8" s="24"/>
      <c r="N8" s="24"/>
      <c r="O8" s="24"/>
      <c r="P8" s="24"/>
      <c r="Q8" s="24"/>
      <c r="R8" s="24"/>
      <c r="S8" s="24"/>
      <c r="T8" s="24"/>
      <c r="U8" s="6"/>
      <c r="V8" s="6"/>
      <c r="W8" s="7"/>
      <c r="X8" s="429"/>
      <c r="Y8" s="429"/>
      <c r="Z8" s="429"/>
      <c r="AA8" s="429"/>
      <c r="AB8" s="429"/>
      <c r="AC8" s="7"/>
      <c r="AD8" s="7"/>
      <c r="AE8" s="7"/>
      <c r="AF8" s="7"/>
      <c r="AG8" s="7"/>
      <c r="AH8" s="7"/>
      <c r="AI8" s="7"/>
      <c r="AJ8" s="7"/>
      <c r="AK8" s="7"/>
      <c r="AL8" s="7"/>
      <c r="AM8" s="7"/>
      <c r="AN8" s="7"/>
      <c r="AO8" s="7"/>
      <c r="AP8" s="7"/>
      <c r="AQ8" s="7"/>
      <c r="AR8" s="7"/>
      <c r="AS8" s="7"/>
      <c r="AT8" s="7"/>
      <c r="AU8" s="7"/>
      <c r="AV8" s="7"/>
      <c r="AW8" s="7"/>
      <c r="AX8" s="7"/>
      <c r="AY8" s="186"/>
      <c r="BA8" s="801"/>
      <c r="BB8" s="802"/>
      <c r="BC8" s="802"/>
      <c r="BD8" s="802"/>
      <c r="BE8" s="802"/>
      <c r="BF8" s="802"/>
      <c r="BG8" s="802"/>
      <c r="BH8" s="802"/>
      <c r="BI8" s="802"/>
      <c r="BJ8" s="802"/>
      <c r="BK8" s="803"/>
    </row>
    <row r="9" spans="1:66" ht="23.25" customHeight="1" x14ac:dyDescent="0.25">
      <c r="A9" s="185"/>
      <c r="B9" s="6"/>
      <c r="C9" s="805" t="s">
        <v>2252</v>
      </c>
      <c r="D9" s="805"/>
      <c r="E9" s="805"/>
      <c r="F9" s="805"/>
      <c r="G9" s="805"/>
      <c r="H9" s="805"/>
      <c r="I9" s="805"/>
      <c r="J9" s="805"/>
      <c r="K9" s="805"/>
      <c r="L9" s="805"/>
      <c r="M9" s="805"/>
      <c r="N9" s="805"/>
      <c r="O9" s="805"/>
      <c r="P9" s="805"/>
      <c r="Q9" s="805"/>
      <c r="R9" s="805"/>
      <c r="S9" s="805"/>
      <c r="T9" s="805"/>
      <c r="U9" s="805"/>
      <c r="V9" s="805"/>
      <c r="W9" s="805"/>
      <c r="X9" s="817" t="s">
        <v>2253</v>
      </c>
      <c r="Y9" s="817"/>
      <c r="Z9" s="817"/>
      <c r="AA9" s="817"/>
      <c r="AB9" s="817"/>
      <c r="AC9" s="817"/>
      <c r="AD9" s="817"/>
      <c r="AE9" s="817"/>
      <c r="AF9" s="817"/>
      <c r="AG9" s="817"/>
      <c r="AH9" s="817"/>
      <c r="AI9" s="817"/>
      <c r="AJ9" s="817"/>
      <c r="AK9" s="817"/>
      <c r="AL9" s="817"/>
      <c r="AM9" s="817"/>
      <c r="AN9" s="817"/>
      <c r="AO9" s="817"/>
      <c r="AP9" s="817"/>
      <c r="AQ9" s="817"/>
      <c r="AR9" s="817"/>
      <c r="AS9" s="817"/>
      <c r="AT9" s="7"/>
      <c r="AU9" s="7"/>
      <c r="AV9" s="7"/>
      <c r="AW9" s="7"/>
      <c r="AX9" s="6"/>
      <c r="AY9" s="25"/>
      <c r="BA9" s="801"/>
      <c r="BB9" s="802"/>
      <c r="BC9" s="802"/>
      <c r="BD9" s="802"/>
      <c r="BE9" s="802"/>
      <c r="BF9" s="802"/>
      <c r="BG9" s="802"/>
      <c r="BH9" s="802"/>
      <c r="BI9" s="802"/>
      <c r="BJ9" s="802"/>
      <c r="BK9" s="803"/>
    </row>
    <row r="10" spans="1:66" ht="6" customHeight="1" thickBot="1" x14ac:dyDescent="0.3">
      <c r="A10" s="185"/>
      <c r="B10" s="6"/>
      <c r="C10" s="6"/>
      <c r="D10" s="187"/>
      <c r="E10" s="188"/>
      <c r="F10" s="188"/>
      <c r="G10" s="188"/>
      <c r="H10" s="188"/>
      <c r="I10" s="188"/>
      <c r="J10" s="188"/>
      <c r="K10" s="189"/>
      <c r="L10" s="189"/>
      <c r="M10" s="189"/>
      <c r="N10" s="189"/>
      <c r="O10" s="189"/>
      <c r="P10" s="189"/>
      <c r="Q10" s="189"/>
      <c r="R10" s="189"/>
      <c r="S10" s="189"/>
      <c r="T10" s="189"/>
      <c r="U10" s="189"/>
      <c r="V10" s="189"/>
      <c r="W10" s="5"/>
      <c r="X10" s="190"/>
      <c r="Y10" s="190"/>
      <c r="Z10" s="191"/>
      <c r="AA10" s="191"/>
      <c r="AB10" s="191"/>
      <c r="AC10" s="191"/>
      <c r="AD10" s="191"/>
      <c r="AE10" s="191"/>
      <c r="AF10" s="191"/>
      <c r="AG10" s="191"/>
      <c r="AH10" s="192"/>
      <c r="AI10" s="192"/>
      <c r="AJ10" s="192"/>
      <c r="AK10" s="192"/>
      <c r="AL10" s="192"/>
      <c r="AM10" s="192"/>
      <c r="AN10" s="192"/>
      <c r="AO10" s="192"/>
      <c r="AP10" s="192"/>
      <c r="AQ10" s="192"/>
      <c r="AR10" s="192"/>
      <c r="AS10" s="192"/>
      <c r="AT10" s="7"/>
      <c r="AU10" s="7"/>
      <c r="AV10" s="7"/>
      <c r="AW10" s="7"/>
      <c r="AX10" s="6"/>
      <c r="AY10" s="25"/>
      <c r="BA10" s="193"/>
      <c r="BB10" s="194"/>
      <c r="BC10" s="194"/>
      <c r="BD10" s="194"/>
      <c r="BE10" s="194"/>
      <c r="BF10" s="194"/>
      <c r="BG10" s="194"/>
      <c r="BH10" s="194"/>
      <c r="BI10" s="194"/>
      <c r="BJ10" s="194"/>
      <c r="BK10" s="195"/>
    </row>
    <row r="11" spans="1:66" ht="15.75" x14ac:dyDescent="0.25">
      <c r="A11" s="185"/>
      <c r="B11" s="806" t="s">
        <v>2254</v>
      </c>
      <c r="C11" s="806"/>
      <c r="D11" s="806"/>
      <c r="E11" s="806"/>
      <c r="F11" s="806"/>
      <c r="G11" s="806"/>
      <c r="H11" s="806"/>
      <c r="I11" s="806"/>
      <c r="J11" s="806"/>
      <c r="K11" s="806"/>
      <c r="L11" s="806"/>
      <c r="M11" s="806"/>
      <c r="N11" s="806"/>
      <c r="O11" s="814" t="str">
        <f>IF('Cover Sheet'!U6="","-",IF('Cover Sheet'!AI27="","-",IF('Cover Sheet'!D27="Not Applying","-",IF('Cover Sheet'!D27="","-",IF('Cover Sheet'!D27="Planning Grant",IF('Cover Sheet'!AI27="Single Department",1500,1500+_xlfn.IFNA(VLOOKUP('Joint Applicants'!L12,'Lookup Key'!$B$3:$I$367,7,FALSE),0)+_xlfn.IFNA(VLOOKUP('Joint Applicants'!AM12,'Lookup Key'!$B$3:$I$367,7,FALSE),0)+_xlfn.IFNA(VLOOKUP('Joint Applicants'!L32,'Lookup Key'!$B$3:$I$367,7,FALSE),0)+_xlfn.IFNA(VLOOKUP('Joint Applicants'!AM32,'Lookup Key'!$B$3:$I$367,7,FALSE),0)),IF('Cover Sheet'!AI27="Single Department",IF('Cover Sheet'!D27="Program Grant",VLOOKUP('Budget Worksheet'!J7,'Lookup Key'!$B$3:$I$367,7,FALSE)),VLOOKUP('Budget Worksheet'!J7,'Lookup Key'!$B$3:$I$367,7,FALSE)+_xlfn.IFNA(VLOOKUP('Joint Applicants'!L12,'Lookup Key'!$B$3:$I$367,7,FALSE),0)+_xlfn.IFNA(VLOOKUP('Joint Applicants'!AM12,'Lookup Key'!$B$3:$I$367,7,FALSE),0)+_xlfn.IFNA(VLOOKUP('Joint Applicants'!L32,'Lookup Key'!$B$3:$I$367,7,FALSE),0)+_xlfn.IFNA(VLOOKUP('Joint Applicants'!AM32,'Lookup Key'!$B$3:$I$367,7,FALSE),0)))))))</f>
        <v>-</v>
      </c>
      <c r="P11" s="814"/>
      <c r="Q11" s="814"/>
      <c r="R11" s="814"/>
      <c r="S11" s="814"/>
      <c r="T11" s="814"/>
      <c r="U11" s="814"/>
      <c r="V11" s="196"/>
      <c r="W11" s="7"/>
      <c r="X11" s="804" t="s">
        <v>2254</v>
      </c>
      <c r="Y11" s="804"/>
      <c r="Z11" s="804"/>
      <c r="AA11" s="804"/>
      <c r="AB11" s="804"/>
      <c r="AC11" s="804"/>
      <c r="AD11" s="804"/>
      <c r="AE11" s="804"/>
      <c r="AF11" s="804"/>
      <c r="AG11" s="804"/>
      <c r="AH11" s="804"/>
      <c r="AI11" s="804"/>
      <c r="AJ11" s="804"/>
      <c r="AK11" s="804"/>
      <c r="AL11" s="807" t="str">
        <f>IF('Cover Sheet'!U6="","-",IF('Cover Sheet'!R27="","-",IF('Cover Sheet'!AI27="","-",IF('Cover Sheet'!R27="Not Applying","-",IF('Cover Sheet'!AI27="","",IF('Cover Sheet'!AI27="Single Department",VLOOKUP('Budget Worksheet'!J7,'Lookup Key'!$B$3:$I$367,8,FALSE),VLOOKUP('Budget Worksheet'!J7,'Lookup Key'!$B$3:$I$367,8,FALSE)+_xlfn.IFNA(VLOOKUP('Joint Applicants'!L12,'Lookup Key'!$B$3:$I$367,8,FALSE),0)+_xlfn.IFNA(VLOOKUP('Joint Applicants'!AM12,'Lookup Key'!$B$3:$I$367,8,FALSE),0)+_xlfn.IFNA(VLOOKUP('Joint Applicants'!L32,'Lookup Key'!$B$3:$I$367,8,FALSE),0)+_xlfn.IFNA(VLOOKUP('Joint Applicants'!AM32,'Lookup Key'!$B$3:$I$367,8,FALSE),0)))))))</f>
        <v>-</v>
      </c>
      <c r="AM11" s="807"/>
      <c r="AN11" s="807"/>
      <c r="AO11" s="807"/>
      <c r="AP11" s="807"/>
      <c r="AQ11" s="807"/>
      <c r="AR11" s="807"/>
      <c r="AS11" s="807"/>
      <c r="AT11" s="7"/>
      <c r="AU11" s="7"/>
      <c r="AV11" s="7"/>
      <c r="AW11" s="7"/>
      <c r="AX11" s="6"/>
      <c r="AY11" s="25"/>
    </row>
    <row r="12" spans="1:66" ht="6" customHeight="1" x14ac:dyDescent="0.25">
      <c r="A12" s="185"/>
      <c r="B12" s="433"/>
      <c r="C12" s="433"/>
      <c r="D12" s="433"/>
      <c r="E12" s="433"/>
      <c r="F12" s="433"/>
      <c r="G12" s="433"/>
      <c r="H12" s="433"/>
      <c r="I12" s="433"/>
      <c r="J12" s="433"/>
      <c r="K12" s="433"/>
      <c r="L12" s="433"/>
      <c r="M12" s="433"/>
      <c r="N12" s="433"/>
      <c r="O12" s="197"/>
      <c r="P12" s="197"/>
      <c r="Q12" s="197"/>
      <c r="R12" s="197"/>
      <c r="S12" s="197"/>
      <c r="T12" s="197"/>
      <c r="U12" s="198"/>
      <c r="V12" s="198"/>
      <c r="W12" s="7"/>
      <c r="X12" s="434"/>
      <c r="Y12" s="434"/>
      <c r="Z12" s="434"/>
      <c r="AA12" s="434"/>
      <c r="AB12" s="434"/>
      <c r="AC12" s="434"/>
      <c r="AD12" s="434"/>
      <c r="AE12" s="434"/>
      <c r="AF12" s="434"/>
      <c r="AG12" s="434"/>
      <c r="AH12" s="434"/>
      <c r="AI12" s="434"/>
      <c r="AJ12" s="434"/>
      <c r="AK12" s="434"/>
      <c r="AL12" s="199"/>
      <c r="AM12" s="199"/>
      <c r="AN12" s="199"/>
      <c r="AO12" s="199"/>
      <c r="AP12" s="199"/>
      <c r="AQ12" s="199"/>
      <c r="AR12" s="199"/>
      <c r="AS12" s="200"/>
      <c r="AT12" s="7"/>
      <c r="AU12" s="7"/>
      <c r="AV12" s="7"/>
      <c r="AW12" s="7"/>
      <c r="AX12" s="6"/>
      <c r="AY12" s="25"/>
    </row>
    <row r="13" spans="1:66" ht="15.75" x14ac:dyDescent="0.25">
      <c r="A13" s="185"/>
      <c r="B13" s="806" t="s">
        <v>2255</v>
      </c>
      <c r="C13" s="806"/>
      <c r="D13" s="806"/>
      <c r="E13" s="806"/>
      <c r="F13" s="806"/>
      <c r="G13" s="806"/>
      <c r="H13" s="806"/>
      <c r="I13" s="806"/>
      <c r="J13" s="806"/>
      <c r="K13" s="806"/>
      <c r="L13" s="806"/>
      <c r="M13" s="806"/>
      <c r="N13" s="806"/>
      <c r="O13" s="814" t="str">
        <f>IF(O11="-","-",IF('Cover Sheet'!U6="","-",IF('Cover Sheet'!AI27="","-",IF(SUM(AR20:AR120)&gt;O11,"ERROR",SUM(AR20:AR120)))))</f>
        <v>-</v>
      </c>
      <c r="P13" s="814"/>
      <c r="Q13" s="814"/>
      <c r="R13" s="814"/>
      <c r="S13" s="814"/>
      <c r="T13" s="814"/>
      <c r="U13" s="814"/>
      <c r="V13" s="196"/>
      <c r="W13" s="7"/>
      <c r="X13" s="804" t="s">
        <v>2255</v>
      </c>
      <c r="Y13" s="804"/>
      <c r="Z13" s="804"/>
      <c r="AA13" s="804"/>
      <c r="AB13" s="804"/>
      <c r="AC13" s="804"/>
      <c r="AD13" s="804"/>
      <c r="AE13" s="804"/>
      <c r="AF13" s="804"/>
      <c r="AG13" s="804"/>
      <c r="AH13" s="804"/>
      <c r="AI13" s="804"/>
      <c r="AJ13" s="804"/>
      <c r="AK13" s="804"/>
      <c r="AL13" s="807" t="str">
        <f>IF(AL11="-", "-", IF(SUM(AR125:AR258)+SUM(AS262:AS276)&gt;AL11, "ERROR",SUM(AR125:AR258)+SUM(AS262:AS276)))</f>
        <v>-</v>
      </c>
      <c r="AM13" s="807"/>
      <c r="AN13" s="807"/>
      <c r="AO13" s="807"/>
      <c r="AP13" s="807"/>
      <c r="AQ13" s="807"/>
      <c r="AR13" s="807"/>
      <c r="AS13" s="807"/>
      <c r="AT13" s="7"/>
      <c r="AU13" s="7"/>
      <c r="AV13" s="7"/>
      <c r="AW13" s="7"/>
      <c r="AX13" s="6"/>
      <c r="AY13" s="25"/>
    </row>
    <row r="14" spans="1:66" ht="6" customHeight="1" x14ac:dyDescent="0.25">
      <c r="A14" s="185"/>
      <c r="B14" s="201"/>
      <c r="C14" s="201"/>
      <c r="D14" s="201"/>
      <c r="E14" s="201"/>
      <c r="F14" s="201"/>
      <c r="G14" s="201"/>
      <c r="H14" s="201"/>
      <c r="I14" s="201"/>
      <c r="J14" s="201"/>
      <c r="K14" s="201"/>
      <c r="L14" s="201"/>
      <c r="M14" s="201"/>
      <c r="N14" s="201"/>
      <c r="O14" s="197"/>
      <c r="P14" s="197"/>
      <c r="Q14" s="197"/>
      <c r="R14" s="197"/>
      <c r="S14" s="197"/>
      <c r="T14" s="197"/>
      <c r="U14" s="198"/>
      <c r="V14" s="198"/>
      <c r="W14" s="7"/>
      <c r="X14" s="202"/>
      <c r="Y14" s="202"/>
      <c r="Z14" s="202"/>
      <c r="AA14" s="202"/>
      <c r="AB14" s="202"/>
      <c r="AC14" s="202"/>
      <c r="AD14" s="202"/>
      <c r="AE14" s="202"/>
      <c r="AF14" s="202"/>
      <c r="AG14" s="202"/>
      <c r="AH14" s="202"/>
      <c r="AI14" s="202"/>
      <c r="AJ14" s="202"/>
      <c r="AK14" s="202"/>
      <c r="AL14" s="199"/>
      <c r="AM14" s="199"/>
      <c r="AN14" s="199"/>
      <c r="AO14" s="199"/>
      <c r="AP14" s="199"/>
      <c r="AQ14" s="199"/>
      <c r="AR14" s="199"/>
      <c r="AS14" s="200"/>
      <c r="AT14" s="7"/>
      <c r="AU14" s="7"/>
      <c r="AV14" s="7"/>
      <c r="AW14" s="7"/>
      <c r="AX14" s="6"/>
      <c r="AY14" s="25"/>
    </row>
    <row r="15" spans="1:66" ht="15.75" x14ac:dyDescent="0.25">
      <c r="A15" s="185"/>
      <c r="B15" s="806" t="s">
        <v>2256</v>
      </c>
      <c r="C15" s="806"/>
      <c r="D15" s="806"/>
      <c r="E15" s="806"/>
      <c r="F15" s="806"/>
      <c r="G15" s="806"/>
      <c r="H15" s="806"/>
      <c r="I15" s="806"/>
      <c r="J15" s="806"/>
      <c r="K15" s="806"/>
      <c r="L15" s="806"/>
      <c r="M15" s="806"/>
      <c r="N15" s="806"/>
      <c r="O15" s="815" t="str">
        <f>IFERROR(IF(O13&gt;O11, "Over Budget", O11-O13), "-")</f>
        <v>-</v>
      </c>
      <c r="P15" s="816"/>
      <c r="Q15" s="816"/>
      <c r="R15" s="816"/>
      <c r="S15" s="816"/>
      <c r="T15" s="816"/>
      <c r="U15" s="816"/>
      <c r="V15" s="203"/>
      <c r="W15" s="7"/>
      <c r="X15" s="804" t="s">
        <v>2256</v>
      </c>
      <c r="Y15" s="804"/>
      <c r="Z15" s="804"/>
      <c r="AA15" s="804"/>
      <c r="AB15" s="804"/>
      <c r="AC15" s="804"/>
      <c r="AD15" s="804"/>
      <c r="AE15" s="804"/>
      <c r="AF15" s="804"/>
      <c r="AG15" s="804"/>
      <c r="AH15" s="804"/>
      <c r="AI15" s="804"/>
      <c r="AJ15" s="804"/>
      <c r="AK15" s="804"/>
      <c r="AL15" s="811" t="str">
        <f>IFERROR(IF(AL13&gt;AL11, "Over Budget", AL11-AL13), "-")</f>
        <v>-</v>
      </c>
      <c r="AM15" s="812"/>
      <c r="AN15" s="812"/>
      <c r="AO15" s="812"/>
      <c r="AP15" s="812"/>
      <c r="AQ15" s="812"/>
      <c r="AR15" s="812"/>
      <c r="AS15" s="812"/>
      <c r="AT15" s="7"/>
      <c r="AU15" s="7"/>
      <c r="AV15" s="7"/>
      <c r="AW15" s="7"/>
      <c r="AX15" s="6"/>
      <c r="AY15" s="25"/>
    </row>
    <row r="16" spans="1:66" ht="11.25" customHeight="1" thickBot="1" x14ac:dyDescent="0.3">
      <c r="A16" s="185"/>
      <c r="B16" s="6"/>
      <c r="C16" s="6"/>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186"/>
    </row>
    <row r="17" spans="1:63" ht="26.25" customHeight="1" thickBot="1" x14ac:dyDescent="0.3">
      <c r="A17" s="20"/>
      <c r="B17" s="808" t="s">
        <v>2257</v>
      </c>
      <c r="C17" s="809"/>
      <c r="D17" s="809"/>
      <c r="E17" s="809"/>
      <c r="F17" s="809"/>
      <c r="G17" s="809"/>
      <c r="H17" s="809"/>
      <c r="I17" s="809"/>
      <c r="J17" s="809"/>
      <c r="K17" s="809"/>
      <c r="L17" s="809"/>
      <c r="M17" s="809"/>
      <c r="N17" s="809"/>
      <c r="O17" s="809"/>
      <c r="P17" s="809"/>
      <c r="Q17" s="809"/>
      <c r="R17" s="809"/>
      <c r="S17" s="809"/>
      <c r="T17" s="809"/>
      <c r="U17" s="809"/>
      <c r="V17" s="809"/>
      <c r="W17" s="809"/>
      <c r="X17" s="809"/>
      <c r="Y17" s="809"/>
      <c r="Z17" s="809"/>
      <c r="AA17" s="809"/>
      <c r="AB17" s="809"/>
      <c r="AC17" s="809"/>
      <c r="AD17" s="809"/>
      <c r="AE17" s="809"/>
      <c r="AF17" s="809"/>
      <c r="AG17" s="809"/>
      <c r="AH17" s="809"/>
      <c r="AI17" s="809"/>
      <c r="AJ17" s="809"/>
      <c r="AK17" s="809"/>
      <c r="AL17" s="809"/>
      <c r="AM17" s="809"/>
      <c r="AN17" s="809"/>
      <c r="AO17" s="809"/>
      <c r="AP17" s="809"/>
      <c r="AQ17" s="809"/>
      <c r="AR17" s="809"/>
      <c r="AS17" s="809"/>
      <c r="AT17" s="809"/>
      <c r="AU17" s="809"/>
      <c r="AV17" s="809"/>
      <c r="AW17" s="809"/>
      <c r="AX17" s="810"/>
      <c r="AY17" s="25"/>
    </row>
    <row r="18" spans="1:63" ht="16.5" thickBot="1" x14ac:dyDescent="0.3">
      <c r="A18" s="20"/>
      <c r="B18" s="785" t="str">
        <f>'Lookup Key'!AA2</f>
        <v>Audio/Visual &amp; Technical Equipment</v>
      </c>
      <c r="C18" s="786"/>
      <c r="D18" s="786"/>
      <c r="E18" s="786"/>
      <c r="F18" s="786"/>
      <c r="G18" s="786"/>
      <c r="H18" s="786"/>
      <c r="I18" s="786"/>
      <c r="J18" s="786"/>
      <c r="K18" s="786"/>
      <c r="L18" s="786"/>
      <c r="M18" s="786"/>
      <c r="N18" s="786"/>
      <c r="O18" s="786"/>
      <c r="P18" s="786"/>
      <c r="Q18" s="786"/>
      <c r="R18" s="786"/>
      <c r="S18" s="786"/>
      <c r="T18" s="786"/>
      <c r="U18" s="786"/>
      <c r="V18" s="786"/>
      <c r="W18" s="786"/>
      <c r="X18" s="786"/>
      <c r="Y18" s="786"/>
      <c r="Z18" s="786"/>
      <c r="AA18" s="786"/>
      <c r="AB18" s="786"/>
      <c r="AC18" s="786"/>
      <c r="AD18" s="786"/>
      <c r="AE18" s="786"/>
      <c r="AF18" s="786"/>
      <c r="AG18" s="786"/>
      <c r="AH18" s="786"/>
      <c r="AI18" s="786"/>
      <c r="AJ18" s="786"/>
      <c r="AK18" s="786"/>
      <c r="AL18" s="786"/>
      <c r="AM18" s="786"/>
      <c r="AN18" s="786"/>
      <c r="AO18" s="786"/>
      <c r="AP18" s="786"/>
      <c r="AQ18" s="786"/>
      <c r="AR18" s="786"/>
      <c r="AS18" s="786"/>
      <c r="AT18" s="786"/>
      <c r="AU18" s="786"/>
      <c r="AV18" s="786"/>
      <c r="AW18" s="786"/>
      <c r="AX18" s="787"/>
      <c r="AY18" s="25"/>
    </row>
    <row r="19" spans="1:63" ht="16.5" thickBot="1" x14ac:dyDescent="0.3">
      <c r="A19" s="20"/>
      <c r="B19" s="788" t="s">
        <v>2258</v>
      </c>
      <c r="C19" s="789"/>
      <c r="D19" s="789"/>
      <c r="E19" s="789"/>
      <c r="F19" s="789"/>
      <c r="G19" s="789"/>
      <c r="H19" s="789"/>
      <c r="I19" s="789"/>
      <c r="J19" s="789"/>
      <c r="K19" s="789"/>
      <c r="L19" s="789"/>
      <c r="M19" s="789"/>
      <c r="N19" s="789"/>
      <c r="O19" s="789"/>
      <c r="P19" s="789"/>
      <c r="Q19" s="789"/>
      <c r="R19" s="789"/>
      <c r="S19" s="789"/>
      <c r="T19" s="789"/>
      <c r="U19" s="789"/>
      <c r="V19" s="789"/>
      <c r="W19" s="789"/>
      <c r="X19" s="789"/>
      <c r="Y19" s="789"/>
      <c r="Z19" s="789"/>
      <c r="AA19" s="789"/>
      <c r="AB19" s="789"/>
      <c r="AC19" s="789"/>
      <c r="AD19" s="790"/>
      <c r="AE19" s="791" t="s">
        <v>2259</v>
      </c>
      <c r="AF19" s="792"/>
      <c r="AG19" s="792"/>
      <c r="AH19" s="792"/>
      <c r="AI19" s="792"/>
      <c r="AJ19" s="793"/>
      <c r="AK19" s="791" t="s">
        <v>2260</v>
      </c>
      <c r="AL19" s="792"/>
      <c r="AM19" s="792"/>
      <c r="AN19" s="792"/>
      <c r="AO19" s="792"/>
      <c r="AP19" s="792"/>
      <c r="AQ19" s="793"/>
      <c r="AR19" s="791" t="s">
        <v>2261</v>
      </c>
      <c r="AS19" s="792"/>
      <c r="AT19" s="792"/>
      <c r="AU19" s="792"/>
      <c r="AV19" s="792"/>
      <c r="AW19" s="792"/>
      <c r="AX19" s="794"/>
      <c r="AY19" s="25"/>
    </row>
    <row r="20" spans="1:63" ht="15" customHeight="1" x14ac:dyDescent="0.25">
      <c r="A20" s="20"/>
      <c r="B20" s="723"/>
      <c r="C20" s="724"/>
      <c r="D20" s="724"/>
      <c r="E20" s="724"/>
      <c r="F20" s="724"/>
      <c r="G20" s="724"/>
      <c r="H20" s="724"/>
      <c r="I20" s="724"/>
      <c r="J20" s="724"/>
      <c r="K20" s="724"/>
      <c r="L20" s="724"/>
      <c r="M20" s="724"/>
      <c r="N20" s="724"/>
      <c r="O20" s="724"/>
      <c r="P20" s="724"/>
      <c r="Q20" s="724"/>
      <c r="R20" s="724"/>
      <c r="S20" s="724"/>
      <c r="T20" s="724"/>
      <c r="U20" s="724"/>
      <c r="V20" s="724"/>
      <c r="W20" s="724"/>
      <c r="X20" s="724"/>
      <c r="Y20" s="724"/>
      <c r="Z20" s="724"/>
      <c r="AA20" s="724"/>
      <c r="AB20" s="724"/>
      <c r="AC20" s="724"/>
      <c r="AD20" s="725"/>
      <c r="AE20" s="726"/>
      <c r="AF20" s="726"/>
      <c r="AG20" s="726"/>
      <c r="AH20" s="726"/>
      <c r="AI20" s="726"/>
      <c r="AJ20" s="726"/>
      <c r="AK20" s="727"/>
      <c r="AL20" s="727"/>
      <c r="AM20" s="727"/>
      <c r="AN20" s="727"/>
      <c r="AO20" s="727"/>
      <c r="AP20" s="727"/>
      <c r="AQ20" s="727"/>
      <c r="AR20" s="728" t="str">
        <f>IF(B20="","",IF(COUNTBLANK(B20)+COUNTBLANK(AE20)+COUNTBLANK(AK20)=0,AE20*AK20,"-"))</f>
        <v/>
      </c>
      <c r="AS20" s="728"/>
      <c r="AT20" s="728"/>
      <c r="AU20" s="728"/>
      <c r="AV20" s="728"/>
      <c r="AW20" s="728"/>
      <c r="AX20" s="729"/>
      <c r="AY20" s="25"/>
    </row>
    <row r="21" spans="1:63" ht="15" customHeight="1" x14ac:dyDescent="0.25">
      <c r="A21" s="20"/>
      <c r="B21" s="689"/>
      <c r="C21" s="690"/>
      <c r="D21" s="690"/>
      <c r="E21" s="690"/>
      <c r="F21" s="690"/>
      <c r="G21" s="690"/>
      <c r="H21" s="690"/>
      <c r="I21" s="690"/>
      <c r="J21" s="690"/>
      <c r="K21" s="690"/>
      <c r="L21" s="690"/>
      <c r="M21" s="690"/>
      <c r="N21" s="690"/>
      <c r="O21" s="690"/>
      <c r="P21" s="690"/>
      <c r="Q21" s="690"/>
      <c r="R21" s="690"/>
      <c r="S21" s="690"/>
      <c r="T21" s="690"/>
      <c r="U21" s="690"/>
      <c r="V21" s="690"/>
      <c r="W21" s="690"/>
      <c r="X21" s="690"/>
      <c r="Y21" s="690"/>
      <c r="Z21" s="690"/>
      <c r="AA21" s="690"/>
      <c r="AB21" s="690"/>
      <c r="AC21" s="690"/>
      <c r="AD21" s="691"/>
      <c r="AE21" s="692"/>
      <c r="AF21" s="692"/>
      <c r="AG21" s="692"/>
      <c r="AH21" s="692"/>
      <c r="AI21" s="692"/>
      <c r="AJ21" s="692"/>
      <c r="AK21" s="705"/>
      <c r="AL21" s="705"/>
      <c r="AM21" s="705"/>
      <c r="AN21" s="705"/>
      <c r="AO21" s="705"/>
      <c r="AP21" s="705"/>
      <c r="AQ21" s="705"/>
      <c r="AR21" s="696" t="str">
        <f>IF(B21="","",IF(COUNTBLANK(B21)+COUNTBLANK(AE21)+COUNTBLANK(AK21)=0,AE21*AK21,"-"))</f>
        <v/>
      </c>
      <c r="AS21" s="696"/>
      <c r="AT21" s="696"/>
      <c r="AU21" s="696"/>
      <c r="AV21" s="696"/>
      <c r="AW21" s="696"/>
      <c r="AX21" s="697"/>
      <c r="AY21" s="25"/>
    </row>
    <row r="22" spans="1:63" ht="15" customHeight="1" x14ac:dyDescent="0.25">
      <c r="A22" s="20"/>
      <c r="B22" s="698"/>
      <c r="C22" s="699"/>
      <c r="D22" s="699"/>
      <c r="E22" s="699"/>
      <c r="F22" s="699"/>
      <c r="G22" s="699"/>
      <c r="H22" s="699"/>
      <c r="I22" s="699"/>
      <c r="J22" s="699"/>
      <c r="K22" s="699"/>
      <c r="L22" s="699"/>
      <c r="M22" s="699"/>
      <c r="N22" s="699"/>
      <c r="O22" s="699"/>
      <c r="P22" s="699"/>
      <c r="Q22" s="699"/>
      <c r="R22" s="699"/>
      <c r="S22" s="699"/>
      <c r="T22" s="699"/>
      <c r="U22" s="699"/>
      <c r="V22" s="699"/>
      <c r="W22" s="699"/>
      <c r="X22" s="699"/>
      <c r="Y22" s="699"/>
      <c r="Z22" s="699"/>
      <c r="AA22" s="699"/>
      <c r="AB22" s="699"/>
      <c r="AC22" s="699"/>
      <c r="AD22" s="700"/>
      <c r="AE22" s="701"/>
      <c r="AF22" s="701"/>
      <c r="AG22" s="701"/>
      <c r="AH22" s="701"/>
      <c r="AI22" s="701"/>
      <c r="AJ22" s="701"/>
      <c r="AK22" s="702"/>
      <c r="AL22" s="702"/>
      <c r="AM22" s="702"/>
      <c r="AN22" s="702"/>
      <c r="AO22" s="702"/>
      <c r="AP22" s="702"/>
      <c r="AQ22" s="702"/>
      <c r="AR22" s="703" t="str">
        <f>IF(B22="","",IF(COUNTBLANK(B22)+COUNTBLANK(AE22)+COUNTBLANK(AK22)=0,AE22*AK22,"-"))</f>
        <v/>
      </c>
      <c r="AS22" s="703"/>
      <c r="AT22" s="703"/>
      <c r="AU22" s="703"/>
      <c r="AV22" s="703"/>
      <c r="AW22" s="703"/>
      <c r="AX22" s="704"/>
      <c r="AY22" s="25"/>
    </row>
    <row r="23" spans="1:63" ht="15" customHeight="1" x14ac:dyDescent="0.25">
      <c r="A23" s="20"/>
      <c r="B23" s="689"/>
      <c r="C23" s="690"/>
      <c r="D23" s="690"/>
      <c r="E23" s="690"/>
      <c r="F23" s="690"/>
      <c r="G23" s="690"/>
      <c r="H23" s="690"/>
      <c r="I23" s="690"/>
      <c r="J23" s="690"/>
      <c r="K23" s="690"/>
      <c r="L23" s="690"/>
      <c r="M23" s="690"/>
      <c r="N23" s="690"/>
      <c r="O23" s="690"/>
      <c r="P23" s="690"/>
      <c r="Q23" s="690"/>
      <c r="R23" s="690"/>
      <c r="S23" s="690"/>
      <c r="T23" s="690"/>
      <c r="U23" s="690"/>
      <c r="V23" s="690"/>
      <c r="W23" s="690"/>
      <c r="X23" s="690"/>
      <c r="Y23" s="690"/>
      <c r="Z23" s="690"/>
      <c r="AA23" s="690"/>
      <c r="AB23" s="690"/>
      <c r="AC23" s="690"/>
      <c r="AD23" s="691"/>
      <c r="AE23" s="692"/>
      <c r="AF23" s="692"/>
      <c r="AG23" s="692"/>
      <c r="AH23" s="692"/>
      <c r="AI23" s="692"/>
      <c r="AJ23" s="692"/>
      <c r="AK23" s="705"/>
      <c r="AL23" s="705"/>
      <c r="AM23" s="705"/>
      <c r="AN23" s="705"/>
      <c r="AO23" s="705"/>
      <c r="AP23" s="705"/>
      <c r="AQ23" s="705"/>
      <c r="AR23" s="696" t="str">
        <f t="shared" ref="AR23:AR33" si="0">IF(B23="","",IF(COUNTBLANK(B23)+COUNTBLANK(AE23)+COUNTBLANK(AK23)=0,AE23*AK23,"-"))</f>
        <v/>
      </c>
      <c r="AS23" s="696"/>
      <c r="AT23" s="696"/>
      <c r="AU23" s="696"/>
      <c r="AV23" s="696"/>
      <c r="AW23" s="696"/>
      <c r="AX23" s="697"/>
      <c r="AY23" s="25"/>
    </row>
    <row r="24" spans="1:63" ht="15.75" customHeight="1" x14ac:dyDescent="0.25">
      <c r="A24" s="20"/>
      <c r="B24" s="698"/>
      <c r="C24" s="699"/>
      <c r="D24" s="699"/>
      <c r="E24" s="699"/>
      <c r="F24" s="699"/>
      <c r="G24" s="699"/>
      <c r="H24" s="699"/>
      <c r="I24" s="699"/>
      <c r="J24" s="699"/>
      <c r="K24" s="699"/>
      <c r="L24" s="699"/>
      <c r="M24" s="699"/>
      <c r="N24" s="699"/>
      <c r="O24" s="699"/>
      <c r="P24" s="699"/>
      <c r="Q24" s="699"/>
      <c r="R24" s="699"/>
      <c r="S24" s="699"/>
      <c r="T24" s="699"/>
      <c r="U24" s="699"/>
      <c r="V24" s="699"/>
      <c r="W24" s="699"/>
      <c r="X24" s="699"/>
      <c r="Y24" s="699"/>
      <c r="Z24" s="699"/>
      <c r="AA24" s="699"/>
      <c r="AB24" s="699"/>
      <c r="AC24" s="699"/>
      <c r="AD24" s="700"/>
      <c r="AE24" s="701"/>
      <c r="AF24" s="701"/>
      <c r="AG24" s="701"/>
      <c r="AH24" s="701"/>
      <c r="AI24" s="701"/>
      <c r="AJ24" s="701"/>
      <c r="AK24" s="702"/>
      <c r="AL24" s="702"/>
      <c r="AM24" s="702"/>
      <c r="AN24" s="702"/>
      <c r="AO24" s="702"/>
      <c r="AP24" s="702"/>
      <c r="AQ24" s="702"/>
      <c r="AR24" s="703" t="str">
        <f t="shared" si="0"/>
        <v/>
      </c>
      <c r="AS24" s="703"/>
      <c r="AT24" s="703"/>
      <c r="AU24" s="703"/>
      <c r="AV24" s="703"/>
      <c r="AW24" s="703"/>
      <c r="AX24" s="704"/>
      <c r="AY24" s="25"/>
    </row>
    <row r="25" spans="1:63" x14ac:dyDescent="0.25">
      <c r="A25" s="20"/>
      <c r="B25" s="689"/>
      <c r="C25" s="690"/>
      <c r="D25" s="690"/>
      <c r="E25" s="690"/>
      <c r="F25" s="690"/>
      <c r="G25" s="690"/>
      <c r="H25" s="690"/>
      <c r="I25" s="690"/>
      <c r="J25" s="690"/>
      <c r="K25" s="690"/>
      <c r="L25" s="690"/>
      <c r="M25" s="690"/>
      <c r="N25" s="690"/>
      <c r="O25" s="690"/>
      <c r="P25" s="690"/>
      <c r="Q25" s="690"/>
      <c r="R25" s="690"/>
      <c r="S25" s="690"/>
      <c r="T25" s="690"/>
      <c r="U25" s="690"/>
      <c r="V25" s="690"/>
      <c r="W25" s="690"/>
      <c r="X25" s="690"/>
      <c r="Y25" s="690"/>
      <c r="Z25" s="690"/>
      <c r="AA25" s="690"/>
      <c r="AB25" s="690"/>
      <c r="AC25" s="690"/>
      <c r="AD25" s="691"/>
      <c r="AE25" s="692"/>
      <c r="AF25" s="692"/>
      <c r="AG25" s="692"/>
      <c r="AH25" s="692"/>
      <c r="AI25" s="692"/>
      <c r="AJ25" s="692"/>
      <c r="AK25" s="705"/>
      <c r="AL25" s="705"/>
      <c r="AM25" s="705"/>
      <c r="AN25" s="705"/>
      <c r="AO25" s="705"/>
      <c r="AP25" s="705"/>
      <c r="AQ25" s="705"/>
      <c r="AR25" s="696" t="str">
        <f t="shared" si="0"/>
        <v/>
      </c>
      <c r="AS25" s="696"/>
      <c r="AT25" s="696"/>
      <c r="AU25" s="696"/>
      <c r="AV25" s="696"/>
      <c r="AW25" s="696"/>
      <c r="AX25" s="697"/>
      <c r="AY25" s="25"/>
      <c r="BA25" s="204"/>
      <c r="BB25" s="204"/>
      <c r="BC25" s="204"/>
      <c r="BD25" s="204"/>
      <c r="BE25" s="204"/>
      <c r="BF25" s="204"/>
      <c r="BG25" s="204"/>
      <c r="BH25" s="204"/>
      <c r="BI25" s="204"/>
      <c r="BJ25" s="204"/>
      <c r="BK25" s="204"/>
    </row>
    <row r="26" spans="1:63" x14ac:dyDescent="0.25">
      <c r="A26" s="20"/>
      <c r="B26" s="698"/>
      <c r="C26" s="699"/>
      <c r="D26" s="699"/>
      <c r="E26" s="699"/>
      <c r="F26" s="699"/>
      <c r="G26" s="699"/>
      <c r="H26" s="699"/>
      <c r="I26" s="699"/>
      <c r="J26" s="699"/>
      <c r="K26" s="699"/>
      <c r="L26" s="699"/>
      <c r="M26" s="699"/>
      <c r="N26" s="699"/>
      <c r="O26" s="699"/>
      <c r="P26" s="699"/>
      <c r="Q26" s="699"/>
      <c r="R26" s="699"/>
      <c r="S26" s="699"/>
      <c r="T26" s="699"/>
      <c r="U26" s="699"/>
      <c r="V26" s="699"/>
      <c r="W26" s="699"/>
      <c r="X26" s="699"/>
      <c r="Y26" s="699"/>
      <c r="Z26" s="699"/>
      <c r="AA26" s="699"/>
      <c r="AB26" s="699"/>
      <c r="AC26" s="699"/>
      <c r="AD26" s="700"/>
      <c r="AE26" s="701"/>
      <c r="AF26" s="701"/>
      <c r="AG26" s="701"/>
      <c r="AH26" s="701"/>
      <c r="AI26" s="701"/>
      <c r="AJ26" s="701"/>
      <c r="AK26" s="702"/>
      <c r="AL26" s="702"/>
      <c r="AM26" s="702"/>
      <c r="AN26" s="702"/>
      <c r="AO26" s="702"/>
      <c r="AP26" s="702"/>
      <c r="AQ26" s="702"/>
      <c r="AR26" s="703" t="str">
        <f t="shared" si="0"/>
        <v/>
      </c>
      <c r="AS26" s="703"/>
      <c r="AT26" s="703"/>
      <c r="AU26" s="703"/>
      <c r="AV26" s="703"/>
      <c r="AW26" s="703"/>
      <c r="AX26" s="704"/>
      <c r="AY26" s="25"/>
      <c r="BA26" s="204"/>
      <c r="BB26" s="204"/>
      <c r="BC26" s="204"/>
      <c r="BD26" s="204"/>
      <c r="BE26" s="204"/>
      <c r="BF26" s="204"/>
      <c r="BG26" s="204"/>
      <c r="BH26" s="204"/>
      <c r="BI26" s="204"/>
      <c r="BJ26" s="204"/>
      <c r="BK26" s="204"/>
    </row>
    <row r="27" spans="1:63" x14ac:dyDescent="0.25">
      <c r="A27" s="20"/>
      <c r="B27" s="689"/>
      <c r="C27" s="690"/>
      <c r="D27" s="690"/>
      <c r="E27" s="690"/>
      <c r="F27" s="690"/>
      <c r="G27" s="690"/>
      <c r="H27" s="690"/>
      <c r="I27" s="690"/>
      <c r="J27" s="690"/>
      <c r="K27" s="690"/>
      <c r="L27" s="690"/>
      <c r="M27" s="690"/>
      <c r="N27" s="690"/>
      <c r="O27" s="690"/>
      <c r="P27" s="690"/>
      <c r="Q27" s="690"/>
      <c r="R27" s="690"/>
      <c r="S27" s="690"/>
      <c r="T27" s="690"/>
      <c r="U27" s="690"/>
      <c r="V27" s="690"/>
      <c r="W27" s="690"/>
      <c r="X27" s="690"/>
      <c r="Y27" s="690"/>
      <c r="Z27" s="690"/>
      <c r="AA27" s="690"/>
      <c r="AB27" s="690"/>
      <c r="AC27" s="690"/>
      <c r="AD27" s="691"/>
      <c r="AE27" s="692"/>
      <c r="AF27" s="692"/>
      <c r="AG27" s="692"/>
      <c r="AH27" s="692"/>
      <c r="AI27" s="692"/>
      <c r="AJ27" s="692"/>
      <c r="AK27" s="705"/>
      <c r="AL27" s="705"/>
      <c r="AM27" s="705"/>
      <c r="AN27" s="705"/>
      <c r="AO27" s="705"/>
      <c r="AP27" s="705"/>
      <c r="AQ27" s="705"/>
      <c r="AR27" s="696" t="str">
        <f t="shared" si="0"/>
        <v/>
      </c>
      <c r="AS27" s="696"/>
      <c r="AT27" s="696"/>
      <c r="AU27" s="696"/>
      <c r="AV27" s="696"/>
      <c r="AW27" s="696"/>
      <c r="AX27" s="697"/>
      <c r="AY27" s="25"/>
      <c r="BA27" s="204"/>
      <c r="BB27" s="204"/>
      <c r="BC27" s="204"/>
      <c r="BD27" s="204"/>
      <c r="BE27" s="204"/>
      <c r="BF27" s="204"/>
      <c r="BG27" s="204"/>
      <c r="BH27" s="204"/>
      <c r="BI27" s="204"/>
      <c r="BJ27" s="204"/>
      <c r="BK27" s="204"/>
    </row>
    <row r="28" spans="1:63" x14ac:dyDescent="0.25">
      <c r="A28" s="20"/>
      <c r="B28" s="698"/>
      <c r="C28" s="699"/>
      <c r="D28" s="699"/>
      <c r="E28" s="699"/>
      <c r="F28" s="699"/>
      <c r="G28" s="699"/>
      <c r="H28" s="699"/>
      <c r="I28" s="699"/>
      <c r="J28" s="699"/>
      <c r="K28" s="699"/>
      <c r="L28" s="699"/>
      <c r="M28" s="699"/>
      <c r="N28" s="699"/>
      <c r="O28" s="699"/>
      <c r="P28" s="699"/>
      <c r="Q28" s="699"/>
      <c r="R28" s="699"/>
      <c r="S28" s="699"/>
      <c r="T28" s="699"/>
      <c r="U28" s="699"/>
      <c r="V28" s="699"/>
      <c r="W28" s="699"/>
      <c r="X28" s="699"/>
      <c r="Y28" s="699"/>
      <c r="Z28" s="699"/>
      <c r="AA28" s="699"/>
      <c r="AB28" s="699"/>
      <c r="AC28" s="699"/>
      <c r="AD28" s="700"/>
      <c r="AE28" s="701"/>
      <c r="AF28" s="701"/>
      <c r="AG28" s="701"/>
      <c r="AH28" s="701"/>
      <c r="AI28" s="701"/>
      <c r="AJ28" s="701"/>
      <c r="AK28" s="702"/>
      <c r="AL28" s="702"/>
      <c r="AM28" s="702"/>
      <c r="AN28" s="702"/>
      <c r="AO28" s="702"/>
      <c r="AP28" s="702"/>
      <c r="AQ28" s="702"/>
      <c r="AR28" s="703" t="str">
        <f t="shared" si="0"/>
        <v/>
      </c>
      <c r="AS28" s="703"/>
      <c r="AT28" s="703"/>
      <c r="AU28" s="703"/>
      <c r="AV28" s="703"/>
      <c r="AW28" s="703"/>
      <c r="AX28" s="704"/>
      <c r="AY28" s="25"/>
      <c r="BA28" s="204"/>
      <c r="BB28" s="204"/>
      <c r="BC28" s="204"/>
      <c r="BD28" s="204"/>
      <c r="BE28" s="204"/>
      <c r="BF28" s="204"/>
      <c r="BG28" s="204"/>
      <c r="BH28" s="204"/>
      <c r="BI28" s="204"/>
      <c r="BJ28" s="204"/>
      <c r="BK28" s="204"/>
    </row>
    <row r="29" spans="1:63" x14ac:dyDescent="0.25">
      <c r="A29" s="20"/>
      <c r="B29" s="689"/>
      <c r="C29" s="690"/>
      <c r="D29" s="690"/>
      <c r="E29" s="690"/>
      <c r="F29" s="690"/>
      <c r="G29" s="690"/>
      <c r="H29" s="690"/>
      <c r="I29" s="690"/>
      <c r="J29" s="690"/>
      <c r="K29" s="690"/>
      <c r="L29" s="690"/>
      <c r="M29" s="690"/>
      <c r="N29" s="690"/>
      <c r="O29" s="690"/>
      <c r="P29" s="690"/>
      <c r="Q29" s="690"/>
      <c r="R29" s="690"/>
      <c r="S29" s="690"/>
      <c r="T29" s="690"/>
      <c r="U29" s="690"/>
      <c r="V29" s="690"/>
      <c r="W29" s="690"/>
      <c r="X29" s="690"/>
      <c r="Y29" s="690"/>
      <c r="Z29" s="690"/>
      <c r="AA29" s="690"/>
      <c r="AB29" s="690"/>
      <c r="AC29" s="690"/>
      <c r="AD29" s="691"/>
      <c r="AE29" s="692"/>
      <c r="AF29" s="692"/>
      <c r="AG29" s="692"/>
      <c r="AH29" s="692"/>
      <c r="AI29" s="692"/>
      <c r="AJ29" s="692"/>
      <c r="AK29" s="705"/>
      <c r="AL29" s="705"/>
      <c r="AM29" s="705"/>
      <c r="AN29" s="705"/>
      <c r="AO29" s="705"/>
      <c r="AP29" s="705"/>
      <c r="AQ29" s="705"/>
      <c r="AR29" s="696" t="str">
        <f t="shared" si="0"/>
        <v/>
      </c>
      <c r="AS29" s="696"/>
      <c r="AT29" s="696"/>
      <c r="AU29" s="696"/>
      <c r="AV29" s="696"/>
      <c r="AW29" s="696"/>
      <c r="AX29" s="697"/>
      <c r="AY29" s="25"/>
      <c r="BA29" s="204"/>
      <c r="BB29" s="204"/>
      <c r="BC29" s="204"/>
      <c r="BD29" s="204"/>
      <c r="BE29" s="204"/>
      <c r="BF29" s="204"/>
      <c r="BG29" s="204"/>
      <c r="BH29" s="204"/>
      <c r="BI29" s="204"/>
      <c r="BJ29" s="204"/>
      <c r="BK29" s="204"/>
    </row>
    <row r="30" spans="1:63" x14ac:dyDescent="0.25">
      <c r="A30" s="20"/>
      <c r="B30" s="698"/>
      <c r="C30" s="699"/>
      <c r="D30" s="699"/>
      <c r="E30" s="699"/>
      <c r="F30" s="699"/>
      <c r="G30" s="699"/>
      <c r="H30" s="699"/>
      <c r="I30" s="699"/>
      <c r="J30" s="699"/>
      <c r="K30" s="699"/>
      <c r="L30" s="699"/>
      <c r="M30" s="699"/>
      <c r="N30" s="699"/>
      <c r="O30" s="699"/>
      <c r="P30" s="699"/>
      <c r="Q30" s="699"/>
      <c r="R30" s="699"/>
      <c r="S30" s="699"/>
      <c r="T30" s="699"/>
      <c r="U30" s="699"/>
      <c r="V30" s="699"/>
      <c r="W30" s="699"/>
      <c r="X30" s="699"/>
      <c r="Y30" s="699"/>
      <c r="Z30" s="699"/>
      <c r="AA30" s="699"/>
      <c r="AB30" s="699"/>
      <c r="AC30" s="699"/>
      <c r="AD30" s="700"/>
      <c r="AE30" s="701"/>
      <c r="AF30" s="701"/>
      <c r="AG30" s="701"/>
      <c r="AH30" s="701"/>
      <c r="AI30" s="701"/>
      <c r="AJ30" s="701"/>
      <c r="AK30" s="702"/>
      <c r="AL30" s="702"/>
      <c r="AM30" s="702"/>
      <c r="AN30" s="702"/>
      <c r="AO30" s="702"/>
      <c r="AP30" s="702"/>
      <c r="AQ30" s="702"/>
      <c r="AR30" s="703" t="str">
        <f t="shared" si="0"/>
        <v/>
      </c>
      <c r="AS30" s="703"/>
      <c r="AT30" s="703"/>
      <c r="AU30" s="703"/>
      <c r="AV30" s="703"/>
      <c r="AW30" s="703"/>
      <c r="AX30" s="704"/>
      <c r="AY30" s="25"/>
      <c r="BA30" s="204"/>
      <c r="BB30" s="204"/>
      <c r="BC30" s="204"/>
      <c r="BD30" s="204"/>
      <c r="BE30" s="204"/>
      <c r="BF30" s="204"/>
      <c r="BG30" s="204"/>
      <c r="BH30" s="204"/>
      <c r="BI30" s="204"/>
      <c r="BJ30" s="204"/>
      <c r="BK30" s="204"/>
    </row>
    <row r="31" spans="1:63" x14ac:dyDescent="0.25">
      <c r="A31" s="20"/>
      <c r="B31" s="689"/>
      <c r="C31" s="690"/>
      <c r="D31" s="690"/>
      <c r="E31" s="690"/>
      <c r="F31" s="690"/>
      <c r="G31" s="690"/>
      <c r="H31" s="690"/>
      <c r="I31" s="690"/>
      <c r="J31" s="690"/>
      <c r="K31" s="690"/>
      <c r="L31" s="690"/>
      <c r="M31" s="690"/>
      <c r="N31" s="690"/>
      <c r="O31" s="690"/>
      <c r="P31" s="690"/>
      <c r="Q31" s="690"/>
      <c r="R31" s="690"/>
      <c r="S31" s="690"/>
      <c r="T31" s="690"/>
      <c r="U31" s="690"/>
      <c r="V31" s="690"/>
      <c r="W31" s="690"/>
      <c r="X31" s="690"/>
      <c r="Y31" s="690"/>
      <c r="Z31" s="690"/>
      <c r="AA31" s="690"/>
      <c r="AB31" s="690"/>
      <c r="AC31" s="690"/>
      <c r="AD31" s="691"/>
      <c r="AE31" s="692"/>
      <c r="AF31" s="692"/>
      <c r="AG31" s="692"/>
      <c r="AH31" s="692"/>
      <c r="AI31" s="692"/>
      <c r="AJ31" s="692"/>
      <c r="AK31" s="705"/>
      <c r="AL31" s="705"/>
      <c r="AM31" s="705"/>
      <c r="AN31" s="705"/>
      <c r="AO31" s="705"/>
      <c r="AP31" s="705"/>
      <c r="AQ31" s="705"/>
      <c r="AR31" s="696" t="str">
        <f t="shared" si="0"/>
        <v/>
      </c>
      <c r="AS31" s="696"/>
      <c r="AT31" s="696"/>
      <c r="AU31" s="696"/>
      <c r="AV31" s="696"/>
      <c r="AW31" s="696"/>
      <c r="AX31" s="697"/>
      <c r="AY31" s="25"/>
      <c r="BA31" s="204"/>
      <c r="BB31" s="204"/>
      <c r="BC31" s="204"/>
      <c r="BD31" s="204"/>
      <c r="BE31" s="204"/>
      <c r="BF31" s="204"/>
      <c r="BG31" s="204"/>
      <c r="BH31" s="204"/>
      <c r="BI31" s="204"/>
      <c r="BJ31" s="204"/>
      <c r="BK31" s="204"/>
    </row>
    <row r="32" spans="1:63" x14ac:dyDescent="0.25">
      <c r="A32" s="20"/>
      <c r="B32" s="698"/>
      <c r="C32" s="699"/>
      <c r="D32" s="699"/>
      <c r="E32" s="699"/>
      <c r="F32" s="699"/>
      <c r="G32" s="699"/>
      <c r="H32" s="699"/>
      <c r="I32" s="699"/>
      <c r="J32" s="699"/>
      <c r="K32" s="699"/>
      <c r="L32" s="699"/>
      <c r="M32" s="699"/>
      <c r="N32" s="699"/>
      <c r="O32" s="699"/>
      <c r="P32" s="699"/>
      <c r="Q32" s="699"/>
      <c r="R32" s="699"/>
      <c r="S32" s="699"/>
      <c r="T32" s="699"/>
      <c r="U32" s="699"/>
      <c r="V32" s="699"/>
      <c r="W32" s="699"/>
      <c r="X32" s="699"/>
      <c r="Y32" s="699"/>
      <c r="Z32" s="699"/>
      <c r="AA32" s="699"/>
      <c r="AB32" s="699"/>
      <c r="AC32" s="699"/>
      <c r="AD32" s="700"/>
      <c r="AE32" s="701"/>
      <c r="AF32" s="701"/>
      <c r="AG32" s="701"/>
      <c r="AH32" s="701"/>
      <c r="AI32" s="701"/>
      <c r="AJ32" s="701"/>
      <c r="AK32" s="702"/>
      <c r="AL32" s="702"/>
      <c r="AM32" s="702"/>
      <c r="AN32" s="702"/>
      <c r="AO32" s="702"/>
      <c r="AP32" s="702"/>
      <c r="AQ32" s="702"/>
      <c r="AR32" s="703" t="str">
        <f t="shared" si="0"/>
        <v/>
      </c>
      <c r="AS32" s="703"/>
      <c r="AT32" s="703"/>
      <c r="AU32" s="703"/>
      <c r="AV32" s="703"/>
      <c r="AW32" s="703"/>
      <c r="AX32" s="704"/>
      <c r="AY32" s="25"/>
      <c r="BA32" s="204"/>
      <c r="BB32" s="204"/>
      <c r="BC32" s="204"/>
      <c r="BD32" s="204"/>
      <c r="BE32" s="204"/>
      <c r="BF32" s="204"/>
      <c r="BG32" s="204"/>
      <c r="BH32" s="204"/>
      <c r="BI32" s="204"/>
      <c r="BJ32" s="204"/>
      <c r="BK32" s="204"/>
    </row>
    <row r="33" spans="1:63" x14ac:dyDescent="0.25">
      <c r="A33" s="20"/>
      <c r="B33" s="689"/>
      <c r="C33" s="690"/>
      <c r="D33" s="690"/>
      <c r="E33" s="690"/>
      <c r="F33" s="690"/>
      <c r="G33" s="690"/>
      <c r="H33" s="690"/>
      <c r="I33" s="690"/>
      <c r="J33" s="690"/>
      <c r="K33" s="690"/>
      <c r="L33" s="690"/>
      <c r="M33" s="690"/>
      <c r="N33" s="690"/>
      <c r="O33" s="690"/>
      <c r="P33" s="690"/>
      <c r="Q33" s="690"/>
      <c r="R33" s="690"/>
      <c r="S33" s="690"/>
      <c r="T33" s="690"/>
      <c r="U33" s="690"/>
      <c r="V33" s="690"/>
      <c r="W33" s="690"/>
      <c r="X33" s="690"/>
      <c r="Y33" s="690"/>
      <c r="Z33" s="690"/>
      <c r="AA33" s="690"/>
      <c r="AB33" s="690"/>
      <c r="AC33" s="690"/>
      <c r="AD33" s="691"/>
      <c r="AE33" s="692"/>
      <c r="AF33" s="692"/>
      <c r="AG33" s="692"/>
      <c r="AH33" s="692"/>
      <c r="AI33" s="692"/>
      <c r="AJ33" s="692"/>
      <c r="AK33" s="705"/>
      <c r="AL33" s="705"/>
      <c r="AM33" s="705"/>
      <c r="AN33" s="705"/>
      <c r="AO33" s="705"/>
      <c r="AP33" s="705"/>
      <c r="AQ33" s="705"/>
      <c r="AR33" s="696" t="str">
        <f t="shared" si="0"/>
        <v/>
      </c>
      <c r="AS33" s="696"/>
      <c r="AT33" s="696"/>
      <c r="AU33" s="696"/>
      <c r="AV33" s="696"/>
      <c r="AW33" s="696"/>
      <c r="AX33" s="697"/>
      <c r="AY33" s="25"/>
      <c r="BA33" s="204"/>
      <c r="BB33" s="204"/>
      <c r="BC33" s="204"/>
      <c r="BD33" s="204"/>
      <c r="BE33" s="204"/>
      <c r="BF33" s="204"/>
      <c r="BG33" s="204"/>
      <c r="BH33" s="204"/>
      <c r="BI33" s="204"/>
      <c r="BJ33" s="204"/>
      <c r="BK33" s="204"/>
    </row>
    <row r="34" spans="1:63" ht="15.75" thickBot="1" x14ac:dyDescent="0.3">
      <c r="A34" s="20"/>
      <c r="B34" s="706"/>
      <c r="C34" s="707"/>
      <c r="D34" s="707"/>
      <c r="E34" s="707"/>
      <c r="F34" s="707"/>
      <c r="G34" s="707"/>
      <c r="H34" s="707"/>
      <c r="I34" s="707"/>
      <c r="J34" s="707"/>
      <c r="K34" s="707"/>
      <c r="L34" s="707"/>
      <c r="M34" s="707"/>
      <c r="N34" s="707"/>
      <c r="O34" s="707"/>
      <c r="P34" s="707"/>
      <c r="Q34" s="707"/>
      <c r="R34" s="707"/>
      <c r="S34" s="707"/>
      <c r="T34" s="707"/>
      <c r="U34" s="707"/>
      <c r="V34" s="707"/>
      <c r="W34" s="707"/>
      <c r="X34" s="707"/>
      <c r="Y34" s="707"/>
      <c r="Z34" s="707"/>
      <c r="AA34" s="707"/>
      <c r="AB34" s="707"/>
      <c r="AC34" s="707"/>
      <c r="AD34" s="708"/>
      <c r="AE34" s="709"/>
      <c r="AF34" s="709"/>
      <c r="AG34" s="709"/>
      <c r="AH34" s="709"/>
      <c r="AI34" s="709"/>
      <c r="AJ34" s="709"/>
      <c r="AK34" s="710"/>
      <c r="AL34" s="710"/>
      <c r="AM34" s="710"/>
      <c r="AN34" s="710"/>
      <c r="AO34" s="710"/>
      <c r="AP34" s="710"/>
      <c r="AQ34" s="710"/>
      <c r="AR34" s="711" t="str">
        <f>IF(B34="","",IF(COUNTBLANK(B34)+COUNTBLANK(AE34)+COUNTBLANK(AK34)=0,AE34*AK34,"-"))</f>
        <v/>
      </c>
      <c r="AS34" s="711"/>
      <c r="AT34" s="711"/>
      <c r="AU34" s="711"/>
      <c r="AV34" s="711"/>
      <c r="AW34" s="711"/>
      <c r="AX34" s="712"/>
      <c r="AY34" s="25"/>
      <c r="BA34" s="204"/>
      <c r="BB34" s="204"/>
      <c r="BC34" s="204"/>
      <c r="BD34" s="204"/>
      <c r="BE34" s="204"/>
      <c r="BF34" s="204"/>
      <c r="BG34" s="204"/>
      <c r="BH34" s="204"/>
      <c r="BI34" s="204"/>
      <c r="BJ34" s="204"/>
      <c r="BK34" s="204"/>
    </row>
    <row r="35" spans="1:63" ht="16.5" thickBot="1" x14ac:dyDescent="0.3">
      <c r="A35" s="20"/>
      <c r="B35" s="785" t="str">
        <f>'Lookup Key'!AB2</f>
        <v>Classroom/Instructional Supplies</v>
      </c>
      <c r="C35" s="786"/>
      <c r="D35" s="786"/>
      <c r="E35" s="786"/>
      <c r="F35" s="786"/>
      <c r="G35" s="786"/>
      <c r="H35" s="786"/>
      <c r="I35" s="786"/>
      <c r="J35" s="786"/>
      <c r="K35" s="786"/>
      <c r="L35" s="786"/>
      <c r="M35" s="786"/>
      <c r="N35" s="786"/>
      <c r="O35" s="786"/>
      <c r="P35" s="786"/>
      <c r="Q35" s="786"/>
      <c r="R35" s="786"/>
      <c r="S35" s="786"/>
      <c r="T35" s="786"/>
      <c r="U35" s="786"/>
      <c r="V35" s="786"/>
      <c r="W35" s="786"/>
      <c r="X35" s="786"/>
      <c r="Y35" s="786"/>
      <c r="Z35" s="786"/>
      <c r="AA35" s="786"/>
      <c r="AB35" s="786"/>
      <c r="AC35" s="786"/>
      <c r="AD35" s="786"/>
      <c r="AE35" s="786"/>
      <c r="AF35" s="786"/>
      <c r="AG35" s="786"/>
      <c r="AH35" s="786"/>
      <c r="AI35" s="786"/>
      <c r="AJ35" s="786"/>
      <c r="AK35" s="786"/>
      <c r="AL35" s="786"/>
      <c r="AM35" s="786"/>
      <c r="AN35" s="786"/>
      <c r="AO35" s="786"/>
      <c r="AP35" s="786"/>
      <c r="AQ35" s="786"/>
      <c r="AR35" s="786"/>
      <c r="AS35" s="786"/>
      <c r="AT35" s="786"/>
      <c r="AU35" s="786"/>
      <c r="AV35" s="786"/>
      <c r="AW35" s="786"/>
      <c r="AX35" s="787"/>
      <c r="AY35" s="25"/>
    </row>
    <row r="36" spans="1:63" ht="16.5" thickBot="1" x14ac:dyDescent="0.3">
      <c r="A36" s="20"/>
      <c r="B36" s="788" t="s">
        <v>2258</v>
      </c>
      <c r="C36" s="789"/>
      <c r="D36" s="789"/>
      <c r="E36" s="789"/>
      <c r="F36" s="789"/>
      <c r="G36" s="789"/>
      <c r="H36" s="789"/>
      <c r="I36" s="789"/>
      <c r="J36" s="789"/>
      <c r="K36" s="789"/>
      <c r="L36" s="789"/>
      <c r="M36" s="789"/>
      <c r="N36" s="789"/>
      <c r="O36" s="789"/>
      <c r="P36" s="789"/>
      <c r="Q36" s="789"/>
      <c r="R36" s="789"/>
      <c r="S36" s="789"/>
      <c r="T36" s="789"/>
      <c r="U36" s="789"/>
      <c r="V36" s="789"/>
      <c r="W36" s="789"/>
      <c r="X36" s="789"/>
      <c r="Y36" s="789"/>
      <c r="Z36" s="789"/>
      <c r="AA36" s="789"/>
      <c r="AB36" s="789"/>
      <c r="AC36" s="789"/>
      <c r="AD36" s="790"/>
      <c r="AE36" s="791" t="s">
        <v>2259</v>
      </c>
      <c r="AF36" s="792"/>
      <c r="AG36" s="792"/>
      <c r="AH36" s="792"/>
      <c r="AI36" s="792"/>
      <c r="AJ36" s="793"/>
      <c r="AK36" s="791" t="s">
        <v>2260</v>
      </c>
      <c r="AL36" s="792"/>
      <c r="AM36" s="792"/>
      <c r="AN36" s="792"/>
      <c r="AO36" s="792"/>
      <c r="AP36" s="792"/>
      <c r="AQ36" s="793"/>
      <c r="AR36" s="791" t="s">
        <v>2261</v>
      </c>
      <c r="AS36" s="792"/>
      <c r="AT36" s="792"/>
      <c r="AU36" s="792"/>
      <c r="AV36" s="792"/>
      <c r="AW36" s="792"/>
      <c r="AX36" s="794"/>
      <c r="AY36" s="25"/>
    </row>
    <row r="37" spans="1:63" ht="15" customHeight="1" x14ac:dyDescent="0.25">
      <c r="A37" s="20"/>
      <c r="B37" s="723"/>
      <c r="C37" s="724"/>
      <c r="D37" s="724"/>
      <c r="E37" s="724"/>
      <c r="F37" s="724"/>
      <c r="G37" s="724"/>
      <c r="H37" s="724"/>
      <c r="I37" s="724"/>
      <c r="J37" s="724"/>
      <c r="K37" s="724"/>
      <c r="L37" s="724"/>
      <c r="M37" s="724"/>
      <c r="N37" s="724"/>
      <c r="O37" s="724"/>
      <c r="P37" s="724"/>
      <c r="Q37" s="724"/>
      <c r="R37" s="724"/>
      <c r="S37" s="724"/>
      <c r="T37" s="724"/>
      <c r="U37" s="724"/>
      <c r="V37" s="724"/>
      <c r="W37" s="724"/>
      <c r="X37" s="724"/>
      <c r="Y37" s="724"/>
      <c r="Z37" s="724"/>
      <c r="AA37" s="724"/>
      <c r="AB37" s="724"/>
      <c r="AC37" s="724"/>
      <c r="AD37" s="725"/>
      <c r="AE37" s="726"/>
      <c r="AF37" s="726"/>
      <c r="AG37" s="726"/>
      <c r="AH37" s="726"/>
      <c r="AI37" s="726"/>
      <c r="AJ37" s="726"/>
      <c r="AK37" s="727"/>
      <c r="AL37" s="727"/>
      <c r="AM37" s="727"/>
      <c r="AN37" s="727"/>
      <c r="AO37" s="727"/>
      <c r="AP37" s="727"/>
      <c r="AQ37" s="727"/>
      <c r="AR37" s="728" t="str">
        <f>IF(B37="","",IF(COUNTBLANK(B37)+COUNTBLANK(AE37)+COUNTBLANK(AK37)=0,AE37*AK37,"-"))</f>
        <v/>
      </c>
      <c r="AS37" s="728"/>
      <c r="AT37" s="728"/>
      <c r="AU37" s="728"/>
      <c r="AV37" s="728"/>
      <c r="AW37" s="728"/>
      <c r="AX37" s="729"/>
      <c r="AY37" s="25"/>
    </row>
    <row r="38" spans="1:63" ht="15" customHeight="1" x14ac:dyDescent="0.25">
      <c r="A38" s="20"/>
      <c r="B38" s="689"/>
      <c r="C38" s="690"/>
      <c r="D38" s="690"/>
      <c r="E38" s="690"/>
      <c r="F38" s="690"/>
      <c r="G38" s="690"/>
      <c r="H38" s="690"/>
      <c r="I38" s="690"/>
      <c r="J38" s="690"/>
      <c r="K38" s="690"/>
      <c r="L38" s="690"/>
      <c r="M38" s="690"/>
      <c r="N38" s="690"/>
      <c r="O38" s="690"/>
      <c r="P38" s="690"/>
      <c r="Q38" s="690"/>
      <c r="R38" s="690"/>
      <c r="S38" s="690"/>
      <c r="T38" s="690"/>
      <c r="U38" s="690"/>
      <c r="V38" s="690"/>
      <c r="W38" s="690"/>
      <c r="X38" s="690"/>
      <c r="Y38" s="690"/>
      <c r="Z38" s="690"/>
      <c r="AA38" s="690"/>
      <c r="AB38" s="690"/>
      <c r="AC38" s="690"/>
      <c r="AD38" s="691"/>
      <c r="AE38" s="692"/>
      <c r="AF38" s="692"/>
      <c r="AG38" s="692"/>
      <c r="AH38" s="692"/>
      <c r="AI38" s="692"/>
      <c r="AJ38" s="692"/>
      <c r="AK38" s="705"/>
      <c r="AL38" s="705"/>
      <c r="AM38" s="705"/>
      <c r="AN38" s="705"/>
      <c r="AO38" s="705"/>
      <c r="AP38" s="705"/>
      <c r="AQ38" s="705"/>
      <c r="AR38" s="696" t="str">
        <f t="shared" ref="AR38:AR51" si="1">IF(B38="","",IF(COUNTBLANK(B38)+COUNTBLANK(AE38)+COUNTBLANK(AK38)=0,AE38*AK38,"-"))</f>
        <v/>
      </c>
      <c r="AS38" s="696"/>
      <c r="AT38" s="696"/>
      <c r="AU38" s="696"/>
      <c r="AV38" s="696"/>
      <c r="AW38" s="696"/>
      <c r="AX38" s="697"/>
      <c r="AY38" s="25"/>
    </row>
    <row r="39" spans="1:63" ht="15" customHeight="1" x14ac:dyDescent="0.25">
      <c r="A39" s="20"/>
      <c r="B39" s="698"/>
      <c r="C39" s="699"/>
      <c r="D39" s="699"/>
      <c r="E39" s="699"/>
      <c r="F39" s="699"/>
      <c r="G39" s="699"/>
      <c r="H39" s="699"/>
      <c r="I39" s="699"/>
      <c r="J39" s="699"/>
      <c r="K39" s="699"/>
      <c r="L39" s="699"/>
      <c r="M39" s="699"/>
      <c r="N39" s="699"/>
      <c r="O39" s="699"/>
      <c r="P39" s="699"/>
      <c r="Q39" s="699"/>
      <c r="R39" s="699"/>
      <c r="S39" s="699"/>
      <c r="T39" s="699"/>
      <c r="U39" s="699"/>
      <c r="V39" s="699"/>
      <c r="W39" s="699"/>
      <c r="X39" s="699"/>
      <c r="Y39" s="699"/>
      <c r="Z39" s="699"/>
      <c r="AA39" s="699"/>
      <c r="AB39" s="699"/>
      <c r="AC39" s="699"/>
      <c r="AD39" s="700"/>
      <c r="AE39" s="701"/>
      <c r="AF39" s="701"/>
      <c r="AG39" s="701"/>
      <c r="AH39" s="701"/>
      <c r="AI39" s="701"/>
      <c r="AJ39" s="701"/>
      <c r="AK39" s="702"/>
      <c r="AL39" s="702"/>
      <c r="AM39" s="702"/>
      <c r="AN39" s="702"/>
      <c r="AO39" s="702"/>
      <c r="AP39" s="702"/>
      <c r="AQ39" s="702"/>
      <c r="AR39" s="703" t="str">
        <f t="shared" si="1"/>
        <v/>
      </c>
      <c r="AS39" s="703"/>
      <c r="AT39" s="703"/>
      <c r="AU39" s="703"/>
      <c r="AV39" s="703"/>
      <c r="AW39" s="703"/>
      <c r="AX39" s="704"/>
      <c r="AY39" s="25"/>
    </row>
    <row r="40" spans="1:63" ht="15" customHeight="1" x14ac:dyDescent="0.25">
      <c r="A40" s="20"/>
      <c r="B40" s="689"/>
      <c r="C40" s="690"/>
      <c r="D40" s="690"/>
      <c r="E40" s="690"/>
      <c r="F40" s="690"/>
      <c r="G40" s="690"/>
      <c r="H40" s="690"/>
      <c r="I40" s="690"/>
      <c r="J40" s="690"/>
      <c r="K40" s="690"/>
      <c r="L40" s="690"/>
      <c r="M40" s="690"/>
      <c r="N40" s="690"/>
      <c r="O40" s="690"/>
      <c r="P40" s="690"/>
      <c r="Q40" s="690"/>
      <c r="R40" s="690"/>
      <c r="S40" s="690"/>
      <c r="T40" s="690"/>
      <c r="U40" s="690"/>
      <c r="V40" s="690"/>
      <c r="W40" s="690"/>
      <c r="X40" s="690"/>
      <c r="Y40" s="690"/>
      <c r="Z40" s="690"/>
      <c r="AA40" s="690"/>
      <c r="AB40" s="690"/>
      <c r="AC40" s="690"/>
      <c r="AD40" s="691"/>
      <c r="AE40" s="692"/>
      <c r="AF40" s="692"/>
      <c r="AG40" s="692"/>
      <c r="AH40" s="692"/>
      <c r="AI40" s="692"/>
      <c r="AJ40" s="692"/>
      <c r="AK40" s="705"/>
      <c r="AL40" s="705"/>
      <c r="AM40" s="705"/>
      <c r="AN40" s="705"/>
      <c r="AO40" s="705"/>
      <c r="AP40" s="705"/>
      <c r="AQ40" s="705"/>
      <c r="AR40" s="696" t="str">
        <f t="shared" si="1"/>
        <v/>
      </c>
      <c r="AS40" s="696"/>
      <c r="AT40" s="696"/>
      <c r="AU40" s="696"/>
      <c r="AV40" s="696"/>
      <c r="AW40" s="696"/>
      <c r="AX40" s="697"/>
      <c r="AY40" s="25"/>
    </row>
    <row r="41" spans="1:63" ht="15.75" customHeight="1" x14ac:dyDescent="0.25">
      <c r="A41" s="20"/>
      <c r="B41" s="698"/>
      <c r="C41" s="699"/>
      <c r="D41" s="699"/>
      <c r="E41" s="699"/>
      <c r="F41" s="699"/>
      <c r="G41" s="699"/>
      <c r="H41" s="699"/>
      <c r="I41" s="699"/>
      <c r="J41" s="699"/>
      <c r="K41" s="699"/>
      <c r="L41" s="699"/>
      <c r="M41" s="699"/>
      <c r="N41" s="699"/>
      <c r="O41" s="699"/>
      <c r="P41" s="699"/>
      <c r="Q41" s="699"/>
      <c r="R41" s="699"/>
      <c r="S41" s="699"/>
      <c r="T41" s="699"/>
      <c r="U41" s="699"/>
      <c r="V41" s="699"/>
      <c r="W41" s="699"/>
      <c r="X41" s="699"/>
      <c r="Y41" s="699"/>
      <c r="Z41" s="699"/>
      <c r="AA41" s="699"/>
      <c r="AB41" s="699"/>
      <c r="AC41" s="699"/>
      <c r="AD41" s="700"/>
      <c r="AE41" s="701"/>
      <c r="AF41" s="701"/>
      <c r="AG41" s="701"/>
      <c r="AH41" s="701"/>
      <c r="AI41" s="701"/>
      <c r="AJ41" s="701"/>
      <c r="AK41" s="702"/>
      <c r="AL41" s="702"/>
      <c r="AM41" s="702"/>
      <c r="AN41" s="702"/>
      <c r="AO41" s="702"/>
      <c r="AP41" s="702"/>
      <c r="AQ41" s="702"/>
      <c r="AR41" s="703" t="str">
        <f t="shared" si="1"/>
        <v/>
      </c>
      <c r="AS41" s="703"/>
      <c r="AT41" s="703"/>
      <c r="AU41" s="703"/>
      <c r="AV41" s="703"/>
      <c r="AW41" s="703"/>
      <c r="AX41" s="704"/>
      <c r="AY41" s="25"/>
    </row>
    <row r="42" spans="1:63" x14ac:dyDescent="0.25">
      <c r="A42" s="20"/>
      <c r="B42" s="689"/>
      <c r="C42" s="690"/>
      <c r="D42" s="690"/>
      <c r="E42" s="690"/>
      <c r="F42" s="690"/>
      <c r="G42" s="690"/>
      <c r="H42" s="690"/>
      <c r="I42" s="690"/>
      <c r="J42" s="690"/>
      <c r="K42" s="690"/>
      <c r="L42" s="690"/>
      <c r="M42" s="690"/>
      <c r="N42" s="690"/>
      <c r="O42" s="690"/>
      <c r="P42" s="690"/>
      <c r="Q42" s="690"/>
      <c r="R42" s="690"/>
      <c r="S42" s="690"/>
      <c r="T42" s="690"/>
      <c r="U42" s="690"/>
      <c r="V42" s="690"/>
      <c r="W42" s="690"/>
      <c r="X42" s="690"/>
      <c r="Y42" s="690"/>
      <c r="Z42" s="690"/>
      <c r="AA42" s="690"/>
      <c r="AB42" s="690"/>
      <c r="AC42" s="690"/>
      <c r="AD42" s="691"/>
      <c r="AE42" s="692"/>
      <c r="AF42" s="692"/>
      <c r="AG42" s="692"/>
      <c r="AH42" s="692"/>
      <c r="AI42" s="692"/>
      <c r="AJ42" s="692"/>
      <c r="AK42" s="705"/>
      <c r="AL42" s="705"/>
      <c r="AM42" s="705"/>
      <c r="AN42" s="705"/>
      <c r="AO42" s="705"/>
      <c r="AP42" s="705"/>
      <c r="AQ42" s="705"/>
      <c r="AR42" s="696" t="str">
        <f t="shared" si="1"/>
        <v/>
      </c>
      <c r="AS42" s="696"/>
      <c r="AT42" s="696"/>
      <c r="AU42" s="696"/>
      <c r="AV42" s="696"/>
      <c r="AW42" s="696"/>
      <c r="AX42" s="697"/>
      <c r="AY42" s="25"/>
      <c r="BA42" s="204"/>
      <c r="BB42" s="204"/>
      <c r="BC42" s="204"/>
      <c r="BD42" s="204"/>
      <c r="BE42" s="204"/>
      <c r="BF42" s="204"/>
      <c r="BG42" s="204"/>
      <c r="BH42" s="204"/>
      <c r="BI42" s="204"/>
      <c r="BJ42" s="204"/>
      <c r="BK42" s="204"/>
    </row>
    <row r="43" spans="1:63" x14ac:dyDescent="0.25">
      <c r="A43" s="20"/>
      <c r="B43" s="698"/>
      <c r="C43" s="699"/>
      <c r="D43" s="699"/>
      <c r="E43" s="699"/>
      <c r="F43" s="699"/>
      <c r="G43" s="699"/>
      <c r="H43" s="699"/>
      <c r="I43" s="699"/>
      <c r="J43" s="699"/>
      <c r="K43" s="699"/>
      <c r="L43" s="699"/>
      <c r="M43" s="699"/>
      <c r="N43" s="699"/>
      <c r="O43" s="699"/>
      <c r="P43" s="699"/>
      <c r="Q43" s="699"/>
      <c r="R43" s="699"/>
      <c r="S43" s="699"/>
      <c r="T43" s="699"/>
      <c r="U43" s="699"/>
      <c r="V43" s="699"/>
      <c r="W43" s="699"/>
      <c r="X43" s="699"/>
      <c r="Y43" s="699"/>
      <c r="Z43" s="699"/>
      <c r="AA43" s="699"/>
      <c r="AB43" s="699"/>
      <c r="AC43" s="699"/>
      <c r="AD43" s="700"/>
      <c r="AE43" s="701"/>
      <c r="AF43" s="701"/>
      <c r="AG43" s="701"/>
      <c r="AH43" s="701"/>
      <c r="AI43" s="701"/>
      <c r="AJ43" s="701"/>
      <c r="AK43" s="702"/>
      <c r="AL43" s="702"/>
      <c r="AM43" s="702"/>
      <c r="AN43" s="702"/>
      <c r="AO43" s="702"/>
      <c r="AP43" s="702"/>
      <c r="AQ43" s="702"/>
      <c r="AR43" s="703" t="str">
        <f t="shared" si="1"/>
        <v/>
      </c>
      <c r="AS43" s="703"/>
      <c r="AT43" s="703"/>
      <c r="AU43" s="703"/>
      <c r="AV43" s="703"/>
      <c r="AW43" s="703"/>
      <c r="AX43" s="704"/>
      <c r="AY43" s="25"/>
      <c r="BA43" s="204"/>
      <c r="BB43" s="204"/>
      <c r="BC43" s="204"/>
      <c r="BD43" s="204"/>
      <c r="BE43" s="204"/>
      <c r="BF43" s="204"/>
      <c r="BG43" s="204"/>
      <c r="BH43" s="204"/>
      <c r="BI43" s="204"/>
      <c r="BJ43" s="204"/>
      <c r="BK43" s="204"/>
    </row>
    <row r="44" spans="1:63" x14ac:dyDescent="0.25">
      <c r="A44" s="20"/>
      <c r="B44" s="689"/>
      <c r="C44" s="690"/>
      <c r="D44" s="690"/>
      <c r="E44" s="690"/>
      <c r="F44" s="690"/>
      <c r="G44" s="690"/>
      <c r="H44" s="690"/>
      <c r="I44" s="690"/>
      <c r="J44" s="690"/>
      <c r="K44" s="690"/>
      <c r="L44" s="690"/>
      <c r="M44" s="690"/>
      <c r="N44" s="690"/>
      <c r="O44" s="690"/>
      <c r="P44" s="690"/>
      <c r="Q44" s="690"/>
      <c r="R44" s="690"/>
      <c r="S44" s="690"/>
      <c r="T44" s="690"/>
      <c r="U44" s="690"/>
      <c r="V44" s="690"/>
      <c r="W44" s="690"/>
      <c r="X44" s="690"/>
      <c r="Y44" s="690"/>
      <c r="Z44" s="690"/>
      <c r="AA44" s="690"/>
      <c r="AB44" s="690"/>
      <c r="AC44" s="690"/>
      <c r="AD44" s="691"/>
      <c r="AE44" s="692"/>
      <c r="AF44" s="692"/>
      <c r="AG44" s="692"/>
      <c r="AH44" s="692"/>
      <c r="AI44" s="692"/>
      <c r="AJ44" s="692"/>
      <c r="AK44" s="705"/>
      <c r="AL44" s="705"/>
      <c r="AM44" s="705"/>
      <c r="AN44" s="705"/>
      <c r="AO44" s="705"/>
      <c r="AP44" s="705"/>
      <c r="AQ44" s="705"/>
      <c r="AR44" s="696" t="str">
        <f t="shared" si="1"/>
        <v/>
      </c>
      <c r="AS44" s="696"/>
      <c r="AT44" s="696"/>
      <c r="AU44" s="696"/>
      <c r="AV44" s="696"/>
      <c r="AW44" s="696"/>
      <c r="AX44" s="697"/>
      <c r="AY44" s="25"/>
      <c r="BA44" s="204"/>
      <c r="BB44" s="204"/>
      <c r="BC44" s="204"/>
      <c r="BD44" s="204"/>
      <c r="BE44" s="204"/>
      <c r="BF44" s="204"/>
      <c r="BG44" s="204"/>
      <c r="BH44" s="204"/>
      <c r="BI44" s="204"/>
      <c r="BJ44" s="204"/>
      <c r="BK44" s="204"/>
    </row>
    <row r="45" spans="1:63" x14ac:dyDescent="0.25">
      <c r="A45" s="20"/>
      <c r="B45" s="698"/>
      <c r="C45" s="699"/>
      <c r="D45" s="699"/>
      <c r="E45" s="699"/>
      <c r="F45" s="699"/>
      <c r="G45" s="699"/>
      <c r="H45" s="699"/>
      <c r="I45" s="699"/>
      <c r="J45" s="699"/>
      <c r="K45" s="699"/>
      <c r="L45" s="699"/>
      <c r="M45" s="699"/>
      <c r="N45" s="699"/>
      <c r="O45" s="699"/>
      <c r="P45" s="699"/>
      <c r="Q45" s="699"/>
      <c r="R45" s="699"/>
      <c r="S45" s="699"/>
      <c r="T45" s="699"/>
      <c r="U45" s="699"/>
      <c r="V45" s="699"/>
      <c r="W45" s="699"/>
      <c r="X45" s="699"/>
      <c r="Y45" s="699"/>
      <c r="Z45" s="699"/>
      <c r="AA45" s="699"/>
      <c r="AB45" s="699"/>
      <c r="AC45" s="699"/>
      <c r="AD45" s="700"/>
      <c r="AE45" s="701"/>
      <c r="AF45" s="701"/>
      <c r="AG45" s="701"/>
      <c r="AH45" s="701"/>
      <c r="AI45" s="701"/>
      <c r="AJ45" s="701"/>
      <c r="AK45" s="702"/>
      <c r="AL45" s="702"/>
      <c r="AM45" s="702"/>
      <c r="AN45" s="702"/>
      <c r="AO45" s="702"/>
      <c r="AP45" s="702"/>
      <c r="AQ45" s="702"/>
      <c r="AR45" s="703" t="str">
        <f t="shared" si="1"/>
        <v/>
      </c>
      <c r="AS45" s="703"/>
      <c r="AT45" s="703"/>
      <c r="AU45" s="703"/>
      <c r="AV45" s="703"/>
      <c r="AW45" s="703"/>
      <c r="AX45" s="704"/>
      <c r="AY45" s="25"/>
      <c r="BA45" s="204"/>
      <c r="BB45" s="204"/>
      <c r="BC45" s="204"/>
      <c r="BD45" s="204"/>
      <c r="BE45" s="204"/>
      <c r="BF45" s="204"/>
      <c r="BG45" s="204"/>
      <c r="BH45" s="204"/>
      <c r="BI45" s="204"/>
      <c r="BJ45" s="204"/>
      <c r="BK45" s="204"/>
    </row>
    <row r="46" spans="1:63" x14ac:dyDescent="0.25">
      <c r="A46" s="20"/>
      <c r="B46" s="689"/>
      <c r="C46" s="690"/>
      <c r="D46" s="690"/>
      <c r="E46" s="690"/>
      <c r="F46" s="690"/>
      <c r="G46" s="690"/>
      <c r="H46" s="690"/>
      <c r="I46" s="690"/>
      <c r="J46" s="690"/>
      <c r="K46" s="690"/>
      <c r="L46" s="690"/>
      <c r="M46" s="690"/>
      <c r="N46" s="690"/>
      <c r="O46" s="690"/>
      <c r="P46" s="690"/>
      <c r="Q46" s="690"/>
      <c r="R46" s="690"/>
      <c r="S46" s="690"/>
      <c r="T46" s="690"/>
      <c r="U46" s="690"/>
      <c r="V46" s="690"/>
      <c r="W46" s="690"/>
      <c r="X46" s="690"/>
      <c r="Y46" s="690"/>
      <c r="Z46" s="690"/>
      <c r="AA46" s="690"/>
      <c r="AB46" s="690"/>
      <c r="AC46" s="690"/>
      <c r="AD46" s="691"/>
      <c r="AE46" s="692"/>
      <c r="AF46" s="692"/>
      <c r="AG46" s="692"/>
      <c r="AH46" s="692"/>
      <c r="AI46" s="692"/>
      <c r="AJ46" s="692"/>
      <c r="AK46" s="705"/>
      <c r="AL46" s="705"/>
      <c r="AM46" s="705"/>
      <c r="AN46" s="705"/>
      <c r="AO46" s="705"/>
      <c r="AP46" s="705"/>
      <c r="AQ46" s="705"/>
      <c r="AR46" s="696" t="str">
        <f t="shared" si="1"/>
        <v/>
      </c>
      <c r="AS46" s="696"/>
      <c r="AT46" s="696"/>
      <c r="AU46" s="696"/>
      <c r="AV46" s="696"/>
      <c r="AW46" s="696"/>
      <c r="AX46" s="697"/>
      <c r="AY46" s="25"/>
      <c r="BA46" s="204"/>
      <c r="BB46" s="204"/>
      <c r="BC46" s="204"/>
      <c r="BD46" s="204"/>
      <c r="BE46" s="204"/>
      <c r="BF46" s="204"/>
      <c r="BG46" s="204"/>
      <c r="BH46" s="204"/>
      <c r="BI46" s="204"/>
      <c r="BJ46" s="204"/>
      <c r="BK46" s="204"/>
    </row>
    <row r="47" spans="1:63" x14ac:dyDescent="0.25">
      <c r="A47" s="20"/>
      <c r="B47" s="698"/>
      <c r="C47" s="699"/>
      <c r="D47" s="699"/>
      <c r="E47" s="699"/>
      <c r="F47" s="699"/>
      <c r="G47" s="699"/>
      <c r="H47" s="699"/>
      <c r="I47" s="699"/>
      <c r="J47" s="699"/>
      <c r="K47" s="699"/>
      <c r="L47" s="699"/>
      <c r="M47" s="699"/>
      <c r="N47" s="699"/>
      <c r="O47" s="699"/>
      <c r="P47" s="699"/>
      <c r="Q47" s="699"/>
      <c r="R47" s="699"/>
      <c r="S47" s="699"/>
      <c r="T47" s="699"/>
      <c r="U47" s="699"/>
      <c r="V47" s="699"/>
      <c r="W47" s="699"/>
      <c r="X47" s="699"/>
      <c r="Y47" s="699"/>
      <c r="Z47" s="699"/>
      <c r="AA47" s="699"/>
      <c r="AB47" s="699"/>
      <c r="AC47" s="699"/>
      <c r="AD47" s="700"/>
      <c r="AE47" s="701"/>
      <c r="AF47" s="701"/>
      <c r="AG47" s="701"/>
      <c r="AH47" s="701"/>
      <c r="AI47" s="701"/>
      <c r="AJ47" s="701"/>
      <c r="AK47" s="702"/>
      <c r="AL47" s="702"/>
      <c r="AM47" s="702"/>
      <c r="AN47" s="702"/>
      <c r="AO47" s="702"/>
      <c r="AP47" s="702"/>
      <c r="AQ47" s="702"/>
      <c r="AR47" s="703" t="str">
        <f t="shared" si="1"/>
        <v/>
      </c>
      <c r="AS47" s="703"/>
      <c r="AT47" s="703"/>
      <c r="AU47" s="703"/>
      <c r="AV47" s="703"/>
      <c r="AW47" s="703"/>
      <c r="AX47" s="704"/>
      <c r="AY47" s="25"/>
      <c r="BA47" s="204"/>
      <c r="BB47" s="204"/>
      <c r="BC47" s="204"/>
      <c r="BD47" s="204"/>
      <c r="BE47" s="204"/>
      <c r="BF47" s="204"/>
      <c r="BG47" s="204"/>
      <c r="BH47" s="204"/>
      <c r="BI47" s="204"/>
      <c r="BJ47" s="204"/>
      <c r="BK47" s="204"/>
    </row>
    <row r="48" spans="1:63" x14ac:dyDescent="0.25">
      <c r="A48" s="20"/>
      <c r="B48" s="689"/>
      <c r="C48" s="690"/>
      <c r="D48" s="690"/>
      <c r="E48" s="690"/>
      <c r="F48" s="690"/>
      <c r="G48" s="690"/>
      <c r="H48" s="690"/>
      <c r="I48" s="690"/>
      <c r="J48" s="690"/>
      <c r="K48" s="690"/>
      <c r="L48" s="690"/>
      <c r="M48" s="690"/>
      <c r="N48" s="690"/>
      <c r="O48" s="690"/>
      <c r="P48" s="690"/>
      <c r="Q48" s="690"/>
      <c r="R48" s="690"/>
      <c r="S48" s="690"/>
      <c r="T48" s="690"/>
      <c r="U48" s="690"/>
      <c r="V48" s="690"/>
      <c r="W48" s="690"/>
      <c r="X48" s="690"/>
      <c r="Y48" s="690"/>
      <c r="Z48" s="690"/>
      <c r="AA48" s="690"/>
      <c r="AB48" s="690"/>
      <c r="AC48" s="690"/>
      <c r="AD48" s="691"/>
      <c r="AE48" s="692"/>
      <c r="AF48" s="692"/>
      <c r="AG48" s="692"/>
      <c r="AH48" s="692"/>
      <c r="AI48" s="692"/>
      <c r="AJ48" s="692"/>
      <c r="AK48" s="705"/>
      <c r="AL48" s="705"/>
      <c r="AM48" s="705"/>
      <c r="AN48" s="705"/>
      <c r="AO48" s="705"/>
      <c r="AP48" s="705"/>
      <c r="AQ48" s="705"/>
      <c r="AR48" s="696" t="str">
        <f t="shared" si="1"/>
        <v/>
      </c>
      <c r="AS48" s="696"/>
      <c r="AT48" s="696"/>
      <c r="AU48" s="696"/>
      <c r="AV48" s="696"/>
      <c r="AW48" s="696"/>
      <c r="AX48" s="697"/>
      <c r="AY48" s="25"/>
      <c r="BA48" s="204"/>
      <c r="BB48" s="204"/>
      <c r="BC48" s="204"/>
      <c r="BD48" s="204"/>
      <c r="BE48" s="204"/>
      <c r="BF48" s="204"/>
      <c r="BG48" s="204"/>
      <c r="BH48" s="204"/>
      <c r="BI48" s="204"/>
      <c r="BJ48" s="204"/>
      <c r="BK48" s="204"/>
    </row>
    <row r="49" spans="1:63" x14ac:dyDescent="0.25">
      <c r="A49" s="20"/>
      <c r="B49" s="698"/>
      <c r="C49" s="699"/>
      <c r="D49" s="699"/>
      <c r="E49" s="699"/>
      <c r="F49" s="699"/>
      <c r="G49" s="699"/>
      <c r="H49" s="699"/>
      <c r="I49" s="699"/>
      <c r="J49" s="699"/>
      <c r="K49" s="699"/>
      <c r="L49" s="699"/>
      <c r="M49" s="699"/>
      <c r="N49" s="699"/>
      <c r="O49" s="699"/>
      <c r="P49" s="699"/>
      <c r="Q49" s="699"/>
      <c r="R49" s="699"/>
      <c r="S49" s="699"/>
      <c r="T49" s="699"/>
      <c r="U49" s="699"/>
      <c r="V49" s="699"/>
      <c r="W49" s="699"/>
      <c r="X49" s="699"/>
      <c r="Y49" s="699"/>
      <c r="Z49" s="699"/>
      <c r="AA49" s="699"/>
      <c r="AB49" s="699"/>
      <c r="AC49" s="699"/>
      <c r="AD49" s="700"/>
      <c r="AE49" s="701"/>
      <c r="AF49" s="701"/>
      <c r="AG49" s="701"/>
      <c r="AH49" s="701"/>
      <c r="AI49" s="701"/>
      <c r="AJ49" s="701"/>
      <c r="AK49" s="702"/>
      <c r="AL49" s="702"/>
      <c r="AM49" s="702"/>
      <c r="AN49" s="702"/>
      <c r="AO49" s="702"/>
      <c r="AP49" s="702"/>
      <c r="AQ49" s="702"/>
      <c r="AR49" s="703" t="str">
        <f t="shared" si="1"/>
        <v/>
      </c>
      <c r="AS49" s="703"/>
      <c r="AT49" s="703"/>
      <c r="AU49" s="703"/>
      <c r="AV49" s="703"/>
      <c r="AW49" s="703"/>
      <c r="AX49" s="704"/>
      <c r="AY49" s="25"/>
      <c r="BA49" s="204"/>
      <c r="BB49" s="204"/>
      <c r="BC49" s="204"/>
      <c r="BD49" s="204"/>
      <c r="BE49" s="204"/>
      <c r="BF49" s="204"/>
      <c r="BG49" s="204"/>
      <c r="BH49" s="204"/>
      <c r="BI49" s="204"/>
      <c r="BJ49" s="204"/>
      <c r="BK49" s="204"/>
    </row>
    <row r="50" spans="1:63" x14ac:dyDescent="0.25">
      <c r="A50" s="20"/>
      <c r="B50" s="689"/>
      <c r="C50" s="690"/>
      <c r="D50" s="690"/>
      <c r="E50" s="690"/>
      <c r="F50" s="690"/>
      <c r="G50" s="690"/>
      <c r="H50" s="690"/>
      <c r="I50" s="690"/>
      <c r="J50" s="690"/>
      <c r="K50" s="690"/>
      <c r="L50" s="690"/>
      <c r="M50" s="690"/>
      <c r="N50" s="690"/>
      <c r="O50" s="690"/>
      <c r="P50" s="690"/>
      <c r="Q50" s="690"/>
      <c r="R50" s="690"/>
      <c r="S50" s="690"/>
      <c r="T50" s="690"/>
      <c r="U50" s="690"/>
      <c r="V50" s="690"/>
      <c r="W50" s="690"/>
      <c r="X50" s="690"/>
      <c r="Y50" s="690"/>
      <c r="Z50" s="690"/>
      <c r="AA50" s="690"/>
      <c r="AB50" s="690"/>
      <c r="AC50" s="690"/>
      <c r="AD50" s="691"/>
      <c r="AE50" s="692"/>
      <c r="AF50" s="692"/>
      <c r="AG50" s="692"/>
      <c r="AH50" s="692"/>
      <c r="AI50" s="692"/>
      <c r="AJ50" s="692"/>
      <c r="AK50" s="705"/>
      <c r="AL50" s="705"/>
      <c r="AM50" s="705"/>
      <c r="AN50" s="705"/>
      <c r="AO50" s="705"/>
      <c r="AP50" s="705"/>
      <c r="AQ50" s="705"/>
      <c r="AR50" s="696" t="str">
        <f t="shared" si="1"/>
        <v/>
      </c>
      <c r="AS50" s="696"/>
      <c r="AT50" s="696"/>
      <c r="AU50" s="696"/>
      <c r="AV50" s="696"/>
      <c r="AW50" s="696"/>
      <c r="AX50" s="697"/>
      <c r="AY50" s="25"/>
      <c r="BA50" s="204"/>
      <c r="BB50" s="204"/>
      <c r="BC50" s="204"/>
      <c r="BD50" s="204"/>
      <c r="BE50" s="204"/>
      <c r="BF50" s="204"/>
      <c r="BG50" s="204"/>
      <c r="BH50" s="204"/>
      <c r="BI50" s="204"/>
      <c r="BJ50" s="204"/>
      <c r="BK50" s="204"/>
    </row>
    <row r="51" spans="1:63" ht="15.75" thickBot="1" x14ac:dyDescent="0.3">
      <c r="A51" s="20"/>
      <c r="B51" s="706"/>
      <c r="C51" s="707"/>
      <c r="D51" s="707"/>
      <c r="E51" s="707"/>
      <c r="F51" s="707"/>
      <c r="G51" s="707"/>
      <c r="H51" s="707"/>
      <c r="I51" s="707"/>
      <c r="J51" s="707"/>
      <c r="K51" s="707"/>
      <c r="L51" s="707"/>
      <c r="M51" s="707"/>
      <c r="N51" s="707"/>
      <c r="O51" s="707"/>
      <c r="P51" s="707"/>
      <c r="Q51" s="707"/>
      <c r="R51" s="707"/>
      <c r="S51" s="707"/>
      <c r="T51" s="707"/>
      <c r="U51" s="707"/>
      <c r="V51" s="707"/>
      <c r="W51" s="707"/>
      <c r="X51" s="707"/>
      <c r="Y51" s="707"/>
      <c r="Z51" s="707"/>
      <c r="AA51" s="707"/>
      <c r="AB51" s="707"/>
      <c r="AC51" s="707"/>
      <c r="AD51" s="708"/>
      <c r="AE51" s="709"/>
      <c r="AF51" s="709"/>
      <c r="AG51" s="709"/>
      <c r="AH51" s="709"/>
      <c r="AI51" s="709"/>
      <c r="AJ51" s="709"/>
      <c r="AK51" s="710"/>
      <c r="AL51" s="710"/>
      <c r="AM51" s="710"/>
      <c r="AN51" s="710"/>
      <c r="AO51" s="710"/>
      <c r="AP51" s="710"/>
      <c r="AQ51" s="710"/>
      <c r="AR51" s="711" t="str">
        <f t="shared" si="1"/>
        <v/>
      </c>
      <c r="AS51" s="711"/>
      <c r="AT51" s="711"/>
      <c r="AU51" s="711"/>
      <c r="AV51" s="711"/>
      <c r="AW51" s="711"/>
      <c r="AX51" s="712"/>
      <c r="AY51" s="25"/>
      <c r="BA51" s="204"/>
      <c r="BB51" s="204"/>
      <c r="BC51" s="204"/>
      <c r="BD51" s="204"/>
      <c r="BE51" s="204"/>
      <c r="BF51" s="204"/>
      <c r="BG51" s="204"/>
      <c r="BH51" s="204"/>
      <c r="BI51" s="204"/>
      <c r="BJ51" s="204"/>
      <c r="BK51" s="204"/>
    </row>
    <row r="52" spans="1:63" ht="16.5" thickBot="1" x14ac:dyDescent="0.3">
      <c r="A52" s="20"/>
      <c r="B52" s="785" t="str">
        <f>'Lookup Key'!AC2</f>
        <v>Learning &amp; Instructional Materials</v>
      </c>
      <c r="C52" s="786"/>
      <c r="D52" s="786"/>
      <c r="E52" s="786"/>
      <c r="F52" s="786"/>
      <c r="G52" s="786"/>
      <c r="H52" s="786"/>
      <c r="I52" s="786"/>
      <c r="J52" s="786"/>
      <c r="K52" s="786"/>
      <c r="L52" s="786"/>
      <c r="M52" s="786"/>
      <c r="N52" s="786"/>
      <c r="O52" s="786"/>
      <c r="P52" s="786"/>
      <c r="Q52" s="786"/>
      <c r="R52" s="786"/>
      <c r="S52" s="786"/>
      <c r="T52" s="786"/>
      <c r="U52" s="786"/>
      <c r="V52" s="786"/>
      <c r="W52" s="786"/>
      <c r="X52" s="786"/>
      <c r="Y52" s="786"/>
      <c r="Z52" s="786"/>
      <c r="AA52" s="786"/>
      <c r="AB52" s="786"/>
      <c r="AC52" s="786"/>
      <c r="AD52" s="786"/>
      <c r="AE52" s="786"/>
      <c r="AF52" s="786"/>
      <c r="AG52" s="786"/>
      <c r="AH52" s="786"/>
      <c r="AI52" s="786"/>
      <c r="AJ52" s="786"/>
      <c r="AK52" s="786"/>
      <c r="AL52" s="786"/>
      <c r="AM52" s="786"/>
      <c r="AN52" s="786"/>
      <c r="AO52" s="786"/>
      <c r="AP52" s="786"/>
      <c r="AQ52" s="786"/>
      <c r="AR52" s="786"/>
      <c r="AS52" s="786"/>
      <c r="AT52" s="786"/>
      <c r="AU52" s="786"/>
      <c r="AV52" s="786"/>
      <c r="AW52" s="786"/>
      <c r="AX52" s="787"/>
      <c r="AY52" s="25"/>
    </row>
    <row r="53" spans="1:63" ht="16.5" thickBot="1" x14ac:dyDescent="0.3">
      <c r="A53" s="20"/>
      <c r="B53" s="788" t="s">
        <v>2258</v>
      </c>
      <c r="C53" s="789"/>
      <c r="D53" s="789"/>
      <c r="E53" s="789"/>
      <c r="F53" s="789"/>
      <c r="G53" s="789"/>
      <c r="H53" s="789"/>
      <c r="I53" s="789"/>
      <c r="J53" s="789"/>
      <c r="K53" s="789"/>
      <c r="L53" s="789"/>
      <c r="M53" s="789"/>
      <c r="N53" s="789"/>
      <c r="O53" s="789"/>
      <c r="P53" s="789"/>
      <c r="Q53" s="789"/>
      <c r="R53" s="789"/>
      <c r="S53" s="789"/>
      <c r="T53" s="789"/>
      <c r="U53" s="789"/>
      <c r="V53" s="789"/>
      <c r="W53" s="789"/>
      <c r="X53" s="789"/>
      <c r="Y53" s="789"/>
      <c r="Z53" s="789"/>
      <c r="AA53" s="789"/>
      <c r="AB53" s="789"/>
      <c r="AC53" s="789"/>
      <c r="AD53" s="790"/>
      <c r="AE53" s="791" t="s">
        <v>2259</v>
      </c>
      <c r="AF53" s="792"/>
      <c r="AG53" s="792"/>
      <c r="AH53" s="792"/>
      <c r="AI53" s="792"/>
      <c r="AJ53" s="793"/>
      <c r="AK53" s="791" t="s">
        <v>2260</v>
      </c>
      <c r="AL53" s="792"/>
      <c r="AM53" s="792"/>
      <c r="AN53" s="792"/>
      <c r="AO53" s="792"/>
      <c r="AP53" s="792"/>
      <c r="AQ53" s="793"/>
      <c r="AR53" s="791" t="s">
        <v>2261</v>
      </c>
      <c r="AS53" s="792"/>
      <c r="AT53" s="792"/>
      <c r="AU53" s="792"/>
      <c r="AV53" s="792"/>
      <c r="AW53" s="792"/>
      <c r="AX53" s="794"/>
      <c r="AY53" s="25"/>
    </row>
    <row r="54" spans="1:63" ht="15" customHeight="1" x14ac:dyDescent="0.25">
      <c r="A54" s="20"/>
      <c r="B54" s="723"/>
      <c r="C54" s="724"/>
      <c r="D54" s="724"/>
      <c r="E54" s="724"/>
      <c r="F54" s="724"/>
      <c r="G54" s="724"/>
      <c r="H54" s="724"/>
      <c r="I54" s="724"/>
      <c r="J54" s="724"/>
      <c r="K54" s="724"/>
      <c r="L54" s="724"/>
      <c r="M54" s="724"/>
      <c r="N54" s="724"/>
      <c r="O54" s="724"/>
      <c r="P54" s="724"/>
      <c r="Q54" s="724"/>
      <c r="R54" s="724"/>
      <c r="S54" s="724"/>
      <c r="T54" s="724"/>
      <c r="U54" s="724"/>
      <c r="V54" s="724"/>
      <c r="W54" s="724"/>
      <c r="X54" s="724"/>
      <c r="Y54" s="724"/>
      <c r="Z54" s="724"/>
      <c r="AA54" s="724"/>
      <c r="AB54" s="724"/>
      <c r="AC54" s="724"/>
      <c r="AD54" s="725"/>
      <c r="AE54" s="726"/>
      <c r="AF54" s="726"/>
      <c r="AG54" s="726"/>
      <c r="AH54" s="726"/>
      <c r="AI54" s="726"/>
      <c r="AJ54" s="726"/>
      <c r="AK54" s="727"/>
      <c r="AL54" s="727"/>
      <c r="AM54" s="727"/>
      <c r="AN54" s="727"/>
      <c r="AO54" s="727"/>
      <c r="AP54" s="727"/>
      <c r="AQ54" s="727"/>
      <c r="AR54" s="728" t="str">
        <f>IF(B54="","",IF(COUNTBLANK(B54)+COUNTBLANK(AE54)+COUNTBLANK(AK54)=0,AE54*AK54,"-"))</f>
        <v/>
      </c>
      <c r="AS54" s="728"/>
      <c r="AT54" s="728"/>
      <c r="AU54" s="728"/>
      <c r="AV54" s="728"/>
      <c r="AW54" s="728"/>
      <c r="AX54" s="729"/>
      <c r="AY54" s="25"/>
    </row>
    <row r="55" spans="1:63" ht="15" customHeight="1" x14ac:dyDescent="0.25">
      <c r="A55" s="20"/>
      <c r="B55" s="689"/>
      <c r="C55" s="690"/>
      <c r="D55" s="690"/>
      <c r="E55" s="690"/>
      <c r="F55" s="690"/>
      <c r="G55" s="690"/>
      <c r="H55" s="690"/>
      <c r="I55" s="690"/>
      <c r="J55" s="690"/>
      <c r="K55" s="690"/>
      <c r="L55" s="690"/>
      <c r="M55" s="690"/>
      <c r="N55" s="690"/>
      <c r="O55" s="690"/>
      <c r="P55" s="690"/>
      <c r="Q55" s="690"/>
      <c r="R55" s="690"/>
      <c r="S55" s="690"/>
      <c r="T55" s="690"/>
      <c r="U55" s="690"/>
      <c r="V55" s="690"/>
      <c r="W55" s="690"/>
      <c r="X55" s="690"/>
      <c r="Y55" s="690"/>
      <c r="Z55" s="690"/>
      <c r="AA55" s="690"/>
      <c r="AB55" s="690"/>
      <c r="AC55" s="690"/>
      <c r="AD55" s="691"/>
      <c r="AE55" s="692"/>
      <c r="AF55" s="692"/>
      <c r="AG55" s="692"/>
      <c r="AH55" s="692"/>
      <c r="AI55" s="692"/>
      <c r="AJ55" s="692"/>
      <c r="AK55" s="705"/>
      <c r="AL55" s="705"/>
      <c r="AM55" s="705"/>
      <c r="AN55" s="705"/>
      <c r="AO55" s="705"/>
      <c r="AP55" s="705"/>
      <c r="AQ55" s="705"/>
      <c r="AR55" s="696" t="str">
        <f t="shared" ref="AR55:AR68" si="2">IF(B55="","",IF(COUNTBLANK(B55)+COUNTBLANK(AE55)+COUNTBLANK(AK55)=0,AE55*AK55,"-"))</f>
        <v/>
      </c>
      <c r="AS55" s="696"/>
      <c r="AT55" s="696"/>
      <c r="AU55" s="696"/>
      <c r="AV55" s="696"/>
      <c r="AW55" s="696"/>
      <c r="AX55" s="697"/>
      <c r="AY55" s="25"/>
    </row>
    <row r="56" spans="1:63" ht="15" customHeight="1" x14ac:dyDescent="0.25">
      <c r="A56" s="20"/>
      <c r="B56" s="698"/>
      <c r="C56" s="699"/>
      <c r="D56" s="699"/>
      <c r="E56" s="699"/>
      <c r="F56" s="699"/>
      <c r="G56" s="699"/>
      <c r="H56" s="699"/>
      <c r="I56" s="699"/>
      <c r="J56" s="699"/>
      <c r="K56" s="699"/>
      <c r="L56" s="699"/>
      <c r="M56" s="699"/>
      <c r="N56" s="699"/>
      <c r="O56" s="699"/>
      <c r="P56" s="699"/>
      <c r="Q56" s="699"/>
      <c r="R56" s="699"/>
      <c r="S56" s="699"/>
      <c r="T56" s="699"/>
      <c r="U56" s="699"/>
      <c r="V56" s="699"/>
      <c r="W56" s="699"/>
      <c r="X56" s="699"/>
      <c r="Y56" s="699"/>
      <c r="Z56" s="699"/>
      <c r="AA56" s="699"/>
      <c r="AB56" s="699"/>
      <c r="AC56" s="699"/>
      <c r="AD56" s="700"/>
      <c r="AE56" s="701"/>
      <c r="AF56" s="701"/>
      <c r="AG56" s="701"/>
      <c r="AH56" s="701"/>
      <c r="AI56" s="701"/>
      <c r="AJ56" s="701"/>
      <c r="AK56" s="702"/>
      <c r="AL56" s="702"/>
      <c r="AM56" s="702"/>
      <c r="AN56" s="702"/>
      <c r="AO56" s="702"/>
      <c r="AP56" s="702"/>
      <c r="AQ56" s="702"/>
      <c r="AR56" s="703" t="str">
        <f t="shared" si="2"/>
        <v/>
      </c>
      <c r="AS56" s="703"/>
      <c r="AT56" s="703"/>
      <c r="AU56" s="703"/>
      <c r="AV56" s="703"/>
      <c r="AW56" s="703"/>
      <c r="AX56" s="704"/>
      <c r="AY56" s="25"/>
    </row>
    <row r="57" spans="1:63" ht="15" customHeight="1" x14ac:dyDescent="0.25">
      <c r="A57" s="20"/>
      <c r="B57" s="689"/>
      <c r="C57" s="690"/>
      <c r="D57" s="690"/>
      <c r="E57" s="690"/>
      <c r="F57" s="690"/>
      <c r="G57" s="690"/>
      <c r="H57" s="690"/>
      <c r="I57" s="690"/>
      <c r="J57" s="690"/>
      <c r="K57" s="690"/>
      <c r="L57" s="690"/>
      <c r="M57" s="690"/>
      <c r="N57" s="690"/>
      <c r="O57" s="690"/>
      <c r="P57" s="690"/>
      <c r="Q57" s="690"/>
      <c r="R57" s="690"/>
      <c r="S57" s="690"/>
      <c r="T57" s="690"/>
      <c r="U57" s="690"/>
      <c r="V57" s="690"/>
      <c r="W57" s="690"/>
      <c r="X57" s="690"/>
      <c r="Y57" s="690"/>
      <c r="Z57" s="690"/>
      <c r="AA57" s="690"/>
      <c r="AB57" s="690"/>
      <c r="AC57" s="690"/>
      <c r="AD57" s="691"/>
      <c r="AE57" s="692"/>
      <c r="AF57" s="692"/>
      <c r="AG57" s="692"/>
      <c r="AH57" s="692"/>
      <c r="AI57" s="692"/>
      <c r="AJ57" s="692"/>
      <c r="AK57" s="705"/>
      <c r="AL57" s="705"/>
      <c r="AM57" s="705"/>
      <c r="AN57" s="705"/>
      <c r="AO57" s="705"/>
      <c r="AP57" s="705"/>
      <c r="AQ57" s="705"/>
      <c r="AR57" s="696" t="str">
        <f t="shared" si="2"/>
        <v/>
      </c>
      <c r="AS57" s="696"/>
      <c r="AT57" s="696"/>
      <c r="AU57" s="696"/>
      <c r="AV57" s="696"/>
      <c r="AW57" s="696"/>
      <c r="AX57" s="697"/>
      <c r="AY57" s="25"/>
    </row>
    <row r="58" spans="1:63" ht="15.75" customHeight="1" x14ac:dyDescent="0.25">
      <c r="A58" s="20"/>
      <c r="B58" s="698"/>
      <c r="C58" s="699"/>
      <c r="D58" s="699"/>
      <c r="E58" s="699"/>
      <c r="F58" s="699"/>
      <c r="G58" s="699"/>
      <c r="H58" s="699"/>
      <c r="I58" s="699"/>
      <c r="J58" s="699"/>
      <c r="K58" s="699"/>
      <c r="L58" s="699"/>
      <c r="M58" s="699"/>
      <c r="N58" s="699"/>
      <c r="O58" s="699"/>
      <c r="P58" s="699"/>
      <c r="Q58" s="699"/>
      <c r="R58" s="699"/>
      <c r="S58" s="699"/>
      <c r="T58" s="699"/>
      <c r="U58" s="699"/>
      <c r="V58" s="699"/>
      <c r="W58" s="699"/>
      <c r="X58" s="699"/>
      <c r="Y58" s="699"/>
      <c r="Z58" s="699"/>
      <c r="AA58" s="699"/>
      <c r="AB58" s="699"/>
      <c r="AC58" s="699"/>
      <c r="AD58" s="700"/>
      <c r="AE58" s="701"/>
      <c r="AF58" s="701"/>
      <c r="AG58" s="701"/>
      <c r="AH58" s="701"/>
      <c r="AI58" s="701"/>
      <c r="AJ58" s="701"/>
      <c r="AK58" s="702"/>
      <c r="AL58" s="702"/>
      <c r="AM58" s="702"/>
      <c r="AN58" s="702"/>
      <c r="AO58" s="702"/>
      <c r="AP58" s="702"/>
      <c r="AQ58" s="702"/>
      <c r="AR58" s="703" t="str">
        <f t="shared" si="2"/>
        <v/>
      </c>
      <c r="AS58" s="703"/>
      <c r="AT58" s="703"/>
      <c r="AU58" s="703"/>
      <c r="AV58" s="703"/>
      <c r="AW58" s="703"/>
      <c r="AX58" s="704"/>
      <c r="AY58" s="25"/>
    </row>
    <row r="59" spans="1:63" x14ac:dyDescent="0.25">
      <c r="A59" s="20"/>
      <c r="B59" s="689"/>
      <c r="C59" s="690"/>
      <c r="D59" s="690"/>
      <c r="E59" s="690"/>
      <c r="F59" s="690"/>
      <c r="G59" s="690"/>
      <c r="H59" s="690"/>
      <c r="I59" s="690"/>
      <c r="J59" s="690"/>
      <c r="K59" s="690"/>
      <c r="L59" s="690"/>
      <c r="M59" s="690"/>
      <c r="N59" s="690"/>
      <c r="O59" s="690"/>
      <c r="P59" s="690"/>
      <c r="Q59" s="690"/>
      <c r="R59" s="690"/>
      <c r="S59" s="690"/>
      <c r="T59" s="690"/>
      <c r="U59" s="690"/>
      <c r="V59" s="690"/>
      <c r="W59" s="690"/>
      <c r="X59" s="690"/>
      <c r="Y59" s="690"/>
      <c r="Z59" s="690"/>
      <c r="AA59" s="690"/>
      <c r="AB59" s="690"/>
      <c r="AC59" s="690"/>
      <c r="AD59" s="691"/>
      <c r="AE59" s="692"/>
      <c r="AF59" s="692"/>
      <c r="AG59" s="692"/>
      <c r="AH59" s="692"/>
      <c r="AI59" s="692"/>
      <c r="AJ59" s="692"/>
      <c r="AK59" s="705"/>
      <c r="AL59" s="705"/>
      <c r="AM59" s="705"/>
      <c r="AN59" s="705"/>
      <c r="AO59" s="705"/>
      <c r="AP59" s="705"/>
      <c r="AQ59" s="705"/>
      <c r="AR59" s="696" t="str">
        <f t="shared" si="2"/>
        <v/>
      </c>
      <c r="AS59" s="696"/>
      <c r="AT59" s="696"/>
      <c r="AU59" s="696"/>
      <c r="AV59" s="696"/>
      <c r="AW59" s="696"/>
      <c r="AX59" s="697"/>
      <c r="AY59" s="25"/>
      <c r="BA59" s="204"/>
      <c r="BB59" s="204"/>
      <c r="BC59" s="204"/>
      <c r="BD59" s="204"/>
      <c r="BE59" s="204"/>
      <c r="BF59" s="204"/>
      <c r="BG59" s="204"/>
      <c r="BH59" s="204"/>
      <c r="BI59" s="204"/>
      <c r="BJ59" s="204"/>
      <c r="BK59" s="204"/>
    </row>
    <row r="60" spans="1:63" x14ac:dyDescent="0.25">
      <c r="A60" s="20"/>
      <c r="B60" s="698"/>
      <c r="C60" s="699"/>
      <c r="D60" s="699"/>
      <c r="E60" s="699"/>
      <c r="F60" s="699"/>
      <c r="G60" s="699"/>
      <c r="H60" s="699"/>
      <c r="I60" s="699"/>
      <c r="J60" s="699"/>
      <c r="K60" s="699"/>
      <c r="L60" s="699"/>
      <c r="M60" s="699"/>
      <c r="N60" s="699"/>
      <c r="O60" s="699"/>
      <c r="P60" s="699"/>
      <c r="Q60" s="699"/>
      <c r="R60" s="699"/>
      <c r="S60" s="699"/>
      <c r="T60" s="699"/>
      <c r="U60" s="699"/>
      <c r="V60" s="699"/>
      <c r="W60" s="699"/>
      <c r="X60" s="699"/>
      <c r="Y60" s="699"/>
      <c r="Z60" s="699"/>
      <c r="AA60" s="699"/>
      <c r="AB60" s="699"/>
      <c r="AC60" s="699"/>
      <c r="AD60" s="700"/>
      <c r="AE60" s="701"/>
      <c r="AF60" s="701"/>
      <c r="AG60" s="701"/>
      <c r="AH60" s="701"/>
      <c r="AI60" s="701"/>
      <c r="AJ60" s="701"/>
      <c r="AK60" s="702"/>
      <c r="AL60" s="702"/>
      <c r="AM60" s="702"/>
      <c r="AN60" s="702"/>
      <c r="AO60" s="702"/>
      <c r="AP60" s="702"/>
      <c r="AQ60" s="702"/>
      <c r="AR60" s="703" t="str">
        <f t="shared" si="2"/>
        <v/>
      </c>
      <c r="AS60" s="703"/>
      <c r="AT60" s="703"/>
      <c r="AU60" s="703"/>
      <c r="AV60" s="703"/>
      <c r="AW60" s="703"/>
      <c r="AX60" s="704"/>
      <c r="AY60" s="25"/>
      <c r="BA60" s="204"/>
      <c r="BB60" s="204"/>
      <c r="BC60" s="204"/>
      <c r="BD60" s="204"/>
      <c r="BE60" s="204"/>
      <c r="BF60" s="204"/>
      <c r="BG60" s="204"/>
      <c r="BH60" s="204"/>
      <c r="BI60" s="204"/>
      <c r="BJ60" s="204"/>
      <c r="BK60" s="204"/>
    </row>
    <row r="61" spans="1:63" x14ac:dyDescent="0.25">
      <c r="A61" s="20"/>
      <c r="B61" s="689"/>
      <c r="C61" s="690"/>
      <c r="D61" s="690"/>
      <c r="E61" s="690"/>
      <c r="F61" s="690"/>
      <c r="G61" s="690"/>
      <c r="H61" s="690"/>
      <c r="I61" s="690"/>
      <c r="J61" s="690"/>
      <c r="K61" s="690"/>
      <c r="L61" s="690"/>
      <c r="M61" s="690"/>
      <c r="N61" s="690"/>
      <c r="O61" s="690"/>
      <c r="P61" s="690"/>
      <c r="Q61" s="690"/>
      <c r="R61" s="690"/>
      <c r="S61" s="690"/>
      <c r="T61" s="690"/>
      <c r="U61" s="690"/>
      <c r="V61" s="690"/>
      <c r="W61" s="690"/>
      <c r="X61" s="690"/>
      <c r="Y61" s="690"/>
      <c r="Z61" s="690"/>
      <c r="AA61" s="690"/>
      <c r="AB61" s="690"/>
      <c r="AC61" s="690"/>
      <c r="AD61" s="691"/>
      <c r="AE61" s="692"/>
      <c r="AF61" s="692"/>
      <c r="AG61" s="692"/>
      <c r="AH61" s="692"/>
      <c r="AI61" s="692"/>
      <c r="AJ61" s="692"/>
      <c r="AK61" s="705"/>
      <c r="AL61" s="705"/>
      <c r="AM61" s="705"/>
      <c r="AN61" s="705"/>
      <c r="AO61" s="705"/>
      <c r="AP61" s="705"/>
      <c r="AQ61" s="705"/>
      <c r="AR61" s="696" t="str">
        <f t="shared" si="2"/>
        <v/>
      </c>
      <c r="AS61" s="696"/>
      <c r="AT61" s="696"/>
      <c r="AU61" s="696"/>
      <c r="AV61" s="696"/>
      <c r="AW61" s="696"/>
      <c r="AX61" s="697"/>
      <c r="AY61" s="25"/>
      <c r="BA61" s="204"/>
      <c r="BB61" s="204"/>
      <c r="BC61" s="204"/>
      <c r="BD61" s="204"/>
      <c r="BE61" s="204"/>
      <c r="BF61" s="204"/>
      <c r="BG61" s="204"/>
      <c r="BH61" s="204"/>
      <c r="BI61" s="204"/>
      <c r="BJ61" s="204"/>
      <c r="BK61" s="204"/>
    </row>
    <row r="62" spans="1:63" x14ac:dyDescent="0.25">
      <c r="A62" s="20"/>
      <c r="B62" s="698"/>
      <c r="C62" s="699"/>
      <c r="D62" s="699"/>
      <c r="E62" s="699"/>
      <c r="F62" s="699"/>
      <c r="G62" s="699"/>
      <c r="H62" s="699"/>
      <c r="I62" s="699"/>
      <c r="J62" s="699"/>
      <c r="K62" s="699"/>
      <c r="L62" s="699"/>
      <c r="M62" s="699"/>
      <c r="N62" s="699"/>
      <c r="O62" s="699"/>
      <c r="P62" s="699"/>
      <c r="Q62" s="699"/>
      <c r="R62" s="699"/>
      <c r="S62" s="699"/>
      <c r="T62" s="699"/>
      <c r="U62" s="699"/>
      <c r="V62" s="699"/>
      <c r="W62" s="699"/>
      <c r="X62" s="699"/>
      <c r="Y62" s="699"/>
      <c r="Z62" s="699"/>
      <c r="AA62" s="699"/>
      <c r="AB62" s="699"/>
      <c r="AC62" s="699"/>
      <c r="AD62" s="700"/>
      <c r="AE62" s="701"/>
      <c r="AF62" s="701"/>
      <c r="AG62" s="701"/>
      <c r="AH62" s="701"/>
      <c r="AI62" s="701"/>
      <c r="AJ62" s="701"/>
      <c r="AK62" s="702"/>
      <c r="AL62" s="702"/>
      <c r="AM62" s="702"/>
      <c r="AN62" s="702"/>
      <c r="AO62" s="702"/>
      <c r="AP62" s="702"/>
      <c r="AQ62" s="702"/>
      <c r="AR62" s="703" t="str">
        <f t="shared" si="2"/>
        <v/>
      </c>
      <c r="AS62" s="703"/>
      <c r="AT62" s="703"/>
      <c r="AU62" s="703"/>
      <c r="AV62" s="703"/>
      <c r="AW62" s="703"/>
      <c r="AX62" s="704"/>
      <c r="AY62" s="25"/>
      <c r="BA62" s="204"/>
      <c r="BB62" s="204"/>
      <c r="BC62" s="204"/>
      <c r="BD62" s="204"/>
      <c r="BE62" s="204"/>
      <c r="BF62" s="204"/>
      <c r="BG62" s="204"/>
      <c r="BH62" s="204"/>
      <c r="BI62" s="204"/>
      <c r="BJ62" s="204"/>
      <c r="BK62" s="204"/>
    </row>
    <row r="63" spans="1:63" x14ac:dyDescent="0.25">
      <c r="A63" s="20"/>
      <c r="B63" s="689"/>
      <c r="C63" s="690"/>
      <c r="D63" s="690"/>
      <c r="E63" s="690"/>
      <c r="F63" s="690"/>
      <c r="G63" s="690"/>
      <c r="H63" s="690"/>
      <c r="I63" s="690"/>
      <c r="J63" s="690"/>
      <c r="K63" s="690"/>
      <c r="L63" s="690"/>
      <c r="M63" s="690"/>
      <c r="N63" s="690"/>
      <c r="O63" s="690"/>
      <c r="P63" s="690"/>
      <c r="Q63" s="690"/>
      <c r="R63" s="690"/>
      <c r="S63" s="690"/>
      <c r="T63" s="690"/>
      <c r="U63" s="690"/>
      <c r="V63" s="690"/>
      <c r="W63" s="690"/>
      <c r="X63" s="690"/>
      <c r="Y63" s="690"/>
      <c r="Z63" s="690"/>
      <c r="AA63" s="690"/>
      <c r="AB63" s="690"/>
      <c r="AC63" s="690"/>
      <c r="AD63" s="691"/>
      <c r="AE63" s="692"/>
      <c r="AF63" s="692"/>
      <c r="AG63" s="692"/>
      <c r="AH63" s="692"/>
      <c r="AI63" s="692"/>
      <c r="AJ63" s="692"/>
      <c r="AK63" s="705"/>
      <c r="AL63" s="705"/>
      <c r="AM63" s="705"/>
      <c r="AN63" s="705"/>
      <c r="AO63" s="705"/>
      <c r="AP63" s="705"/>
      <c r="AQ63" s="705"/>
      <c r="AR63" s="696" t="str">
        <f t="shared" si="2"/>
        <v/>
      </c>
      <c r="AS63" s="696"/>
      <c r="AT63" s="696"/>
      <c r="AU63" s="696"/>
      <c r="AV63" s="696"/>
      <c r="AW63" s="696"/>
      <c r="AX63" s="697"/>
      <c r="AY63" s="25"/>
      <c r="BA63" s="204"/>
      <c r="BB63" s="204"/>
      <c r="BC63" s="204"/>
      <c r="BD63" s="204"/>
      <c r="BE63" s="204"/>
      <c r="BF63" s="204"/>
      <c r="BG63" s="204"/>
      <c r="BH63" s="204"/>
      <c r="BI63" s="204"/>
      <c r="BJ63" s="204"/>
      <c r="BK63" s="204"/>
    </row>
    <row r="64" spans="1:63" x14ac:dyDescent="0.25">
      <c r="A64" s="20"/>
      <c r="B64" s="698"/>
      <c r="C64" s="699"/>
      <c r="D64" s="699"/>
      <c r="E64" s="699"/>
      <c r="F64" s="699"/>
      <c r="G64" s="699"/>
      <c r="H64" s="699"/>
      <c r="I64" s="699"/>
      <c r="J64" s="699"/>
      <c r="K64" s="699"/>
      <c r="L64" s="699"/>
      <c r="M64" s="699"/>
      <c r="N64" s="699"/>
      <c r="O64" s="699"/>
      <c r="P64" s="699"/>
      <c r="Q64" s="699"/>
      <c r="R64" s="699"/>
      <c r="S64" s="699"/>
      <c r="T64" s="699"/>
      <c r="U64" s="699"/>
      <c r="V64" s="699"/>
      <c r="W64" s="699"/>
      <c r="X64" s="699"/>
      <c r="Y64" s="699"/>
      <c r="Z64" s="699"/>
      <c r="AA64" s="699"/>
      <c r="AB64" s="699"/>
      <c r="AC64" s="699"/>
      <c r="AD64" s="700"/>
      <c r="AE64" s="701"/>
      <c r="AF64" s="701"/>
      <c r="AG64" s="701"/>
      <c r="AH64" s="701"/>
      <c r="AI64" s="701"/>
      <c r="AJ64" s="701"/>
      <c r="AK64" s="702"/>
      <c r="AL64" s="702"/>
      <c r="AM64" s="702"/>
      <c r="AN64" s="702"/>
      <c r="AO64" s="702"/>
      <c r="AP64" s="702"/>
      <c r="AQ64" s="702"/>
      <c r="AR64" s="703" t="str">
        <f t="shared" si="2"/>
        <v/>
      </c>
      <c r="AS64" s="703"/>
      <c r="AT64" s="703"/>
      <c r="AU64" s="703"/>
      <c r="AV64" s="703"/>
      <c r="AW64" s="703"/>
      <c r="AX64" s="704"/>
      <c r="AY64" s="25"/>
      <c r="BA64" s="204"/>
      <c r="BB64" s="204"/>
      <c r="BC64" s="204"/>
      <c r="BD64" s="204"/>
      <c r="BE64" s="204"/>
      <c r="BF64" s="204"/>
      <c r="BG64" s="204"/>
      <c r="BH64" s="204"/>
      <c r="BI64" s="204"/>
      <c r="BJ64" s="204"/>
      <c r="BK64" s="204"/>
    </row>
    <row r="65" spans="1:63" x14ac:dyDescent="0.25">
      <c r="A65" s="20"/>
      <c r="B65" s="689"/>
      <c r="C65" s="690"/>
      <c r="D65" s="690"/>
      <c r="E65" s="690"/>
      <c r="F65" s="690"/>
      <c r="G65" s="690"/>
      <c r="H65" s="690"/>
      <c r="I65" s="690"/>
      <c r="J65" s="690"/>
      <c r="K65" s="690"/>
      <c r="L65" s="690"/>
      <c r="M65" s="690"/>
      <c r="N65" s="690"/>
      <c r="O65" s="690"/>
      <c r="P65" s="690"/>
      <c r="Q65" s="690"/>
      <c r="R65" s="690"/>
      <c r="S65" s="690"/>
      <c r="T65" s="690"/>
      <c r="U65" s="690"/>
      <c r="V65" s="690"/>
      <c r="W65" s="690"/>
      <c r="X65" s="690"/>
      <c r="Y65" s="690"/>
      <c r="Z65" s="690"/>
      <c r="AA65" s="690"/>
      <c r="AB65" s="690"/>
      <c r="AC65" s="690"/>
      <c r="AD65" s="691"/>
      <c r="AE65" s="692"/>
      <c r="AF65" s="692"/>
      <c r="AG65" s="692"/>
      <c r="AH65" s="692"/>
      <c r="AI65" s="692"/>
      <c r="AJ65" s="692"/>
      <c r="AK65" s="705"/>
      <c r="AL65" s="705"/>
      <c r="AM65" s="705"/>
      <c r="AN65" s="705"/>
      <c r="AO65" s="705"/>
      <c r="AP65" s="705"/>
      <c r="AQ65" s="705"/>
      <c r="AR65" s="696" t="str">
        <f t="shared" si="2"/>
        <v/>
      </c>
      <c r="AS65" s="696"/>
      <c r="AT65" s="696"/>
      <c r="AU65" s="696"/>
      <c r="AV65" s="696"/>
      <c r="AW65" s="696"/>
      <c r="AX65" s="697"/>
      <c r="AY65" s="25"/>
      <c r="BA65" s="204"/>
      <c r="BB65" s="204"/>
      <c r="BC65" s="204"/>
      <c r="BD65" s="204"/>
      <c r="BE65" s="204"/>
      <c r="BF65" s="204"/>
      <c r="BG65" s="204"/>
      <c r="BH65" s="204"/>
      <c r="BI65" s="204"/>
      <c r="BJ65" s="204"/>
      <c r="BK65" s="204"/>
    </row>
    <row r="66" spans="1:63" x14ac:dyDescent="0.25">
      <c r="A66" s="20"/>
      <c r="B66" s="698"/>
      <c r="C66" s="699"/>
      <c r="D66" s="699"/>
      <c r="E66" s="699"/>
      <c r="F66" s="699"/>
      <c r="G66" s="699"/>
      <c r="H66" s="699"/>
      <c r="I66" s="699"/>
      <c r="J66" s="699"/>
      <c r="K66" s="699"/>
      <c r="L66" s="699"/>
      <c r="M66" s="699"/>
      <c r="N66" s="699"/>
      <c r="O66" s="699"/>
      <c r="P66" s="699"/>
      <c r="Q66" s="699"/>
      <c r="R66" s="699"/>
      <c r="S66" s="699"/>
      <c r="T66" s="699"/>
      <c r="U66" s="699"/>
      <c r="V66" s="699"/>
      <c r="W66" s="699"/>
      <c r="X66" s="699"/>
      <c r="Y66" s="699"/>
      <c r="Z66" s="699"/>
      <c r="AA66" s="699"/>
      <c r="AB66" s="699"/>
      <c r="AC66" s="699"/>
      <c r="AD66" s="700"/>
      <c r="AE66" s="701"/>
      <c r="AF66" s="701"/>
      <c r="AG66" s="701"/>
      <c r="AH66" s="701"/>
      <c r="AI66" s="701"/>
      <c r="AJ66" s="701"/>
      <c r="AK66" s="702"/>
      <c r="AL66" s="702"/>
      <c r="AM66" s="702"/>
      <c r="AN66" s="702"/>
      <c r="AO66" s="702"/>
      <c r="AP66" s="702"/>
      <c r="AQ66" s="702"/>
      <c r="AR66" s="703" t="str">
        <f t="shared" si="2"/>
        <v/>
      </c>
      <c r="AS66" s="703"/>
      <c r="AT66" s="703"/>
      <c r="AU66" s="703"/>
      <c r="AV66" s="703"/>
      <c r="AW66" s="703"/>
      <c r="AX66" s="704"/>
      <c r="AY66" s="25"/>
      <c r="BA66" s="204"/>
      <c r="BB66" s="204"/>
      <c r="BC66" s="204"/>
      <c r="BD66" s="204"/>
      <c r="BE66" s="204"/>
      <c r="BF66" s="204"/>
      <c r="BG66" s="204"/>
      <c r="BH66" s="204"/>
      <c r="BI66" s="204"/>
      <c r="BJ66" s="204"/>
      <c r="BK66" s="204"/>
    </row>
    <row r="67" spans="1:63" x14ac:dyDescent="0.25">
      <c r="A67" s="20"/>
      <c r="B67" s="689"/>
      <c r="C67" s="690"/>
      <c r="D67" s="690"/>
      <c r="E67" s="690"/>
      <c r="F67" s="690"/>
      <c r="G67" s="690"/>
      <c r="H67" s="690"/>
      <c r="I67" s="690"/>
      <c r="J67" s="690"/>
      <c r="K67" s="690"/>
      <c r="L67" s="690"/>
      <c r="M67" s="690"/>
      <c r="N67" s="690"/>
      <c r="O67" s="690"/>
      <c r="P67" s="690"/>
      <c r="Q67" s="690"/>
      <c r="R67" s="690"/>
      <c r="S67" s="690"/>
      <c r="T67" s="690"/>
      <c r="U67" s="690"/>
      <c r="V67" s="690"/>
      <c r="W67" s="690"/>
      <c r="X67" s="690"/>
      <c r="Y67" s="690"/>
      <c r="Z67" s="690"/>
      <c r="AA67" s="690"/>
      <c r="AB67" s="690"/>
      <c r="AC67" s="690"/>
      <c r="AD67" s="691"/>
      <c r="AE67" s="692"/>
      <c r="AF67" s="692"/>
      <c r="AG67" s="692"/>
      <c r="AH67" s="692"/>
      <c r="AI67" s="692"/>
      <c r="AJ67" s="692"/>
      <c r="AK67" s="705"/>
      <c r="AL67" s="705"/>
      <c r="AM67" s="705"/>
      <c r="AN67" s="705"/>
      <c r="AO67" s="705"/>
      <c r="AP67" s="705"/>
      <c r="AQ67" s="705"/>
      <c r="AR67" s="696" t="str">
        <f t="shared" si="2"/>
        <v/>
      </c>
      <c r="AS67" s="696"/>
      <c r="AT67" s="696"/>
      <c r="AU67" s="696"/>
      <c r="AV67" s="696"/>
      <c r="AW67" s="696"/>
      <c r="AX67" s="697"/>
      <c r="AY67" s="25"/>
      <c r="BA67" s="204"/>
      <c r="BB67" s="204"/>
      <c r="BC67" s="204"/>
      <c r="BD67" s="204"/>
      <c r="BE67" s="204"/>
      <c r="BF67" s="204"/>
      <c r="BG67" s="204"/>
      <c r="BH67" s="204"/>
      <c r="BI67" s="204"/>
      <c r="BJ67" s="204"/>
      <c r="BK67" s="204"/>
    </row>
    <row r="68" spans="1:63" ht="15.75" thickBot="1" x14ac:dyDescent="0.3">
      <c r="A68" s="20"/>
      <c r="B68" s="706"/>
      <c r="C68" s="707"/>
      <c r="D68" s="707"/>
      <c r="E68" s="707"/>
      <c r="F68" s="707"/>
      <c r="G68" s="707"/>
      <c r="H68" s="707"/>
      <c r="I68" s="707"/>
      <c r="J68" s="707"/>
      <c r="K68" s="707"/>
      <c r="L68" s="707"/>
      <c r="M68" s="707"/>
      <c r="N68" s="707"/>
      <c r="O68" s="707"/>
      <c r="P68" s="707"/>
      <c r="Q68" s="707"/>
      <c r="R68" s="707"/>
      <c r="S68" s="707"/>
      <c r="T68" s="707"/>
      <c r="U68" s="707"/>
      <c r="V68" s="707"/>
      <c r="W68" s="707"/>
      <c r="X68" s="707"/>
      <c r="Y68" s="707"/>
      <c r="Z68" s="707"/>
      <c r="AA68" s="707"/>
      <c r="AB68" s="707"/>
      <c r="AC68" s="707"/>
      <c r="AD68" s="708"/>
      <c r="AE68" s="709"/>
      <c r="AF68" s="709"/>
      <c r="AG68" s="709"/>
      <c r="AH68" s="709"/>
      <c r="AI68" s="709"/>
      <c r="AJ68" s="709"/>
      <c r="AK68" s="710"/>
      <c r="AL68" s="710"/>
      <c r="AM68" s="710"/>
      <c r="AN68" s="710"/>
      <c r="AO68" s="710"/>
      <c r="AP68" s="710"/>
      <c r="AQ68" s="710"/>
      <c r="AR68" s="711" t="str">
        <f t="shared" si="2"/>
        <v/>
      </c>
      <c r="AS68" s="711"/>
      <c r="AT68" s="711"/>
      <c r="AU68" s="711"/>
      <c r="AV68" s="711"/>
      <c r="AW68" s="711"/>
      <c r="AX68" s="712"/>
      <c r="AY68" s="25"/>
      <c r="BA68" s="204"/>
      <c r="BB68" s="204"/>
      <c r="BC68" s="204"/>
      <c r="BD68" s="204"/>
      <c r="BE68" s="204"/>
      <c r="BF68" s="204"/>
      <c r="BG68" s="204"/>
      <c r="BH68" s="204"/>
      <c r="BI68" s="204"/>
      <c r="BJ68" s="204"/>
      <c r="BK68" s="204"/>
    </row>
    <row r="69" spans="1:63" ht="16.5" thickBot="1" x14ac:dyDescent="0.3">
      <c r="A69" s="20"/>
      <c r="B69" s="785" t="str">
        <f>'Lookup Key'!AD2</f>
        <v>Promotional Materials &amp; FLSE Incentives</v>
      </c>
      <c r="C69" s="786"/>
      <c r="D69" s="786"/>
      <c r="E69" s="786"/>
      <c r="F69" s="786"/>
      <c r="G69" s="786"/>
      <c r="H69" s="786"/>
      <c r="I69" s="786"/>
      <c r="J69" s="786"/>
      <c r="K69" s="786"/>
      <c r="L69" s="786"/>
      <c r="M69" s="786"/>
      <c r="N69" s="786"/>
      <c r="O69" s="786"/>
      <c r="P69" s="786"/>
      <c r="Q69" s="786"/>
      <c r="R69" s="786"/>
      <c r="S69" s="786"/>
      <c r="T69" s="786"/>
      <c r="U69" s="786"/>
      <c r="V69" s="786"/>
      <c r="W69" s="786"/>
      <c r="X69" s="786"/>
      <c r="Y69" s="786"/>
      <c r="Z69" s="786"/>
      <c r="AA69" s="786"/>
      <c r="AB69" s="786"/>
      <c r="AC69" s="786"/>
      <c r="AD69" s="786"/>
      <c r="AE69" s="786"/>
      <c r="AF69" s="786"/>
      <c r="AG69" s="786"/>
      <c r="AH69" s="786"/>
      <c r="AI69" s="786"/>
      <c r="AJ69" s="786"/>
      <c r="AK69" s="786"/>
      <c r="AL69" s="786"/>
      <c r="AM69" s="786"/>
      <c r="AN69" s="786"/>
      <c r="AO69" s="786"/>
      <c r="AP69" s="786"/>
      <c r="AQ69" s="786"/>
      <c r="AR69" s="786"/>
      <c r="AS69" s="786"/>
      <c r="AT69" s="786"/>
      <c r="AU69" s="786"/>
      <c r="AV69" s="786"/>
      <c r="AW69" s="786"/>
      <c r="AX69" s="787"/>
      <c r="AY69" s="25"/>
    </row>
    <row r="70" spans="1:63" ht="16.5" thickBot="1" x14ac:dyDescent="0.3">
      <c r="A70" s="20"/>
      <c r="B70" s="788" t="s">
        <v>2258</v>
      </c>
      <c r="C70" s="789"/>
      <c r="D70" s="789"/>
      <c r="E70" s="789"/>
      <c r="F70" s="789"/>
      <c r="G70" s="789"/>
      <c r="H70" s="789"/>
      <c r="I70" s="789"/>
      <c r="J70" s="789"/>
      <c r="K70" s="789"/>
      <c r="L70" s="789"/>
      <c r="M70" s="789"/>
      <c r="N70" s="789"/>
      <c r="O70" s="789"/>
      <c r="P70" s="789"/>
      <c r="Q70" s="789"/>
      <c r="R70" s="789"/>
      <c r="S70" s="789"/>
      <c r="T70" s="789"/>
      <c r="U70" s="789"/>
      <c r="V70" s="789"/>
      <c r="W70" s="789"/>
      <c r="X70" s="789"/>
      <c r="Y70" s="789"/>
      <c r="Z70" s="789"/>
      <c r="AA70" s="789"/>
      <c r="AB70" s="789"/>
      <c r="AC70" s="789"/>
      <c r="AD70" s="790"/>
      <c r="AE70" s="791" t="s">
        <v>2259</v>
      </c>
      <c r="AF70" s="792"/>
      <c r="AG70" s="792"/>
      <c r="AH70" s="792"/>
      <c r="AI70" s="792"/>
      <c r="AJ70" s="793"/>
      <c r="AK70" s="791" t="s">
        <v>2260</v>
      </c>
      <c r="AL70" s="792"/>
      <c r="AM70" s="792"/>
      <c r="AN70" s="792"/>
      <c r="AO70" s="792"/>
      <c r="AP70" s="792"/>
      <c r="AQ70" s="793"/>
      <c r="AR70" s="791" t="s">
        <v>2261</v>
      </c>
      <c r="AS70" s="792"/>
      <c r="AT70" s="792"/>
      <c r="AU70" s="792"/>
      <c r="AV70" s="792"/>
      <c r="AW70" s="792"/>
      <c r="AX70" s="794"/>
      <c r="AY70" s="25"/>
    </row>
    <row r="71" spans="1:63" ht="15" customHeight="1" x14ac:dyDescent="0.25">
      <c r="A71" s="20"/>
      <c r="B71" s="723"/>
      <c r="C71" s="724"/>
      <c r="D71" s="724"/>
      <c r="E71" s="724"/>
      <c r="F71" s="724"/>
      <c r="G71" s="724"/>
      <c r="H71" s="724"/>
      <c r="I71" s="724"/>
      <c r="J71" s="724"/>
      <c r="K71" s="724"/>
      <c r="L71" s="724"/>
      <c r="M71" s="724"/>
      <c r="N71" s="724"/>
      <c r="O71" s="724"/>
      <c r="P71" s="724"/>
      <c r="Q71" s="724"/>
      <c r="R71" s="724"/>
      <c r="S71" s="724"/>
      <c r="T71" s="724"/>
      <c r="U71" s="724"/>
      <c r="V71" s="724"/>
      <c r="W71" s="724"/>
      <c r="X71" s="724"/>
      <c r="Y71" s="724"/>
      <c r="Z71" s="724"/>
      <c r="AA71" s="724"/>
      <c r="AB71" s="724"/>
      <c r="AC71" s="724"/>
      <c r="AD71" s="725"/>
      <c r="AE71" s="726"/>
      <c r="AF71" s="726"/>
      <c r="AG71" s="726"/>
      <c r="AH71" s="726"/>
      <c r="AI71" s="726"/>
      <c r="AJ71" s="726"/>
      <c r="AK71" s="727"/>
      <c r="AL71" s="727"/>
      <c r="AM71" s="727"/>
      <c r="AN71" s="727"/>
      <c r="AO71" s="727"/>
      <c r="AP71" s="727"/>
      <c r="AQ71" s="727"/>
      <c r="AR71" s="728" t="str">
        <f>IF(B71="","",IF(COUNTBLANK(B71)+COUNTBLANK(AE71)+COUNTBLANK(AK71)=0,AE71*AK71,"-"))</f>
        <v/>
      </c>
      <c r="AS71" s="728"/>
      <c r="AT71" s="728"/>
      <c r="AU71" s="728"/>
      <c r="AV71" s="728"/>
      <c r="AW71" s="728"/>
      <c r="AX71" s="729"/>
      <c r="AY71" s="25"/>
    </row>
    <row r="72" spans="1:63" ht="15" customHeight="1" x14ac:dyDescent="0.25">
      <c r="A72" s="20"/>
      <c r="B72" s="689"/>
      <c r="C72" s="690"/>
      <c r="D72" s="690"/>
      <c r="E72" s="690"/>
      <c r="F72" s="690"/>
      <c r="G72" s="690"/>
      <c r="H72" s="690"/>
      <c r="I72" s="690"/>
      <c r="J72" s="690"/>
      <c r="K72" s="690"/>
      <c r="L72" s="690"/>
      <c r="M72" s="690"/>
      <c r="N72" s="690"/>
      <c r="O72" s="690"/>
      <c r="P72" s="690"/>
      <c r="Q72" s="690"/>
      <c r="R72" s="690"/>
      <c r="S72" s="690"/>
      <c r="T72" s="690"/>
      <c r="U72" s="690"/>
      <c r="V72" s="690"/>
      <c r="W72" s="690"/>
      <c r="X72" s="690"/>
      <c r="Y72" s="690"/>
      <c r="Z72" s="690"/>
      <c r="AA72" s="690"/>
      <c r="AB72" s="690"/>
      <c r="AC72" s="690"/>
      <c r="AD72" s="691"/>
      <c r="AE72" s="692"/>
      <c r="AF72" s="692"/>
      <c r="AG72" s="692"/>
      <c r="AH72" s="692"/>
      <c r="AI72" s="692"/>
      <c r="AJ72" s="692"/>
      <c r="AK72" s="705"/>
      <c r="AL72" s="705"/>
      <c r="AM72" s="705"/>
      <c r="AN72" s="705"/>
      <c r="AO72" s="705"/>
      <c r="AP72" s="705"/>
      <c r="AQ72" s="705"/>
      <c r="AR72" s="696" t="str">
        <f t="shared" ref="AR72:AR85" si="3">IF(B72="","",IF(COUNTBLANK(B72)+COUNTBLANK(AE72)+COUNTBLANK(AK72)=0,AE72*AK72,"-"))</f>
        <v/>
      </c>
      <c r="AS72" s="696"/>
      <c r="AT72" s="696"/>
      <c r="AU72" s="696"/>
      <c r="AV72" s="696"/>
      <c r="AW72" s="696"/>
      <c r="AX72" s="697"/>
      <c r="AY72" s="25"/>
    </row>
    <row r="73" spans="1:63" ht="15" customHeight="1" x14ac:dyDescent="0.25">
      <c r="A73" s="20"/>
      <c r="B73" s="698"/>
      <c r="C73" s="699"/>
      <c r="D73" s="699"/>
      <c r="E73" s="699"/>
      <c r="F73" s="699"/>
      <c r="G73" s="699"/>
      <c r="H73" s="699"/>
      <c r="I73" s="699"/>
      <c r="J73" s="699"/>
      <c r="K73" s="699"/>
      <c r="L73" s="699"/>
      <c r="M73" s="699"/>
      <c r="N73" s="699"/>
      <c r="O73" s="699"/>
      <c r="P73" s="699"/>
      <c r="Q73" s="699"/>
      <c r="R73" s="699"/>
      <c r="S73" s="699"/>
      <c r="T73" s="699"/>
      <c r="U73" s="699"/>
      <c r="V73" s="699"/>
      <c r="W73" s="699"/>
      <c r="X73" s="699"/>
      <c r="Y73" s="699"/>
      <c r="Z73" s="699"/>
      <c r="AA73" s="699"/>
      <c r="AB73" s="699"/>
      <c r="AC73" s="699"/>
      <c r="AD73" s="700"/>
      <c r="AE73" s="701"/>
      <c r="AF73" s="701"/>
      <c r="AG73" s="701"/>
      <c r="AH73" s="701"/>
      <c r="AI73" s="701"/>
      <c r="AJ73" s="701"/>
      <c r="AK73" s="702"/>
      <c r="AL73" s="702"/>
      <c r="AM73" s="702"/>
      <c r="AN73" s="702"/>
      <c r="AO73" s="702"/>
      <c r="AP73" s="702"/>
      <c r="AQ73" s="702"/>
      <c r="AR73" s="703" t="str">
        <f t="shared" si="3"/>
        <v/>
      </c>
      <c r="AS73" s="703"/>
      <c r="AT73" s="703"/>
      <c r="AU73" s="703"/>
      <c r="AV73" s="703"/>
      <c r="AW73" s="703"/>
      <c r="AX73" s="704"/>
      <c r="AY73" s="25"/>
    </row>
    <row r="74" spans="1:63" ht="15" customHeight="1" x14ac:dyDescent="0.25">
      <c r="A74" s="20"/>
      <c r="B74" s="689"/>
      <c r="C74" s="690"/>
      <c r="D74" s="690"/>
      <c r="E74" s="690"/>
      <c r="F74" s="690"/>
      <c r="G74" s="690"/>
      <c r="H74" s="690"/>
      <c r="I74" s="690"/>
      <c r="J74" s="690"/>
      <c r="K74" s="690"/>
      <c r="L74" s="690"/>
      <c r="M74" s="690"/>
      <c r="N74" s="690"/>
      <c r="O74" s="690"/>
      <c r="P74" s="690"/>
      <c r="Q74" s="690"/>
      <c r="R74" s="690"/>
      <c r="S74" s="690"/>
      <c r="T74" s="690"/>
      <c r="U74" s="690"/>
      <c r="V74" s="690"/>
      <c r="W74" s="690"/>
      <c r="X74" s="690"/>
      <c r="Y74" s="690"/>
      <c r="Z74" s="690"/>
      <c r="AA74" s="690"/>
      <c r="AB74" s="690"/>
      <c r="AC74" s="690"/>
      <c r="AD74" s="691"/>
      <c r="AE74" s="692"/>
      <c r="AF74" s="692"/>
      <c r="AG74" s="692"/>
      <c r="AH74" s="692"/>
      <c r="AI74" s="692"/>
      <c r="AJ74" s="692"/>
      <c r="AK74" s="705"/>
      <c r="AL74" s="705"/>
      <c r="AM74" s="705"/>
      <c r="AN74" s="705"/>
      <c r="AO74" s="705"/>
      <c r="AP74" s="705"/>
      <c r="AQ74" s="705"/>
      <c r="AR74" s="696" t="str">
        <f t="shared" si="3"/>
        <v/>
      </c>
      <c r="AS74" s="696"/>
      <c r="AT74" s="696"/>
      <c r="AU74" s="696"/>
      <c r="AV74" s="696"/>
      <c r="AW74" s="696"/>
      <c r="AX74" s="697"/>
      <c r="AY74" s="25"/>
    </row>
    <row r="75" spans="1:63" ht="15.75" customHeight="1" x14ac:dyDescent="0.25">
      <c r="A75" s="20"/>
      <c r="B75" s="698"/>
      <c r="C75" s="699"/>
      <c r="D75" s="699"/>
      <c r="E75" s="699"/>
      <c r="F75" s="699"/>
      <c r="G75" s="699"/>
      <c r="H75" s="699"/>
      <c r="I75" s="699"/>
      <c r="J75" s="699"/>
      <c r="K75" s="699"/>
      <c r="L75" s="699"/>
      <c r="M75" s="699"/>
      <c r="N75" s="699"/>
      <c r="O75" s="699"/>
      <c r="P75" s="699"/>
      <c r="Q75" s="699"/>
      <c r="R75" s="699"/>
      <c r="S75" s="699"/>
      <c r="T75" s="699"/>
      <c r="U75" s="699"/>
      <c r="V75" s="699"/>
      <c r="W75" s="699"/>
      <c r="X75" s="699"/>
      <c r="Y75" s="699"/>
      <c r="Z75" s="699"/>
      <c r="AA75" s="699"/>
      <c r="AB75" s="699"/>
      <c r="AC75" s="699"/>
      <c r="AD75" s="700"/>
      <c r="AE75" s="701"/>
      <c r="AF75" s="701"/>
      <c r="AG75" s="701"/>
      <c r="AH75" s="701"/>
      <c r="AI75" s="701"/>
      <c r="AJ75" s="701"/>
      <c r="AK75" s="702"/>
      <c r="AL75" s="702"/>
      <c r="AM75" s="702"/>
      <c r="AN75" s="702"/>
      <c r="AO75" s="702"/>
      <c r="AP75" s="702"/>
      <c r="AQ75" s="702"/>
      <c r="AR75" s="703" t="str">
        <f t="shared" si="3"/>
        <v/>
      </c>
      <c r="AS75" s="703"/>
      <c r="AT75" s="703"/>
      <c r="AU75" s="703"/>
      <c r="AV75" s="703"/>
      <c r="AW75" s="703"/>
      <c r="AX75" s="704"/>
      <c r="AY75" s="25"/>
    </row>
    <row r="76" spans="1:63" x14ac:dyDescent="0.25">
      <c r="A76" s="20"/>
      <c r="B76" s="689"/>
      <c r="C76" s="690"/>
      <c r="D76" s="690"/>
      <c r="E76" s="690"/>
      <c r="F76" s="690"/>
      <c r="G76" s="690"/>
      <c r="H76" s="690"/>
      <c r="I76" s="690"/>
      <c r="J76" s="690"/>
      <c r="K76" s="690"/>
      <c r="L76" s="690"/>
      <c r="M76" s="690"/>
      <c r="N76" s="690"/>
      <c r="O76" s="690"/>
      <c r="P76" s="690"/>
      <c r="Q76" s="690"/>
      <c r="R76" s="690"/>
      <c r="S76" s="690"/>
      <c r="T76" s="690"/>
      <c r="U76" s="690"/>
      <c r="V76" s="690"/>
      <c r="W76" s="690"/>
      <c r="X76" s="690"/>
      <c r="Y76" s="690"/>
      <c r="Z76" s="690"/>
      <c r="AA76" s="690"/>
      <c r="AB76" s="690"/>
      <c r="AC76" s="690"/>
      <c r="AD76" s="691"/>
      <c r="AE76" s="692"/>
      <c r="AF76" s="692"/>
      <c r="AG76" s="692"/>
      <c r="AH76" s="692"/>
      <c r="AI76" s="692"/>
      <c r="AJ76" s="692"/>
      <c r="AK76" s="705"/>
      <c r="AL76" s="705"/>
      <c r="AM76" s="705"/>
      <c r="AN76" s="705"/>
      <c r="AO76" s="705"/>
      <c r="AP76" s="705"/>
      <c r="AQ76" s="705"/>
      <c r="AR76" s="696" t="str">
        <f t="shared" si="3"/>
        <v/>
      </c>
      <c r="AS76" s="696"/>
      <c r="AT76" s="696"/>
      <c r="AU76" s="696"/>
      <c r="AV76" s="696"/>
      <c r="AW76" s="696"/>
      <c r="AX76" s="697"/>
      <c r="AY76" s="25"/>
      <c r="BA76" s="204"/>
      <c r="BB76" s="204"/>
      <c r="BC76" s="204"/>
      <c r="BD76" s="204"/>
      <c r="BE76" s="204"/>
      <c r="BF76" s="204"/>
      <c r="BG76" s="204"/>
      <c r="BH76" s="204"/>
      <c r="BI76" s="204"/>
      <c r="BJ76" s="204"/>
      <c r="BK76" s="204"/>
    </row>
    <row r="77" spans="1:63" x14ac:dyDescent="0.25">
      <c r="A77" s="20"/>
      <c r="B77" s="698"/>
      <c r="C77" s="699"/>
      <c r="D77" s="699"/>
      <c r="E77" s="699"/>
      <c r="F77" s="699"/>
      <c r="G77" s="699"/>
      <c r="H77" s="699"/>
      <c r="I77" s="699"/>
      <c r="J77" s="699"/>
      <c r="K77" s="699"/>
      <c r="L77" s="699"/>
      <c r="M77" s="699"/>
      <c r="N77" s="699"/>
      <c r="O77" s="699"/>
      <c r="P77" s="699"/>
      <c r="Q77" s="699"/>
      <c r="R77" s="699"/>
      <c r="S77" s="699"/>
      <c r="T77" s="699"/>
      <c r="U77" s="699"/>
      <c r="V77" s="699"/>
      <c r="W77" s="699"/>
      <c r="X77" s="699"/>
      <c r="Y77" s="699"/>
      <c r="Z77" s="699"/>
      <c r="AA77" s="699"/>
      <c r="AB77" s="699"/>
      <c r="AC77" s="699"/>
      <c r="AD77" s="700"/>
      <c r="AE77" s="701"/>
      <c r="AF77" s="701"/>
      <c r="AG77" s="701"/>
      <c r="AH77" s="701"/>
      <c r="AI77" s="701"/>
      <c r="AJ77" s="701"/>
      <c r="AK77" s="702"/>
      <c r="AL77" s="702"/>
      <c r="AM77" s="702"/>
      <c r="AN77" s="702"/>
      <c r="AO77" s="702"/>
      <c r="AP77" s="702"/>
      <c r="AQ77" s="702"/>
      <c r="AR77" s="703" t="str">
        <f t="shared" si="3"/>
        <v/>
      </c>
      <c r="AS77" s="703"/>
      <c r="AT77" s="703"/>
      <c r="AU77" s="703"/>
      <c r="AV77" s="703"/>
      <c r="AW77" s="703"/>
      <c r="AX77" s="704"/>
      <c r="AY77" s="25"/>
      <c r="BA77" s="204"/>
      <c r="BB77" s="204"/>
      <c r="BC77" s="204"/>
      <c r="BD77" s="204"/>
      <c r="BE77" s="204"/>
      <c r="BF77" s="204"/>
      <c r="BG77" s="204"/>
      <c r="BH77" s="204"/>
      <c r="BI77" s="204"/>
      <c r="BJ77" s="204"/>
      <c r="BK77" s="204"/>
    </row>
    <row r="78" spans="1:63" x14ac:dyDescent="0.25">
      <c r="A78" s="20"/>
      <c r="B78" s="689"/>
      <c r="C78" s="690"/>
      <c r="D78" s="690"/>
      <c r="E78" s="690"/>
      <c r="F78" s="690"/>
      <c r="G78" s="690"/>
      <c r="H78" s="690"/>
      <c r="I78" s="690"/>
      <c r="J78" s="690"/>
      <c r="K78" s="690"/>
      <c r="L78" s="690"/>
      <c r="M78" s="690"/>
      <c r="N78" s="690"/>
      <c r="O78" s="690"/>
      <c r="P78" s="690"/>
      <c r="Q78" s="690"/>
      <c r="R78" s="690"/>
      <c r="S78" s="690"/>
      <c r="T78" s="690"/>
      <c r="U78" s="690"/>
      <c r="V78" s="690"/>
      <c r="W78" s="690"/>
      <c r="X78" s="690"/>
      <c r="Y78" s="690"/>
      <c r="Z78" s="690"/>
      <c r="AA78" s="690"/>
      <c r="AB78" s="690"/>
      <c r="AC78" s="690"/>
      <c r="AD78" s="691"/>
      <c r="AE78" s="692"/>
      <c r="AF78" s="692"/>
      <c r="AG78" s="692"/>
      <c r="AH78" s="692"/>
      <c r="AI78" s="692"/>
      <c r="AJ78" s="692"/>
      <c r="AK78" s="705"/>
      <c r="AL78" s="705"/>
      <c r="AM78" s="705"/>
      <c r="AN78" s="705"/>
      <c r="AO78" s="705"/>
      <c r="AP78" s="705"/>
      <c r="AQ78" s="705"/>
      <c r="AR78" s="696" t="str">
        <f t="shared" si="3"/>
        <v/>
      </c>
      <c r="AS78" s="696"/>
      <c r="AT78" s="696"/>
      <c r="AU78" s="696"/>
      <c r="AV78" s="696"/>
      <c r="AW78" s="696"/>
      <c r="AX78" s="697"/>
      <c r="AY78" s="25"/>
      <c r="BA78" s="204"/>
      <c r="BB78" s="204"/>
      <c r="BC78" s="204"/>
      <c r="BD78" s="204"/>
      <c r="BE78" s="204"/>
      <c r="BF78" s="204"/>
      <c r="BG78" s="204"/>
      <c r="BH78" s="204"/>
      <c r="BI78" s="204"/>
      <c r="BJ78" s="204"/>
      <c r="BK78" s="204"/>
    </row>
    <row r="79" spans="1:63" x14ac:dyDescent="0.25">
      <c r="A79" s="20"/>
      <c r="B79" s="698"/>
      <c r="C79" s="699"/>
      <c r="D79" s="699"/>
      <c r="E79" s="699"/>
      <c r="F79" s="699"/>
      <c r="G79" s="699"/>
      <c r="H79" s="699"/>
      <c r="I79" s="699"/>
      <c r="J79" s="699"/>
      <c r="K79" s="699"/>
      <c r="L79" s="699"/>
      <c r="M79" s="699"/>
      <c r="N79" s="699"/>
      <c r="O79" s="699"/>
      <c r="P79" s="699"/>
      <c r="Q79" s="699"/>
      <c r="R79" s="699"/>
      <c r="S79" s="699"/>
      <c r="T79" s="699"/>
      <c r="U79" s="699"/>
      <c r="V79" s="699"/>
      <c r="W79" s="699"/>
      <c r="X79" s="699"/>
      <c r="Y79" s="699"/>
      <c r="Z79" s="699"/>
      <c r="AA79" s="699"/>
      <c r="AB79" s="699"/>
      <c r="AC79" s="699"/>
      <c r="AD79" s="700"/>
      <c r="AE79" s="701"/>
      <c r="AF79" s="701"/>
      <c r="AG79" s="701"/>
      <c r="AH79" s="701"/>
      <c r="AI79" s="701"/>
      <c r="AJ79" s="701"/>
      <c r="AK79" s="702"/>
      <c r="AL79" s="702"/>
      <c r="AM79" s="702"/>
      <c r="AN79" s="702"/>
      <c r="AO79" s="702"/>
      <c r="AP79" s="702"/>
      <c r="AQ79" s="702"/>
      <c r="AR79" s="703" t="str">
        <f t="shared" si="3"/>
        <v/>
      </c>
      <c r="AS79" s="703"/>
      <c r="AT79" s="703"/>
      <c r="AU79" s="703"/>
      <c r="AV79" s="703"/>
      <c r="AW79" s="703"/>
      <c r="AX79" s="704"/>
      <c r="AY79" s="25"/>
      <c r="BA79" s="204"/>
      <c r="BB79" s="204"/>
      <c r="BC79" s="204"/>
      <c r="BD79" s="204"/>
      <c r="BE79" s="204"/>
      <c r="BF79" s="204"/>
      <c r="BG79" s="204"/>
      <c r="BH79" s="204"/>
      <c r="BI79" s="204"/>
      <c r="BJ79" s="204"/>
      <c r="BK79" s="204"/>
    </row>
    <row r="80" spans="1:63" x14ac:dyDescent="0.25">
      <c r="A80" s="20"/>
      <c r="B80" s="689"/>
      <c r="C80" s="690"/>
      <c r="D80" s="690"/>
      <c r="E80" s="690"/>
      <c r="F80" s="690"/>
      <c r="G80" s="690"/>
      <c r="H80" s="690"/>
      <c r="I80" s="690"/>
      <c r="J80" s="690"/>
      <c r="K80" s="690"/>
      <c r="L80" s="690"/>
      <c r="M80" s="690"/>
      <c r="N80" s="690"/>
      <c r="O80" s="690"/>
      <c r="P80" s="690"/>
      <c r="Q80" s="690"/>
      <c r="R80" s="690"/>
      <c r="S80" s="690"/>
      <c r="T80" s="690"/>
      <c r="U80" s="690"/>
      <c r="V80" s="690"/>
      <c r="W80" s="690"/>
      <c r="X80" s="690"/>
      <c r="Y80" s="690"/>
      <c r="Z80" s="690"/>
      <c r="AA80" s="690"/>
      <c r="AB80" s="690"/>
      <c r="AC80" s="690"/>
      <c r="AD80" s="691"/>
      <c r="AE80" s="692"/>
      <c r="AF80" s="692"/>
      <c r="AG80" s="692"/>
      <c r="AH80" s="692"/>
      <c r="AI80" s="692"/>
      <c r="AJ80" s="692"/>
      <c r="AK80" s="705"/>
      <c r="AL80" s="705"/>
      <c r="AM80" s="705"/>
      <c r="AN80" s="705"/>
      <c r="AO80" s="705"/>
      <c r="AP80" s="705"/>
      <c r="AQ80" s="705"/>
      <c r="AR80" s="696" t="str">
        <f t="shared" si="3"/>
        <v/>
      </c>
      <c r="AS80" s="696"/>
      <c r="AT80" s="696"/>
      <c r="AU80" s="696"/>
      <c r="AV80" s="696"/>
      <c r="AW80" s="696"/>
      <c r="AX80" s="697"/>
      <c r="AY80" s="25"/>
      <c r="BA80" s="204"/>
      <c r="BB80" s="204"/>
      <c r="BC80" s="204"/>
      <c r="BD80" s="204"/>
      <c r="BE80" s="204"/>
      <c r="BF80" s="204"/>
      <c r="BG80" s="204"/>
      <c r="BH80" s="204"/>
      <c r="BI80" s="204"/>
      <c r="BJ80" s="204"/>
      <c r="BK80" s="204"/>
    </row>
    <row r="81" spans="1:63" x14ac:dyDescent="0.25">
      <c r="A81" s="20"/>
      <c r="B81" s="698"/>
      <c r="C81" s="699"/>
      <c r="D81" s="699"/>
      <c r="E81" s="699"/>
      <c r="F81" s="699"/>
      <c r="G81" s="699"/>
      <c r="H81" s="699"/>
      <c r="I81" s="699"/>
      <c r="J81" s="699"/>
      <c r="K81" s="699"/>
      <c r="L81" s="699"/>
      <c r="M81" s="699"/>
      <c r="N81" s="699"/>
      <c r="O81" s="699"/>
      <c r="P81" s="699"/>
      <c r="Q81" s="699"/>
      <c r="R81" s="699"/>
      <c r="S81" s="699"/>
      <c r="T81" s="699"/>
      <c r="U81" s="699"/>
      <c r="V81" s="699"/>
      <c r="W81" s="699"/>
      <c r="X81" s="699"/>
      <c r="Y81" s="699"/>
      <c r="Z81" s="699"/>
      <c r="AA81" s="699"/>
      <c r="AB81" s="699"/>
      <c r="AC81" s="699"/>
      <c r="AD81" s="700"/>
      <c r="AE81" s="701"/>
      <c r="AF81" s="701"/>
      <c r="AG81" s="701"/>
      <c r="AH81" s="701"/>
      <c r="AI81" s="701"/>
      <c r="AJ81" s="701"/>
      <c r="AK81" s="702"/>
      <c r="AL81" s="702"/>
      <c r="AM81" s="702"/>
      <c r="AN81" s="702"/>
      <c r="AO81" s="702"/>
      <c r="AP81" s="702"/>
      <c r="AQ81" s="702"/>
      <c r="AR81" s="703" t="str">
        <f t="shared" si="3"/>
        <v/>
      </c>
      <c r="AS81" s="703"/>
      <c r="AT81" s="703"/>
      <c r="AU81" s="703"/>
      <c r="AV81" s="703"/>
      <c r="AW81" s="703"/>
      <c r="AX81" s="704"/>
      <c r="AY81" s="25"/>
      <c r="BA81" s="204"/>
      <c r="BB81" s="204"/>
      <c r="BC81" s="204"/>
      <c r="BD81" s="204"/>
      <c r="BE81" s="204"/>
      <c r="BF81" s="204"/>
      <c r="BG81" s="204"/>
      <c r="BH81" s="204"/>
      <c r="BI81" s="204"/>
      <c r="BJ81" s="204"/>
      <c r="BK81" s="204"/>
    </row>
    <row r="82" spans="1:63" x14ac:dyDescent="0.25">
      <c r="A82" s="20"/>
      <c r="B82" s="689"/>
      <c r="C82" s="690"/>
      <c r="D82" s="690"/>
      <c r="E82" s="690"/>
      <c r="F82" s="690"/>
      <c r="G82" s="690"/>
      <c r="H82" s="690"/>
      <c r="I82" s="690"/>
      <c r="J82" s="690"/>
      <c r="K82" s="690"/>
      <c r="L82" s="690"/>
      <c r="M82" s="690"/>
      <c r="N82" s="690"/>
      <c r="O82" s="690"/>
      <c r="P82" s="690"/>
      <c r="Q82" s="690"/>
      <c r="R82" s="690"/>
      <c r="S82" s="690"/>
      <c r="T82" s="690"/>
      <c r="U82" s="690"/>
      <c r="V82" s="690"/>
      <c r="W82" s="690"/>
      <c r="X82" s="690"/>
      <c r="Y82" s="690"/>
      <c r="Z82" s="690"/>
      <c r="AA82" s="690"/>
      <c r="AB82" s="690"/>
      <c r="AC82" s="690"/>
      <c r="AD82" s="691"/>
      <c r="AE82" s="692"/>
      <c r="AF82" s="692"/>
      <c r="AG82" s="692"/>
      <c r="AH82" s="692"/>
      <c r="AI82" s="692"/>
      <c r="AJ82" s="692"/>
      <c r="AK82" s="705"/>
      <c r="AL82" s="705"/>
      <c r="AM82" s="705"/>
      <c r="AN82" s="705"/>
      <c r="AO82" s="705"/>
      <c r="AP82" s="705"/>
      <c r="AQ82" s="705"/>
      <c r="AR82" s="696" t="str">
        <f t="shared" si="3"/>
        <v/>
      </c>
      <c r="AS82" s="696"/>
      <c r="AT82" s="696"/>
      <c r="AU82" s="696"/>
      <c r="AV82" s="696"/>
      <c r="AW82" s="696"/>
      <c r="AX82" s="697"/>
      <c r="AY82" s="25"/>
      <c r="BA82" s="204"/>
      <c r="BB82" s="204"/>
      <c r="BC82" s="204"/>
      <c r="BD82" s="204"/>
      <c r="BE82" s="204"/>
      <c r="BF82" s="204"/>
      <c r="BG82" s="204"/>
      <c r="BH82" s="204"/>
      <c r="BI82" s="204"/>
      <c r="BJ82" s="204"/>
      <c r="BK82" s="204"/>
    </row>
    <row r="83" spans="1:63" x14ac:dyDescent="0.25">
      <c r="A83" s="20"/>
      <c r="B83" s="698"/>
      <c r="C83" s="699"/>
      <c r="D83" s="699"/>
      <c r="E83" s="699"/>
      <c r="F83" s="699"/>
      <c r="G83" s="699"/>
      <c r="H83" s="699"/>
      <c r="I83" s="699"/>
      <c r="J83" s="699"/>
      <c r="K83" s="699"/>
      <c r="L83" s="699"/>
      <c r="M83" s="699"/>
      <c r="N83" s="699"/>
      <c r="O83" s="699"/>
      <c r="P83" s="699"/>
      <c r="Q83" s="699"/>
      <c r="R83" s="699"/>
      <c r="S83" s="699"/>
      <c r="T83" s="699"/>
      <c r="U83" s="699"/>
      <c r="V83" s="699"/>
      <c r="W83" s="699"/>
      <c r="X83" s="699"/>
      <c r="Y83" s="699"/>
      <c r="Z83" s="699"/>
      <c r="AA83" s="699"/>
      <c r="AB83" s="699"/>
      <c r="AC83" s="699"/>
      <c r="AD83" s="700"/>
      <c r="AE83" s="701"/>
      <c r="AF83" s="701"/>
      <c r="AG83" s="701"/>
      <c r="AH83" s="701"/>
      <c r="AI83" s="701"/>
      <c r="AJ83" s="701"/>
      <c r="AK83" s="702"/>
      <c r="AL83" s="702"/>
      <c r="AM83" s="702"/>
      <c r="AN83" s="702"/>
      <c r="AO83" s="702"/>
      <c r="AP83" s="702"/>
      <c r="AQ83" s="702"/>
      <c r="AR83" s="703" t="str">
        <f t="shared" si="3"/>
        <v/>
      </c>
      <c r="AS83" s="703"/>
      <c r="AT83" s="703"/>
      <c r="AU83" s="703"/>
      <c r="AV83" s="703"/>
      <c r="AW83" s="703"/>
      <c r="AX83" s="704"/>
      <c r="AY83" s="25"/>
      <c r="BA83" s="204"/>
      <c r="BB83" s="204"/>
      <c r="BC83" s="204"/>
      <c r="BD83" s="204"/>
      <c r="BE83" s="204"/>
      <c r="BF83" s="204"/>
      <c r="BG83" s="204"/>
      <c r="BH83" s="204"/>
      <c r="BI83" s="204"/>
      <c r="BJ83" s="204"/>
      <c r="BK83" s="204"/>
    </row>
    <row r="84" spans="1:63" x14ac:dyDescent="0.25">
      <c r="A84" s="20"/>
      <c r="B84" s="689"/>
      <c r="C84" s="690"/>
      <c r="D84" s="690"/>
      <c r="E84" s="690"/>
      <c r="F84" s="690"/>
      <c r="G84" s="690"/>
      <c r="H84" s="690"/>
      <c r="I84" s="690"/>
      <c r="J84" s="690"/>
      <c r="K84" s="690"/>
      <c r="L84" s="690"/>
      <c r="M84" s="690"/>
      <c r="N84" s="690"/>
      <c r="O84" s="690"/>
      <c r="P84" s="690"/>
      <c r="Q84" s="690"/>
      <c r="R84" s="690"/>
      <c r="S84" s="690"/>
      <c r="T84" s="690"/>
      <c r="U84" s="690"/>
      <c r="V84" s="690"/>
      <c r="W84" s="690"/>
      <c r="X84" s="690"/>
      <c r="Y84" s="690"/>
      <c r="Z84" s="690"/>
      <c r="AA84" s="690"/>
      <c r="AB84" s="690"/>
      <c r="AC84" s="690"/>
      <c r="AD84" s="691"/>
      <c r="AE84" s="692"/>
      <c r="AF84" s="692"/>
      <c r="AG84" s="692"/>
      <c r="AH84" s="692"/>
      <c r="AI84" s="692"/>
      <c r="AJ84" s="692"/>
      <c r="AK84" s="705"/>
      <c r="AL84" s="705"/>
      <c r="AM84" s="705"/>
      <c r="AN84" s="705"/>
      <c r="AO84" s="705"/>
      <c r="AP84" s="705"/>
      <c r="AQ84" s="705"/>
      <c r="AR84" s="696" t="str">
        <f t="shared" si="3"/>
        <v/>
      </c>
      <c r="AS84" s="696"/>
      <c r="AT84" s="696"/>
      <c r="AU84" s="696"/>
      <c r="AV84" s="696"/>
      <c r="AW84" s="696"/>
      <c r="AX84" s="697"/>
      <c r="AY84" s="25"/>
      <c r="BA84" s="204"/>
      <c r="BB84" s="204"/>
      <c r="BC84" s="204"/>
      <c r="BD84" s="204"/>
      <c r="BE84" s="204"/>
      <c r="BF84" s="204"/>
      <c r="BG84" s="204"/>
      <c r="BH84" s="204"/>
      <c r="BI84" s="204"/>
      <c r="BJ84" s="204"/>
      <c r="BK84" s="204"/>
    </row>
    <row r="85" spans="1:63" ht="15.75" thickBot="1" x14ac:dyDescent="0.3">
      <c r="A85" s="20"/>
      <c r="B85" s="706"/>
      <c r="C85" s="707"/>
      <c r="D85" s="707"/>
      <c r="E85" s="707"/>
      <c r="F85" s="707"/>
      <c r="G85" s="707"/>
      <c r="H85" s="707"/>
      <c r="I85" s="707"/>
      <c r="J85" s="707"/>
      <c r="K85" s="707"/>
      <c r="L85" s="707"/>
      <c r="M85" s="707"/>
      <c r="N85" s="707"/>
      <c r="O85" s="707"/>
      <c r="P85" s="707"/>
      <c r="Q85" s="707"/>
      <c r="R85" s="707"/>
      <c r="S85" s="707"/>
      <c r="T85" s="707"/>
      <c r="U85" s="707"/>
      <c r="V85" s="707"/>
      <c r="W85" s="707"/>
      <c r="X85" s="707"/>
      <c r="Y85" s="707"/>
      <c r="Z85" s="707"/>
      <c r="AA85" s="707"/>
      <c r="AB85" s="707"/>
      <c r="AC85" s="707"/>
      <c r="AD85" s="708"/>
      <c r="AE85" s="709"/>
      <c r="AF85" s="709"/>
      <c r="AG85" s="709"/>
      <c r="AH85" s="709"/>
      <c r="AI85" s="709"/>
      <c r="AJ85" s="709"/>
      <c r="AK85" s="710"/>
      <c r="AL85" s="710"/>
      <c r="AM85" s="710"/>
      <c r="AN85" s="710"/>
      <c r="AO85" s="710"/>
      <c r="AP85" s="710"/>
      <c r="AQ85" s="710"/>
      <c r="AR85" s="711" t="str">
        <f t="shared" si="3"/>
        <v/>
      </c>
      <c r="AS85" s="711"/>
      <c r="AT85" s="711"/>
      <c r="AU85" s="711"/>
      <c r="AV85" s="711"/>
      <c r="AW85" s="711"/>
      <c r="AX85" s="712"/>
      <c r="AY85" s="25"/>
      <c r="BA85" s="204"/>
      <c r="BB85" s="204"/>
      <c r="BC85" s="204"/>
      <c r="BD85" s="204"/>
      <c r="BE85" s="204"/>
      <c r="BF85" s="204"/>
      <c r="BG85" s="204"/>
      <c r="BH85" s="204"/>
      <c r="BI85" s="204"/>
      <c r="BJ85" s="204"/>
      <c r="BK85" s="204"/>
    </row>
    <row r="86" spans="1:63" ht="16.5" thickBot="1" x14ac:dyDescent="0.3">
      <c r="A86" s="20"/>
      <c r="B86" s="785" t="str">
        <f>'Lookup Key'!AE2</f>
        <v>Educator Training</v>
      </c>
      <c r="C86" s="786"/>
      <c r="D86" s="786"/>
      <c r="E86" s="786"/>
      <c r="F86" s="786"/>
      <c r="G86" s="786"/>
      <c r="H86" s="786"/>
      <c r="I86" s="786"/>
      <c r="J86" s="786"/>
      <c r="K86" s="786"/>
      <c r="L86" s="786"/>
      <c r="M86" s="786"/>
      <c r="N86" s="786"/>
      <c r="O86" s="786"/>
      <c r="P86" s="786"/>
      <c r="Q86" s="786"/>
      <c r="R86" s="786"/>
      <c r="S86" s="786"/>
      <c r="T86" s="786"/>
      <c r="U86" s="786"/>
      <c r="V86" s="786"/>
      <c r="W86" s="786"/>
      <c r="X86" s="786"/>
      <c r="Y86" s="786"/>
      <c r="Z86" s="786"/>
      <c r="AA86" s="786"/>
      <c r="AB86" s="786"/>
      <c r="AC86" s="786"/>
      <c r="AD86" s="786"/>
      <c r="AE86" s="786"/>
      <c r="AF86" s="786"/>
      <c r="AG86" s="786"/>
      <c r="AH86" s="786"/>
      <c r="AI86" s="786"/>
      <c r="AJ86" s="786"/>
      <c r="AK86" s="786"/>
      <c r="AL86" s="786"/>
      <c r="AM86" s="786"/>
      <c r="AN86" s="786"/>
      <c r="AO86" s="786"/>
      <c r="AP86" s="786"/>
      <c r="AQ86" s="786"/>
      <c r="AR86" s="786"/>
      <c r="AS86" s="786"/>
      <c r="AT86" s="786"/>
      <c r="AU86" s="786"/>
      <c r="AV86" s="786"/>
      <c r="AW86" s="786"/>
      <c r="AX86" s="787"/>
      <c r="AY86" s="25"/>
    </row>
    <row r="87" spans="1:63" ht="16.5" thickBot="1" x14ac:dyDescent="0.3">
      <c r="A87" s="20"/>
      <c r="B87" s="788" t="s">
        <v>2258</v>
      </c>
      <c r="C87" s="789"/>
      <c r="D87" s="789"/>
      <c r="E87" s="789"/>
      <c r="F87" s="789"/>
      <c r="G87" s="789"/>
      <c r="H87" s="789"/>
      <c r="I87" s="789"/>
      <c r="J87" s="789"/>
      <c r="K87" s="789"/>
      <c r="L87" s="789"/>
      <c r="M87" s="789"/>
      <c r="N87" s="789"/>
      <c r="O87" s="789"/>
      <c r="P87" s="789"/>
      <c r="Q87" s="789"/>
      <c r="R87" s="789"/>
      <c r="S87" s="789"/>
      <c r="T87" s="789"/>
      <c r="U87" s="789"/>
      <c r="V87" s="789"/>
      <c r="W87" s="789"/>
      <c r="X87" s="789"/>
      <c r="Y87" s="789"/>
      <c r="Z87" s="789"/>
      <c r="AA87" s="789"/>
      <c r="AB87" s="789"/>
      <c r="AC87" s="789"/>
      <c r="AD87" s="790"/>
      <c r="AE87" s="791" t="s">
        <v>2259</v>
      </c>
      <c r="AF87" s="792"/>
      <c r="AG87" s="792"/>
      <c r="AH87" s="792"/>
      <c r="AI87" s="792"/>
      <c r="AJ87" s="793"/>
      <c r="AK87" s="791" t="s">
        <v>2260</v>
      </c>
      <c r="AL87" s="792"/>
      <c r="AM87" s="792"/>
      <c r="AN87" s="792"/>
      <c r="AO87" s="792"/>
      <c r="AP87" s="792"/>
      <c r="AQ87" s="793"/>
      <c r="AR87" s="791" t="s">
        <v>2261</v>
      </c>
      <c r="AS87" s="792"/>
      <c r="AT87" s="792"/>
      <c r="AU87" s="792"/>
      <c r="AV87" s="792"/>
      <c r="AW87" s="792"/>
      <c r="AX87" s="794"/>
      <c r="AY87" s="25"/>
    </row>
    <row r="88" spans="1:63" ht="15" customHeight="1" x14ac:dyDescent="0.25">
      <c r="A88" s="20"/>
      <c r="B88" s="723"/>
      <c r="C88" s="724"/>
      <c r="D88" s="724"/>
      <c r="E88" s="724"/>
      <c r="F88" s="724"/>
      <c r="G88" s="724"/>
      <c r="H88" s="724"/>
      <c r="I88" s="724"/>
      <c r="J88" s="724"/>
      <c r="K88" s="724"/>
      <c r="L88" s="724"/>
      <c r="M88" s="724"/>
      <c r="N88" s="724"/>
      <c r="O88" s="724"/>
      <c r="P88" s="724"/>
      <c r="Q88" s="724"/>
      <c r="R88" s="724"/>
      <c r="S88" s="724"/>
      <c r="T88" s="724"/>
      <c r="U88" s="724"/>
      <c r="V88" s="724"/>
      <c r="W88" s="724"/>
      <c r="X88" s="724"/>
      <c r="Y88" s="724"/>
      <c r="Z88" s="724"/>
      <c r="AA88" s="724"/>
      <c r="AB88" s="724"/>
      <c r="AC88" s="724"/>
      <c r="AD88" s="725"/>
      <c r="AE88" s="726"/>
      <c r="AF88" s="726"/>
      <c r="AG88" s="726"/>
      <c r="AH88" s="726"/>
      <c r="AI88" s="726"/>
      <c r="AJ88" s="726"/>
      <c r="AK88" s="727"/>
      <c r="AL88" s="727"/>
      <c r="AM88" s="727"/>
      <c r="AN88" s="727"/>
      <c r="AO88" s="727"/>
      <c r="AP88" s="727"/>
      <c r="AQ88" s="727"/>
      <c r="AR88" s="728" t="str">
        <f>IF(B88="","",IF(COUNTBLANK(B88)+COUNTBLANK(AE88)+COUNTBLANK(AK88)=0,AE88*AK88,"-"))</f>
        <v/>
      </c>
      <c r="AS88" s="728"/>
      <c r="AT88" s="728"/>
      <c r="AU88" s="728"/>
      <c r="AV88" s="728"/>
      <c r="AW88" s="728"/>
      <c r="AX88" s="729"/>
      <c r="AY88" s="25"/>
    </row>
    <row r="89" spans="1:63" ht="15" customHeight="1" x14ac:dyDescent="0.25">
      <c r="A89" s="20"/>
      <c r="B89" s="689"/>
      <c r="C89" s="690"/>
      <c r="D89" s="690"/>
      <c r="E89" s="690"/>
      <c r="F89" s="690"/>
      <c r="G89" s="690"/>
      <c r="H89" s="690"/>
      <c r="I89" s="690"/>
      <c r="J89" s="690"/>
      <c r="K89" s="690"/>
      <c r="L89" s="690"/>
      <c r="M89" s="690"/>
      <c r="N89" s="690"/>
      <c r="O89" s="690"/>
      <c r="P89" s="690"/>
      <c r="Q89" s="690"/>
      <c r="R89" s="690"/>
      <c r="S89" s="690"/>
      <c r="T89" s="690"/>
      <c r="U89" s="690"/>
      <c r="V89" s="690"/>
      <c r="W89" s="690"/>
      <c r="X89" s="690"/>
      <c r="Y89" s="690"/>
      <c r="Z89" s="690"/>
      <c r="AA89" s="690"/>
      <c r="AB89" s="690"/>
      <c r="AC89" s="690"/>
      <c r="AD89" s="691"/>
      <c r="AE89" s="692"/>
      <c r="AF89" s="692"/>
      <c r="AG89" s="692"/>
      <c r="AH89" s="692"/>
      <c r="AI89" s="692"/>
      <c r="AJ89" s="692"/>
      <c r="AK89" s="705"/>
      <c r="AL89" s="705"/>
      <c r="AM89" s="705"/>
      <c r="AN89" s="705"/>
      <c r="AO89" s="705"/>
      <c r="AP89" s="705"/>
      <c r="AQ89" s="705"/>
      <c r="AR89" s="696" t="str">
        <f t="shared" ref="AR89:AR102" si="4">IF(B89="","",IF(COUNTBLANK(B89)+COUNTBLANK(AE89)+COUNTBLANK(AK89)=0,AE89*AK89,"-"))</f>
        <v/>
      </c>
      <c r="AS89" s="696"/>
      <c r="AT89" s="696"/>
      <c r="AU89" s="696"/>
      <c r="AV89" s="696"/>
      <c r="AW89" s="696"/>
      <c r="AX89" s="697"/>
      <c r="AY89" s="25"/>
    </row>
    <row r="90" spans="1:63" ht="15" customHeight="1" x14ac:dyDescent="0.25">
      <c r="A90" s="20"/>
      <c r="B90" s="698"/>
      <c r="C90" s="699"/>
      <c r="D90" s="699"/>
      <c r="E90" s="699"/>
      <c r="F90" s="699"/>
      <c r="G90" s="699"/>
      <c r="H90" s="699"/>
      <c r="I90" s="699"/>
      <c r="J90" s="699"/>
      <c r="K90" s="699"/>
      <c r="L90" s="699"/>
      <c r="M90" s="699"/>
      <c r="N90" s="699"/>
      <c r="O90" s="699"/>
      <c r="P90" s="699"/>
      <c r="Q90" s="699"/>
      <c r="R90" s="699"/>
      <c r="S90" s="699"/>
      <c r="T90" s="699"/>
      <c r="U90" s="699"/>
      <c r="V90" s="699"/>
      <c r="W90" s="699"/>
      <c r="X90" s="699"/>
      <c r="Y90" s="699"/>
      <c r="Z90" s="699"/>
      <c r="AA90" s="699"/>
      <c r="AB90" s="699"/>
      <c r="AC90" s="699"/>
      <c r="AD90" s="700"/>
      <c r="AE90" s="701"/>
      <c r="AF90" s="701"/>
      <c r="AG90" s="701"/>
      <c r="AH90" s="701"/>
      <c r="AI90" s="701"/>
      <c r="AJ90" s="701"/>
      <c r="AK90" s="702"/>
      <c r="AL90" s="702"/>
      <c r="AM90" s="702"/>
      <c r="AN90" s="702"/>
      <c r="AO90" s="702"/>
      <c r="AP90" s="702"/>
      <c r="AQ90" s="702"/>
      <c r="AR90" s="703" t="str">
        <f t="shared" si="4"/>
        <v/>
      </c>
      <c r="AS90" s="703"/>
      <c r="AT90" s="703"/>
      <c r="AU90" s="703"/>
      <c r="AV90" s="703"/>
      <c r="AW90" s="703"/>
      <c r="AX90" s="704"/>
      <c r="AY90" s="25"/>
    </row>
    <row r="91" spans="1:63" ht="15" customHeight="1" x14ac:dyDescent="0.25">
      <c r="A91" s="20"/>
      <c r="B91" s="689"/>
      <c r="C91" s="690"/>
      <c r="D91" s="690"/>
      <c r="E91" s="690"/>
      <c r="F91" s="690"/>
      <c r="G91" s="690"/>
      <c r="H91" s="690"/>
      <c r="I91" s="690"/>
      <c r="J91" s="690"/>
      <c r="K91" s="690"/>
      <c r="L91" s="690"/>
      <c r="M91" s="690"/>
      <c r="N91" s="690"/>
      <c r="O91" s="690"/>
      <c r="P91" s="690"/>
      <c r="Q91" s="690"/>
      <c r="R91" s="690"/>
      <c r="S91" s="690"/>
      <c r="T91" s="690"/>
      <c r="U91" s="690"/>
      <c r="V91" s="690"/>
      <c r="W91" s="690"/>
      <c r="X91" s="690"/>
      <c r="Y91" s="690"/>
      <c r="Z91" s="690"/>
      <c r="AA91" s="690"/>
      <c r="AB91" s="690"/>
      <c r="AC91" s="690"/>
      <c r="AD91" s="691"/>
      <c r="AE91" s="692"/>
      <c r="AF91" s="692"/>
      <c r="AG91" s="692"/>
      <c r="AH91" s="692"/>
      <c r="AI91" s="692"/>
      <c r="AJ91" s="692"/>
      <c r="AK91" s="705"/>
      <c r="AL91" s="705"/>
      <c r="AM91" s="705"/>
      <c r="AN91" s="705"/>
      <c r="AO91" s="705"/>
      <c r="AP91" s="705"/>
      <c r="AQ91" s="705"/>
      <c r="AR91" s="696" t="str">
        <f t="shared" si="4"/>
        <v/>
      </c>
      <c r="AS91" s="696"/>
      <c r="AT91" s="696"/>
      <c r="AU91" s="696"/>
      <c r="AV91" s="696"/>
      <c r="AW91" s="696"/>
      <c r="AX91" s="697"/>
      <c r="AY91" s="25"/>
    </row>
    <row r="92" spans="1:63" ht="15.75" customHeight="1" x14ac:dyDescent="0.25">
      <c r="A92" s="20"/>
      <c r="B92" s="698"/>
      <c r="C92" s="699"/>
      <c r="D92" s="699"/>
      <c r="E92" s="699"/>
      <c r="F92" s="699"/>
      <c r="G92" s="699"/>
      <c r="H92" s="699"/>
      <c r="I92" s="699"/>
      <c r="J92" s="699"/>
      <c r="K92" s="699"/>
      <c r="L92" s="699"/>
      <c r="M92" s="699"/>
      <c r="N92" s="699"/>
      <c r="O92" s="699"/>
      <c r="P92" s="699"/>
      <c r="Q92" s="699"/>
      <c r="R92" s="699"/>
      <c r="S92" s="699"/>
      <c r="T92" s="699"/>
      <c r="U92" s="699"/>
      <c r="V92" s="699"/>
      <c r="W92" s="699"/>
      <c r="X92" s="699"/>
      <c r="Y92" s="699"/>
      <c r="Z92" s="699"/>
      <c r="AA92" s="699"/>
      <c r="AB92" s="699"/>
      <c r="AC92" s="699"/>
      <c r="AD92" s="700"/>
      <c r="AE92" s="701"/>
      <c r="AF92" s="701"/>
      <c r="AG92" s="701"/>
      <c r="AH92" s="701"/>
      <c r="AI92" s="701"/>
      <c r="AJ92" s="701"/>
      <c r="AK92" s="702"/>
      <c r="AL92" s="702"/>
      <c r="AM92" s="702"/>
      <c r="AN92" s="702"/>
      <c r="AO92" s="702"/>
      <c r="AP92" s="702"/>
      <c r="AQ92" s="702"/>
      <c r="AR92" s="703" t="str">
        <f t="shared" si="4"/>
        <v/>
      </c>
      <c r="AS92" s="703"/>
      <c r="AT92" s="703"/>
      <c r="AU92" s="703"/>
      <c r="AV92" s="703"/>
      <c r="AW92" s="703"/>
      <c r="AX92" s="704"/>
      <c r="AY92" s="25"/>
    </row>
    <row r="93" spans="1:63" x14ac:dyDescent="0.25">
      <c r="A93" s="20"/>
      <c r="B93" s="689"/>
      <c r="C93" s="690"/>
      <c r="D93" s="690"/>
      <c r="E93" s="690"/>
      <c r="F93" s="690"/>
      <c r="G93" s="690"/>
      <c r="H93" s="690"/>
      <c r="I93" s="690"/>
      <c r="J93" s="690"/>
      <c r="K93" s="690"/>
      <c r="L93" s="690"/>
      <c r="M93" s="690"/>
      <c r="N93" s="690"/>
      <c r="O93" s="690"/>
      <c r="P93" s="690"/>
      <c r="Q93" s="690"/>
      <c r="R93" s="690"/>
      <c r="S93" s="690"/>
      <c r="T93" s="690"/>
      <c r="U93" s="690"/>
      <c r="V93" s="690"/>
      <c r="W93" s="690"/>
      <c r="X93" s="690"/>
      <c r="Y93" s="690"/>
      <c r="Z93" s="690"/>
      <c r="AA93" s="690"/>
      <c r="AB93" s="690"/>
      <c r="AC93" s="690"/>
      <c r="AD93" s="691"/>
      <c r="AE93" s="692"/>
      <c r="AF93" s="692"/>
      <c r="AG93" s="692"/>
      <c r="AH93" s="692"/>
      <c r="AI93" s="692"/>
      <c r="AJ93" s="692"/>
      <c r="AK93" s="705"/>
      <c r="AL93" s="705"/>
      <c r="AM93" s="705"/>
      <c r="AN93" s="705"/>
      <c r="AO93" s="705"/>
      <c r="AP93" s="705"/>
      <c r="AQ93" s="705"/>
      <c r="AR93" s="696" t="str">
        <f t="shared" si="4"/>
        <v/>
      </c>
      <c r="AS93" s="696"/>
      <c r="AT93" s="696"/>
      <c r="AU93" s="696"/>
      <c r="AV93" s="696"/>
      <c r="AW93" s="696"/>
      <c r="AX93" s="697"/>
      <c r="AY93" s="25"/>
      <c r="BA93" s="204"/>
      <c r="BB93" s="204"/>
      <c r="BC93" s="204"/>
      <c r="BD93" s="204"/>
      <c r="BE93" s="204"/>
      <c r="BF93" s="204"/>
      <c r="BG93" s="204"/>
      <c r="BH93" s="204"/>
      <c r="BI93" s="204"/>
      <c r="BJ93" s="204"/>
      <c r="BK93" s="204"/>
    </row>
    <row r="94" spans="1:63" x14ac:dyDescent="0.25">
      <c r="A94" s="20"/>
      <c r="B94" s="698"/>
      <c r="C94" s="699"/>
      <c r="D94" s="699"/>
      <c r="E94" s="699"/>
      <c r="F94" s="699"/>
      <c r="G94" s="699"/>
      <c r="H94" s="699"/>
      <c r="I94" s="699"/>
      <c r="J94" s="699"/>
      <c r="K94" s="699"/>
      <c r="L94" s="699"/>
      <c r="M94" s="699"/>
      <c r="N94" s="699"/>
      <c r="O94" s="699"/>
      <c r="P94" s="699"/>
      <c r="Q94" s="699"/>
      <c r="R94" s="699"/>
      <c r="S94" s="699"/>
      <c r="T94" s="699"/>
      <c r="U94" s="699"/>
      <c r="V94" s="699"/>
      <c r="W94" s="699"/>
      <c r="X94" s="699"/>
      <c r="Y94" s="699"/>
      <c r="Z94" s="699"/>
      <c r="AA94" s="699"/>
      <c r="AB94" s="699"/>
      <c r="AC94" s="699"/>
      <c r="AD94" s="700"/>
      <c r="AE94" s="701"/>
      <c r="AF94" s="701"/>
      <c r="AG94" s="701"/>
      <c r="AH94" s="701"/>
      <c r="AI94" s="701"/>
      <c r="AJ94" s="701"/>
      <c r="AK94" s="702"/>
      <c r="AL94" s="702"/>
      <c r="AM94" s="702"/>
      <c r="AN94" s="702"/>
      <c r="AO94" s="702"/>
      <c r="AP94" s="702"/>
      <c r="AQ94" s="702"/>
      <c r="AR94" s="703" t="str">
        <f t="shared" si="4"/>
        <v/>
      </c>
      <c r="AS94" s="703"/>
      <c r="AT94" s="703"/>
      <c r="AU94" s="703"/>
      <c r="AV94" s="703"/>
      <c r="AW94" s="703"/>
      <c r="AX94" s="704"/>
      <c r="AY94" s="25"/>
      <c r="BA94" s="204"/>
      <c r="BB94" s="204"/>
      <c r="BC94" s="204"/>
      <c r="BD94" s="204"/>
      <c r="BE94" s="204"/>
      <c r="BF94" s="204"/>
      <c r="BG94" s="204"/>
      <c r="BH94" s="204"/>
      <c r="BI94" s="204"/>
      <c r="BJ94" s="204"/>
      <c r="BK94" s="204"/>
    </row>
    <row r="95" spans="1:63" x14ac:dyDescent="0.25">
      <c r="A95" s="20"/>
      <c r="B95" s="689"/>
      <c r="C95" s="690"/>
      <c r="D95" s="690"/>
      <c r="E95" s="690"/>
      <c r="F95" s="690"/>
      <c r="G95" s="690"/>
      <c r="H95" s="690"/>
      <c r="I95" s="690"/>
      <c r="J95" s="690"/>
      <c r="K95" s="690"/>
      <c r="L95" s="690"/>
      <c r="M95" s="690"/>
      <c r="N95" s="690"/>
      <c r="O95" s="690"/>
      <c r="P95" s="690"/>
      <c r="Q95" s="690"/>
      <c r="R95" s="690"/>
      <c r="S95" s="690"/>
      <c r="T95" s="690"/>
      <c r="U95" s="690"/>
      <c r="V95" s="690"/>
      <c r="W95" s="690"/>
      <c r="X95" s="690"/>
      <c r="Y95" s="690"/>
      <c r="Z95" s="690"/>
      <c r="AA95" s="690"/>
      <c r="AB95" s="690"/>
      <c r="AC95" s="690"/>
      <c r="AD95" s="691"/>
      <c r="AE95" s="692"/>
      <c r="AF95" s="692"/>
      <c r="AG95" s="692"/>
      <c r="AH95" s="692"/>
      <c r="AI95" s="692"/>
      <c r="AJ95" s="692"/>
      <c r="AK95" s="705"/>
      <c r="AL95" s="705"/>
      <c r="AM95" s="705"/>
      <c r="AN95" s="705"/>
      <c r="AO95" s="705"/>
      <c r="AP95" s="705"/>
      <c r="AQ95" s="705"/>
      <c r="AR95" s="696" t="str">
        <f t="shared" si="4"/>
        <v/>
      </c>
      <c r="AS95" s="696"/>
      <c r="AT95" s="696"/>
      <c r="AU95" s="696"/>
      <c r="AV95" s="696"/>
      <c r="AW95" s="696"/>
      <c r="AX95" s="697"/>
      <c r="AY95" s="25"/>
      <c r="BA95" s="204"/>
      <c r="BB95" s="204"/>
      <c r="BC95" s="204"/>
      <c r="BD95" s="204"/>
      <c r="BE95" s="204"/>
      <c r="BF95" s="204"/>
      <c r="BG95" s="204"/>
      <c r="BH95" s="204"/>
      <c r="BI95" s="204"/>
      <c r="BJ95" s="204"/>
      <c r="BK95" s="204"/>
    </row>
    <row r="96" spans="1:63" x14ac:dyDescent="0.25">
      <c r="A96" s="20"/>
      <c r="B96" s="698"/>
      <c r="C96" s="699"/>
      <c r="D96" s="699"/>
      <c r="E96" s="699"/>
      <c r="F96" s="699"/>
      <c r="G96" s="699"/>
      <c r="H96" s="699"/>
      <c r="I96" s="699"/>
      <c r="J96" s="699"/>
      <c r="K96" s="699"/>
      <c r="L96" s="699"/>
      <c r="M96" s="699"/>
      <c r="N96" s="699"/>
      <c r="O96" s="699"/>
      <c r="P96" s="699"/>
      <c r="Q96" s="699"/>
      <c r="R96" s="699"/>
      <c r="S96" s="699"/>
      <c r="T96" s="699"/>
      <c r="U96" s="699"/>
      <c r="V96" s="699"/>
      <c r="W96" s="699"/>
      <c r="X96" s="699"/>
      <c r="Y96" s="699"/>
      <c r="Z96" s="699"/>
      <c r="AA96" s="699"/>
      <c r="AB96" s="699"/>
      <c r="AC96" s="699"/>
      <c r="AD96" s="700"/>
      <c r="AE96" s="701"/>
      <c r="AF96" s="701"/>
      <c r="AG96" s="701"/>
      <c r="AH96" s="701"/>
      <c r="AI96" s="701"/>
      <c r="AJ96" s="701"/>
      <c r="AK96" s="702"/>
      <c r="AL96" s="702"/>
      <c r="AM96" s="702"/>
      <c r="AN96" s="702"/>
      <c r="AO96" s="702"/>
      <c r="AP96" s="702"/>
      <c r="AQ96" s="702"/>
      <c r="AR96" s="703" t="str">
        <f t="shared" si="4"/>
        <v/>
      </c>
      <c r="AS96" s="703"/>
      <c r="AT96" s="703"/>
      <c r="AU96" s="703"/>
      <c r="AV96" s="703"/>
      <c r="AW96" s="703"/>
      <c r="AX96" s="704"/>
      <c r="AY96" s="25"/>
      <c r="BA96" s="204"/>
      <c r="BB96" s="204"/>
      <c r="BC96" s="204"/>
      <c r="BD96" s="204"/>
      <c r="BE96" s="204"/>
      <c r="BF96" s="204"/>
      <c r="BG96" s="204"/>
      <c r="BH96" s="204"/>
      <c r="BI96" s="204"/>
      <c r="BJ96" s="204"/>
      <c r="BK96" s="204"/>
    </row>
    <row r="97" spans="1:65" x14ac:dyDescent="0.25">
      <c r="A97" s="20"/>
      <c r="B97" s="689"/>
      <c r="C97" s="690"/>
      <c r="D97" s="690"/>
      <c r="E97" s="690"/>
      <c r="F97" s="690"/>
      <c r="G97" s="690"/>
      <c r="H97" s="690"/>
      <c r="I97" s="690"/>
      <c r="J97" s="690"/>
      <c r="K97" s="690"/>
      <c r="L97" s="690"/>
      <c r="M97" s="690"/>
      <c r="N97" s="690"/>
      <c r="O97" s="690"/>
      <c r="P97" s="690"/>
      <c r="Q97" s="690"/>
      <c r="R97" s="690"/>
      <c r="S97" s="690"/>
      <c r="T97" s="690"/>
      <c r="U97" s="690"/>
      <c r="V97" s="690"/>
      <c r="W97" s="690"/>
      <c r="X97" s="690"/>
      <c r="Y97" s="690"/>
      <c r="Z97" s="690"/>
      <c r="AA97" s="690"/>
      <c r="AB97" s="690"/>
      <c r="AC97" s="690"/>
      <c r="AD97" s="691"/>
      <c r="AE97" s="692"/>
      <c r="AF97" s="692"/>
      <c r="AG97" s="692"/>
      <c r="AH97" s="692"/>
      <c r="AI97" s="692"/>
      <c r="AJ97" s="692"/>
      <c r="AK97" s="705"/>
      <c r="AL97" s="705"/>
      <c r="AM97" s="705"/>
      <c r="AN97" s="705"/>
      <c r="AO97" s="705"/>
      <c r="AP97" s="705"/>
      <c r="AQ97" s="705"/>
      <c r="AR97" s="696" t="str">
        <f t="shared" si="4"/>
        <v/>
      </c>
      <c r="AS97" s="696"/>
      <c r="AT97" s="696"/>
      <c r="AU97" s="696"/>
      <c r="AV97" s="696"/>
      <c r="AW97" s="696"/>
      <c r="AX97" s="697"/>
      <c r="AY97" s="25"/>
      <c r="BA97" s="204"/>
      <c r="BB97" s="204"/>
      <c r="BC97" s="204"/>
      <c r="BD97" s="204"/>
      <c r="BE97" s="204"/>
      <c r="BF97" s="204"/>
      <c r="BG97" s="204"/>
      <c r="BH97" s="204"/>
      <c r="BI97" s="204"/>
      <c r="BJ97" s="204"/>
      <c r="BK97" s="204"/>
    </row>
    <row r="98" spans="1:65" x14ac:dyDescent="0.25">
      <c r="A98" s="20"/>
      <c r="B98" s="698"/>
      <c r="C98" s="699"/>
      <c r="D98" s="699"/>
      <c r="E98" s="699"/>
      <c r="F98" s="699"/>
      <c r="G98" s="699"/>
      <c r="H98" s="699"/>
      <c r="I98" s="699"/>
      <c r="J98" s="699"/>
      <c r="K98" s="699"/>
      <c r="L98" s="699"/>
      <c r="M98" s="699"/>
      <c r="N98" s="699"/>
      <c r="O98" s="699"/>
      <c r="P98" s="699"/>
      <c r="Q98" s="699"/>
      <c r="R98" s="699"/>
      <c r="S98" s="699"/>
      <c r="T98" s="699"/>
      <c r="U98" s="699"/>
      <c r="V98" s="699"/>
      <c r="W98" s="699"/>
      <c r="X98" s="699"/>
      <c r="Y98" s="699"/>
      <c r="Z98" s="699"/>
      <c r="AA98" s="699"/>
      <c r="AB98" s="699"/>
      <c r="AC98" s="699"/>
      <c r="AD98" s="700"/>
      <c r="AE98" s="701"/>
      <c r="AF98" s="701"/>
      <c r="AG98" s="701"/>
      <c r="AH98" s="701"/>
      <c r="AI98" s="701"/>
      <c r="AJ98" s="701"/>
      <c r="AK98" s="702"/>
      <c r="AL98" s="702"/>
      <c r="AM98" s="702"/>
      <c r="AN98" s="702"/>
      <c r="AO98" s="702"/>
      <c r="AP98" s="702"/>
      <c r="AQ98" s="702"/>
      <c r="AR98" s="703" t="str">
        <f t="shared" si="4"/>
        <v/>
      </c>
      <c r="AS98" s="703"/>
      <c r="AT98" s="703"/>
      <c r="AU98" s="703"/>
      <c r="AV98" s="703"/>
      <c r="AW98" s="703"/>
      <c r="AX98" s="704"/>
      <c r="AY98" s="25"/>
      <c r="BA98" s="204"/>
      <c r="BB98" s="204"/>
      <c r="BC98" s="204"/>
      <c r="BD98" s="204"/>
      <c r="BE98" s="204"/>
      <c r="BF98" s="204"/>
      <c r="BG98" s="204"/>
      <c r="BH98" s="204"/>
      <c r="BI98" s="204"/>
      <c r="BJ98" s="204"/>
      <c r="BK98" s="204"/>
    </row>
    <row r="99" spans="1:65" x14ac:dyDescent="0.25">
      <c r="A99" s="20"/>
      <c r="B99" s="689"/>
      <c r="C99" s="690"/>
      <c r="D99" s="690"/>
      <c r="E99" s="690"/>
      <c r="F99" s="690"/>
      <c r="G99" s="690"/>
      <c r="H99" s="690"/>
      <c r="I99" s="690"/>
      <c r="J99" s="690"/>
      <c r="K99" s="690"/>
      <c r="L99" s="690"/>
      <c r="M99" s="690"/>
      <c r="N99" s="690"/>
      <c r="O99" s="690"/>
      <c r="P99" s="690"/>
      <c r="Q99" s="690"/>
      <c r="R99" s="690"/>
      <c r="S99" s="690"/>
      <c r="T99" s="690"/>
      <c r="U99" s="690"/>
      <c r="V99" s="690"/>
      <c r="W99" s="690"/>
      <c r="X99" s="690"/>
      <c r="Y99" s="690"/>
      <c r="Z99" s="690"/>
      <c r="AA99" s="690"/>
      <c r="AB99" s="690"/>
      <c r="AC99" s="690"/>
      <c r="AD99" s="691"/>
      <c r="AE99" s="692"/>
      <c r="AF99" s="692"/>
      <c r="AG99" s="692"/>
      <c r="AH99" s="692"/>
      <c r="AI99" s="692"/>
      <c r="AJ99" s="692"/>
      <c r="AK99" s="705"/>
      <c r="AL99" s="705"/>
      <c r="AM99" s="705"/>
      <c r="AN99" s="705"/>
      <c r="AO99" s="705"/>
      <c r="AP99" s="705"/>
      <c r="AQ99" s="705"/>
      <c r="AR99" s="696" t="str">
        <f t="shared" si="4"/>
        <v/>
      </c>
      <c r="AS99" s="696"/>
      <c r="AT99" s="696"/>
      <c r="AU99" s="696"/>
      <c r="AV99" s="696"/>
      <c r="AW99" s="696"/>
      <c r="AX99" s="697"/>
      <c r="AY99" s="25"/>
      <c r="BA99" s="204"/>
      <c r="BB99" s="204"/>
      <c r="BC99" s="204"/>
      <c r="BD99" s="204"/>
      <c r="BE99" s="204"/>
      <c r="BF99" s="204"/>
      <c r="BG99" s="204"/>
      <c r="BH99" s="204"/>
      <c r="BI99" s="204"/>
      <c r="BJ99" s="204"/>
      <c r="BK99" s="204"/>
    </row>
    <row r="100" spans="1:65" x14ac:dyDescent="0.25">
      <c r="A100" s="20"/>
      <c r="B100" s="698"/>
      <c r="C100" s="699"/>
      <c r="D100" s="699"/>
      <c r="E100" s="699"/>
      <c r="F100" s="699"/>
      <c r="G100" s="699"/>
      <c r="H100" s="699"/>
      <c r="I100" s="699"/>
      <c r="J100" s="699"/>
      <c r="K100" s="699"/>
      <c r="L100" s="699"/>
      <c r="M100" s="699"/>
      <c r="N100" s="699"/>
      <c r="O100" s="699"/>
      <c r="P100" s="699"/>
      <c r="Q100" s="699"/>
      <c r="R100" s="699"/>
      <c r="S100" s="699"/>
      <c r="T100" s="699"/>
      <c r="U100" s="699"/>
      <c r="V100" s="699"/>
      <c r="W100" s="699"/>
      <c r="X100" s="699"/>
      <c r="Y100" s="699"/>
      <c r="Z100" s="699"/>
      <c r="AA100" s="699"/>
      <c r="AB100" s="699"/>
      <c r="AC100" s="699"/>
      <c r="AD100" s="700"/>
      <c r="AE100" s="701"/>
      <c r="AF100" s="701"/>
      <c r="AG100" s="701"/>
      <c r="AH100" s="701"/>
      <c r="AI100" s="701"/>
      <c r="AJ100" s="701"/>
      <c r="AK100" s="702"/>
      <c r="AL100" s="702"/>
      <c r="AM100" s="702"/>
      <c r="AN100" s="702"/>
      <c r="AO100" s="702"/>
      <c r="AP100" s="702"/>
      <c r="AQ100" s="702"/>
      <c r="AR100" s="703" t="str">
        <f t="shared" si="4"/>
        <v/>
      </c>
      <c r="AS100" s="703"/>
      <c r="AT100" s="703"/>
      <c r="AU100" s="703"/>
      <c r="AV100" s="703"/>
      <c r="AW100" s="703"/>
      <c r="AX100" s="704"/>
      <c r="AY100" s="25"/>
      <c r="BA100" s="204"/>
      <c r="BB100" s="204"/>
      <c r="BC100" s="204"/>
      <c r="BD100" s="204"/>
      <c r="BE100" s="204"/>
      <c r="BF100" s="204"/>
      <c r="BG100" s="204"/>
      <c r="BH100" s="204"/>
      <c r="BI100" s="204"/>
      <c r="BJ100" s="204"/>
      <c r="BK100" s="204"/>
    </row>
    <row r="101" spans="1:65" x14ac:dyDescent="0.25">
      <c r="A101" s="20"/>
      <c r="B101" s="689"/>
      <c r="C101" s="690"/>
      <c r="D101" s="690"/>
      <c r="E101" s="690"/>
      <c r="F101" s="690"/>
      <c r="G101" s="690"/>
      <c r="H101" s="690"/>
      <c r="I101" s="690"/>
      <c r="J101" s="690"/>
      <c r="K101" s="690"/>
      <c r="L101" s="690"/>
      <c r="M101" s="690"/>
      <c r="N101" s="690"/>
      <c r="O101" s="690"/>
      <c r="P101" s="690"/>
      <c r="Q101" s="690"/>
      <c r="R101" s="690"/>
      <c r="S101" s="690"/>
      <c r="T101" s="690"/>
      <c r="U101" s="690"/>
      <c r="V101" s="690"/>
      <c r="W101" s="690"/>
      <c r="X101" s="690"/>
      <c r="Y101" s="690"/>
      <c r="Z101" s="690"/>
      <c r="AA101" s="690"/>
      <c r="AB101" s="690"/>
      <c r="AC101" s="690"/>
      <c r="AD101" s="691"/>
      <c r="AE101" s="692"/>
      <c r="AF101" s="692"/>
      <c r="AG101" s="692"/>
      <c r="AH101" s="692"/>
      <c r="AI101" s="692"/>
      <c r="AJ101" s="692"/>
      <c r="AK101" s="705"/>
      <c r="AL101" s="705"/>
      <c r="AM101" s="705"/>
      <c r="AN101" s="705"/>
      <c r="AO101" s="705"/>
      <c r="AP101" s="705"/>
      <c r="AQ101" s="705"/>
      <c r="AR101" s="696" t="str">
        <f t="shared" si="4"/>
        <v/>
      </c>
      <c r="AS101" s="696"/>
      <c r="AT101" s="696"/>
      <c r="AU101" s="696"/>
      <c r="AV101" s="696"/>
      <c r="AW101" s="696"/>
      <c r="AX101" s="697"/>
      <c r="AY101" s="25"/>
      <c r="BA101" s="204"/>
      <c r="BB101" s="204"/>
      <c r="BC101" s="204"/>
      <c r="BD101" s="204"/>
      <c r="BE101" s="204"/>
      <c r="BF101" s="204"/>
      <c r="BG101" s="204"/>
      <c r="BH101" s="204"/>
      <c r="BI101" s="204"/>
      <c r="BJ101" s="204"/>
      <c r="BK101" s="204"/>
    </row>
    <row r="102" spans="1:65" ht="15.75" thickBot="1" x14ac:dyDescent="0.3">
      <c r="A102" s="20"/>
      <c r="B102" s="682"/>
      <c r="C102" s="683"/>
      <c r="D102" s="683"/>
      <c r="E102" s="683"/>
      <c r="F102" s="683"/>
      <c r="G102" s="683"/>
      <c r="H102" s="683"/>
      <c r="I102" s="683"/>
      <c r="J102" s="683"/>
      <c r="K102" s="683"/>
      <c r="L102" s="683"/>
      <c r="M102" s="683"/>
      <c r="N102" s="683"/>
      <c r="O102" s="683"/>
      <c r="P102" s="683"/>
      <c r="Q102" s="683"/>
      <c r="R102" s="683"/>
      <c r="S102" s="683"/>
      <c r="T102" s="683"/>
      <c r="U102" s="683"/>
      <c r="V102" s="683"/>
      <c r="W102" s="683"/>
      <c r="X102" s="683"/>
      <c r="Y102" s="683"/>
      <c r="Z102" s="683"/>
      <c r="AA102" s="683"/>
      <c r="AB102" s="683"/>
      <c r="AC102" s="683"/>
      <c r="AD102" s="684"/>
      <c r="AE102" s="685"/>
      <c r="AF102" s="685"/>
      <c r="AG102" s="685"/>
      <c r="AH102" s="685"/>
      <c r="AI102" s="685"/>
      <c r="AJ102" s="685"/>
      <c r="AK102" s="686"/>
      <c r="AL102" s="686"/>
      <c r="AM102" s="686"/>
      <c r="AN102" s="686"/>
      <c r="AO102" s="686"/>
      <c r="AP102" s="686"/>
      <c r="AQ102" s="686"/>
      <c r="AR102" s="687" t="str">
        <f t="shared" si="4"/>
        <v/>
      </c>
      <c r="AS102" s="687"/>
      <c r="AT102" s="687"/>
      <c r="AU102" s="687"/>
      <c r="AV102" s="687"/>
      <c r="AW102" s="687"/>
      <c r="AX102" s="688"/>
      <c r="AY102" s="25"/>
      <c r="BA102" s="204"/>
      <c r="BB102" s="204"/>
      <c r="BC102" s="204"/>
      <c r="BD102" s="204"/>
      <c r="BE102" s="204"/>
      <c r="BF102" s="204"/>
      <c r="BG102" s="204"/>
      <c r="BH102" s="204"/>
      <c r="BI102" s="204"/>
      <c r="BJ102" s="204"/>
      <c r="BK102" s="204"/>
    </row>
    <row r="103" spans="1:65" ht="16.5" thickBot="1" x14ac:dyDescent="0.3">
      <c r="A103" s="20"/>
      <c r="B103" s="778" t="str">
        <f>'Lookup Key'!AF2</f>
        <v>Personnel Expenses</v>
      </c>
      <c r="C103" s="779"/>
      <c r="D103" s="779"/>
      <c r="E103" s="779"/>
      <c r="F103" s="779"/>
      <c r="G103" s="779"/>
      <c r="H103" s="779"/>
      <c r="I103" s="779"/>
      <c r="J103" s="779"/>
      <c r="K103" s="779"/>
      <c r="L103" s="779"/>
      <c r="M103" s="779"/>
      <c r="N103" s="779"/>
      <c r="O103" s="779"/>
      <c r="P103" s="779"/>
      <c r="Q103" s="779"/>
      <c r="R103" s="779"/>
      <c r="S103" s="779"/>
      <c r="T103" s="779"/>
      <c r="U103" s="779"/>
      <c r="V103" s="779"/>
      <c r="W103" s="779"/>
      <c r="X103" s="779"/>
      <c r="Y103" s="779"/>
      <c r="Z103" s="779"/>
      <c r="AA103" s="779"/>
      <c r="AB103" s="779"/>
      <c r="AC103" s="779"/>
      <c r="AD103" s="779"/>
      <c r="AE103" s="779"/>
      <c r="AF103" s="779"/>
      <c r="AG103" s="779"/>
      <c r="AH103" s="779"/>
      <c r="AI103" s="779"/>
      <c r="AJ103" s="779"/>
      <c r="AK103" s="779"/>
      <c r="AL103" s="779"/>
      <c r="AM103" s="779"/>
      <c r="AN103" s="779"/>
      <c r="AO103" s="779"/>
      <c r="AP103" s="779"/>
      <c r="AQ103" s="779"/>
      <c r="AR103" s="779"/>
      <c r="AS103" s="779"/>
      <c r="AT103" s="779"/>
      <c r="AU103" s="779"/>
      <c r="AV103" s="779"/>
      <c r="AW103" s="779"/>
      <c r="AX103" s="780"/>
      <c r="AY103" s="25"/>
    </row>
    <row r="104" spans="1:65" ht="15.75" x14ac:dyDescent="0.25">
      <c r="A104" s="20"/>
      <c r="B104" s="825" t="s">
        <v>2266</v>
      </c>
      <c r="C104" s="781"/>
      <c r="D104" s="781"/>
      <c r="E104" s="781"/>
      <c r="F104" s="781"/>
      <c r="G104" s="781"/>
      <c r="H104" s="781" t="s">
        <v>2267</v>
      </c>
      <c r="I104" s="781"/>
      <c r="J104" s="781"/>
      <c r="K104" s="781"/>
      <c r="L104" s="781"/>
      <c r="M104" s="781"/>
      <c r="N104" s="781"/>
      <c r="O104" s="781"/>
      <c r="P104" s="781"/>
      <c r="Q104" s="781"/>
      <c r="R104" s="781"/>
      <c r="S104" s="824" t="s">
        <v>2268</v>
      </c>
      <c r="T104" s="824"/>
      <c r="U104" s="824"/>
      <c r="V104" s="824"/>
      <c r="W104" s="824"/>
      <c r="X104" s="824"/>
      <c r="Y104" s="824"/>
      <c r="Z104" s="824"/>
      <c r="AA104" s="824"/>
      <c r="AB104" s="824"/>
      <c r="AC104" s="824"/>
      <c r="AD104" s="824"/>
      <c r="AE104" s="824"/>
      <c r="AF104" s="824"/>
      <c r="AG104" s="824"/>
      <c r="AH104" s="824"/>
      <c r="AI104" s="824"/>
      <c r="AJ104" s="824"/>
      <c r="AK104" s="781" t="s">
        <v>2269</v>
      </c>
      <c r="AL104" s="781"/>
      <c r="AM104" s="781"/>
      <c r="AN104" s="781"/>
      <c r="AO104" s="781"/>
      <c r="AP104" s="781"/>
      <c r="AQ104" s="781"/>
      <c r="AR104" s="781" t="s">
        <v>2261</v>
      </c>
      <c r="AS104" s="781"/>
      <c r="AT104" s="781"/>
      <c r="AU104" s="781"/>
      <c r="AV104" s="781"/>
      <c r="AW104" s="781"/>
      <c r="AX104" s="782"/>
      <c r="AY104" s="25"/>
    </row>
    <row r="105" spans="1:65" ht="31.5" customHeight="1" thickBot="1" x14ac:dyDescent="0.3">
      <c r="A105" s="20"/>
      <c r="B105" s="826"/>
      <c r="C105" s="783"/>
      <c r="D105" s="783"/>
      <c r="E105" s="783"/>
      <c r="F105" s="783"/>
      <c r="G105" s="783"/>
      <c r="H105" s="783"/>
      <c r="I105" s="783"/>
      <c r="J105" s="783"/>
      <c r="K105" s="783"/>
      <c r="L105" s="783"/>
      <c r="M105" s="783"/>
      <c r="N105" s="783"/>
      <c r="O105" s="783"/>
      <c r="P105" s="783"/>
      <c r="Q105" s="783"/>
      <c r="R105" s="783"/>
      <c r="S105" s="820" t="str">
        <f>'Lookup Key'!AF3</f>
        <v>Classroom Education</v>
      </c>
      <c r="T105" s="821"/>
      <c r="U105" s="821"/>
      <c r="V105" s="821"/>
      <c r="W105" s="821"/>
      <c r="X105" s="821"/>
      <c r="Y105" s="821"/>
      <c r="Z105" s="821"/>
      <c r="AA105" s="822"/>
      <c r="AB105" s="820" t="str">
        <f>'Lookup Key'!AF4</f>
        <v>Educator Training</v>
      </c>
      <c r="AC105" s="821"/>
      <c r="AD105" s="821"/>
      <c r="AE105" s="821"/>
      <c r="AF105" s="821"/>
      <c r="AG105" s="821"/>
      <c r="AH105" s="821"/>
      <c r="AI105" s="821"/>
      <c r="AJ105" s="822"/>
      <c r="AK105" s="783"/>
      <c r="AL105" s="783"/>
      <c r="AM105" s="783"/>
      <c r="AN105" s="783"/>
      <c r="AO105" s="783"/>
      <c r="AP105" s="783"/>
      <c r="AQ105" s="783"/>
      <c r="AR105" s="783"/>
      <c r="AS105" s="783"/>
      <c r="AT105" s="783"/>
      <c r="AU105" s="783"/>
      <c r="AV105" s="783"/>
      <c r="AW105" s="783"/>
      <c r="AX105" s="784"/>
      <c r="AY105" s="25"/>
      <c r="BL105" s="2" t="str">
        <f>IF(SUM(BL106:BL120)&gt;0,"Wages for Classroom Education Activities","")</f>
        <v/>
      </c>
      <c r="BM105" s="2" t="str">
        <f>IF(SUM(BM106:BM120)&gt;0,"Wages for Educator Training","")</f>
        <v/>
      </c>
    </row>
    <row r="106" spans="1:65" x14ac:dyDescent="0.25">
      <c r="A106" s="20"/>
      <c r="B106" s="758"/>
      <c r="C106" s="755"/>
      <c r="D106" s="755"/>
      <c r="E106" s="755"/>
      <c r="F106" s="755"/>
      <c r="G106" s="755"/>
      <c r="H106" s="755"/>
      <c r="I106" s="755"/>
      <c r="J106" s="755"/>
      <c r="K106" s="755"/>
      <c r="L106" s="755"/>
      <c r="M106" s="755"/>
      <c r="N106" s="755"/>
      <c r="O106" s="755"/>
      <c r="P106" s="755"/>
      <c r="Q106" s="755"/>
      <c r="R106" s="755"/>
      <c r="S106" s="823"/>
      <c r="T106" s="823"/>
      <c r="U106" s="823"/>
      <c r="V106" s="823"/>
      <c r="W106" s="823"/>
      <c r="X106" s="823"/>
      <c r="Y106" s="823"/>
      <c r="Z106" s="823"/>
      <c r="AA106" s="823"/>
      <c r="AB106" s="823"/>
      <c r="AC106" s="823"/>
      <c r="AD106" s="823"/>
      <c r="AE106" s="823"/>
      <c r="AF106" s="823"/>
      <c r="AG106" s="823"/>
      <c r="AH106" s="823"/>
      <c r="AI106" s="823"/>
      <c r="AJ106" s="823"/>
      <c r="AK106" s="759"/>
      <c r="AL106" s="759"/>
      <c r="AM106" s="759"/>
      <c r="AN106" s="759"/>
      <c r="AO106" s="759"/>
      <c r="AP106" s="759"/>
      <c r="AQ106" s="759"/>
      <c r="AR106" s="756" t="str">
        <f>IF(B106="","",IF(COUNTBLANK(H106)+COUNTBLANK(AK106)&lt;&gt;0,"-",IF(COUNTBLANK(S106)+COUNTBLANK(AB106)&lt;2,SUM(S106:AJ106)*AK106,"-")))</f>
        <v/>
      </c>
      <c r="AS106" s="756"/>
      <c r="AT106" s="756"/>
      <c r="AU106" s="756"/>
      <c r="AV106" s="756"/>
      <c r="AW106" s="756"/>
      <c r="AX106" s="757"/>
      <c r="AY106" s="25"/>
      <c r="BA106" s="204"/>
      <c r="BC106" s="204"/>
      <c r="BD106" s="204"/>
      <c r="BE106" s="204"/>
      <c r="BF106" s="204"/>
      <c r="BG106" s="204"/>
      <c r="BH106" s="204"/>
      <c r="BI106" s="204"/>
      <c r="BJ106" s="204"/>
      <c r="BK106" s="204"/>
      <c r="BL106" s="204">
        <f t="shared" ref="BL106:BL120" si="5">IFERROR(S106*AR106,0)</f>
        <v>0</v>
      </c>
      <c r="BM106" s="204">
        <f>IFERROR(AB106*AR106,0)</f>
        <v>0</v>
      </c>
    </row>
    <row r="107" spans="1:65" x14ac:dyDescent="0.25">
      <c r="A107" s="20"/>
      <c r="B107" s="737"/>
      <c r="C107" s="701"/>
      <c r="D107" s="701"/>
      <c r="E107" s="701"/>
      <c r="F107" s="701"/>
      <c r="G107" s="701"/>
      <c r="H107" s="701"/>
      <c r="I107" s="701"/>
      <c r="J107" s="701"/>
      <c r="K107" s="701"/>
      <c r="L107" s="701"/>
      <c r="M107" s="701"/>
      <c r="N107" s="701"/>
      <c r="O107" s="701"/>
      <c r="P107" s="701"/>
      <c r="Q107" s="701"/>
      <c r="R107" s="701"/>
      <c r="S107" s="777"/>
      <c r="T107" s="777"/>
      <c r="U107" s="777"/>
      <c r="V107" s="777"/>
      <c r="W107" s="777"/>
      <c r="X107" s="777"/>
      <c r="Y107" s="777"/>
      <c r="Z107" s="777"/>
      <c r="AA107" s="777"/>
      <c r="AB107" s="777"/>
      <c r="AC107" s="777"/>
      <c r="AD107" s="777"/>
      <c r="AE107" s="777"/>
      <c r="AF107" s="777"/>
      <c r="AG107" s="777"/>
      <c r="AH107" s="777"/>
      <c r="AI107" s="777"/>
      <c r="AJ107" s="777"/>
      <c r="AK107" s="702"/>
      <c r="AL107" s="702"/>
      <c r="AM107" s="702"/>
      <c r="AN107" s="702"/>
      <c r="AO107" s="702"/>
      <c r="AP107" s="702"/>
      <c r="AQ107" s="702"/>
      <c r="AR107" s="773" t="str">
        <f t="shared" ref="AR107:AR120" si="6">IF(B107="","",IF(COUNTBLANK(H107)+COUNTBLANK(AK107)&lt;&gt;0,"-",IF(COUNTBLANK(S107)+COUNTBLANK(AB107)&lt;2,SUM(S107:AJ107)*AK107,"-")))</f>
        <v/>
      </c>
      <c r="AS107" s="774"/>
      <c r="AT107" s="774"/>
      <c r="AU107" s="774"/>
      <c r="AV107" s="774"/>
      <c r="AW107" s="774"/>
      <c r="AX107" s="775"/>
      <c r="AY107" s="25"/>
      <c r="BA107" s="204"/>
      <c r="BC107" s="204"/>
      <c r="BD107" s="204"/>
      <c r="BE107" s="204"/>
      <c r="BF107" s="204"/>
      <c r="BG107" s="204"/>
      <c r="BH107" s="204"/>
      <c r="BI107" s="204"/>
      <c r="BJ107" s="204"/>
      <c r="BK107" s="204"/>
      <c r="BL107" s="204">
        <f t="shared" si="5"/>
        <v>0</v>
      </c>
      <c r="BM107" s="204">
        <f t="shared" ref="BM107:BM120" si="7">IFERROR(AB107*AR107,0)</f>
        <v>0</v>
      </c>
    </row>
    <row r="108" spans="1:65" x14ac:dyDescent="0.25">
      <c r="A108" s="20"/>
      <c r="B108" s="735"/>
      <c r="C108" s="736"/>
      <c r="D108" s="736"/>
      <c r="E108" s="736"/>
      <c r="F108" s="736"/>
      <c r="G108" s="736"/>
      <c r="H108" s="736"/>
      <c r="I108" s="736"/>
      <c r="J108" s="736"/>
      <c r="K108" s="736"/>
      <c r="L108" s="736"/>
      <c r="M108" s="736"/>
      <c r="N108" s="736"/>
      <c r="O108" s="736"/>
      <c r="P108" s="736"/>
      <c r="Q108" s="736"/>
      <c r="R108" s="736"/>
      <c r="S108" s="776"/>
      <c r="T108" s="776"/>
      <c r="U108" s="776"/>
      <c r="V108" s="776"/>
      <c r="W108" s="776"/>
      <c r="X108" s="776"/>
      <c r="Y108" s="776"/>
      <c r="Z108" s="776"/>
      <c r="AA108" s="776"/>
      <c r="AB108" s="776"/>
      <c r="AC108" s="776"/>
      <c r="AD108" s="776"/>
      <c r="AE108" s="776"/>
      <c r="AF108" s="776"/>
      <c r="AG108" s="776"/>
      <c r="AH108" s="776"/>
      <c r="AI108" s="776"/>
      <c r="AJ108" s="776"/>
      <c r="AK108" s="740"/>
      <c r="AL108" s="740"/>
      <c r="AM108" s="740"/>
      <c r="AN108" s="740"/>
      <c r="AO108" s="740"/>
      <c r="AP108" s="740"/>
      <c r="AQ108" s="740"/>
      <c r="AR108" s="770" t="str">
        <f t="shared" si="6"/>
        <v/>
      </c>
      <c r="AS108" s="771"/>
      <c r="AT108" s="771"/>
      <c r="AU108" s="771"/>
      <c r="AV108" s="771"/>
      <c r="AW108" s="771"/>
      <c r="AX108" s="772"/>
      <c r="AY108" s="25"/>
      <c r="BA108" s="204"/>
      <c r="BC108" s="204"/>
      <c r="BD108" s="204"/>
      <c r="BE108" s="204"/>
      <c r="BF108" s="204"/>
      <c r="BG108" s="204"/>
      <c r="BH108" s="204"/>
      <c r="BI108" s="204"/>
      <c r="BJ108" s="204"/>
      <c r="BK108" s="204"/>
      <c r="BL108" s="204">
        <f t="shared" si="5"/>
        <v>0</v>
      </c>
      <c r="BM108" s="204">
        <f t="shared" si="7"/>
        <v>0</v>
      </c>
    </row>
    <row r="109" spans="1:65" x14ac:dyDescent="0.25">
      <c r="A109" s="20"/>
      <c r="B109" s="737"/>
      <c r="C109" s="701"/>
      <c r="D109" s="701"/>
      <c r="E109" s="701"/>
      <c r="F109" s="701"/>
      <c r="G109" s="701"/>
      <c r="H109" s="701"/>
      <c r="I109" s="701"/>
      <c r="J109" s="701"/>
      <c r="K109" s="701"/>
      <c r="L109" s="701"/>
      <c r="M109" s="701"/>
      <c r="N109" s="701"/>
      <c r="O109" s="701"/>
      <c r="P109" s="701"/>
      <c r="Q109" s="701"/>
      <c r="R109" s="701"/>
      <c r="S109" s="777"/>
      <c r="T109" s="777"/>
      <c r="U109" s="777"/>
      <c r="V109" s="777"/>
      <c r="W109" s="777"/>
      <c r="X109" s="777"/>
      <c r="Y109" s="777"/>
      <c r="Z109" s="777"/>
      <c r="AA109" s="777"/>
      <c r="AB109" s="777"/>
      <c r="AC109" s="777"/>
      <c r="AD109" s="777"/>
      <c r="AE109" s="777"/>
      <c r="AF109" s="777"/>
      <c r="AG109" s="777"/>
      <c r="AH109" s="777"/>
      <c r="AI109" s="777"/>
      <c r="AJ109" s="777"/>
      <c r="AK109" s="702"/>
      <c r="AL109" s="702"/>
      <c r="AM109" s="702"/>
      <c r="AN109" s="702"/>
      <c r="AO109" s="702"/>
      <c r="AP109" s="702"/>
      <c r="AQ109" s="702"/>
      <c r="AR109" s="773" t="str">
        <f t="shared" si="6"/>
        <v/>
      </c>
      <c r="AS109" s="774"/>
      <c r="AT109" s="774"/>
      <c r="AU109" s="774"/>
      <c r="AV109" s="774"/>
      <c r="AW109" s="774"/>
      <c r="AX109" s="775"/>
      <c r="AY109" s="25"/>
      <c r="BA109" s="204"/>
      <c r="BC109" s="204"/>
      <c r="BD109" s="204"/>
      <c r="BE109" s="204"/>
      <c r="BF109" s="204"/>
      <c r="BG109" s="204"/>
      <c r="BH109" s="204"/>
      <c r="BI109" s="204"/>
      <c r="BJ109" s="204"/>
      <c r="BK109" s="204"/>
      <c r="BL109" s="204">
        <f t="shared" si="5"/>
        <v>0</v>
      </c>
      <c r="BM109" s="204">
        <f t="shared" si="7"/>
        <v>0</v>
      </c>
    </row>
    <row r="110" spans="1:65" x14ac:dyDescent="0.25">
      <c r="A110" s="20"/>
      <c r="B110" s="735"/>
      <c r="C110" s="736"/>
      <c r="D110" s="736"/>
      <c r="E110" s="736"/>
      <c r="F110" s="736"/>
      <c r="G110" s="736"/>
      <c r="H110" s="736"/>
      <c r="I110" s="736"/>
      <c r="J110" s="736"/>
      <c r="K110" s="736"/>
      <c r="L110" s="736"/>
      <c r="M110" s="736"/>
      <c r="N110" s="736"/>
      <c r="O110" s="736"/>
      <c r="P110" s="736"/>
      <c r="Q110" s="736"/>
      <c r="R110" s="736"/>
      <c r="S110" s="776"/>
      <c r="T110" s="776"/>
      <c r="U110" s="776"/>
      <c r="V110" s="776"/>
      <c r="W110" s="776"/>
      <c r="X110" s="776"/>
      <c r="Y110" s="776"/>
      <c r="Z110" s="776"/>
      <c r="AA110" s="776"/>
      <c r="AB110" s="776"/>
      <c r="AC110" s="776"/>
      <c r="AD110" s="776"/>
      <c r="AE110" s="776"/>
      <c r="AF110" s="776"/>
      <c r="AG110" s="776"/>
      <c r="AH110" s="776"/>
      <c r="AI110" s="776"/>
      <c r="AJ110" s="776"/>
      <c r="AK110" s="740"/>
      <c r="AL110" s="740"/>
      <c r="AM110" s="740"/>
      <c r="AN110" s="740"/>
      <c r="AO110" s="740"/>
      <c r="AP110" s="740"/>
      <c r="AQ110" s="740"/>
      <c r="AR110" s="770" t="str">
        <f t="shared" si="6"/>
        <v/>
      </c>
      <c r="AS110" s="771"/>
      <c r="AT110" s="771"/>
      <c r="AU110" s="771"/>
      <c r="AV110" s="771"/>
      <c r="AW110" s="771"/>
      <c r="AX110" s="772"/>
      <c r="AY110" s="25"/>
      <c r="BA110" s="204"/>
      <c r="BC110" s="204"/>
      <c r="BD110" s="204"/>
      <c r="BE110" s="204"/>
      <c r="BF110" s="204"/>
      <c r="BG110" s="204"/>
      <c r="BH110" s="204"/>
      <c r="BI110" s="204"/>
      <c r="BJ110" s="204"/>
      <c r="BK110" s="204"/>
      <c r="BL110" s="204">
        <f t="shared" si="5"/>
        <v>0</v>
      </c>
      <c r="BM110" s="204">
        <f t="shared" si="7"/>
        <v>0</v>
      </c>
    </row>
    <row r="111" spans="1:65" x14ac:dyDescent="0.25">
      <c r="A111" s="20"/>
      <c r="B111" s="737"/>
      <c r="C111" s="701"/>
      <c r="D111" s="701"/>
      <c r="E111" s="701"/>
      <c r="F111" s="701"/>
      <c r="G111" s="701"/>
      <c r="H111" s="701"/>
      <c r="I111" s="701"/>
      <c r="J111" s="701"/>
      <c r="K111" s="701"/>
      <c r="L111" s="701"/>
      <c r="M111" s="701"/>
      <c r="N111" s="701"/>
      <c r="O111" s="701"/>
      <c r="P111" s="701"/>
      <c r="Q111" s="701"/>
      <c r="R111" s="701"/>
      <c r="S111" s="777"/>
      <c r="T111" s="777"/>
      <c r="U111" s="777"/>
      <c r="V111" s="777"/>
      <c r="W111" s="777"/>
      <c r="X111" s="777"/>
      <c r="Y111" s="777"/>
      <c r="Z111" s="777"/>
      <c r="AA111" s="777"/>
      <c r="AB111" s="777"/>
      <c r="AC111" s="777"/>
      <c r="AD111" s="777"/>
      <c r="AE111" s="777"/>
      <c r="AF111" s="777"/>
      <c r="AG111" s="777"/>
      <c r="AH111" s="777"/>
      <c r="AI111" s="777"/>
      <c r="AJ111" s="777"/>
      <c r="AK111" s="702"/>
      <c r="AL111" s="702"/>
      <c r="AM111" s="702"/>
      <c r="AN111" s="702"/>
      <c r="AO111" s="702"/>
      <c r="AP111" s="702"/>
      <c r="AQ111" s="702"/>
      <c r="AR111" s="773" t="str">
        <f t="shared" si="6"/>
        <v/>
      </c>
      <c r="AS111" s="774"/>
      <c r="AT111" s="774"/>
      <c r="AU111" s="774"/>
      <c r="AV111" s="774"/>
      <c r="AW111" s="774"/>
      <c r="AX111" s="775"/>
      <c r="AY111" s="25"/>
      <c r="BA111" s="204"/>
      <c r="BC111" s="204"/>
      <c r="BD111" s="204"/>
      <c r="BE111" s="204"/>
      <c r="BF111" s="204"/>
      <c r="BG111" s="204"/>
      <c r="BH111" s="204"/>
      <c r="BI111" s="204"/>
      <c r="BJ111" s="204"/>
      <c r="BK111" s="204"/>
      <c r="BL111" s="204">
        <f t="shared" si="5"/>
        <v>0</v>
      </c>
      <c r="BM111" s="204">
        <f t="shared" si="7"/>
        <v>0</v>
      </c>
    </row>
    <row r="112" spans="1:65" x14ac:dyDescent="0.25">
      <c r="A112" s="20"/>
      <c r="B112" s="735"/>
      <c r="C112" s="736"/>
      <c r="D112" s="736"/>
      <c r="E112" s="736"/>
      <c r="F112" s="736"/>
      <c r="G112" s="736"/>
      <c r="H112" s="736"/>
      <c r="I112" s="736"/>
      <c r="J112" s="736"/>
      <c r="K112" s="736"/>
      <c r="L112" s="736"/>
      <c r="M112" s="736"/>
      <c r="N112" s="736"/>
      <c r="O112" s="736"/>
      <c r="P112" s="736"/>
      <c r="Q112" s="736"/>
      <c r="R112" s="736"/>
      <c r="S112" s="776"/>
      <c r="T112" s="776"/>
      <c r="U112" s="776"/>
      <c r="V112" s="776"/>
      <c r="W112" s="776"/>
      <c r="X112" s="776"/>
      <c r="Y112" s="776"/>
      <c r="Z112" s="776"/>
      <c r="AA112" s="776"/>
      <c r="AB112" s="776"/>
      <c r="AC112" s="776"/>
      <c r="AD112" s="776"/>
      <c r="AE112" s="776"/>
      <c r="AF112" s="776"/>
      <c r="AG112" s="776"/>
      <c r="AH112" s="776"/>
      <c r="AI112" s="776"/>
      <c r="AJ112" s="776"/>
      <c r="AK112" s="740"/>
      <c r="AL112" s="740"/>
      <c r="AM112" s="740"/>
      <c r="AN112" s="740"/>
      <c r="AO112" s="740"/>
      <c r="AP112" s="740"/>
      <c r="AQ112" s="740"/>
      <c r="AR112" s="770" t="str">
        <f t="shared" si="6"/>
        <v/>
      </c>
      <c r="AS112" s="771"/>
      <c r="AT112" s="771"/>
      <c r="AU112" s="771"/>
      <c r="AV112" s="771"/>
      <c r="AW112" s="771"/>
      <c r="AX112" s="772"/>
      <c r="AY112" s="25"/>
      <c r="BA112" s="204"/>
      <c r="BC112" s="204"/>
      <c r="BD112" s="204"/>
      <c r="BE112" s="204"/>
      <c r="BF112" s="204"/>
      <c r="BG112" s="204"/>
      <c r="BH112" s="204"/>
      <c r="BI112" s="204"/>
      <c r="BJ112" s="204"/>
      <c r="BK112" s="204"/>
      <c r="BL112" s="204">
        <f t="shared" si="5"/>
        <v>0</v>
      </c>
      <c r="BM112" s="204">
        <f t="shared" si="7"/>
        <v>0</v>
      </c>
    </row>
    <row r="113" spans="1:65" x14ac:dyDescent="0.25">
      <c r="A113" s="20"/>
      <c r="B113" s="737"/>
      <c r="C113" s="701"/>
      <c r="D113" s="701"/>
      <c r="E113" s="701"/>
      <c r="F113" s="701"/>
      <c r="G113" s="701"/>
      <c r="H113" s="701"/>
      <c r="I113" s="701"/>
      <c r="J113" s="701"/>
      <c r="K113" s="701"/>
      <c r="L113" s="701"/>
      <c r="M113" s="701"/>
      <c r="N113" s="701"/>
      <c r="O113" s="701"/>
      <c r="P113" s="701"/>
      <c r="Q113" s="701"/>
      <c r="R113" s="701"/>
      <c r="S113" s="777"/>
      <c r="T113" s="777"/>
      <c r="U113" s="777"/>
      <c r="V113" s="777"/>
      <c r="W113" s="777"/>
      <c r="X113" s="777"/>
      <c r="Y113" s="777"/>
      <c r="Z113" s="777"/>
      <c r="AA113" s="777"/>
      <c r="AB113" s="777"/>
      <c r="AC113" s="777"/>
      <c r="AD113" s="777"/>
      <c r="AE113" s="777"/>
      <c r="AF113" s="777"/>
      <c r="AG113" s="777"/>
      <c r="AH113" s="777"/>
      <c r="AI113" s="777"/>
      <c r="AJ113" s="777"/>
      <c r="AK113" s="702"/>
      <c r="AL113" s="702"/>
      <c r="AM113" s="702"/>
      <c r="AN113" s="702"/>
      <c r="AO113" s="702"/>
      <c r="AP113" s="702"/>
      <c r="AQ113" s="702"/>
      <c r="AR113" s="773" t="str">
        <f t="shared" si="6"/>
        <v/>
      </c>
      <c r="AS113" s="774"/>
      <c r="AT113" s="774"/>
      <c r="AU113" s="774"/>
      <c r="AV113" s="774"/>
      <c r="AW113" s="774"/>
      <c r="AX113" s="775"/>
      <c r="AY113" s="25"/>
      <c r="BA113" s="204"/>
      <c r="BC113" s="204"/>
      <c r="BD113" s="204"/>
      <c r="BE113" s="204"/>
      <c r="BF113" s="204"/>
      <c r="BG113" s="204"/>
      <c r="BH113" s="204"/>
      <c r="BI113" s="204"/>
      <c r="BJ113" s="204"/>
      <c r="BK113" s="204"/>
      <c r="BL113" s="204">
        <f t="shared" si="5"/>
        <v>0</v>
      </c>
      <c r="BM113" s="204">
        <f t="shared" si="7"/>
        <v>0</v>
      </c>
    </row>
    <row r="114" spans="1:65" x14ac:dyDescent="0.25">
      <c r="A114" s="20"/>
      <c r="B114" s="735"/>
      <c r="C114" s="736"/>
      <c r="D114" s="736"/>
      <c r="E114" s="736"/>
      <c r="F114" s="736"/>
      <c r="G114" s="736"/>
      <c r="H114" s="736"/>
      <c r="I114" s="736"/>
      <c r="J114" s="736"/>
      <c r="K114" s="736"/>
      <c r="L114" s="736"/>
      <c r="M114" s="736"/>
      <c r="N114" s="736"/>
      <c r="O114" s="736"/>
      <c r="P114" s="736"/>
      <c r="Q114" s="736"/>
      <c r="R114" s="736"/>
      <c r="S114" s="776"/>
      <c r="T114" s="776"/>
      <c r="U114" s="776"/>
      <c r="V114" s="776"/>
      <c r="W114" s="776"/>
      <c r="X114" s="776"/>
      <c r="Y114" s="776"/>
      <c r="Z114" s="776"/>
      <c r="AA114" s="776"/>
      <c r="AB114" s="776"/>
      <c r="AC114" s="776"/>
      <c r="AD114" s="776"/>
      <c r="AE114" s="776"/>
      <c r="AF114" s="776"/>
      <c r="AG114" s="776"/>
      <c r="AH114" s="776"/>
      <c r="AI114" s="776"/>
      <c r="AJ114" s="776"/>
      <c r="AK114" s="740"/>
      <c r="AL114" s="740"/>
      <c r="AM114" s="740"/>
      <c r="AN114" s="740"/>
      <c r="AO114" s="740"/>
      <c r="AP114" s="740"/>
      <c r="AQ114" s="740"/>
      <c r="AR114" s="770" t="str">
        <f t="shared" si="6"/>
        <v/>
      </c>
      <c r="AS114" s="771"/>
      <c r="AT114" s="771"/>
      <c r="AU114" s="771"/>
      <c r="AV114" s="771"/>
      <c r="AW114" s="771"/>
      <c r="AX114" s="772"/>
      <c r="AY114" s="25"/>
      <c r="BA114" s="204"/>
      <c r="BC114" s="204"/>
      <c r="BD114" s="204"/>
      <c r="BE114" s="204"/>
      <c r="BF114" s="204"/>
      <c r="BG114" s="204"/>
      <c r="BH114" s="204"/>
      <c r="BI114" s="204"/>
      <c r="BJ114" s="204"/>
      <c r="BK114" s="204"/>
      <c r="BL114" s="204">
        <f t="shared" si="5"/>
        <v>0</v>
      </c>
      <c r="BM114" s="204">
        <f t="shared" si="7"/>
        <v>0</v>
      </c>
    </row>
    <row r="115" spans="1:65" x14ac:dyDescent="0.25">
      <c r="A115" s="20"/>
      <c r="B115" s="737"/>
      <c r="C115" s="701"/>
      <c r="D115" s="701"/>
      <c r="E115" s="701"/>
      <c r="F115" s="701"/>
      <c r="G115" s="701"/>
      <c r="H115" s="701"/>
      <c r="I115" s="701"/>
      <c r="J115" s="701"/>
      <c r="K115" s="701"/>
      <c r="L115" s="701"/>
      <c r="M115" s="701"/>
      <c r="N115" s="701"/>
      <c r="O115" s="701"/>
      <c r="P115" s="701"/>
      <c r="Q115" s="701"/>
      <c r="R115" s="701"/>
      <c r="S115" s="777"/>
      <c r="T115" s="777"/>
      <c r="U115" s="777"/>
      <c r="V115" s="777"/>
      <c r="W115" s="777"/>
      <c r="X115" s="777"/>
      <c r="Y115" s="777"/>
      <c r="Z115" s="777"/>
      <c r="AA115" s="777"/>
      <c r="AB115" s="777"/>
      <c r="AC115" s="777"/>
      <c r="AD115" s="777"/>
      <c r="AE115" s="777"/>
      <c r="AF115" s="777"/>
      <c r="AG115" s="777"/>
      <c r="AH115" s="777"/>
      <c r="AI115" s="777"/>
      <c r="AJ115" s="777"/>
      <c r="AK115" s="702"/>
      <c r="AL115" s="702"/>
      <c r="AM115" s="702"/>
      <c r="AN115" s="702"/>
      <c r="AO115" s="702"/>
      <c r="AP115" s="702"/>
      <c r="AQ115" s="702"/>
      <c r="AR115" s="773" t="str">
        <f t="shared" si="6"/>
        <v/>
      </c>
      <c r="AS115" s="774"/>
      <c r="AT115" s="774"/>
      <c r="AU115" s="774"/>
      <c r="AV115" s="774"/>
      <c r="AW115" s="774"/>
      <c r="AX115" s="775"/>
      <c r="AY115" s="25"/>
      <c r="BA115" s="204"/>
      <c r="BC115" s="204"/>
      <c r="BD115" s="204"/>
      <c r="BE115" s="204"/>
      <c r="BF115" s="204"/>
      <c r="BG115" s="204"/>
      <c r="BH115" s="204"/>
      <c r="BI115" s="204"/>
      <c r="BJ115" s="204"/>
      <c r="BK115" s="204"/>
      <c r="BL115" s="204">
        <f t="shared" si="5"/>
        <v>0</v>
      </c>
      <c r="BM115" s="204">
        <f t="shared" si="7"/>
        <v>0</v>
      </c>
    </row>
    <row r="116" spans="1:65" x14ac:dyDescent="0.25">
      <c r="A116" s="20"/>
      <c r="B116" s="735"/>
      <c r="C116" s="736"/>
      <c r="D116" s="736"/>
      <c r="E116" s="736"/>
      <c r="F116" s="736"/>
      <c r="G116" s="736"/>
      <c r="H116" s="736"/>
      <c r="I116" s="736"/>
      <c r="J116" s="736"/>
      <c r="K116" s="736"/>
      <c r="L116" s="736"/>
      <c r="M116" s="736"/>
      <c r="N116" s="736"/>
      <c r="O116" s="736"/>
      <c r="P116" s="736"/>
      <c r="Q116" s="736"/>
      <c r="R116" s="736"/>
      <c r="S116" s="776"/>
      <c r="T116" s="776"/>
      <c r="U116" s="776"/>
      <c r="V116" s="776"/>
      <c r="W116" s="776"/>
      <c r="X116" s="776"/>
      <c r="Y116" s="776"/>
      <c r="Z116" s="776"/>
      <c r="AA116" s="776"/>
      <c r="AB116" s="776"/>
      <c r="AC116" s="776"/>
      <c r="AD116" s="776"/>
      <c r="AE116" s="776"/>
      <c r="AF116" s="776"/>
      <c r="AG116" s="776"/>
      <c r="AH116" s="776"/>
      <c r="AI116" s="776"/>
      <c r="AJ116" s="776"/>
      <c r="AK116" s="740"/>
      <c r="AL116" s="740"/>
      <c r="AM116" s="740"/>
      <c r="AN116" s="740"/>
      <c r="AO116" s="740"/>
      <c r="AP116" s="740"/>
      <c r="AQ116" s="740"/>
      <c r="AR116" s="770" t="str">
        <f t="shared" si="6"/>
        <v/>
      </c>
      <c r="AS116" s="771"/>
      <c r="AT116" s="771"/>
      <c r="AU116" s="771"/>
      <c r="AV116" s="771"/>
      <c r="AW116" s="771"/>
      <c r="AX116" s="772"/>
      <c r="AY116" s="25"/>
      <c r="BA116" s="204"/>
      <c r="BC116" s="204"/>
      <c r="BD116" s="204"/>
      <c r="BE116" s="204"/>
      <c r="BF116" s="204"/>
      <c r="BG116" s="204"/>
      <c r="BH116" s="204"/>
      <c r="BI116" s="204"/>
      <c r="BJ116" s="204"/>
      <c r="BK116" s="204"/>
      <c r="BL116" s="204">
        <f t="shared" si="5"/>
        <v>0</v>
      </c>
      <c r="BM116" s="204">
        <f t="shared" si="7"/>
        <v>0</v>
      </c>
    </row>
    <row r="117" spans="1:65" x14ac:dyDescent="0.25">
      <c r="A117" s="20"/>
      <c r="B117" s="737"/>
      <c r="C117" s="701"/>
      <c r="D117" s="701"/>
      <c r="E117" s="701"/>
      <c r="F117" s="701"/>
      <c r="G117" s="701"/>
      <c r="H117" s="701"/>
      <c r="I117" s="701"/>
      <c r="J117" s="701"/>
      <c r="K117" s="701"/>
      <c r="L117" s="701"/>
      <c r="M117" s="701"/>
      <c r="N117" s="701"/>
      <c r="O117" s="701"/>
      <c r="P117" s="701"/>
      <c r="Q117" s="701"/>
      <c r="R117" s="701"/>
      <c r="S117" s="777"/>
      <c r="T117" s="777"/>
      <c r="U117" s="777"/>
      <c r="V117" s="777"/>
      <c r="W117" s="777"/>
      <c r="X117" s="777"/>
      <c r="Y117" s="777"/>
      <c r="Z117" s="777"/>
      <c r="AA117" s="777"/>
      <c r="AB117" s="777"/>
      <c r="AC117" s="777"/>
      <c r="AD117" s="777"/>
      <c r="AE117" s="777"/>
      <c r="AF117" s="777"/>
      <c r="AG117" s="777"/>
      <c r="AH117" s="777"/>
      <c r="AI117" s="777"/>
      <c r="AJ117" s="777"/>
      <c r="AK117" s="702"/>
      <c r="AL117" s="702"/>
      <c r="AM117" s="702"/>
      <c r="AN117" s="702"/>
      <c r="AO117" s="702"/>
      <c r="AP117" s="702"/>
      <c r="AQ117" s="702"/>
      <c r="AR117" s="773" t="str">
        <f t="shared" si="6"/>
        <v/>
      </c>
      <c r="AS117" s="774"/>
      <c r="AT117" s="774"/>
      <c r="AU117" s="774"/>
      <c r="AV117" s="774"/>
      <c r="AW117" s="774"/>
      <c r="AX117" s="775"/>
      <c r="AY117" s="25"/>
      <c r="BA117" s="204"/>
      <c r="BC117" s="204"/>
      <c r="BD117" s="204"/>
      <c r="BE117" s="204"/>
      <c r="BF117" s="204"/>
      <c r="BG117" s="204"/>
      <c r="BH117" s="204"/>
      <c r="BI117" s="204"/>
      <c r="BJ117" s="204"/>
      <c r="BK117" s="204"/>
      <c r="BL117" s="204">
        <f t="shared" si="5"/>
        <v>0</v>
      </c>
      <c r="BM117" s="204">
        <f t="shared" si="7"/>
        <v>0</v>
      </c>
    </row>
    <row r="118" spans="1:65" x14ac:dyDescent="0.25">
      <c r="A118" s="20"/>
      <c r="B118" s="735"/>
      <c r="C118" s="736"/>
      <c r="D118" s="736"/>
      <c r="E118" s="736"/>
      <c r="F118" s="736"/>
      <c r="G118" s="736"/>
      <c r="H118" s="736"/>
      <c r="I118" s="736"/>
      <c r="J118" s="736"/>
      <c r="K118" s="736"/>
      <c r="L118" s="736"/>
      <c r="M118" s="736"/>
      <c r="N118" s="736"/>
      <c r="O118" s="736"/>
      <c r="P118" s="736"/>
      <c r="Q118" s="736"/>
      <c r="R118" s="736"/>
      <c r="S118" s="776"/>
      <c r="T118" s="776"/>
      <c r="U118" s="776"/>
      <c r="V118" s="776"/>
      <c r="W118" s="776"/>
      <c r="X118" s="776"/>
      <c r="Y118" s="776"/>
      <c r="Z118" s="776"/>
      <c r="AA118" s="776"/>
      <c r="AB118" s="776"/>
      <c r="AC118" s="776"/>
      <c r="AD118" s="776"/>
      <c r="AE118" s="776"/>
      <c r="AF118" s="776"/>
      <c r="AG118" s="776"/>
      <c r="AH118" s="776"/>
      <c r="AI118" s="776"/>
      <c r="AJ118" s="776"/>
      <c r="AK118" s="740"/>
      <c r="AL118" s="740"/>
      <c r="AM118" s="740"/>
      <c r="AN118" s="740"/>
      <c r="AO118" s="740"/>
      <c r="AP118" s="740"/>
      <c r="AQ118" s="740"/>
      <c r="AR118" s="770" t="str">
        <f t="shared" si="6"/>
        <v/>
      </c>
      <c r="AS118" s="771"/>
      <c r="AT118" s="771"/>
      <c r="AU118" s="771"/>
      <c r="AV118" s="771"/>
      <c r="AW118" s="771"/>
      <c r="AX118" s="772"/>
      <c r="AY118" s="25"/>
      <c r="BA118" s="204"/>
      <c r="BC118" s="204"/>
      <c r="BD118" s="204"/>
      <c r="BE118" s="204"/>
      <c r="BF118" s="204"/>
      <c r="BG118" s="204"/>
      <c r="BH118" s="204"/>
      <c r="BI118" s="204"/>
      <c r="BJ118" s="204"/>
      <c r="BK118" s="204"/>
      <c r="BL118" s="204">
        <f t="shared" si="5"/>
        <v>0</v>
      </c>
      <c r="BM118" s="204">
        <f t="shared" si="7"/>
        <v>0</v>
      </c>
    </row>
    <row r="119" spans="1:65" x14ac:dyDescent="0.25">
      <c r="A119" s="20"/>
      <c r="B119" s="737"/>
      <c r="C119" s="701"/>
      <c r="D119" s="701"/>
      <c r="E119" s="701"/>
      <c r="F119" s="701"/>
      <c r="G119" s="701"/>
      <c r="H119" s="701"/>
      <c r="I119" s="701"/>
      <c r="J119" s="701"/>
      <c r="K119" s="701"/>
      <c r="L119" s="701"/>
      <c r="M119" s="701"/>
      <c r="N119" s="701"/>
      <c r="O119" s="701"/>
      <c r="P119" s="701"/>
      <c r="Q119" s="701"/>
      <c r="R119" s="701"/>
      <c r="S119" s="777"/>
      <c r="T119" s="777"/>
      <c r="U119" s="777"/>
      <c r="V119" s="777"/>
      <c r="W119" s="777"/>
      <c r="X119" s="777"/>
      <c r="Y119" s="777"/>
      <c r="Z119" s="777"/>
      <c r="AA119" s="777"/>
      <c r="AB119" s="777"/>
      <c r="AC119" s="777"/>
      <c r="AD119" s="777"/>
      <c r="AE119" s="777"/>
      <c r="AF119" s="777"/>
      <c r="AG119" s="777"/>
      <c r="AH119" s="777"/>
      <c r="AI119" s="777"/>
      <c r="AJ119" s="777"/>
      <c r="AK119" s="702"/>
      <c r="AL119" s="702"/>
      <c r="AM119" s="702"/>
      <c r="AN119" s="702"/>
      <c r="AO119" s="702"/>
      <c r="AP119" s="702"/>
      <c r="AQ119" s="702"/>
      <c r="AR119" s="773" t="str">
        <f t="shared" si="6"/>
        <v/>
      </c>
      <c r="AS119" s="774"/>
      <c r="AT119" s="774"/>
      <c r="AU119" s="774"/>
      <c r="AV119" s="774"/>
      <c r="AW119" s="774"/>
      <c r="AX119" s="775"/>
      <c r="AY119" s="25"/>
      <c r="BA119" s="204"/>
      <c r="BC119" s="204"/>
      <c r="BD119" s="204"/>
      <c r="BE119" s="204"/>
      <c r="BF119" s="204"/>
      <c r="BG119" s="204"/>
      <c r="BH119" s="204"/>
      <c r="BI119" s="204"/>
      <c r="BJ119" s="204"/>
      <c r="BK119" s="204"/>
      <c r="BL119" s="204">
        <f t="shared" si="5"/>
        <v>0</v>
      </c>
      <c r="BM119" s="204">
        <f t="shared" si="7"/>
        <v>0</v>
      </c>
    </row>
    <row r="120" spans="1:65" ht="15.75" thickBot="1" x14ac:dyDescent="0.3">
      <c r="A120" s="20"/>
      <c r="B120" s="730"/>
      <c r="C120" s="731"/>
      <c r="D120" s="731"/>
      <c r="E120" s="731"/>
      <c r="F120" s="731"/>
      <c r="G120" s="731"/>
      <c r="H120" s="731"/>
      <c r="I120" s="731"/>
      <c r="J120" s="731"/>
      <c r="K120" s="731"/>
      <c r="L120" s="731"/>
      <c r="M120" s="731"/>
      <c r="N120" s="731"/>
      <c r="O120" s="731"/>
      <c r="P120" s="731"/>
      <c r="Q120" s="731"/>
      <c r="R120" s="731"/>
      <c r="S120" s="769"/>
      <c r="T120" s="769"/>
      <c r="U120" s="769"/>
      <c r="V120" s="769"/>
      <c r="W120" s="769"/>
      <c r="X120" s="769"/>
      <c r="Y120" s="769"/>
      <c r="Z120" s="769"/>
      <c r="AA120" s="769"/>
      <c r="AB120" s="769"/>
      <c r="AC120" s="769"/>
      <c r="AD120" s="769"/>
      <c r="AE120" s="769"/>
      <c r="AF120" s="769"/>
      <c r="AG120" s="769"/>
      <c r="AH120" s="769"/>
      <c r="AI120" s="769"/>
      <c r="AJ120" s="769"/>
      <c r="AK120" s="732"/>
      <c r="AL120" s="732"/>
      <c r="AM120" s="732"/>
      <c r="AN120" s="732"/>
      <c r="AO120" s="732"/>
      <c r="AP120" s="732"/>
      <c r="AQ120" s="732"/>
      <c r="AR120" s="763" t="str">
        <f t="shared" si="6"/>
        <v/>
      </c>
      <c r="AS120" s="764"/>
      <c r="AT120" s="764"/>
      <c r="AU120" s="764"/>
      <c r="AV120" s="764"/>
      <c r="AW120" s="764"/>
      <c r="AX120" s="765"/>
      <c r="AY120" s="25"/>
      <c r="BA120" s="204"/>
      <c r="BC120" s="204"/>
      <c r="BD120" s="204"/>
      <c r="BE120" s="204"/>
      <c r="BF120" s="204"/>
      <c r="BG120" s="204"/>
      <c r="BH120" s="204"/>
      <c r="BI120" s="204"/>
      <c r="BJ120" s="204"/>
      <c r="BK120" s="204"/>
      <c r="BL120" s="204">
        <f t="shared" si="5"/>
        <v>0</v>
      </c>
      <c r="BM120" s="204">
        <f t="shared" si="7"/>
        <v>0</v>
      </c>
    </row>
    <row r="121" spans="1:65" ht="15.75" thickBot="1" x14ac:dyDescent="0.3">
      <c r="A121" s="20"/>
      <c r="B121" s="431"/>
      <c r="C121" s="431"/>
      <c r="D121" s="431"/>
      <c r="E121" s="431"/>
      <c r="F121" s="431"/>
      <c r="G121" s="431"/>
      <c r="H121" s="431"/>
      <c r="I121" s="431"/>
      <c r="J121" s="431"/>
      <c r="K121" s="431"/>
      <c r="L121" s="431"/>
      <c r="M121" s="431"/>
      <c r="N121" s="431"/>
      <c r="O121" s="431"/>
      <c r="P121" s="431"/>
      <c r="Q121" s="431"/>
      <c r="R121" s="431"/>
      <c r="S121" s="431"/>
      <c r="T121" s="431"/>
      <c r="U121" s="431"/>
      <c r="V121" s="431"/>
      <c r="W121" s="431"/>
      <c r="X121" s="431"/>
      <c r="Y121" s="431"/>
      <c r="Z121" s="431"/>
      <c r="AA121" s="431"/>
      <c r="AB121" s="431"/>
      <c r="AC121" s="431"/>
      <c r="AD121" s="431"/>
      <c r="AE121" s="432"/>
      <c r="AF121" s="432"/>
      <c r="AG121" s="432"/>
      <c r="AH121" s="432"/>
      <c r="AI121" s="432"/>
      <c r="AJ121" s="432"/>
      <c r="AK121" s="205"/>
      <c r="AL121" s="205"/>
      <c r="AM121" s="205"/>
      <c r="AN121" s="205"/>
      <c r="AO121" s="205"/>
      <c r="AP121" s="205"/>
      <c r="AQ121" s="205"/>
      <c r="AR121" s="205"/>
      <c r="AS121" s="205"/>
      <c r="AT121" s="205"/>
      <c r="AU121" s="205"/>
      <c r="AV121" s="205"/>
      <c r="AW121" s="205"/>
      <c r="AX121" s="205"/>
      <c r="AY121" s="25"/>
      <c r="BA121" s="204"/>
      <c r="BB121" s="204"/>
      <c r="BC121" s="204"/>
      <c r="BD121" s="204"/>
      <c r="BE121" s="204"/>
      <c r="BF121" s="204"/>
      <c r="BG121" s="204"/>
      <c r="BH121" s="204"/>
      <c r="BI121" s="204"/>
      <c r="BJ121" s="204"/>
      <c r="BK121" s="204"/>
    </row>
    <row r="122" spans="1:65" ht="26.25" customHeight="1" thickBot="1" x14ac:dyDescent="0.3">
      <c r="A122" s="20"/>
      <c r="B122" s="766" t="s">
        <v>2270</v>
      </c>
      <c r="C122" s="767"/>
      <c r="D122" s="767"/>
      <c r="E122" s="767"/>
      <c r="F122" s="767"/>
      <c r="G122" s="767"/>
      <c r="H122" s="767"/>
      <c r="I122" s="767"/>
      <c r="J122" s="767"/>
      <c r="K122" s="767"/>
      <c r="L122" s="767"/>
      <c r="M122" s="767"/>
      <c r="N122" s="767"/>
      <c r="O122" s="767"/>
      <c r="P122" s="767"/>
      <c r="Q122" s="767"/>
      <c r="R122" s="767"/>
      <c r="S122" s="767"/>
      <c r="T122" s="767"/>
      <c r="U122" s="767"/>
      <c r="V122" s="767"/>
      <c r="W122" s="767"/>
      <c r="X122" s="767"/>
      <c r="Y122" s="767"/>
      <c r="Z122" s="767"/>
      <c r="AA122" s="767"/>
      <c r="AB122" s="767"/>
      <c r="AC122" s="767"/>
      <c r="AD122" s="767"/>
      <c r="AE122" s="767"/>
      <c r="AF122" s="767"/>
      <c r="AG122" s="767"/>
      <c r="AH122" s="767"/>
      <c r="AI122" s="767"/>
      <c r="AJ122" s="767"/>
      <c r="AK122" s="767"/>
      <c r="AL122" s="767"/>
      <c r="AM122" s="767"/>
      <c r="AN122" s="767"/>
      <c r="AO122" s="767"/>
      <c r="AP122" s="767"/>
      <c r="AQ122" s="767"/>
      <c r="AR122" s="767"/>
      <c r="AS122" s="767"/>
      <c r="AT122" s="767"/>
      <c r="AU122" s="767"/>
      <c r="AV122" s="767"/>
      <c r="AW122" s="767"/>
      <c r="AX122" s="768"/>
      <c r="AY122" s="25"/>
    </row>
    <row r="123" spans="1:65" ht="16.5" thickBot="1" x14ac:dyDescent="0.3">
      <c r="A123" s="20"/>
      <c r="B123" s="713" t="str">
        <f>'Lookup Key'!AG2</f>
        <v>Audio/Visual &amp; Technical Equipment</v>
      </c>
      <c r="C123" s="714"/>
      <c r="D123" s="714"/>
      <c r="E123" s="714"/>
      <c r="F123" s="714"/>
      <c r="G123" s="714"/>
      <c r="H123" s="714"/>
      <c r="I123" s="714"/>
      <c r="J123" s="714"/>
      <c r="K123" s="714"/>
      <c r="L123" s="714"/>
      <c r="M123" s="714"/>
      <c r="N123" s="714"/>
      <c r="O123" s="714"/>
      <c r="P123" s="714"/>
      <c r="Q123" s="714"/>
      <c r="R123" s="714"/>
      <c r="S123" s="714"/>
      <c r="T123" s="714"/>
      <c r="U123" s="714"/>
      <c r="V123" s="714"/>
      <c r="W123" s="714"/>
      <c r="X123" s="714"/>
      <c r="Y123" s="714"/>
      <c r="Z123" s="714"/>
      <c r="AA123" s="714"/>
      <c r="AB123" s="714"/>
      <c r="AC123" s="714"/>
      <c r="AD123" s="714"/>
      <c r="AE123" s="714"/>
      <c r="AF123" s="714"/>
      <c r="AG123" s="714"/>
      <c r="AH123" s="714"/>
      <c r="AI123" s="714"/>
      <c r="AJ123" s="714"/>
      <c r="AK123" s="714"/>
      <c r="AL123" s="714"/>
      <c r="AM123" s="714"/>
      <c r="AN123" s="714"/>
      <c r="AO123" s="714"/>
      <c r="AP123" s="714"/>
      <c r="AQ123" s="714"/>
      <c r="AR123" s="714"/>
      <c r="AS123" s="714"/>
      <c r="AT123" s="714"/>
      <c r="AU123" s="714"/>
      <c r="AV123" s="714"/>
      <c r="AW123" s="714"/>
      <c r="AX123" s="715"/>
      <c r="AY123" s="25"/>
    </row>
    <row r="124" spans="1:65" ht="16.5" thickBot="1" x14ac:dyDescent="0.3">
      <c r="A124" s="20"/>
      <c r="B124" s="716" t="s">
        <v>2258</v>
      </c>
      <c r="C124" s="717"/>
      <c r="D124" s="717"/>
      <c r="E124" s="717"/>
      <c r="F124" s="717"/>
      <c r="G124" s="717"/>
      <c r="H124" s="717"/>
      <c r="I124" s="717"/>
      <c r="J124" s="717"/>
      <c r="K124" s="717"/>
      <c r="L124" s="717"/>
      <c r="M124" s="717"/>
      <c r="N124" s="717"/>
      <c r="O124" s="717"/>
      <c r="P124" s="717"/>
      <c r="Q124" s="717"/>
      <c r="R124" s="717"/>
      <c r="S124" s="717"/>
      <c r="T124" s="717"/>
      <c r="U124" s="717"/>
      <c r="V124" s="717"/>
      <c r="W124" s="717"/>
      <c r="X124" s="717"/>
      <c r="Y124" s="717"/>
      <c r="Z124" s="717"/>
      <c r="AA124" s="717"/>
      <c r="AB124" s="717"/>
      <c r="AC124" s="717"/>
      <c r="AD124" s="718"/>
      <c r="AE124" s="719" t="s">
        <v>2259</v>
      </c>
      <c r="AF124" s="720"/>
      <c r="AG124" s="720"/>
      <c r="AH124" s="720"/>
      <c r="AI124" s="720"/>
      <c r="AJ124" s="721"/>
      <c r="AK124" s="719" t="s">
        <v>2260</v>
      </c>
      <c r="AL124" s="720"/>
      <c r="AM124" s="720"/>
      <c r="AN124" s="720"/>
      <c r="AO124" s="720"/>
      <c r="AP124" s="720"/>
      <c r="AQ124" s="721"/>
      <c r="AR124" s="719" t="s">
        <v>2261</v>
      </c>
      <c r="AS124" s="720"/>
      <c r="AT124" s="720"/>
      <c r="AU124" s="720"/>
      <c r="AV124" s="720"/>
      <c r="AW124" s="720"/>
      <c r="AX124" s="722"/>
      <c r="AY124" s="25"/>
    </row>
    <row r="125" spans="1:65" ht="15" customHeight="1" x14ac:dyDescent="0.25">
      <c r="A125" s="20"/>
      <c r="B125" s="723"/>
      <c r="C125" s="724"/>
      <c r="D125" s="724"/>
      <c r="E125" s="724"/>
      <c r="F125" s="724"/>
      <c r="G125" s="724"/>
      <c r="H125" s="724"/>
      <c r="I125" s="724"/>
      <c r="J125" s="724"/>
      <c r="K125" s="724"/>
      <c r="L125" s="724"/>
      <c r="M125" s="724"/>
      <c r="N125" s="724"/>
      <c r="O125" s="724"/>
      <c r="P125" s="724"/>
      <c r="Q125" s="724"/>
      <c r="R125" s="724"/>
      <c r="S125" s="724"/>
      <c r="T125" s="724"/>
      <c r="U125" s="724"/>
      <c r="V125" s="724"/>
      <c r="W125" s="724"/>
      <c r="X125" s="724"/>
      <c r="Y125" s="724"/>
      <c r="Z125" s="724"/>
      <c r="AA125" s="724"/>
      <c r="AB125" s="724"/>
      <c r="AC125" s="724"/>
      <c r="AD125" s="725"/>
      <c r="AE125" s="726"/>
      <c r="AF125" s="726"/>
      <c r="AG125" s="726"/>
      <c r="AH125" s="726"/>
      <c r="AI125" s="726"/>
      <c r="AJ125" s="726"/>
      <c r="AK125" s="727"/>
      <c r="AL125" s="727"/>
      <c r="AM125" s="727"/>
      <c r="AN125" s="727"/>
      <c r="AO125" s="727"/>
      <c r="AP125" s="727"/>
      <c r="AQ125" s="727"/>
      <c r="AR125" s="728" t="str">
        <f>IF(B125="","",IF(COUNTBLANK(B125)+COUNTBLANK(AE125)+COUNTBLANK(AK125)=0,AE125*AK125,"-"))</f>
        <v/>
      </c>
      <c r="AS125" s="728"/>
      <c r="AT125" s="728"/>
      <c r="AU125" s="728"/>
      <c r="AV125" s="728"/>
      <c r="AW125" s="728"/>
      <c r="AX125" s="729"/>
      <c r="AY125" s="25"/>
    </row>
    <row r="126" spans="1:65" ht="15" customHeight="1" x14ac:dyDescent="0.25">
      <c r="A126" s="20"/>
      <c r="B126" s="689"/>
      <c r="C126" s="690"/>
      <c r="D126" s="690"/>
      <c r="E126" s="690"/>
      <c r="F126" s="690"/>
      <c r="G126" s="690"/>
      <c r="H126" s="690"/>
      <c r="I126" s="690"/>
      <c r="J126" s="690"/>
      <c r="K126" s="690"/>
      <c r="L126" s="690"/>
      <c r="M126" s="690"/>
      <c r="N126" s="690"/>
      <c r="O126" s="690"/>
      <c r="P126" s="690"/>
      <c r="Q126" s="690"/>
      <c r="R126" s="690"/>
      <c r="S126" s="690"/>
      <c r="T126" s="690"/>
      <c r="U126" s="690"/>
      <c r="V126" s="690"/>
      <c r="W126" s="690"/>
      <c r="X126" s="690"/>
      <c r="Y126" s="690"/>
      <c r="Z126" s="690"/>
      <c r="AA126" s="690"/>
      <c r="AB126" s="690"/>
      <c r="AC126" s="690"/>
      <c r="AD126" s="691"/>
      <c r="AE126" s="692"/>
      <c r="AF126" s="692"/>
      <c r="AG126" s="692"/>
      <c r="AH126" s="692"/>
      <c r="AI126" s="692"/>
      <c r="AJ126" s="692"/>
      <c r="AK126" s="705"/>
      <c r="AL126" s="705"/>
      <c r="AM126" s="705"/>
      <c r="AN126" s="705"/>
      <c r="AO126" s="705"/>
      <c r="AP126" s="705"/>
      <c r="AQ126" s="705"/>
      <c r="AR126" s="696" t="str">
        <f t="shared" ref="AR126:AR139" si="8">IF(B126="","",IF(COUNTBLANK(B126)+COUNTBLANK(AE126)+COUNTBLANK(AK126)=0,AE126*AK126,"-"))</f>
        <v/>
      </c>
      <c r="AS126" s="696"/>
      <c r="AT126" s="696"/>
      <c r="AU126" s="696"/>
      <c r="AV126" s="696"/>
      <c r="AW126" s="696"/>
      <c r="AX126" s="697"/>
      <c r="AY126" s="25"/>
    </row>
    <row r="127" spans="1:65" ht="15" customHeight="1" x14ac:dyDescent="0.25">
      <c r="A127" s="20"/>
      <c r="B127" s="698"/>
      <c r="C127" s="699"/>
      <c r="D127" s="699"/>
      <c r="E127" s="699"/>
      <c r="F127" s="699"/>
      <c r="G127" s="699"/>
      <c r="H127" s="699"/>
      <c r="I127" s="699"/>
      <c r="J127" s="699"/>
      <c r="K127" s="699"/>
      <c r="L127" s="699"/>
      <c r="M127" s="699"/>
      <c r="N127" s="699"/>
      <c r="O127" s="699"/>
      <c r="P127" s="699"/>
      <c r="Q127" s="699"/>
      <c r="R127" s="699"/>
      <c r="S127" s="699"/>
      <c r="T127" s="699"/>
      <c r="U127" s="699"/>
      <c r="V127" s="699"/>
      <c r="W127" s="699"/>
      <c r="X127" s="699"/>
      <c r="Y127" s="699"/>
      <c r="Z127" s="699"/>
      <c r="AA127" s="699"/>
      <c r="AB127" s="699"/>
      <c r="AC127" s="699"/>
      <c r="AD127" s="700"/>
      <c r="AE127" s="701"/>
      <c r="AF127" s="701"/>
      <c r="AG127" s="701"/>
      <c r="AH127" s="701"/>
      <c r="AI127" s="701"/>
      <c r="AJ127" s="701"/>
      <c r="AK127" s="702"/>
      <c r="AL127" s="702"/>
      <c r="AM127" s="702"/>
      <c r="AN127" s="702"/>
      <c r="AO127" s="702"/>
      <c r="AP127" s="702"/>
      <c r="AQ127" s="702"/>
      <c r="AR127" s="703" t="str">
        <f t="shared" si="8"/>
        <v/>
      </c>
      <c r="AS127" s="703"/>
      <c r="AT127" s="703"/>
      <c r="AU127" s="703"/>
      <c r="AV127" s="703"/>
      <c r="AW127" s="703"/>
      <c r="AX127" s="704"/>
      <c r="AY127" s="25"/>
    </row>
    <row r="128" spans="1:65" ht="15" customHeight="1" x14ac:dyDescent="0.25">
      <c r="A128" s="20"/>
      <c r="B128" s="689"/>
      <c r="C128" s="690"/>
      <c r="D128" s="690"/>
      <c r="E128" s="690"/>
      <c r="F128" s="690"/>
      <c r="G128" s="690"/>
      <c r="H128" s="690"/>
      <c r="I128" s="690"/>
      <c r="J128" s="690"/>
      <c r="K128" s="690"/>
      <c r="L128" s="690"/>
      <c r="M128" s="690"/>
      <c r="N128" s="690"/>
      <c r="O128" s="690"/>
      <c r="P128" s="690"/>
      <c r="Q128" s="690"/>
      <c r="R128" s="690"/>
      <c r="S128" s="690"/>
      <c r="T128" s="690"/>
      <c r="U128" s="690"/>
      <c r="V128" s="690"/>
      <c r="W128" s="690"/>
      <c r="X128" s="690"/>
      <c r="Y128" s="690"/>
      <c r="Z128" s="690"/>
      <c r="AA128" s="690"/>
      <c r="AB128" s="690"/>
      <c r="AC128" s="690"/>
      <c r="AD128" s="691"/>
      <c r="AE128" s="692"/>
      <c r="AF128" s="692"/>
      <c r="AG128" s="692"/>
      <c r="AH128" s="692"/>
      <c r="AI128" s="692"/>
      <c r="AJ128" s="692"/>
      <c r="AK128" s="705"/>
      <c r="AL128" s="705"/>
      <c r="AM128" s="705"/>
      <c r="AN128" s="705"/>
      <c r="AO128" s="705"/>
      <c r="AP128" s="705"/>
      <c r="AQ128" s="705"/>
      <c r="AR128" s="696" t="str">
        <f t="shared" si="8"/>
        <v/>
      </c>
      <c r="AS128" s="696"/>
      <c r="AT128" s="696"/>
      <c r="AU128" s="696"/>
      <c r="AV128" s="696"/>
      <c r="AW128" s="696"/>
      <c r="AX128" s="697"/>
      <c r="AY128" s="25"/>
    </row>
    <row r="129" spans="1:63" ht="15.75" customHeight="1" x14ac:dyDescent="0.25">
      <c r="A129" s="20"/>
      <c r="B129" s="698"/>
      <c r="C129" s="699"/>
      <c r="D129" s="699"/>
      <c r="E129" s="699"/>
      <c r="F129" s="699"/>
      <c r="G129" s="699"/>
      <c r="H129" s="699"/>
      <c r="I129" s="699"/>
      <c r="J129" s="699"/>
      <c r="K129" s="699"/>
      <c r="L129" s="699"/>
      <c r="M129" s="699"/>
      <c r="N129" s="699"/>
      <c r="O129" s="699"/>
      <c r="P129" s="699"/>
      <c r="Q129" s="699"/>
      <c r="R129" s="699"/>
      <c r="S129" s="699"/>
      <c r="T129" s="699"/>
      <c r="U129" s="699"/>
      <c r="V129" s="699"/>
      <c r="W129" s="699"/>
      <c r="X129" s="699"/>
      <c r="Y129" s="699"/>
      <c r="Z129" s="699"/>
      <c r="AA129" s="699"/>
      <c r="AB129" s="699"/>
      <c r="AC129" s="699"/>
      <c r="AD129" s="700"/>
      <c r="AE129" s="701"/>
      <c r="AF129" s="701"/>
      <c r="AG129" s="701"/>
      <c r="AH129" s="701"/>
      <c r="AI129" s="701"/>
      <c r="AJ129" s="701"/>
      <c r="AK129" s="702"/>
      <c r="AL129" s="702"/>
      <c r="AM129" s="702"/>
      <c r="AN129" s="702"/>
      <c r="AO129" s="702"/>
      <c r="AP129" s="702"/>
      <c r="AQ129" s="702"/>
      <c r="AR129" s="703" t="str">
        <f t="shared" si="8"/>
        <v/>
      </c>
      <c r="AS129" s="703"/>
      <c r="AT129" s="703"/>
      <c r="AU129" s="703"/>
      <c r="AV129" s="703"/>
      <c r="AW129" s="703"/>
      <c r="AX129" s="704"/>
      <c r="AY129" s="25"/>
    </row>
    <row r="130" spans="1:63" x14ac:dyDescent="0.25">
      <c r="A130" s="20"/>
      <c r="B130" s="689"/>
      <c r="C130" s="690"/>
      <c r="D130" s="690"/>
      <c r="E130" s="690"/>
      <c r="F130" s="690"/>
      <c r="G130" s="690"/>
      <c r="H130" s="690"/>
      <c r="I130" s="690"/>
      <c r="J130" s="690"/>
      <c r="K130" s="690"/>
      <c r="L130" s="690"/>
      <c r="M130" s="690"/>
      <c r="N130" s="690"/>
      <c r="O130" s="690"/>
      <c r="P130" s="690"/>
      <c r="Q130" s="690"/>
      <c r="R130" s="690"/>
      <c r="S130" s="690"/>
      <c r="T130" s="690"/>
      <c r="U130" s="690"/>
      <c r="V130" s="690"/>
      <c r="W130" s="690"/>
      <c r="X130" s="690"/>
      <c r="Y130" s="690"/>
      <c r="Z130" s="690"/>
      <c r="AA130" s="690"/>
      <c r="AB130" s="690"/>
      <c r="AC130" s="690"/>
      <c r="AD130" s="691"/>
      <c r="AE130" s="692"/>
      <c r="AF130" s="692"/>
      <c r="AG130" s="692"/>
      <c r="AH130" s="692"/>
      <c r="AI130" s="692"/>
      <c r="AJ130" s="692"/>
      <c r="AK130" s="705"/>
      <c r="AL130" s="705"/>
      <c r="AM130" s="705"/>
      <c r="AN130" s="705"/>
      <c r="AO130" s="705"/>
      <c r="AP130" s="705"/>
      <c r="AQ130" s="705"/>
      <c r="AR130" s="696" t="str">
        <f t="shared" si="8"/>
        <v/>
      </c>
      <c r="AS130" s="696"/>
      <c r="AT130" s="696"/>
      <c r="AU130" s="696"/>
      <c r="AV130" s="696"/>
      <c r="AW130" s="696"/>
      <c r="AX130" s="697"/>
      <c r="AY130" s="25"/>
      <c r="BA130" s="204"/>
      <c r="BB130" s="204"/>
      <c r="BC130" s="204"/>
      <c r="BD130" s="204"/>
      <c r="BE130" s="204"/>
      <c r="BF130" s="204"/>
      <c r="BG130" s="204"/>
      <c r="BH130" s="204"/>
      <c r="BI130" s="204"/>
      <c r="BJ130" s="204"/>
      <c r="BK130" s="204"/>
    </row>
    <row r="131" spans="1:63" x14ac:dyDescent="0.25">
      <c r="A131" s="20"/>
      <c r="B131" s="698"/>
      <c r="C131" s="699"/>
      <c r="D131" s="699"/>
      <c r="E131" s="699"/>
      <c r="F131" s="699"/>
      <c r="G131" s="699"/>
      <c r="H131" s="699"/>
      <c r="I131" s="699"/>
      <c r="J131" s="699"/>
      <c r="K131" s="699"/>
      <c r="L131" s="699"/>
      <c r="M131" s="699"/>
      <c r="N131" s="699"/>
      <c r="O131" s="699"/>
      <c r="P131" s="699"/>
      <c r="Q131" s="699"/>
      <c r="R131" s="699"/>
      <c r="S131" s="699"/>
      <c r="T131" s="699"/>
      <c r="U131" s="699"/>
      <c r="V131" s="699"/>
      <c r="W131" s="699"/>
      <c r="X131" s="699"/>
      <c r="Y131" s="699"/>
      <c r="Z131" s="699"/>
      <c r="AA131" s="699"/>
      <c r="AB131" s="699"/>
      <c r="AC131" s="699"/>
      <c r="AD131" s="700"/>
      <c r="AE131" s="701"/>
      <c r="AF131" s="701"/>
      <c r="AG131" s="701"/>
      <c r="AH131" s="701"/>
      <c r="AI131" s="701"/>
      <c r="AJ131" s="701"/>
      <c r="AK131" s="702"/>
      <c r="AL131" s="702"/>
      <c r="AM131" s="702"/>
      <c r="AN131" s="702"/>
      <c r="AO131" s="702"/>
      <c r="AP131" s="702"/>
      <c r="AQ131" s="702"/>
      <c r="AR131" s="703" t="str">
        <f t="shared" si="8"/>
        <v/>
      </c>
      <c r="AS131" s="703"/>
      <c r="AT131" s="703"/>
      <c r="AU131" s="703"/>
      <c r="AV131" s="703"/>
      <c r="AW131" s="703"/>
      <c r="AX131" s="704"/>
      <c r="AY131" s="25"/>
      <c r="BA131" s="204"/>
      <c r="BB131" s="204"/>
      <c r="BC131" s="204"/>
      <c r="BD131" s="204"/>
      <c r="BE131" s="204"/>
      <c r="BF131" s="204"/>
      <c r="BG131" s="204"/>
      <c r="BH131" s="204"/>
      <c r="BI131" s="204"/>
      <c r="BJ131" s="204"/>
      <c r="BK131" s="204"/>
    </row>
    <row r="132" spans="1:63" x14ac:dyDescent="0.25">
      <c r="A132" s="20"/>
      <c r="B132" s="689"/>
      <c r="C132" s="690"/>
      <c r="D132" s="690"/>
      <c r="E132" s="690"/>
      <c r="F132" s="690"/>
      <c r="G132" s="690"/>
      <c r="H132" s="690"/>
      <c r="I132" s="690"/>
      <c r="J132" s="690"/>
      <c r="K132" s="690"/>
      <c r="L132" s="690"/>
      <c r="M132" s="690"/>
      <c r="N132" s="690"/>
      <c r="O132" s="690"/>
      <c r="P132" s="690"/>
      <c r="Q132" s="690"/>
      <c r="R132" s="690"/>
      <c r="S132" s="690"/>
      <c r="T132" s="690"/>
      <c r="U132" s="690"/>
      <c r="V132" s="690"/>
      <c r="W132" s="690"/>
      <c r="X132" s="690"/>
      <c r="Y132" s="690"/>
      <c r="Z132" s="690"/>
      <c r="AA132" s="690"/>
      <c r="AB132" s="690"/>
      <c r="AC132" s="690"/>
      <c r="AD132" s="691"/>
      <c r="AE132" s="692"/>
      <c r="AF132" s="692"/>
      <c r="AG132" s="692"/>
      <c r="AH132" s="692"/>
      <c r="AI132" s="692"/>
      <c r="AJ132" s="692"/>
      <c r="AK132" s="705"/>
      <c r="AL132" s="705"/>
      <c r="AM132" s="705"/>
      <c r="AN132" s="705"/>
      <c r="AO132" s="705"/>
      <c r="AP132" s="705"/>
      <c r="AQ132" s="705"/>
      <c r="AR132" s="696" t="str">
        <f t="shared" si="8"/>
        <v/>
      </c>
      <c r="AS132" s="696"/>
      <c r="AT132" s="696"/>
      <c r="AU132" s="696"/>
      <c r="AV132" s="696"/>
      <c r="AW132" s="696"/>
      <c r="AX132" s="697"/>
      <c r="AY132" s="25"/>
      <c r="BA132" s="204"/>
      <c r="BB132" s="204"/>
      <c r="BC132" s="204"/>
      <c r="BD132" s="204"/>
      <c r="BE132" s="204"/>
      <c r="BF132" s="204"/>
      <c r="BG132" s="204"/>
      <c r="BH132" s="204"/>
      <c r="BI132" s="204"/>
      <c r="BJ132" s="204"/>
      <c r="BK132" s="204"/>
    </row>
    <row r="133" spans="1:63" x14ac:dyDescent="0.25">
      <c r="A133" s="20"/>
      <c r="B133" s="698"/>
      <c r="C133" s="699"/>
      <c r="D133" s="699"/>
      <c r="E133" s="699"/>
      <c r="F133" s="699"/>
      <c r="G133" s="699"/>
      <c r="H133" s="699"/>
      <c r="I133" s="699"/>
      <c r="J133" s="699"/>
      <c r="K133" s="699"/>
      <c r="L133" s="699"/>
      <c r="M133" s="699"/>
      <c r="N133" s="699"/>
      <c r="O133" s="699"/>
      <c r="P133" s="699"/>
      <c r="Q133" s="699"/>
      <c r="R133" s="699"/>
      <c r="S133" s="699"/>
      <c r="T133" s="699"/>
      <c r="U133" s="699"/>
      <c r="V133" s="699"/>
      <c r="W133" s="699"/>
      <c r="X133" s="699"/>
      <c r="Y133" s="699"/>
      <c r="Z133" s="699"/>
      <c r="AA133" s="699"/>
      <c r="AB133" s="699"/>
      <c r="AC133" s="699"/>
      <c r="AD133" s="700"/>
      <c r="AE133" s="701"/>
      <c r="AF133" s="701"/>
      <c r="AG133" s="701"/>
      <c r="AH133" s="701"/>
      <c r="AI133" s="701"/>
      <c r="AJ133" s="701"/>
      <c r="AK133" s="702"/>
      <c r="AL133" s="702"/>
      <c r="AM133" s="702"/>
      <c r="AN133" s="702"/>
      <c r="AO133" s="702"/>
      <c r="AP133" s="702"/>
      <c r="AQ133" s="702"/>
      <c r="AR133" s="703" t="str">
        <f t="shared" si="8"/>
        <v/>
      </c>
      <c r="AS133" s="703"/>
      <c r="AT133" s="703"/>
      <c r="AU133" s="703"/>
      <c r="AV133" s="703"/>
      <c r="AW133" s="703"/>
      <c r="AX133" s="704"/>
      <c r="AY133" s="25"/>
      <c r="BA133" s="204"/>
      <c r="BB133" s="204"/>
      <c r="BC133" s="204"/>
      <c r="BD133" s="204"/>
      <c r="BE133" s="204"/>
      <c r="BF133" s="204"/>
      <c r="BG133" s="204"/>
      <c r="BH133" s="204"/>
      <c r="BI133" s="204"/>
      <c r="BJ133" s="204"/>
      <c r="BK133" s="204"/>
    </row>
    <row r="134" spans="1:63" x14ac:dyDescent="0.25">
      <c r="A134" s="20"/>
      <c r="B134" s="689"/>
      <c r="C134" s="690"/>
      <c r="D134" s="690"/>
      <c r="E134" s="690"/>
      <c r="F134" s="690"/>
      <c r="G134" s="690"/>
      <c r="H134" s="690"/>
      <c r="I134" s="690"/>
      <c r="J134" s="690"/>
      <c r="K134" s="690"/>
      <c r="L134" s="690"/>
      <c r="M134" s="690"/>
      <c r="N134" s="690"/>
      <c r="O134" s="690"/>
      <c r="P134" s="690"/>
      <c r="Q134" s="690"/>
      <c r="R134" s="690"/>
      <c r="S134" s="690"/>
      <c r="T134" s="690"/>
      <c r="U134" s="690"/>
      <c r="V134" s="690"/>
      <c r="W134" s="690"/>
      <c r="X134" s="690"/>
      <c r="Y134" s="690"/>
      <c r="Z134" s="690"/>
      <c r="AA134" s="690"/>
      <c r="AB134" s="690"/>
      <c r="AC134" s="690"/>
      <c r="AD134" s="691"/>
      <c r="AE134" s="692"/>
      <c r="AF134" s="692"/>
      <c r="AG134" s="692"/>
      <c r="AH134" s="692"/>
      <c r="AI134" s="692"/>
      <c r="AJ134" s="692"/>
      <c r="AK134" s="705"/>
      <c r="AL134" s="705"/>
      <c r="AM134" s="705"/>
      <c r="AN134" s="705"/>
      <c r="AO134" s="705"/>
      <c r="AP134" s="705"/>
      <c r="AQ134" s="705"/>
      <c r="AR134" s="696" t="str">
        <f t="shared" si="8"/>
        <v/>
      </c>
      <c r="AS134" s="696"/>
      <c r="AT134" s="696"/>
      <c r="AU134" s="696"/>
      <c r="AV134" s="696"/>
      <c r="AW134" s="696"/>
      <c r="AX134" s="697"/>
      <c r="AY134" s="25"/>
      <c r="BA134" s="204"/>
      <c r="BB134" s="204"/>
      <c r="BC134" s="204"/>
      <c r="BD134" s="204"/>
      <c r="BE134" s="204"/>
      <c r="BF134" s="204"/>
      <c r="BG134" s="204"/>
      <c r="BH134" s="204"/>
      <c r="BI134" s="204"/>
      <c r="BJ134" s="204"/>
      <c r="BK134" s="204"/>
    </row>
    <row r="135" spans="1:63" x14ac:dyDescent="0.25">
      <c r="A135" s="20"/>
      <c r="B135" s="698"/>
      <c r="C135" s="699"/>
      <c r="D135" s="699"/>
      <c r="E135" s="699"/>
      <c r="F135" s="699"/>
      <c r="G135" s="699"/>
      <c r="H135" s="699"/>
      <c r="I135" s="699"/>
      <c r="J135" s="699"/>
      <c r="K135" s="699"/>
      <c r="L135" s="699"/>
      <c r="M135" s="699"/>
      <c r="N135" s="699"/>
      <c r="O135" s="699"/>
      <c r="P135" s="699"/>
      <c r="Q135" s="699"/>
      <c r="R135" s="699"/>
      <c r="S135" s="699"/>
      <c r="T135" s="699"/>
      <c r="U135" s="699"/>
      <c r="V135" s="699"/>
      <c r="W135" s="699"/>
      <c r="X135" s="699"/>
      <c r="Y135" s="699"/>
      <c r="Z135" s="699"/>
      <c r="AA135" s="699"/>
      <c r="AB135" s="699"/>
      <c r="AC135" s="699"/>
      <c r="AD135" s="700"/>
      <c r="AE135" s="701"/>
      <c r="AF135" s="701"/>
      <c r="AG135" s="701"/>
      <c r="AH135" s="701"/>
      <c r="AI135" s="701"/>
      <c r="AJ135" s="701"/>
      <c r="AK135" s="702"/>
      <c r="AL135" s="702"/>
      <c r="AM135" s="702"/>
      <c r="AN135" s="702"/>
      <c r="AO135" s="702"/>
      <c r="AP135" s="702"/>
      <c r="AQ135" s="702"/>
      <c r="AR135" s="703" t="str">
        <f t="shared" si="8"/>
        <v/>
      </c>
      <c r="AS135" s="703"/>
      <c r="AT135" s="703"/>
      <c r="AU135" s="703"/>
      <c r="AV135" s="703"/>
      <c r="AW135" s="703"/>
      <c r="AX135" s="704"/>
      <c r="AY135" s="25"/>
      <c r="BA135" s="204"/>
      <c r="BB135" s="204"/>
      <c r="BC135" s="204"/>
      <c r="BD135" s="204"/>
      <c r="BE135" s="204"/>
      <c r="BF135" s="204"/>
      <c r="BG135" s="204"/>
      <c r="BH135" s="204"/>
      <c r="BI135" s="204"/>
      <c r="BJ135" s="204"/>
      <c r="BK135" s="204"/>
    </row>
    <row r="136" spans="1:63" x14ac:dyDescent="0.25">
      <c r="A136" s="20"/>
      <c r="B136" s="689"/>
      <c r="C136" s="690"/>
      <c r="D136" s="690"/>
      <c r="E136" s="690"/>
      <c r="F136" s="690"/>
      <c r="G136" s="690"/>
      <c r="H136" s="690"/>
      <c r="I136" s="690"/>
      <c r="J136" s="690"/>
      <c r="K136" s="690"/>
      <c r="L136" s="690"/>
      <c r="M136" s="690"/>
      <c r="N136" s="690"/>
      <c r="O136" s="690"/>
      <c r="P136" s="690"/>
      <c r="Q136" s="690"/>
      <c r="R136" s="690"/>
      <c r="S136" s="690"/>
      <c r="T136" s="690"/>
      <c r="U136" s="690"/>
      <c r="V136" s="690"/>
      <c r="W136" s="690"/>
      <c r="X136" s="690"/>
      <c r="Y136" s="690"/>
      <c r="Z136" s="690"/>
      <c r="AA136" s="690"/>
      <c r="AB136" s="690"/>
      <c r="AC136" s="690"/>
      <c r="AD136" s="691"/>
      <c r="AE136" s="692"/>
      <c r="AF136" s="692"/>
      <c r="AG136" s="692"/>
      <c r="AH136" s="692"/>
      <c r="AI136" s="692"/>
      <c r="AJ136" s="692"/>
      <c r="AK136" s="705"/>
      <c r="AL136" s="705"/>
      <c r="AM136" s="705"/>
      <c r="AN136" s="705"/>
      <c r="AO136" s="705"/>
      <c r="AP136" s="705"/>
      <c r="AQ136" s="705"/>
      <c r="AR136" s="696" t="str">
        <f t="shared" si="8"/>
        <v/>
      </c>
      <c r="AS136" s="696"/>
      <c r="AT136" s="696"/>
      <c r="AU136" s="696"/>
      <c r="AV136" s="696"/>
      <c r="AW136" s="696"/>
      <c r="AX136" s="697"/>
      <c r="AY136" s="25"/>
      <c r="BA136" s="204"/>
      <c r="BB136" s="204"/>
      <c r="BC136" s="204"/>
      <c r="BD136" s="204"/>
      <c r="BE136" s="204"/>
      <c r="BF136" s="204"/>
      <c r="BG136" s="204"/>
      <c r="BH136" s="204"/>
      <c r="BI136" s="204"/>
      <c r="BJ136" s="204"/>
      <c r="BK136" s="204"/>
    </row>
    <row r="137" spans="1:63" x14ac:dyDescent="0.25">
      <c r="A137" s="20"/>
      <c r="B137" s="698"/>
      <c r="C137" s="699"/>
      <c r="D137" s="699"/>
      <c r="E137" s="699"/>
      <c r="F137" s="699"/>
      <c r="G137" s="699"/>
      <c r="H137" s="699"/>
      <c r="I137" s="699"/>
      <c r="J137" s="699"/>
      <c r="K137" s="699"/>
      <c r="L137" s="699"/>
      <c r="M137" s="699"/>
      <c r="N137" s="699"/>
      <c r="O137" s="699"/>
      <c r="P137" s="699"/>
      <c r="Q137" s="699"/>
      <c r="R137" s="699"/>
      <c r="S137" s="699"/>
      <c r="T137" s="699"/>
      <c r="U137" s="699"/>
      <c r="V137" s="699"/>
      <c r="W137" s="699"/>
      <c r="X137" s="699"/>
      <c r="Y137" s="699"/>
      <c r="Z137" s="699"/>
      <c r="AA137" s="699"/>
      <c r="AB137" s="699"/>
      <c r="AC137" s="699"/>
      <c r="AD137" s="700"/>
      <c r="AE137" s="701"/>
      <c r="AF137" s="701"/>
      <c r="AG137" s="701"/>
      <c r="AH137" s="701"/>
      <c r="AI137" s="701"/>
      <c r="AJ137" s="701"/>
      <c r="AK137" s="702"/>
      <c r="AL137" s="702"/>
      <c r="AM137" s="702"/>
      <c r="AN137" s="702"/>
      <c r="AO137" s="702"/>
      <c r="AP137" s="702"/>
      <c r="AQ137" s="702"/>
      <c r="AR137" s="703" t="str">
        <f t="shared" si="8"/>
        <v/>
      </c>
      <c r="AS137" s="703"/>
      <c r="AT137" s="703"/>
      <c r="AU137" s="703"/>
      <c r="AV137" s="703"/>
      <c r="AW137" s="703"/>
      <c r="AX137" s="704"/>
      <c r="AY137" s="25"/>
      <c r="BA137" s="204"/>
      <c r="BB137" s="204"/>
      <c r="BC137" s="204"/>
      <c r="BD137" s="204"/>
      <c r="BE137" s="204"/>
      <c r="BF137" s="204"/>
      <c r="BG137" s="204"/>
      <c r="BH137" s="204"/>
      <c r="BI137" s="204"/>
      <c r="BJ137" s="204"/>
      <c r="BK137" s="204"/>
    </row>
    <row r="138" spans="1:63" x14ac:dyDescent="0.25">
      <c r="A138" s="20"/>
      <c r="B138" s="689"/>
      <c r="C138" s="690"/>
      <c r="D138" s="690"/>
      <c r="E138" s="690"/>
      <c r="F138" s="690"/>
      <c r="G138" s="690"/>
      <c r="H138" s="690"/>
      <c r="I138" s="690"/>
      <c r="J138" s="690"/>
      <c r="K138" s="690"/>
      <c r="L138" s="690"/>
      <c r="M138" s="690"/>
      <c r="N138" s="690"/>
      <c r="O138" s="690"/>
      <c r="P138" s="690"/>
      <c r="Q138" s="690"/>
      <c r="R138" s="690"/>
      <c r="S138" s="690"/>
      <c r="T138" s="690"/>
      <c r="U138" s="690"/>
      <c r="V138" s="690"/>
      <c r="W138" s="690"/>
      <c r="X138" s="690"/>
      <c r="Y138" s="690"/>
      <c r="Z138" s="690"/>
      <c r="AA138" s="690"/>
      <c r="AB138" s="690"/>
      <c r="AC138" s="690"/>
      <c r="AD138" s="691"/>
      <c r="AE138" s="692"/>
      <c r="AF138" s="692"/>
      <c r="AG138" s="692"/>
      <c r="AH138" s="692"/>
      <c r="AI138" s="692"/>
      <c r="AJ138" s="692"/>
      <c r="AK138" s="705"/>
      <c r="AL138" s="705"/>
      <c r="AM138" s="705"/>
      <c r="AN138" s="705"/>
      <c r="AO138" s="705"/>
      <c r="AP138" s="705"/>
      <c r="AQ138" s="705"/>
      <c r="AR138" s="696" t="str">
        <f t="shared" si="8"/>
        <v/>
      </c>
      <c r="AS138" s="696"/>
      <c r="AT138" s="696"/>
      <c r="AU138" s="696"/>
      <c r="AV138" s="696"/>
      <c r="AW138" s="696"/>
      <c r="AX138" s="697"/>
      <c r="AY138" s="25"/>
      <c r="BA138" s="204"/>
      <c r="BB138" s="204"/>
      <c r="BC138" s="204"/>
      <c r="BD138" s="204"/>
      <c r="BE138" s="204"/>
      <c r="BF138" s="204"/>
      <c r="BG138" s="204"/>
      <c r="BH138" s="204"/>
      <c r="BI138" s="204"/>
      <c r="BJ138" s="204"/>
      <c r="BK138" s="204"/>
    </row>
    <row r="139" spans="1:63" ht="15.75" thickBot="1" x14ac:dyDescent="0.3">
      <c r="A139" s="20"/>
      <c r="B139" s="706"/>
      <c r="C139" s="707"/>
      <c r="D139" s="707"/>
      <c r="E139" s="707"/>
      <c r="F139" s="707"/>
      <c r="G139" s="707"/>
      <c r="H139" s="707"/>
      <c r="I139" s="707"/>
      <c r="J139" s="707"/>
      <c r="K139" s="707"/>
      <c r="L139" s="707"/>
      <c r="M139" s="707"/>
      <c r="N139" s="707"/>
      <c r="O139" s="707"/>
      <c r="P139" s="707"/>
      <c r="Q139" s="707"/>
      <c r="R139" s="707"/>
      <c r="S139" s="707"/>
      <c r="T139" s="707"/>
      <c r="U139" s="707"/>
      <c r="V139" s="707"/>
      <c r="W139" s="707"/>
      <c r="X139" s="707"/>
      <c r="Y139" s="707"/>
      <c r="Z139" s="707"/>
      <c r="AA139" s="707"/>
      <c r="AB139" s="707"/>
      <c r="AC139" s="707"/>
      <c r="AD139" s="708"/>
      <c r="AE139" s="709"/>
      <c r="AF139" s="709"/>
      <c r="AG139" s="709"/>
      <c r="AH139" s="709"/>
      <c r="AI139" s="709"/>
      <c r="AJ139" s="709"/>
      <c r="AK139" s="710"/>
      <c r="AL139" s="710"/>
      <c r="AM139" s="710"/>
      <c r="AN139" s="710"/>
      <c r="AO139" s="710"/>
      <c r="AP139" s="710"/>
      <c r="AQ139" s="710"/>
      <c r="AR139" s="711" t="str">
        <f t="shared" si="8"/>
        <v/>
      </c>
      <c r="AS139" s="711"/>
      <c r="AT139" s="711"/>
      <c r="AU139" s="711"/>
      <c r="AV139" s="711"/>
      <c r="AW139" s="711"/>
      <c r="AX139" s="712"/>
      <c r="AY139" s="25"/>
      <c r="BA139" s="204"/>
      <c r="BB139" s="204"/>
      <c r="BC139" s="204"/>
      <c r="BD139" s="204"/>
      <c r="BE139" s="204"/>
      <c r="BF139" s="204"/>
      <c r="BG139" s="204"/>
      <c r="BH139" s="204"/>
      <c r="BI139" s="204"/>
      <c r="BJ139" s="204"/>
      <c r="BK139" s="204"/>
    </row>
    <row r="140" spans="1:63" ht="16.5" customHeight="1" thickBot="1" x14ac:dyDescent="0.3">
      <c r="A140" s="20"/>
      <c r="B140" s="713" t="str">
        <f>'Lookup Key'!AH2</f>
        <v>Classroom/Instructional Supplies</v>
      </c>
      <c r="C140" s="714"/>
      <c r="D140" s="714"/>
      <c r="E140" s="714"/>
      <c r="F140" s="714"/>
      <c r="G140" s="714"/>
      <c r="H140" s="714"/>
      <c r="I140" s="714"/>
      <c r="J140" s="714"/>
      <c r="K140" s="714"/>
      <c r="L140" s="714"/>
      <c r="M140" s="714"/>
      <c r="N140" s="714"/>
      <c r="O140" s="714"/>
      <c r="P140" s="714"/>
      <c r="Q140" s="714"/>
      <c r="R140" s="714"/>
      <c r="S140" s="714"/>
      <c r="T140" s="714"/>
      <c r="U140" s="714"/>
      <c r="V140" s="714"/>
      <c r="W140" s="714"/>
      <c r="X140" s="714"/>
      <c r="Y140" s="714"/>
      <c r="Z140" s="714"/>
      <c r="AA140" s="714"/>
      <c r="AB140" s="714"/>
      <c r="AC140" s="714"/>
      <c r="AD140" s="714"/>
      <c r="AE140" s="714"/>
      <c r="AF140" s="714"/>
      <c r="AG140" s="714"/>
      <c r="AH140" s="714"/>
      <c r="AI140" s="714"/>
      <c r="AJ140" s="714"/>
      <c r="AK140" s="714"/>
      <c r="AL140" s="714"/>
      <c r="AM140" s="714"/>
      <c r="AN140" s="714"/>
      <c r="AO140" s="714"/>
      <c r="AP140" s="714"/>
      <c r="AQ140" s="714"/>
      <c r="AR140" s="714"/>
      <c r="AS140" s="714"/>
      <c r="AT140" s="714"/>
      <c r="AU140" s="714"/>
      <c r="AV140" s="714"/>
      <c r="AW140" s="714"/>
      <c r="AX140" s="715"/>
      <c r="AY140" s="25"/>
    </row>
    <row r="141" spans="1:63" ht="16.5" customHeight="1" thickBot="1" x14ac:dyDescent="0.3">
      <c r="A141" s="20"/>
      <c r="B141" s="716" t="s">
        <v>2258</v>
      </c>
      <c r="C141" s="717"/>
      <c r="D141" s="717"/>
      <c r="E141" s="717"/>
      <c r="F141" s="717"/>
      <c r="G141" s="717"/>
      <c r="H141" s="717"/>
      <c r="I141" s="717"/>
      <c r="J141" s="717"/>
      <c r="K141" s="717"/>
      <c r="L141" s="717"/>
      <c r="M141" s="717"/>
      <c r="N141" s="717"/>
      <c r="O141" s="717"/>
      <c r="P141" s="717"/>
      <c r="Q141" s="717"/>
      <c r="R141" s="717"/>
      <c r="S141" s="717"/>
      <c r="T141" s="717"/>
      <c r="U141" s="717"/>
      <c r="V141" s="717"/>
      <c r="W141" s="717"/>
      <c r="X141" s="717"/>
      <c r="Y141" s="717"/>
      <c r="Z141" s="717"/>
      <c r="AA141" s="717"/>
      <c r="AB141" s="717"/>
      <c r="AC141" s="717"/>
      <c r="AD141" s="718"/>
      <c r="AE141" s="719" t="s">
        <v>2259</v>
      </c>
      <c r="AF141" s="720"/>
      <c r="AG141" s="720"/>
      <c r="AH141" s="720"/>
      <c r="AI141" s="720"/>
      <c r="AJ141" s="721"/>
      <c r="AK141" s="719" t="s">
        <v>2260</v>
      </c>
      <c r="AL141" s="720"/>
      <c r="AM141" s="720"/>
      <c r="AN141" s="720"/>
      <c r="AO141" s="720"/>
      <c r="AP141" s="720"/>
      <c r="AQ141" s="721"/>
      <c r="AR141" s="719" t="s">
        <v>2261</v>
      </c>
      <c r="AS141" s="720"/>
      <c r="AT141" s="720"/>
      <c r="AU141" s="720"/>
      <c r="AV141" s="720"/>
      <c r="AW141" s="720"/>
      <c r="AX141" s="722"/>
      <c r="AY141" s="25"/>
    </row>
    <row r="142" spans="1:63" ht="15" customHeight="1" x14ac:dyDescent="0.25">
      <c r="A142" s="20"/>
      <c r="B142" s="723"/>
      <c r="C142" s="724"/>
      <c r="D142" s="724"/>
      <c r="E142" s="724"/>
      <c r="F142" s="724"/>
      <c r="G142" s="724"/>
      <c r="H142" s="724"/>
      <c r="I142" s="724"/>
      <c r="J142" s="724"/>
      <c r="K142" s="724"/>
      <c r="L142" s="724"/>
      <c r="M142" s="724"/>
      <c r="N142" s="724"/>
      <c r="O142" s="724"/>
      <c r="P142" s="724"/>
      <c r="Q142" s="724"/>
      <c r="R142" s="724"/>
      <c r="S142" s="724"/>
      <c r="T142" s="724"/>
      <c r="U142" s="724"/>
      <c r="V142" s="724"/>
      <c r="W142" s="724"/>
      <c r="X142" s="724"/>
      <c r="Y142" s="724"/>
      <c r="Z142" s="724"/>
      <c r="AA142" s="724"/>
      <c r="AB142" s="724"/>
      <c r="AC142" s="724"/>
      <c r="AD142" s="725"/>
      <c r="AE142" s="726"/>
      <c r="AF142" s="726"/>
      <c r="AG142" s="726"/>
      <c r="AH142" s="726"/>
      <c r="AI142" s="726"/>
      <c r="AJ142" s="726"/>
      <c r="AK142" s="727"/>
      <c r="AL142" s="727"/>
      <c r="AM142" s="727"/>
      <c r="AN142" s="727"/>
      <c r="AO142" s="727"/>
      <c r="AP142" s="727"/>
      <c r="AQ142" s="727"/>
      <c r="AR142" s="728" t="str">
        <f>IF(B142="","",IF(COUNTBLANK(B142)+COUNTBLANK(AE142)+COUNTBLANK(AK142)=0,AE142*AK142,"-"))</f>
        <v/>
      </c>
      <c r="AS142" s="728"/>
      <c r="AT142" s="728"/>
      <c r="AU142" s="728"/>
      <c r="AV142" s="728"/>
      <c r="AW142" s="728"/>
      <c r="AX142" s="729"/>
      <c r="AY142" s="25"/>
    </row>
    <row r="143" spans="1:63" ht="15" customHeight="1" x14ac:dyDescent="0.25">
      <c r="A143" s="20"/>
      <c r="B143" s="689"/>
      <c r="C143" s="690"/>
      <c r="D143" s="690"/>
      <c r="E143" s="690"/>
      <c r="F143" s="690"/>
      <c r="G143" s="690"/>
      <c r="H143" s="690"/>
      <c r="I143" s="690"/>
      <c r="J143" s="690"/>
      <c r="K143" s="690"/>
      <c r="L143" s="690"/>
      <c r="M143" s="690"/>
      <c r="N143" s="690"/>
      <c r="O143" s="690"/>
      <c r="P143" s="690"/>
      <c r="Q143" s="690"/>
      <c r="R143" s="690"/>
      <c r="S143" s="690"/>
      <c r="T143" s="690"/>
      <c r="U143" s="690"/>
      <c r="V143" s="690"/>
      <c r="W143" s="690"/>
      <c r="X143" s="690"/>
      <c r="Y143" s="690"/>
      <c r="Z143" s="690"/>
      <c r="AA143" s="690"/>
      <c r="AB143" s="690"/>
      <c r="AC143" s="690"/>
      <c r="AD143" s="691"/>
      <c r="AE143" s="692"/>
      <c r="AF143" s="692"/>
      <c r="AG143" s="692"/>
      <c r="AH143" s="692"/>
      <c r="AI143" s="692"/>
      <c r="AJ143" s="692"/>
      <c r="AK143" s="705"/>
      <c r="AL143" s="705"/>
      <c r="AM143" s="705"/>
      <c r="AN143" s="705"/>
      <c r="AO143" s="705"/>
      <c r="AP143" s="705"/>
      <c r="AQ143" s="705"/>
      <c r="AR143" s="696" t="str">
        <f t="shared" ref="AR143:AR156" si="9">IF(B143="","",IF(COUNTBLANK(B143)+COUNTBLANK(AE143)+COUNTBLANK(AK143)=0,AE143*AK143,"-"))</f>
        <v/>
      </c>
      <c r="AS143" s="696"/>
      <c r="AT143" s="696"/>
      <c r="AU143" s="696"/>
      <c r="AV143" s="696"/>
      <c r="AW143" s="696"/>
      <c r="AX143" s="697"/>
      <c r="AY143" s="25"/>
    </row>
    <row r="144" spans="1:63" ht="15" customHeight="1" x14ac:dyDescent="0.25">
      <c r="A144" s="20"/>
      <c r="B144" s="698"/>
      <c r="C144" s="699"/>
      <c r="D144" s="699"/>
      <c r="E144" s="699"/>
      <c r="F144" s="699"/>
      <c r="G144" s="699"/>
      <c r="H144" s="699"/>
      <c r="I144" s="699"/>
      <c r="J144" s="699"/>
      <c r="K144" s="699"/>
      <c r="L144" s="699"/>
      <c r="M144" s="699"/>
      <c r="N144" s="699"/>
      <c r="O144" s="699"/>
      <c r="P144" s="699"/>
      <c r="Q144" s="699"/>
      <c r="R144" s="699"/>
      <c r="S144" s="699"/>
      <c r="T144" s="699"/>
      <c r="U144" s="699"/>
      <c r="V144" s="699"/>
      <c r="W144" s="699"/>
      <c r="X144" s="699"/>
      <c r="Y144" s="699"/>
      <c r="Z144" s="699"/>
      <c r="AA144" s="699"/>
      <c r="AB144" s="699"/>
      <c r="AC144" s="699"/>
      <c r="AD144" s="700"/>
      <c r="AE144" s="701"/>
      <c r="AF144" s="701"/>
      <c r="AG144" s="701"/>
      <c r="AH144" s="701"/>
      <c r="AI144" s="701"/>
      <c r="AJ144" s="701"/>
      <c r="AK144" s="702"/>
      <c r="AL144" s="702"/>
      <c r="AM144" s="702"/>
      <c r="AN144" s="702"/>
      <c r="AO144" s="702"/>
      <c r="AP144" s="702"/>
      <c r="AQ144" s="702"/>
      <c r="AR144" s="703" t="str">
        <f t="shared" si="9"/>
        <v/>
      </c>
      <c r="AS144" s="703"/>
      <c r="AT144" s="703"/>
      <c r="AU144" s="703"/>
      <c r="AV144" s="703"/>
      <c r="AW144" s="703"/>
      <c r="AX144" s="704"/>
      <c r="AY144" s="25"/>
    </row>
    <row r="145" spans="1:63" ht="15" customHeight="1" x14ac:dyDescent="0.25">
      <c r="A145" s="20"/>
      <c r="B145" s="689"/>
      <c r="C145" s="690"/>
      <c r="D145" s="690"/>
      <c r="E145" s="690"/>
      <c r="F145" s="690"/>
      <c r="G145" s="690"/>
      <c r="H145" s="690"/>
      <c r="I145" s="690"/>
      <c r="J145" s="690"/>
      <c r="K145" s="690"/>
      <c r="L145" s="690"/>
      <c r="M145" s="690"/>
      <c r="N145" s="690"/>
      <c r="O145" s="690"/>
      <c r="P145" s="690"/>
      <c r="Q145" s="690"/>
      <c r="R145" s="690"/>
      <c r="S145" s="690"/>
      <c r="T145" s="690"/>
      <c r="U145" s="690"/>
      <c r="V145" s="690"/>
      <c r="W145" s="690"/>
      <c r="X145" s="690"/>
      <c r="Y145" s="690"/>
      <c r="Z145" s="690"/>
      <c r="AA145" s="690"/>
      <c r="AB145" s="690"/>
      <c r="AC145" s="690"/>
      <c r="AD145" s="691"/>
      <c r="AE145" s="692"/>
      <c r="AF145" s="692"/>
      <c r="AG145" s="692"/>
      <c r="AH145" s="692"/>
      <c r="AI145" s="692"/>
      <c r="AJ145" s="692"/>
      <c r="AK145" s="705"/>
      <c r="AL145" s="705"/>
      <c r="AM145" s="705"/>
      <c r="AN145" s="705"/>
      <c r="AO145" s="705"/>
      <c r="AP145" s="705"/>
      <c r="AQ145" s="705"/>
      <c r="AR145" s="696" t="str">
        <f t="shared" si="9"/>
        <v/>
      </c>
      <c r="AS145" s="696"/>
      <c r="AT145" s="696"/>
      <c r="AU145" s="696"/>
      <c r="AV145" s="696"/>
      <c r="AW145" s="696"/>
      <c r="AX145" s="697"/>
      <c r="AY145" s="25"/>
    </row>
    <row r="146" spans="1:63" ht="15.75" customHeight="1" x14ac:dyDescent="0.25">
      <c r="A146" s="20"/>
      <c r="B146" s="698"/>
      <c r="C146" s="699"/>
      <c r="D146" s="699"/>
      <c r="E146" s="699"/>
      <c r="F146" s="699"/>
      <c r="G146" s="699"/>
      <c r="H146" s="699"/>
      <c r="I146" s="699"/>
      <c r="J146" s="699"/>
      <c r="K146" s="699"/>
      <c r="L146" s="699"/>
      <c r="M146" s="699"/>
      <c r="N146" s="699"/>
      <c r="O146" s="699"/>
      <c r="P146" s="699"/>
      <c r="Q146" s="699"/>
      <c r="R146" s="699"/>
      <c r="S146" s="699"/>
      <c r="T146" s="699"/>
      <c r="U146" s="699"/>
      <c r="V146" s="699"/>
      <c r="W146" s="699"/>
      <c r="X146" s="699"/>
      <c r="Y146" s="699"/>
      <c r="Z146" s="699"/>
      <c r="AA146" s="699"/>
      <c r="AB146" s="699"/>
      <c r="AC146" s="699"/>
      <c r="AD146" s="700"/>
      <c r="AE146" s="701"/>
      <c r="AF146" s="701"/>
      <c r="AG146" s="701"/>
      <c r="AH146" s="701"/>
      <c r="AI146" s="701"/>
      <c r="AJ146" s="701"/>
      <c r="AK146" s="702"/>
      <c r="AL146" s="702"/>
      <c r="AM146" s="702"/>
      <c r="AN146" s="702"/>
      <c r="AO146" s="702"/>
      <c r="AP146" s="702"/>
      <c r="AQ146" s="702"/>
      <c r="AR146" s="703" t="str">
        <f t="shared" si="9"/>
        <v/>
      </c>
      <c r="AS146" s="703"/>
      <c r="AT146" s="703"/>
      <c r="AU146" s="703"/>
      <c r="AV146" s="703"/>
      <c r="AW146" s="703"/>
      <c r="AX146" s="704"/>
      <c r="AY146" s="25"/>
    </row>
    <row r="147" spans="1:63" x14ac:dyDescent="0.25">
      <c r="A147" s="20"/>
      <c r="B147" s="689"/>
      <c r="C147" s="690"/>
      <c r="D147" s="690"/>
      <c r="E147" s="690"/>
      <c r="F147" s="690"/>
      <c r="G147" s="690"/>
      <c r="H147" s="690"/>
      <c r="I147" s="690"/>
      <c r="J147" s="690"/>
      <c r="K147" s="690"/>
      <c r="L147" s="690"/>
      <c r="M147" s="690"/>
      <c r="N147" s="690"/>
      <c r="O147" s="690"/>
      <c r="P147" s="690"/>
      <c r="Q147" s="690"/>
      <c r="R147" s="690"/>
      <c r="S147" s="690"/>
      <c r="T147" s="690"/>
      <c r="U147" s="690"/>
      <c r="V147" s="690"/>
      <c r="W147" s="690"/>
      <c r="X147" s="690"/>
      <c r="Y147" s="690"/>
      <c r="Z147" s="690"/>
      <c r="AA147" s="690"/>
      <c r="AB147" s="690"/>
      <c r="AC147" s="690"/>
      <c r="AD147" s="691"/>
      <c r="AE147" s="692"/>
      <c r="AF147" s="692"/>
      <c r="AG147" s="692"/>
      <c r="AH147" s="692"/>
      <c r="AI147" s="692"/>
      <c r="AJ147" s="692"/>
      <c r="AK147" s="705"/>
      <c r="AL147" s="705"/>
      <c r="AM147" s="705"/>
      <c r="AN147" s="705"/>
      <c r="AO147" s="705"/>
      <c r="AP147" s="705"/>
      <c r="AQ147" s="705"/>
      <c r="AR147" s="696" t="str">
        <f t="shared" si="9"/>
        <v/>
      </c>
      <c r="AS147" s="696"/>
      <c r="AT147" s="696"/>
      <c r="AU147" s="696"/>
      <c r="AV147" s="696"/>
      <c r="AW147" s="696"/>
      <c r="AX147" s="697"/>
      <c r="AY147" s="25"/>
      <c r="BA147" s="204"/>
      <c r="BB147" s="204"/>
      <c r="BC147" s="204"/>
      <c r="BD147" s="204"/>
      <c r="BE147" s="204"/>
      <c r="BF147" s="204"/>
      <c r="BG147" s="204"/>
      <c r="BH147" s="204"/>
      <c r="BI147" s="204"/>
      <c r="BJ147" s="204"/>
      <c r="BK147" s="204"/>
    </row>
    <row r="148" spans="1:63" x14ac:dyDescent="0.25">
      <c r="A148" s="20"/>
      <c r="B148" s="698"/>
      <c r="C148" s="699"/>
      <c r="D148" s="699"/>
      <c r="E148" s="699"/>
      <c r="F148" s="699"/>
      <c r="G148" s="699"/>
      <c r="H148" s="699"/>
      <c r="I148" s="699"/>
      <c r="J148" s="699"/>
      <c r="K148" s="699"/>
      <c r="L148" s="699"/>
      <c r="M148" s="699"/>
      <c r="N148" s="699"/>
      <c r="O148" s="699"/>
      <c r="P148" s="699"/>
      <c r="Q148" s="699"/>
      <c r="R148" s="699"/>
      <c r="S148" s="699"/>
      <c r="T148" s="699"/>
      <c r="U148" s="699"/>
      <c r="V148" s="699"/>
      <c r="W148" s="699"/>
      <c r="X148" s="699"/>
      <c r="Y148" s="699"/>
      <c r="Z148" s="699"/>
      <c r="AA148" s="699"/>
      <c r="AB148" s="699"/>
      <c r="AC148" s="699"/>
      <c r="AD148" s="700"/>
      <c r="AE148" s="701"/>
      <c r="AF148" s="701"/>
      <c r="AG148" s="701"/>
      <c r="AH148" s="701"/>
      <c r="AI148" s="701"/>
      <c r="AJ148" s="701"/>
      <c r="AK148" s="702"/>
      <c r="AL148" s="702"/>
      <c r="AM148" s="702"/>
      <c r="AN148" s="702"/>
      <c r="AO148" s="702"/>
      <c r="AP148" s="702"/>
      <c r="AQ148" s="702"/>
      <c r="AR148" s="703" t="str">
        <f t="shared" si="9"/>
        <v/>
      </c>
      <c r="AS148" s="703"/>
      <c r="AT148" s="703"/>
      <c r="AU148" s="703"/>
      <c r="AV148" s="703"/>
      <c r="AW148" s="703"/>
      <c r="AX148" s="704"/>
      <c r="AY148" s="25"/>
      <c r="BA148" s="204"/>
      <c r="BB148" s="204"/>
      <c r="BC148" s="204"/>
      <c r="BD148" s="204"/>
      <c r="BE148" s="204"/>
      <c r="BF148" s="204"/>
      <c r="BG148" s="204"/>
      <c r="BH148" s="204"/>
      <c r="BI148" s="204"/>
      <c r="BJ148" s="204"/>
      <c r="BK148" s="204"/>
    </row>
    <row r="149" spans="1:63" x14ac:dyDescent="0.25">
      <c r="A149" s="20"/>
      <c r="B149" s="689"/>
      <c r="C149" s="690"/>
      <c r="D149" s="690"/>
      <c r="E149" s="690"/>
      <c r="F149" s="690"/>
      <c r="G149" s="690"/>
      <c r="H149" s="690"/>
      <c r="I149" s="690"/>
      <c r="J149" s="690"/>
      <c r="K149" s="690"/>
      <c r="L149" s="690"/>
      <c r="M149" s="690"/>
      <c r="N149" s="690"/>
      <c r="O149" s="690"/>
      <c r="P149" s="690"/>
      <c r="Q149" s="690"/>
      <c r="R149" s="690"/>
      <c r="S149" s="690"/>
      <c r="T149" s="690"/>
      <c r="U149" s="690"/>
      <c r="V149" s="690"/>
      <c r="W149" s="690"/>
      <c r="X149" s="690"/>
      <c r="Y149" s="690"/>
      <c r="Z149" s="690"/>
      <c r="AA149" s="690"/>
      <c r="AB149" s="690"/>
      <c r="AC149" s="690"/>
      <c r="AD149" s="691"/>
      <c r="AE149" s="692"/>
      <c r="AF149" s="692"/>
      <c r="AG149" s="692"/>
      <c r="AH149" s="692"/>
      <c r="AI149" s="692"/>
      <c r="AJ149" s="692"/>
      <c r="AK149" s="705"/>
      <c r="AL149" s="705"/>
      <c r="AM149" s="705"/>
      <c r="AN149" s="705"/>
      <c r="AO149" s="705"/>
      <c r="AP149" s="705"/>
      <c r="AQ149" s="705"/>
      <c r="AR149" s="696" t="str">
        <f t="shared" si="9"/>
        <v/>
      </c>
      <c r="AS149" s="696"/>
      <c r="AT149" s="696"/>
      <c r="AU149" s="696"/>
      <c r="AV149" s="696"/>
      <c r="AW149" s="696"/>
      <c r="AX149" s="697"/>
      <c r="AY149" s="25"/>
      <c r="BA149" s="204"/>
      <c r="BB149" s="204"/>
      <c r="BC149" s="204"/>
      <c r="BD149" s="204"/>
      <c r="BE149" s="204"/>
      <c r="BF149" s="204"/>
      <c r="BG149" s="204"/>
      <c r="BH149" s="204"/>
      <c r="BI149" s="204"/>
      <c r="BJ149" s="204"/>
      <c r="BK149" s="204"/>
    </row>
    <row r="150" spans="1:63" x14ac:dyDescent="0.25">
      <c r="A150" s="20"/>
      <c r="B150" s="698"/>
      <c r="C150" s="699"/>
      <c r="D150" s="699"/>
      <c r="E150" s="699"/>
      <c r="F150" s="699"/>
      <c r="G150" s="699"/>
      <c r="H150" s="699"/>
      <c r="I150" s="699"/>
      <c r="J150" s="699"/>
      <c r="K150" s="699"/>
      <c r="L150" s="699"/>
      <c r="M150" s="699"/>
      <c r="N150" s="699"/>
      <c r="O150" s="699"/>
      <c r="P150" s="699"/>
      <c r="Q150" s="699"/>
      <c r="R150" s="699"/>
      <c r="S150" s="699"/>
      <c r="T150" s="699"/>
      <c r="U150" s="699"/>
      <c r="V150" s="699"/>
      <c r="W150" s="699"/>
      <c r="X150" s="699"/>
      <c r="Y150" s="699"/>
      <c r="Z150" s="699"/>
      <c r="AA150" s="699"/>
      <c r="AB150" s="699"/>
      <c r="AC150" s="699"/>
      <c r="AD150" s="700"/>
      <c r="AE150" s="701"/>
      <c r="AF150" s="701"/>
      <c r="AG150" s="701"/>
      <c r="AH150" s="701"/>
      <c r="AI150" s="701"/>
      <c r="AJ150" s="701"/>
      <c r="AK150" s="702"/>
      <c r="AL150" s="702"/>
      <c r="AM150" s="702"/>
      <c r="AN150" s="702"/>
      <c r="AO150" s="702"/>
      <c r="AP150" s="702"/>
      <c r="AQ150" s="702"/>
      <c r="AR150" s="703" t="str">
        <f t="shared" si="9"/>
        <v/>
      </c>
      <c r="AS150" s="703"/>
      <c r="AT150" s="703"/>
      <c r="AU150" s="703"/>
      <c r="AV150" s="703"/>
      <c r="AW150" s="703"/>
      <c r="AX150" s="704"/>
      <c r="AY150" s="25"/>
      <c r="BA150" s="204"/>
      <c r="BB150" s="204"/>
      <c r="BC150" s="204"/>
      <c r="BD150" s="204"/>
      <c r="BE150" s="204"/>
      <c r="BF150" s="204"/>
      <c r="BG150" s="204"/>
      <c r="BH150" s="204"/>
      <c r="BI150" s="204"/>
      <c r="BJ150" s="204"/>
      <c r="BK150" s="204"/>
    </row>
    <row r="151" spans="1:63" x14ac:dyDescent="0.25">
      <c r="A151" s="20"/>
      <c r="B151" s="689"/>
      <c r="C151" s="690"/>
      <c r="D151" s="690"/>
      <c r="E151" s="690"/>
      <c r="F151" s="690"/>
      <c r="G151" s="690"/>
      <c r="H151" s="690"/>
      <c r="I151" s="690"/>
      <c r="J151" s="690"/>
      <c r="K151" s="690"/>
      <c r="L151" s="690"/>
      <c r="M151" s="690"/>
      <c r="N151" s="690"/>
      <c r="O151" s="690"/>
      <c r="P151" s="690"/>
      <c r="Q151" s="690"/>
      <c r="R151" s="690"/>
      <c r="S151" s="690"/>
      <c r="T151" s="690"/>
      <c r="U151" s="690"/>
      <c r="V151" s="690"/>
      <c r="W151" s="690"/>
      <c r="X151" s="690"/>
      <c r="Y151" s="690"/>
      <c r="Z151" s="690"/>
      <c r="AA151" s="690"/>
      <c r="AB151" s="690"/>
      <c r="AC151" s="690"/>
      <c r="AD151" s="691"/>
      <c r="AE151" s="692"/>
      <c r="AF151" s="692"/>
      <c r="AG151" s="692"/>
      <c r="AH151" s="692"/>
      <c r="AI151" s="692"/>
      <c r="AJ151" s="692"/>
      <c r="AK151" s="705"/>
      <c r="AL151" s="705"/>
      <c r="AM151" s="705"/>
      <c r="AN151" s="705"/>
      <c r="AO151" s="705"/>
      <c r="AP151" s="705"/>
      <c r="AQ151" s="705"/>
      <c r="AR151" s="696" t="str">
        <f t="shared" si="9"/>
        <v/>
      </c>
      <c r="AS151" s="696"/>
      <c r="AT151" s="696"/>
      <c r="AU151" s="696"/>
      <c r="AV151" s="696"/>
      <c r="AW151" s="696"/>
      <c r="AX151" s="697"/>
      <c r="AY151" s="25"/>
      <c r="BA151" s="204"/>
      <c r="BB151" s="204"/>
      <c r="BC151" s="204"/>
      <c r="BD151" s="204"/>
      <c r="BE151" s="204"/>
      <c r="BF151" s="204"/>
      <c r="BG151" s="204"/>
      <c r="BH151" s="204"/>
      <c r="BI151" s="204"/>
      <c r="BJ151" s="204"/>
      <c r="BK151" s="204"/>
    </row>
    <row r="152" spans="1:63" x14ac:dyDescent="0.25">
      <c r="A152" s="20"/>
      <c r="B152" s="698"/>
      <c r="C152" s="699"/>
      <c r="D152" s="699"/>
      <c r="E152" s="699"/>
      <c r="F152" s="699"/>
      <c r="G152" s="699"/>
      <c r="H152" s="699"/>
      <c r="I152" s="699"/>
      <c r="J152" s="699"/>
      <c r="K152" s="699"/>
      <c r="L152" s="699"/>
      <c r="M152" s="699"/>
      <c r="N152" s="699"/>
      <c r="O152" s="699"/>
      <c r="P152" s="699"/>
      <c r="Q152" s="699"/>
      <c r="R152" s="699"/>
      <c r="S152" s="699"/>
      <c r="T152" s="699"/>
      <c r="U152" s="699"/>
      <c r="V152" s="699"/>
      <c r="W152" s="699"/>
      <c r="X152" s="699"/>
      <c r="Y152" s="699"/>
      <c r="Z152" s="699"/>
      <c r="AA152" s="699"/>
      <c r="AB152" s="699"/>
      <c r="AC152" s="699"/>
      <c r="AD152" s="700"/>
      <c r="AE152" s="701"/>
      <c r="AF152" s="701"/>
      <c r="AG152" s="701"/>
      <c r="AH152" s="701"/>
      <c r="AI152" s="701"/>
      <c r="AJ152" s="701"/>
      <c r="AK152" s="702"/>
      <c r="AL152" s="702"/>
      <c r="AM152" s="702"/>
      <c r="AN152" s="702"/>
      <c r="AO152" s="702"/>
      <c r="AP152" s="702"/>
      <c r="AQ152" s="702"/>
      <c r="AR152" s="703" t="str">
        <f t="shared" si="9"/>
        <v/>
      </c>
      <c r="AS152" s="703"/>
      <c r="AT152" s="703"/>
      <c r="AU152" s="703"/>
      <c r="AV152" s="703"/>
      <c r="AW152" s="703"/>
      <c r="AX152" s="704"/>
      <c r="AY152" s="25"/>
      <c r="BA152" s="204"/>
      <c r="BB152" s="204"/>
      <c r="BC152" s="204"/>
      <c r="BD152" s="204"/>
      <c r="BE152" s="204"/>
      <c r="BF152" s="204"/>
      <c r="BG152" s="204"/>
      <c r="BH152" s="204"/>
      <c r="BI152" s="204"/>
      <c r="BJ152" s="204"/>
      <c r="BK152" s="204"/>
    </row>
    <row r="153" spans="1:63" x14ac:dyDescent="0.25">
      <c r="A153" s="20"/>
      <c r="B153" s="689"/>
      <c r="C153" s="690"/>
      <c r="D153" s="690"/>
      <c r="E153" s="690"/>
      <c r="F153" s="690"/>
      <c r="G153" s="690"/>
      <c r="H153" s="690"/>
      <c r="I153" s="690"/>
      <c r="J153" s="690"/>
      <c r="K153" s="690"/>
      <c r="L153" s="690"/>
      <c r="M153" s="690"/>
      <c r="N153" s="690"/>
      <c r="O153" s="690"/>
      <c r="P153" s="690"/>
      <c r="Q153" s="690"/>
      <c r="R153" s="690"/>
      <c r="S153" s="690"/>
      <c r="T153" s="690"/>
      <c r="U153" s="690"/>
      <c r="V153" s="690"/>
      <c r="W153" s="690"/>
      <c r="X153" s="690"/>
      <c r="Y153" s="690"/>
      <c r="Z153" s="690"/>
      <c r="AA153" s="690"/>
      <c r="AB153" s="690"/>
      <c r="AC153" s="690"/>
      <c r="AD153" s="691"/>
      <c r="AE153" s="692"/>
      <c r="AF153" s="692"/>
      <c r="AG153" s="692"/>
      <c r="AH153" s="692"/>
      <c r="AI153" s="692"/>
      <c r="AJ153" s="692"/>
      <c r="AK153" s="705"/>
      <c r="AL153" s="705"/>
      <c r="AM153" s="705"/>
      <c r="AN153" s="705"/>
      <c r="AO153" s="705"/>
      <c r="AP153" s="705"/>
      <c r="AQ153" s="705"/>
      <c r="AR153" s="696" t="str">
        <f t="shared" si="9"/>
        <v/>
      </c>
      <c r="AS153" s="696"/>
      <c r="AT153" s="696"/>
      <c r="AU153" s="696"/>
      <c r="AV153" s="696"/>
      <c r="AW153" s="696"/>
      <c r="AX153" s="697"/>
      <c r="AY153" s="25"/>
      <c r="BA153" s="204"/>
      <c r="BB153" s="204"/>
      <c r="BC153" s="204"/>
      <c r="BD153" s="204"/>
      <c r="BE153" s="204"/>
      <c r="BF153" s="204"/>
      <c r="BG153" s="204"/>
      <c r="BH153" s="204"/>
      <c r="BI153" s="204"/>
      <c r="BJ153" s="204"/>
      <c r="BK153" s="204"/>
    </row>
    <row r="154" spans="1:63" x14ac:dyDescent="0.25">
      <c r="A154" s="20"/>
      <c r="B154" s="698"/>
      <c r="C154" s="699"/>
      <c r="D154" s="699"/>
      <c r="E154" s="699"/>
      <c r="F154" s="699"/>
      <c r="G154" s="699"/>
      <c r="H154" s="699"/>
      <c r="I154" s="699"/>
      <c r="J154" s="699"/>
      <c r="K154" s="699"/>
      <c r="L154" s="699"/>
      <c r="M154" s="699"/>
      <c r="N154" s="699"/>
      <c r="O154" s="699"/>
      <c r="P154" s="699"/>
      <c r="Q154" s="699"/>
      <c r="R154" s="699"/>
      <c r="S154" s="699"/>
      <c r="T154" s="699"/>
      <c r="U154" s="699"/>
      <c r="V154" s="699"/>
      <c r="W154" s="699"/>
      <c r="X154" s="699"/>
      <c r="Y154" s="699"/>
      <c r="Z154" s="699"/>
      <c r="AA154" s="699"/>
      <c r="AB154" s="699"/>
      <c r="AC154" s="699"/>
      <c r="AD154" s="700"/>
      <c r="AE154" s="701"/>
      <c r="AF154" s="701"/>
      <c r="AG154" s="701"/>
      <c r="AH154" s="701"/>
      <c r="AI154" s="701"/>
      <c r="AJ154" s="701"/>
      <c r="AK154" s="702"/>
      <c r="AL154" s="702"/>
      <c r="AM154" s="702"/>
      <c r="AN154" s="702"/>
      <c r="AO154" s="702"/>
      <c r="AP154" s="702"/>
      <c r="AQ154" s="702"/>
      <c r="AR154" s="703" t="str">
        <f t="shared" si="9"/>
        <v/>
      </c>
      <c r="AS154" s="703"/>
      <c r="AT154" s="703"/>
      <c r="AU154" s="703"/>
      <c r="AV154" s="703"/>
      <c r="AW154" s="703"/>
      <c r="AX154" s="704"/>
      <c r="AY154" s="25"/>
      <c r="BA154" s="204"/>
      <c r="BB154" s="204"/>
      <c r="BC154" s="204"/>
      <c r="BD154" s="204"/>
      <c r="BE154" s="204"/>
      <c r="BF154" s="204"/>
      <c r="BG154" s="204"/>
      <c r="BH154" s="204"/>
      <c r="BI154" s="204"/>
      <c r="BJ154" s="204"/>
      <c r="BK154" s="204"/>
    </row>
    <row r="155" spans="1:63" x14ac:dyDescent="0.25">
      <c r="A155" s="20"/>
      <c r="B155" s="689"/>
      <c r="C155" s="690"/>
      <c r="D155" s="690"/>
      <c r="E155" s="690"/>
      <c r="F155" s="690"/>
      <c r="G155" s="690"/>
      <c r="H155" s="690"/>
      <c r="I155" s="690"/>
      <c r="J155" s="690"/>
      <c r="K155" s="690"/>
      <c r="L155" s="690"/>
      <c r="M155" s="690"/>
      <c r="N155" s="690"/>
      <c r="O155" s="690"/>
      <c r="P155" s="690"/>
      <c r="Q155" s="690"/>
      <c r="R155" s="690"/>
      <c r="S155" s="690"/>
      <c r="T155" s="690"/>
      <c r="U155" s="690"/>
      <c r="V155" s="690"/>
      <c r="W155" s="690"/>
      <c r="X155" s="690"/>
      <c r="Y155" s="690"/>
      <c r="Z155" s="690"/>
      <c r="AA155" s="690"/>
      <c r="AB155" s="690"/>
      <c r="AC155" s="690"/>
      <c r="AD155" s="691"/>
      <c r="AE155" s="692"/>
      <c r="AF155" s="692"/>
      <c r="AG155" s="692"/>
      <c r="AH155" s="692"/>
      <c r="AI155" s="692"/>
      <c r="AJ155" s="692"/>
      <c r="AK155" s="705"/>
      <c r="AL155" s="705"/>
      <c r="AM155" s="705"/>
      <c r="AN155" s="705"/>
      <c r="AO155" s="705"/>
      <c r="AP155" s="705"/>
      <c r="AQ155" s="705"/>
      <c r="AR155" s="696" t="str">
        <f t="shared" si="9"/>
        <v/>
      </c>
      <c r="AS155" s="696"/>
      <c r="AT155" s="696"/>
      <c r="AU155" s="696"/>
      <c r="AV155" s="696"/>
      <c r="AW155" s="696"/>
      <c r="AX155" s="697"/>
      <c r="AY155" s="25"/>
      <c r="BA155" s="204"/>
      <c r="BB155" s="204"/>
      <c r="BC155" s="204"/>
      <c r="BD155" s="204"/>
      <c r="BE155" s="204"/>
      <c r="BF155" s="204"/>
      <c r="BG155" s="204"/>
      <c r="BH155" s="204"/>
      <c r="BI155" s="204"/>
      <c r="BJ155" s="204"/>
      <c r="BK155" s="204"/>
    </row>
    <row r="156" spans="1:63" ht="15.75" thickBot="1" x14ac:dyDescent="0.3">
      <c r="A156" s="20"/>
      <c r="B156" s="706"/>
      <c r="C156" s="707"/>
      <c r="D156" s="707"/>
      <c r="E156" s="707"/>
      <c r="F156" s="707"/>
      <c r="G156" s="707"/>
      <c r="H156" s="707"/>
      <c r="I156" s="707"/>
      <c r="J156" s="707"/>
      <c r="K156" s="707"/>
      <c r="L156" s="707"/>
      <c r="M156" s="707"/>
      <c r="N156" s="707"/>
      <c r="O156" s="707"/>
      <c r="P156" s="707"/>
      <c r="Q156" s="707"/>
      <c r="R156" s="707"/>
      <c r="S156" s="707"/>
      <c r="T156" s="707"/>
      <c r="U156" s="707"/>
      <c r="V156" s="707"/>
      <c r="W156" s="707"/>
      <c r="X156" s="707"/>
      <c r="Y156" s="707"/>
      <c r="Z156" s="707"/>
      <c r="AA156" s="707"/>
      <c r="AB156" s="707"/>
      <c r="AC156" s="707"/>
      <c r="AD156" s="708"/>
      <c r="AE156" s="709"/>
      <c r="AF156" s="709"/>
      <c r="AG156" s="709"/>
      <c r="AH156" s="709"/>
      <c r="AI156" s="709"/>
      <c r="AJ156" s="709"/>
      <c r="AK156" s="710"/>
      <c r="AL156" s="710"/>
      <c r="AM156" s="710"/>
      <c r="AN156" s="710"/>
      <c r="AO156" s="710"/>
      <c r="AP156" s="710"/>
      <c r="AQ156" s="710"/>
      <c r="AR156" s="711" t="str">
        <f t="shared" si="9"/>
        <v/>
      </c>
      <c r="AS156" s="711"/>
      <c r="AT156" s="711"/>
      <c r="AU156" s="711"/>
      <c r="AV156" s="711"/>
      <c r="AW156" s="711"/>
      <c r="AX156" s="712"/>
      <c r="AY156" s="25"/>
      <c r="BA156" s="204"/>
      <c r="BB156" s="204"/>
      <c r="BC156" s="204"/>
      <c r="BD156" s="204"/>
      <c r="BE156" s="204"/>
      <c r="BF156" s="204"/>
      <c r="BG156" s="204"/>
      <c r="BH156" s="204"/>
      <c r="BI156" s="204"/>
      <c r="BJ156" s="204"/>
      <c r="BK156" s="204"/>
    </row>
    <row r="157" spans="1:63" ht="16.5" customHeight="1" thickBot="1" x14ac:dyDescent="0.3">
      <c r="A157" s="20"/>
      <c r="B157" s="713" t="str">
        <f>'Lookup Key'!AI2</f>
        <v>Learning &amp; Instructional Materials</v>
      </c>
      <c r="C157" s="714"/>
      <c r="D157" s="714"/>
      <c r="E157" s="714"/>
      <c r="F157" s="714"/>
      <c r="G157" s="714"/>
      <c r="H157" s="714"/>
      <c r="I157" s="714"/>
      <c r="J157" s="714"/>
      <c r="K157" s="714"/>
      <c r="L157" s="714"/>
      <c r="M157" s="714"/>
      <c r="N157" s="714"/>
      <c r="O157" s="714"/>
      <c r="P157" s="714"/>
      <c r="Q157" s="714"/>
      <c r="R157" s="714"/>
      <c r="S157" s="714"/>
      <c r="T157" s="714"/>
      <c r="U157" s="714"/>
      <c r="V157" s="714"/>
      <c r="W157" s="714"/>
      <c r="X157" s="714"/>
      <c r="Y157" s="714"/>
      <c r="Z157" s="714"/>
      <c r="AA157" s="714"/>
      <c r="AB157" s="714"/>
      <c r="AC157" s="714"/>
      <c r="AD157" s="714"/>
      <c r="AE157" s="714"/>
      <c r="AF157" s="714"/>
      <c r="AG157" s="714"/>
      <c r="AH157" s="714"/>
      <c r="AI157" s="714"/>
      <c r="AJ157" s="714"/>
      <c r="AK157" s="714"/>
      <c r="AL157" s="714"/>
      <c r="AM157" s="714"/>
      <c r="AN157" s="714"/>
      <c r="AO157" s="714"/>
      <c r="AP157" s="714"/>
      <c r="AQ157" s="714"/>
      <c r="AR157" s="714"/>
      <c r="AS157" s="714"/>
      <c r="AT157" s="714"/>
      <c r="AU157" s="714"/>
      <c r="AV157" s="714"/>
      <c r="AW157" s="714"/>
      <c r="AX157" s="715"/>
      <c r="AY157" s="25"/>
    </row>
    <row r="158" spans="1:63" ht="16.5" customHeight="1" thickBot="1" x14ac:dyDescent="0.3">
      <c r="A158" s="20"/>
      <c r="B158" s="716" t="s">
        <v>2258</v>
      </c>
      <c r="C158" s="717"/>
      <c r="D158" s="717"/>
      <c r="E158" s="717"/>
      <c r="F158" s="717"/>
      <c r="G158" s="717"/>
      <c r="H158" s="717"/>
      <c r="I158" s="717"/>
      <c r="J158" s="717"/>
      <c r="K158" s="717"/>
      <c r="L158" s="717"/>
      <c r="M158" s="717"/>
      <c r="N158" s="717"/>
      <c r="O158" s="717"/>
      <c r="P158" s="717"/>
      <c r="Q158" s="717"/>
      <c r="R158" s="717"/>
      <c r="S158" s="717"/>
      <c r="T158" s="717"/>
      <c r="U158" s="717"/>
      <c r="V158" s="717"/>
      <c r="W158" s="717"/>
      <c r="X158" s="717"/>
      <c r="Y158" s="717"/>
      <c r="Z158" s="717"/>
      <c r="AA158" s="717"/>
      <c r="AB158" s="717"/>
      <c r="AC158" s="717"/>
      <c r="AD158" s="718"/>
      <c r="AE158" s="719" t="s">
        <v>2259</v>
      </c>
      <c r="AF158" s="720"/>
      <c r="AG158" s="720"/>
      <c r="AH158" s="720"/>
      <c r="AI158" s="720"/>
      <c r="AJ158" s="721"/>
      <c r="AK158" s="719" t="s">
        <v>2260</v>
      </c>
      <c r="AL158" s="720"/>
      <c r="AM158" s="720"/>
      <c r="AN158" s="720"/>
      <c r="AO158" s="720"/>
      <c r="AP158" s="720"/>
      <c r="AQ158" s="721"/>
      <c r="AR158" s="719" t="s">
        <v>2261</v>
      </c>
      <c r="AS158" s="720"/>
      <c r="AT158" s="720"/>
      <c r="AU158" s="720"/>
      <c r="AV158" s="720"/>
      <c r="AW158" s="720"/>
      <c r="AX158" s="722"/>
      <c r="AY158" s="25"/>
    </row>
    <row r="159" spans="1:63" ht="15" customHeight="1" x14ac:dyDescent="0.25">
      <c r="A159" s="20"/>
      <c r="B159" s="723"/>
      <c r="C159" s="724"/>
      <c r="D159" s="724"/>
      <c r="E159" s="724"/>
      <c r="F159" s="724"/>
      <c r="G159" s="724"/>
      <c r="H159" s="724"/>
      <c r="I159" s="724"/>
      <c r="J159" s="724"/>
      <c r="K159" s="724"/>
      <c r="L159" s="724"/>
      <c r="M159" s="724"/>
      <c r="N159" s="724"/>
      <c r="O159" s="724"/>
      <c r="P159" s="724"/>
      <c r="Q159" s="724"/>
      <c r="R159" s="724"/>
      <c r="S159" s="724"/>
      <c r="T159" s="724"/>
      <c r="U159" s="724"/>
      <c r="V159" s="724"/>
      <c r="W159" s="724"/>
      <c r="X159" s="724"/>
      <c r="Y159" s="724"/>
      <c r="Z159" s="724"/>
      <c r="AA159" s="724"/>
      <c r="AB159" s="724"/>
      <c r="AC159" s="724"/>
      <c r="AD159" s="725"/>
      <c r="AE159" s="726"/>
      <c r="AF159" s="726"/>
      <c r="AG159" s="726"/>
      <c r="AH159" s="726"/>
      <c r="AI159" s="726"/>
      <c r="AJ159" s="726"/>
      <c r="AK159" s="727"/>
      <c r="AL159" s="727"/>
      <c r="AM159" s="727"/>
      <c r="AN159" s="727"/>
      <c r="AO159" s="727"/>
      <c r="AP159" s="727"/>
      <c r="AQ159" s="727"/>
      <c r="AR159" s="728" t="str">
        <f>IF(B159="","",IF(COUNTBLANK(B159)+COUNTBLANK(AE159)+COUNTBLANK(AK159)=0,AE159*AK159,"-"))</f>
        <v/>
      </c>
      <c r="AS159" s="728"/>
      <c r="AT159" s="728"/>
      <c r="AU159" s="728"/>
      <c r="AV159" s="728"/>
      <c r="AW159" s="728"/>
      <c r="AX159" s="729"/>
      <c r="AY159" s="25"/>
    </row>
    <row r="160" spans="1:63" ht="15" customHeight="1" x14ac:dyDescent="0.25">
      <c r="A160" s="20"/>
      <c r="B160" s="689"/>
      <c r="C160" s="690"/>
      <c r="D160" s="690"/>
      <c r="E160" s="690"/>
      <c r="F160" s="690"/>
      <c r="G160" s="690"/>
      <c r="H160" s="690"/>
      <c r="I160" s="690"/>
      <c r="J160" s="690"/>
      <c r="K160" s="690"/>
      <c r="L160" s="690"/>
      <c r="M160" s="690"/>
      <c r="N160" s="690"/>
      <c r="O160" s="690"/>
      <c r="P160" s="690"/>
      <c r="Q160" s="690"/>
      <c r="R160" s="690"/>
      <c r="S160" s="690"/>
      <c r="T160" s="690"/>
      <c r="U160" s="690"/>
      <c r="V160" s="690"/>
      <c r="W160" s="690"/>
      <c r="X160" s="690"/>
      <c r="Y160" s="690"/>
      <c r="Z160" s="690"/>
      <c r="AA160" s="690"/>
      <c r="AB160" s="690"/>
      <c r="AC160" s="690"/>
      <c r="AD160" s="691"/>
      <c r="AE160" s="692"/>
      <c r="AF160" s="692"/>
      <c r="AG160" s="692"/>
      <c r="AH160" s="692"/>
      <c r="AI160" s="692"/>
      <c r="AJ160" s="692"/>
      <c r="AK160" s="705"/>
      <c r="AL160" s="705"/>
      <c r="AM160" s="705"/>
      <c r="AN160" s="705"/>
      <c r="AO160" s="705"/>
      <c r="AP160" s="705"/>
      <c r="AQ160" s="705"/>
      <c r="AR160" s="696" t="str">
        <f t="shared" ref="AR160:AR173" si="10">IF(B160="","",IF(COUNTBLANK(B160)+COUNTBLANK(AE160)+COUNTBLANK(AK160)=0,AE160*AK160,"-"))</f>
        <v/>
      </c>
      <c r="AS160" s="696"/>
      <c r="AT160" s="696"/>
      <c r="AU160" s="696"/>
      <c r="AV160" s="696"/>
      <c r="AW160" s="696"/>
      <c r="AX160" s="697"/>
      <c r="AY160" s="25"/>
    </row>
    <row r="161" spans="1:63" ht="15" customHeight="1" x14ac:dyDescent="0.25">
      <c r="A161" s="20"/>
      <c r="B161" s="698"/>
      <c r="C161" s="699"/>
      <c r="D161" s="699"/>
      <c r="E161" s="699"/>
      <c r="F161" s="699"/>
      <c r="G161" s="699"/>
      <c r="H161" s="699"/>
      <c r="I161" s="699"/>
      <c r="J161" s="699"/>
      <c r="K161" s="699"/>
      <c r="L161" s="699"/>
      <c r="M161" s="699"/>
      <c r="N161" s="699"/>
      <c r="O161" s="699"/>
      <c r="P161" s="699"/>
      <c r="Q161" s="699"/>
      <c r="R161" s="699"/>
      <c r="S161" s="699"/>
      <c r="T161" s="699"/>
      <c r="U161" s="699"/>
      <c r="V161" s="699"/>
      <c r="W161" s="699"/>
      <c r="X161" s="699"/>
      <c r="Y161" s="699"/>
      <c r="Z161" s="699"/>
      <c r="AA161" s="699"/>
      <c r="AB161" s="699"/>
      <c r="AC161" s="699"/>
      <c r="AD161" s="700"/>
      <c r="AE161" s="701"/>
      <c r="AF161" s="701"/>
      <c r="AG161" s="701"/>
      <c r="AH161" s="701"/>
      <c r="AI161" s="701"/>
      <c r="AJ161" s="701"/>
      <c r="AK161" s="702"/>
      <c r="AL161" s="702"/>
      <c r="AM161" s="702"/>
      <c r="AN161" s="702"/>
      <c r="AO161" s="702"/>
      <c r="AP161" s="702"/>
      <c r="AQ161" s="702"/>
      <c r="AR161" s="703" t="str">
        <f t="shared" si="10"/>
        <v/>
      </c>
      <c r="AS161" s="703"/>
      <c r="AT161" s="703"/>
      <c r="AU161" s="703"/>
      <c r="AV161" s="703"/>
      <c r="AW161" s="703"/>
      <c r="AX161" s="704"/>
      <c r="AY161" s="25"/>
    </row>
    <row r="162" spans="1:63" ht="15" customHeight="1" x14ac:dyDescent="0.25">
      <c r="A162" s="20"/>
      <c r="B162" s="689"/>
      <c r="C162" s="690"/>
      <c r="D162" s="690"/>
      <c r="E162" s="690"/>
      <c r="F162" s="690"/>
      <c r="G162" s="690"/>
      <c r="H162" s="690"/>
      <c r="I162" s="690"/>
      <c r="J162" s="690"/>
      <c r="K162" s="690"/>
      <c r="L162" s="690"/>
      <c r="M162" s="690"/>
      <c r="N162" s="690"/>
      <c r="O162" s="690"/>
      <c r="P162" s="690"/>
      <c r="Q162" s="690"/>
      <c r="R162" s="690"/>
      <c r="S162" s="690"/>
      <c r="T162" s="690"/>
      <c r="U162" s="690"/>
      <c r="V162" s="690"/>
      <c r="W162" s="690"/>
      <c r="X162" s="690"/>
      <c r="Y162" s="690"/>
      <c r="Z162" s="690"/>
      <c r="AA162" s="690"/>
      <c r="AB162" s="690"/>
      <c r="AC162" s="690"/>
      <c r="AD162" s="691"/>
      <c r="AE162" s="692"/>
      <c r="AF162" s="692"/>
      <c r="AG162" s="692"/>
      <c r="AH162" s="692"/>
      <c r="AI162" s="692"/>
      <c r="AJ162" s="692"/>
      <c r="AK162" s="705"/>
      <c r="AL162" s="705"/>
      <c r="AM162" s="705"/>
      <c r="AN162" s="705"/>
      <c r="AO162" s="705"/>
      <c r="AP162" s="705"/>
      <c r="AQ162" s="705"/>
      <c r="AR162" s="696" t="str">
        <f t="shared" si="10"/>
        <v/>
      </c>
      <c r="AS162" s="696"/>
      <c r="AT162" s="696"/>
      <c r="AU162" s="696"/>
      <c r="AV162" s="696"/>
      <c r="AW162" s="696"/>
      <c r="AX162" s="697"/>
      <c r="AY162" s="25"/>
    </row>
    <row r="163" spans="1:63" ht="15.75" customHeight="1" x14ac:dyDescent="0.25">
      <c r="A163" s="20"/>
      <c r="B163" s="698"/>
      <c r="C163" s="699"/>
      <c r="D163" s="699"/>
      <c r="E163" s="699"/>
      <c r="F163" s="699"/>
      <c r="G163" s="699"/>
      <c r="H163" s="699"/>
      <c r="I163" s="699"/>
      <c r="J163" s="699"/>
      <c r="K163" s="699"/>
      <c r="L163" s="699"/>
      <c r="M163" s="699"/>
      <c r="N163" s="699"/>
      <c r="O163" s="699"/>
      <c r="P163" s="699"/>
      <c r="Q163" s="699"/>
      <c r="R163" s="699"/>
      <c r="S163" s="699"/>
      <c r="T163" s="699"/>
      <c r="U163" s="699"/>
      <c r="V163" s="699"/>
      <c r="W163" s="699"/>
      <c r="X163" s="699"/>
      <c r="Y163" s="699"/>
      <c r="Z163" s="699"/>
      <c r="AA163" s="699"/>
      <c r="AB163" s="699"/>
      <c r="AC163" s="699"/>
      <c r="AD163" s="700"/>
      <c r="AE163" s="701"/>
      <c r="AF163" s="701"/>
      <c r="AG163" s="701"/>
      <c r="AH163" s="701"/>
      <c r="AI163" s="701"/>
      <c r="AJ163" s="701"/>
      <c r="AK163" s="702"/>
      <c r="AL163" s="702"/>
      <c r="AM163" s="702"/>
      <c r="AN163" s="702"/>
      <c r="AO163" s="702"/>
      <c r="AP163" s="702"/>
      <c r="AQ163" s="702"/>
      <c r="AR163" s="703" t="str">
        <f t="shared" si="10"/>
        <v/>
      </c>
      <c r="AS163" s="703"/>
      <c r="AT163" s="703"/>
      <c r="AU163" s="703"/>
      <c r="AV163" s="703"/>
      <c r="AW163" s="703"/>
      <c r="AX163" s="704"/>
      <c r="AY163" s="25"/>
    </row>
    <row r="164" spans="1:63" x14ac:dyDescent="0.25">
      <c r="A164" s="20"/>
      <c r="B164" s="689"/>
      <c r="C164" s="690"/>
      <c r="D164" s="690"/>
      <c r="E164" s="690"/>
      <c r="F164" s="690"/>
      <c r="G164" s="690"/>
      <c r="H164" s="690"/>
      <c r="I164" s="690"/>
      <c r="J164" s="690"/>
      <c r="K164" s="690"/>
      <c r="L164" s="690"/>
      <c r="M164" s="690"/>
      <c r="N164" s="690"/>
      <c r="O164" s="690"/>
      <c r="P164" s="690"/>
      <c r="Q164" s="690"/>
      <c r="R164" s="690"/>
      <c r="S164" s="690"/>
      <c r="T164" s="690"/>
      <c r="U164" s="690"/>
      <c r="V164" s="690"/>
      <c r="W164" s="690"/>
      <c r="X164" s="690"/>
      <c r="Y164" s="690"/>
      <c r="Z164" s="690"/>
      <c r="AA164" s="690"/>
      <c r="AB164" s="690"/>
      <c r="AC164" s="690"/>
      <c r="AD164" s="691"/>
      <c r="AE164" s="692"/>
      <c r="AF164" s="692"/>
      <c r="AG164" s="692"/>
      <c r="AH164" s="692"/>
      <c r="AI164" s="692"/>
      <c r="AJ164" s="692"/>
      <c r="AK164" s="705"/>
      <c r="AL164" s="705"/>
      <c r="AM164" s="705"/>
      <c r="AN164" s="705"/>
      <c r="AO164" s="705"/>
      <c r="AP164" s="705"/>
      <c r="AQ164" s="705"/>
      <c r="AR164" s="696" t="str">
        <f t="shared" si="10"/>
        <v/>
      </c>
      <c r="AS164" s="696"/>
      <c r="AT164" s="696"/>
      <c r="AU164" s="696"/>
      <c r="AV164" s="696"/>
      <c r="AW164" s="696"/>
      <c r="AX164" s="697"/>
      <c r="AY164" s="25"/>
      <c r="BA164" s="204"/>
      <c r="BB164" s="204"/>
      <c r="BC164" s="204"/>
      <c r="BD164" s="204"/>
      <c r="BE164" s="204"/>
      <c r="BF164" s="204"/>
      <c r="BG164" s="204"/>
      <c r="BH164" s="204"/>
      <c r="BI164" s="204"/>
      <c r="BJ164" s="204"/>
      <c r="BK164" s="204"/>
    </row>
    <row r="165" spans="1:63" x14ac:dyDescent="0.25">
      <c r="A165" s="20"/>
      <c r="B165" s="698"/>
      <c r="C165" s="699"/>
      <c r="D165" s="699"/>
      <c r="E165" s="699"/>
      <c r="F165" s="699"/>
      <c r="G165" s="699"/>
      <c r="H165" s="699"/>
      <c r="I165" s="699"/>
      <c r="J165" s="699"/>
      <c r="K165" s="699"/>
      <c r="L165" s="699"/>
      <c r="M165" s="699"/>
      <c r="N165" s="699"/>
      <c r="O165" s="699"/>
      <c r="P165" s="699"/>
      <c r="Q165" s="699"/>
      <c r="R165" s="699"/>
      <c r="S165" s="699"/>
      <c r="T165" s="699"/>
      <c r="U165" s="699"/>
      <c r="V165" s="699"/>
      <c r="W165" s="699"/>
      <c r="X165" s="699"/>
      <c r="Y165" s="699"/>
      <c r="Z165" s="699"/>
      <c r="AA165" s="699"/>
      <c r="AB165" s="699"/>
      <c r="AC165" s="699"/>
      <c r="AD165" s="700"/>
      <c r="AE165" s="701"/>
      <c r="AF165" s="701"/>
      <c r="AG165" s="701"/>
      <c r="AH165" s="701"/>
      <c r="AI165" s="701"/>
      <c r="AJ165" s="701"/>
      <c r="AK165" s="702"/>
      <c r="AL165" s="702"/>
      <c r="AM165" s="702"/>
      <c r="AN165" s="702"/>
      <c r="AO165" s="702"/>
      <c r="AP165" s="702"/>
      <c r="AQ165" s="702"/>
      <c r="AR165" s="703" t="str">
        <f t="shared" si="10"/>
        <v/>
      </c>
      <c r="AS165" s="703"/>
      <c r="AT165" s="703"/>
      <c r="AU165" s="703"/>
      <c r="AV165" s="703"/>
      <c r="AW165" s="703"/>
      <c r="AX165" s="704"/>
      <c r="AY165" s="25"/>
      <c r="BA165" s="204"/>
      <c r="BB165" s="204"/>
      <c r="BC165" s="204"/>
      <c r="BD165" s="204"/>
      <c r="BE165" s="204"/>
      <c r="BF165" s="204"/>
      <c r="BG165" s="204"/>
      <c r="BH165" s="204"/>
      <c r="BI165" s="204"/>
      <c r="BJ165" s="204"/>
      <c r="BK165" s="204"/>
    </row>
    <row r="166" spans="1:63" x14ac:dyDescent="0.25">
      <c r="A166" s="20"/>
      <c r="B166" s="689"/>
      <c r="C166" s="690"/>
      <c r="D166" s="690"/>
      <c r="E166" s="690"/>
      <c r="F166" s="690"/>
      <c r="G166" s="690"/>
      <c r="H166" s="690"/>
      <c r="I166" s="690"/>
      <c r="J166" s="690"/>
      <c r="K166" s="690"/>
      <c r="L166" s="690"/>
      <c r="M166" s="690"/>
      <c r="N166" s="690"/>
      <c r="O166" s="690"/>
      <c r="P166" s="690"/>
      <c r="Q166" s="690"/>
      <c r="R166" s="690"/>
      <c r="S166" s="690"/>
      <c r="T166" s="690"/>
      <c r="U166" s="690"/>
      <c r="V166" s="690"/>
      <c r="W166" s="690"/>
      <c r="X166" s="690"/>
      <c r="Y166" s="690"/>
      <c r="Z166" s="690"/>
      <c r="AA166" s="690"/>
      <c r="AB166" s="690"/>
      <c r="AC166" s="690"/>
      <c r="AD166" s="691"/>
      <c r="AE166" s="692"/>
      <c r="AF166" s="692"/>
      <c r="AG166" s="692"/>
      <c r="AH166" s="692"/>
      <c r="AI166" s="692"/>
      <c r="AJ166" s="692"/>
      <c r="AK166" s="705"/>
      <c r="AL166" s="705"/>
      <c r="AM166" s="705"/>
      <c r="AN166" s="705"/>
      <c r="AO166" s="705"/>
      <c r="AP166" s="705"/>
      <c r="AQ166" s="705"/>
      <c r="AR166" s="696" t="str">
        <f t="shared" si="10"/>
        <v/>
      </c>
      <c r="AS166" s="696"/>
      <c r="AT166" s="696"/>
      <c r="AU166" s="696"/>
      <c r="AV166" s="696"/>
      <c r="AW166" s="696"/>
      <c r="AX166" s="697"/>
      <c r="AY166" s="25"/>
      <c r="BA166" s="204"/>
      <c r="BB166" s="204"/>
      <c r="BC166" s="204"/>
      <c r="BD166" s="204"/>
      <c r="BE166" s="204"/>
      <c r="BF166" s="204"/>
      <c r="BG166" s="204"/>
      <c r="BH166" s="204"/>
      <c r="BI166" s="204"/>
      <c r="BJ166" s="204"/>
      <c r="BK166" s="204"/>
    </row>
    <row r="167" spans="1:63" x14ac:dyDescent="0.25">
      <c r="A167" s="20"/>
      <c r="B167" s="698"/>
      <c r="C167" s="699"/>
      <c r="D167" s="699"/>
      <c r="E167" s="699"/>
      <c r="F167" s="699"/>
      <c r="G167" s="699"/>
      <c r="H167" s="699"/>
      <c r="I167" s="699"/>
      <c r="J167" s="699"/>
      <c r="K167" s="699"/>
      <c r="L167" s="699"/>
      <c r="M167" s="699"/>
      <c r="N167" s="699"/>
      <c r="O167" s="699"/>
      <c r="P167" s="699"/>
      <c r="Q167" s="699"/>
      <c r="R167" s="699"/>
      <c r="S167" s="699"/>
      <c r="T167" s="699"/>
      <c r="U167" s="699"/>
      <c r="V167" s="699"/>
      <c r="W167" s="699"/>
      <c r="X167" s="699"/>
      <c r="Y167" s="699"/>
      <c r="Z167" s="699"/>
      <c r="AA167" s="699"/>
      <c r="AB167" s="699"/>
      <c r="AC167" s="699"/>
      <c r="AD167" s="700"/>
      <c r="AE167" s="701"/>
      <c r="AF167" s="701"/>
      <c r="AG167" s="701"/>
      <c r="AH167" s="701"/>
      <c r="AI167" s="701"/>
      <c r="AJ167" s="701"/>
      <c r="AK167" s="702"/>
      <c r="AL167" s="702"/>
      <c r="AM167" s="702"/>
      <c r="AN167" s="702"/>
      <c r="AO167" s="702"/>
      <c r="AP167" s="702"/>
      <c r="AQ167" s="702"/>
      <c r="AR167" s="703" t="str">
        <f t="shared" si="10"/>
        <v/>
      </c>
      <c r="AS167" s="703"/>
      <c r="AT167" s="703"/>
      <c r="AU167" s="703"/>
      <c r="AV167" s="703"/>
      <c r="AW167" s="703"/>
      <c r="AX167" s="704"/>
      <c r="AY167" s="25"/>
      <c r="BA167" s="204"/>
      <c r="BB167" s="204"/>
      <c r="BC167" s="204"/>
      <c r="BD167" s="204"/>
      <c r="BE167" s="204"/>
      <c r="BF167" s="204"/>
      <c r="BG167" s="204"/>
      <c r="BH167" s="204"/>
      <c r="BI167" s="204"/>
      <c r="BJ167" s="204"/>
      <c r="BK167" s="204"/>
    </row>
    <row r="168" spans="1:63" x14ac:dyDescent="0.25">
      <c r="A168" s="20"/>
      <c r="B168" s="689"/>
      <c r="C168" s="690"/>
      <c r="D168" s="690"/>
      <c r="E168" s="690"/>
      <c r="F168" s="690"/>
      <c r="G168" s="690"/>
      <c r="H168" s="690"/>
      <c r="I168" s="690"/>
      <c r="J168" s="690"/>
      <c r="K168" s="690"/>
      <c r="L168" s="690"/>
      <c r="M168" s="690"/>
      <c r="N168" s="690"/>
      <c r="O168" s="690"/>
      <c r="P168" s="690"/>
      <c r="Q168" s="690"/>
      <c r="R168" s="690"/>
      <c r="S168" s="690"/>
      <c r="T168" s="690"/>
      <c r="U168" s="690"/>
      <c r="V168" s="690"/>
      <c r="W168" s="690"/>
      <c r="X168" s="690"/>
      <c r="Y168" s="690"/>
      <c r="Z168" s="690"/>
      <c r="AA168" s="690"/>
      <c r="AB168" s="690"/>
      <c r="AC168" s="690"/>
      <c r="AD168" s="691"/>
      <c r="AE168" s="692"/>
      <c r="AF168" s="692"/>
      <c r="AG168" s="692"/>
      <c r="AH168" s="692"/>
      <c r="AI168" s="692"/>
      <c r="AJ168" s="692"/>
      <c r="AK168" s="705"/>
      <c r="AL168" s="705"/>
      <c r="AM168" s="705"/>
      <c r="AN168" s="705"/>
      <c r="AO168" s="705"/>
      <c r="AP168" s="705"/>
      <c r="AQ168" s="705"/>
      <c r="AR168" s="696" t="str">
        <f t="shared" si="10"/>
        <v/>
      </c>
      <c r="AS168" s="696"/>
      <c r="AT168" s="696"/>
      <c r="AU168" s="696"/>
      <c r="AV168" s="696"/>
      <c r="AW168" s="696"/>
      <c r="AX168" s="697"/>
      <c r="AY168" s="25"/>
      <c r="BA168" s="204"/>
      <c r="BB168" s="204"/>
      <c r="BC168" s="204"/>
      <c r="BD168" s="204"/>
      <c r="BE168" s="204"/>
      <c r="BF168" s="204"/>
      <c r="BG168" s="204"/>
      <c r="BH168" s="204"/>
      <c r="BI168" s="204"/>
      <c r="BJ168" s="204"/>
      <c r="BK168" s="204"/>
    </row>
    <row r="169" spans="1:63" x14ac:dyDescent="0.25">
      <c r="A169" s="20"/>
      <c r="B169" s="698"/>
      <c r="C169" s="699"/>
      <c r="D169" s="699"/>
      <c r="E169" s="699"/>
      <c r="F169" s="699"/>
      <c r="G169" s="699"/>
      <c r="H169" s="699"/>
      <c r="I169" s="699"/>
      <c r="J169" s="699"/>
      <c r="K169" s="699"/>
      <c r="L169" s="699"/>
      <c r="M169" s="699"/>
      <c r="N169" s="699"/>
      <c r="O169" s="699"/>
      <c r="P169" s="699"/>
      <c r="Q169" s="699"/>
      <c r="R169" s="699"/>
      <c r="S169" s="699"/>
      <c r="T169" s="699"/>
      <c r="U169" s="699"/>
      <c r="V169" s="699"/>
      <c r="W169" s="699"/>
      <c r="X169" s="699"/>
      <c r="Y169" s="699"/>
      <c r="Z169" s="699"/>
      <c r="AA169" s="699"/>
      <c r="AB169" s="699"/>
      <c r="AC169" s="699"/>
      <c r="AD169" s="700"/>
      <c r="AE169" s="701"/>
      <c r="AF169" s="701"/>
      <c r="AG169" s="701"/>
      <c r="AH169" s="701"/>
      <c r="AI169" s="701"/>
      <c r="AJ169" s="701"/>
      <c r="AK169" s="702"/>
      <c r="AL169" s="702"/>
      <c r="AM169" s="702"/>
      <c r="AN169" s="702"/>
      <c r="AO169" s="702"/>
      <c r="AP169" s="702"/>
      <c r="AQ169" s="702"/>
      <c r="AR169" s="703" t="str">
        <f t="shared" si="10"/>
        <v/>
      </c>
      <c r="AS169" s="703"/>
      <c r="AT169" s="703"/>
      <c r="AU169" s="703"/>
      <c r="AV169" s="703"/>
      <c r="AW169" s="703"/>
      <c r="AX169" s="704"/>
      <c r="AY169" s="25"/>
      <c r="BA169" s="204"/>
      <c r="BB169" s="204"/>
      <c r="BC169" s="204"/>
      <c r="BD169" s="204"/>
      <c r="BE169" s="204"/>
      <c r="BF169" s="204"/>
      <c r="BG169" s="204"/>
      <c r="BH169" s="204"/>
      <c r="BI169" s="204"/>
      <c r="BJ169" s="204"/>
      <c r="BK169" s="204"/>
    </row>
    <row r="170" spans="1:63" x14ac:dyDescent="0.25">
      <c r="A170" s="20"/>
      <c r="B170" s="689"/>
      <c r="C170" s="690"/>
      <c r="D170" s="690"/>
      <c r="E170" s="690"/>
      <c r="F170" s="690"/>
      <c r="G170" s="690"/>
      <c r="H170" s="690"/>
      <c r="I170" s="690"/>
      <c r="J170" s="690"/>
      <c r="K170" s="690"/>
      <c r="L170" s="690"/>
      <c r="M170" s="690"/>
      <c r="N170" s="690"/>
      <c r="O170" s="690"/>
      <c r="P170" s="690"/>
      <c r="Q170" s="690"/>
      <c r="R170" s="690"/>
      <c r="S170" s="690"/>
      <c r="T170" s="690"/>
      <c r="U170" s="690"/>
      <c r="V170" s="690"/>
      <c r="W170" s="690"/>
      <c r="X170" s="690"/>
      <c r="Y170" s="690"/>
      <c r="Z170" s="690"/>
      <c r="AA170" s="690"/>
      <c r="AB170" s="690"/>
      <c r="AC170" s="690"/>
      <c r="AD170" s="691"/>
      <c r="AE170" s="692"/>
      <c r="AF170" s="692"/>
      <c r="AG170" s="692"/>
      <c r="AH170" s="692"/>
      <c r="AI170" s="692"/>
      <c r="AJ170" s="692"/>
      <c r="AK170" s="705"/>
      <c r="AL170" s="705"/>
      <c r="AM170" s="705"/>
      <c r="AN170" s="705"/>
      <c r="AO170" s="705"/>
      <c r="AP170" s="705"/>
      <c r="AQ170" s="705"/>
      <c r="AR170" s="696" t="str">
        <f t="shared" si="10"/>
        <v/>
      </c>
      <c r="AS170" s="696"/>
      <c r="AT170" s="696"/>
      <c r="AU170" s="696"/>
      <c r="AV170" s="696"/>
      <c r="AW170" s="696"/>
      <c r="AX170" s="697"/>
      <c r="AY170" s="25"/>
      <c r="BA170" s="204"/>
      <c r="BB170" s="204"/>
      <c r="BC170" s="204"/>
      <c r="BD170" s="204"/>
      <c r="BE170" s="204"/>
      <c r="BF170" s="204"/>
      <c r="BG170" s="204"/>
      <c r="BH170" s="204"/>
      <c r="BI170" s="204"/>
      <c r="BJ170" s="204"/>
      <c r="BK170" s="204"/>
    </row>
    <row r="171" spans="1:63" x14ac:dyDescent="0.25">
      <c r="A171" s="20"/>
      <c r="B171" s="698"/>
      <c r="C171" s="699"/>
      <c r="D171" s="699"/>
      <c r="E171" s="699"/>
      <c r="F171" s="699"/>
      <c r="G171" s="699"/>
      <c r="H171" s="699"/>
      <c r="I171" s="699"/>
      <c r="J171" s="699"/>
      <c r="K171" s="699"/>
      <c r="L171" s="699"/>
      <c r="M171" s="699"/>
      <c r="N171" s="699"/>
      <c r="O171" s="699"/>
      <c r="P171" s="699"/>
      <c r="Q171" s="699"/>
      <c r="R171" s="699"/>
      <c r="S171" s="699"/>
      <c r="T171" s="699"/>
      <c r="U171" s="699"/>
      <c r="V171" s="699"/>
      <c r="W171" s="699"/>
      <c r="X171" s="699"/>
      <c r="Y171" s="699"/>
      <c r="Z171" s="699"/>
      <c r="AA171" s="699"/>
      <c r="AB171" s="699"/>
      <c r="AC171" s="699"/>
      <c r="AD171" s="700"/>
      <c r="AE171" s="701"/>
      <c r="AF171" s="701"/>
      <c r="AG171" s="701"/>
      <c r="AH171" s="701"/>
      <c r="AI171" s="701"/>
      <c r="AJ171" s="701"/>
      <c r="AK171" s="702"/>
      <c r="AL171" s="702"/>
      <c r="AM171" s="702"/>
      <c r="AN171" s="702"/>
      <c r="AO171" s="702"/>
      <c r="AP171" s="702"/>
      <c r="AQ171" s="702"/>
      <c r="AR171" s="703" t="str">
        <f t="shared" si="10"/>
        <v/>
      </c>
      <c r="AS171" s="703"/>
      <c r="AT171" s="703"/>
      <c r="AU171" s="703"/>
      <c r="AV171" s="703"/>
      <c r="AW171" s="703"/>
      <c r="AX171" s="704"/>
      <c r="AY171" s="25"/>
      <c r="BA171" s="204"/>
      <c r="BB171" s="204"/>
      <c r="BC171" s="204"/>
      <c r="BD171" s="204"/>
      <c r="BE171" s="204"/>
      <c r="BF171" s="204"/>
      <c r="BG171" s="204"/>
      <c r="BH171" s="204"/>
      <c r="BI171" s="204"/>
      <c r="BJ171" s="204"/>
      <c r="BK171" s="204"/>
    </row>
    <row r="172" spans="1:63" x14ac:dyDescent="0.25">
      <c r="A172" s="20"/>
      <c r="B172" s="689"/>
      <c r="C172" s="690"/>
      <c r="D172" s="690"/>
      <c r="E172" s="690"/>
      <c r="F172" s="690"/>
      <c r="G172" s="690"/>
      <c r="H172" s="690"/>
      <c r="I172" s="690"/>
      <c r="J172" s="690"/>
      <c r="K172" s="690"/>
      <c r="L172" s="690"/>
      <c r="M172" s="690"/>
      <c r="N172" s="690"/>
      <c r="O172" s="690"/>
      <c r="P172" s="690"/>
      <c r="Q172" s="690"/>
      <c r="R172" s="690"/>
      <c r="S172" s="690"/>
      <c r="T172" s="690"/>
      <c r="U172" s="690"/>
      <c r="V172" s="690"/>
      <c r="W172" s="690"/>
      <c r="X172" s="690"/>
      <c r="Y172" s="690"/>
      <c r="Z172" s="690"/>
      <c r="AA172" s="690"/>
      <c r="AB172" s="690"/>
      <c r="AC172" s="690"/>
      <c r="AD172" s="691"/>
      <c r="AE172" s="692"/>
      <c r="AF172" s="692"/>
      <c r="AG172" s="692"/>
      <c r="AH172" s="692"/>
      <c r="AI172" s="692"/>
      <c r="AJ172" s="692"/>
      <c r="AK172" s="705"/>
      <c r="AL172" s="705"/>
      <c r="AM172" s="705"/>
      <c r="AN172" s="705"/>
      <c r="AO172" s="705"/>
      <c r="AP172" s="705"/>
      <c r="AQ172" s="705"/>
      <c r="AR172" s="696" t="str">
        <f t="shared" si="10"/>
        <v/>
      </c>
      <c r="AS172" s="696"/>
      <c r="AT172" s="696"/>
      <c r="AU172" s="696"/>
      <c r="AV172" s="696"/>
      <c r="AW172" s="696"/>
      <c r="AX172" s="697"/>
      <c r="AY172" s="25"/>
      <c r="BA172" s="204"/>
      <c r="BB172" s="204"/>
      <c r="BC172" s="204"/>
      <c r="BD172" s="204"/>
      <c r="BE172" s="204"/>
      <c r="BF172" s="204"/>
      <c r="BG172" s="204"/>
      <c r="BH172" s="204"/>
      <c r="BI172" s="204"/>
      <c r="BJ172" s="204"/>
      <c r="BK172" s="204"/>
    </row>
    <row r="173" spans="1:63" ht="15.75" thickBot="1" x14ac:dyDescent="0.3">
      <c r="A173" s="20"/>
      <c r="B173" s="706"/>
      <c r="C173" s="707"/>
      <c r="D173" s="707"/>
      <c r="E173" s="707"/>
      <c r="F173" s="707"/>
      <c r="G173" s="707"/>
      <c r="H173" s="707"/>
      <c r="I173" s="707"/>
      <c r="J173" s="707"/>
      <c r="K173" s="707"/>
      <c r="L173" s="707"/>
      <c r="M173" s="707"/>
      <c r="N173" s="707"/>
      <c r="O173" s="707"/>
      <c r="P173" s="707"/>
      <c r="Q173" s="707"/>
      <c r="R173" s="707"/>
      <c r="S173" s="707"/>
      <c r="T173" s="707"/>
      <c r="U173" s="707"/>
      <c r="V173" s="707"/>
      <c r="W173" s="707"/>
      <c r="X173" s="707"/>
      <c r="Y173" s="707"/>
      <c r="Z173" s="707"/>
      <c r="AA173" s="707"/>
      <c r="AB173" s="707"/>
      <c r="AC173" s="707"/>
      <c r="AD173" s="708"/>
      <c r="AE173" s="709"/>
      <c r="AF173" s="709"/>
      <c r="AG173" s="709"/>
      <c r="AH173" s="709"/>
      <c r="AI173" s="709"/>
      <c r="AJ173" s="709"/>
      <c r="AK173" s="710"/>
      <c r="AL173" s="710"/>
      <c r="AM173" s="710"/>
      <c r="AN173" s="710"/>
      <c r="AO173" s="710"/>
      <c r="AP173" s="710"/>
      <c r="AQ173" s="710"/>
      <c r="AR173" s="711" t="str">
        <f t="shared" si="10"/>
        <v/>
      </c>
      <c r="AS173" s="711"/>
      <c r="AT173" s="711"/>
      <c r="AU173" s="711"/>
      <c r="AV173" s="711"/>
      <c r="AW173" s="711"/>
      <c r="AX173" s="712"/>
      <c r="AY173" s="25"/>
      <c r="BA173" s="204"/>
      <c r="BB173" s="204"/>
      <c r="BC173" s="204"/>
      <c r="BD173" s="204"/>
      <c r="BE173" s="204"/>
      <c r="BF173" s="204"/>
      <c r="BG173" s="204"/>
      <c r="BH173" s="204"/>
      <c r="BI173" s="204"/>
      <c r="BJ173" s="204"/>
      <c r="BK173" s="204"/>
    </row>
    <row r="174" spans="1:63" ht="16.5" customHeight="1" thickBot="1" x14ac:dyDescent="0.3">
      <c r="A174" s="20"/>
      <c r="B174" s="713" t="str">
        <f>'Lookup Key'!AJ2</f>
        <v>Promotional Materials &amp; FLSE Incentives</v>
      </c>
      <c r="C174" s="714"/>
      <c r="D174" s="714"/>
      <c r="E174" s="714"/>
      <c r="F174" s="714"/>
      <c r="G174" s="714"/>
      <c r="H174" s="714"/>
      <c r="I174" s="714"/>
      <c r="J174" s="714"/>
      <c r="K174" s="714"/>
      <c r="L174" s="714"/>
      <c r="M174" s="714"/>
      <c r="N174" s="714"/>
      <c r="O174" s="714"/>
      <c r="P174" s="714"/>
      <c r="Q174" s="714"/>
      <c r="R174" s="714"/>
      <c r="S174" s="714"/>
      <c r="T174" s="714"/>
      <c r="U174" s="714"/>
      <c r="V174" s="714"/>
      <c r="W174" s="714"/>
      <c r="X174" s="714"/>
      <c r="Y174" s="714"/>
      <c r="Z174" s="714"/>
      <c r="AA174" s="714"/>
      <c r="AB174" s="714"/>
      <c r="AC174" s="714"/>
      <c r="AD174" s="714"/>
      <c r="AE174" s="714"/>
      <c r="AF174" s="714"/>
      <c r="AG174" s="714"/>
      <c r="AH174" s="714"/>
      <c r="AI174" s="714"/>
      <c r="AJ174" s="714"/>
      <c r="AK174" s="714"/>
      <c r="AL174" s="714"/>
      <c r="AM174" s="714"/>
      <c r="AN174" s="714"/>
      <c r="AO174" s="714"/>
      <c r="AP174" s="714"/>
      <c r="AQ174" s="714"/>
      <c r="AR174" s="714"/>
      <c r="AS174" s="714"/>
      <c r="AT174" s="714"/>
      <c r="AU174" s="714"/>
      <c r="AV174" s="714"/>
      <c r="AW174" s="714"/>
      <c r="AX174" s="715"/>
      <c r="AY174" s="25"/>
    </row>
    <row r="175" spans="1:63" ht="16.5" customHeight="1" thickBot="1" x14ac:dyDescent="0.3">
      <c r="A175" s="20"/>
      <c r="B175" s="716" t="s">
        <v>2258</v>
      </c>
      <c r="C175" s="717"/>
      <c r="D175" s="717"/>
      <c r="E175" s="717"/>
      <c r="F175" s="717"/>
      <c r="G175" s="717"/>
      <c r="H175" s="717"/>
      <c r="I175" s="717"/>
      <c r="J175" s="717"/>
      <c r="K175" s="717"/>
      <c r="L175" s="717"/>
      <c r="M175" s="717"/>
      <c r="N175" s="717"/>
      <c r="O175" s="717"/>
      <c r="P175" s="717"/>
      <c r="Q175" s="717"/>
      <c r="R175" s="717"/>
      <c r="S175" s="717"/>
      <c r="T175" s="717"/>
      <c r="U175" s="717"/>
      <c r="V175" s="717"/>
      <c r="W175" s="717"/>
      <c r="X175" s="717"/>
      <c r="Y175" s="717"/>
      <c r="Z175" s="717"/>
      <c r="AA175" s="717"/>
      <c r="AB175" s="717"/>
      <c r="AC175" s="717"/>
      <c r="AD175" s="718"/>
      <c r="AE175" s="719" t="s">
        <v>2259</v>
      </c>
      <c r="AF175" s="720"/>
      <c r="AG175" s="720"/>
      <c r="AH175" s="720"/>
      <c r="AI175" s="720"/>
      <c r="AJ175" s="721"/>
      <c r="AK175" s="719" t="s">
        <v>2260</v>
      </c>
      <c r="AL175" s="720"/>
      <c r="AM175" s="720"/>
      <c r="AN175" s="720"/>
      <c r="AO175" s="720"/>
      <c r="AP175" s="720"/>
      <c r="AQ175" s="721"/>
      <c r="AR175" s="719" t="s">
        <v>2261</v>
      </c>
      <c r="AS175" s="720"/>
      <c r="AT175" s="720"/>
      <c r="AU175" s="720"/>
      <c r="AV175" s="720"/>
      <c r="AW175" s="720"/>
      <c r="AX175" s="722"/>
      <c r="AY175" s="25"/>
    </row>
    <row r="176" spans="1:63" ht="15" customHeight="1" x14ac:dyDescent="0.25">
      <c r="A176" s="20"/>
      <c r="B176" s="723"/>
      <c r="C176" s="724"/>
      <c r="D176" s="724"/>
      <c r="E176" s="724"/>
      <c r="F176" s="724"/>
      <c r="G176" s="724"/>
      <c r="H176" s="724"/>
      <c r="I176" s="724"/>
      <c r="J176" s="724"/>
      <c r="K176" s="724"/>
      <c r="L176" s="724"/>
      <c r="M176" s="724"/>
      <c r="N176" s="724"/>
      <c r="O176" s="724"/>
      <c r="P176" s="724"/>
      <c r="Q176" s="724"/>
      <c r="R176" s="724"/>
      <c r="S176" s="724"/>
      <c r="T176" s="724"/>
      <c r="U176" s="724"/>
      <c r="V176" s="724"/>
      <c r="W176" s="724"/>
      <c r="X176" s="724"/>
      <c r="Y176" s="724"/>
      <c r="Z176" s="724"/>
      <c r="AA176" s="724"/>
      <c r="AB176" s="724"/>
      <c r="AC176" s="724"/>
      <c r="AD176" s="725"/>
      <c r="AE176" s="726"/>
      <c r="AF176" s="726"/>
      <c r="AG176" s="726"/>
      <c r="AH176" s="726"/>
      <c r="AI176" s="726"/>
      <c r="AJ176" s="726"/>
      <c r="AK176" s="727"/>
      <c r="AL176" s="727"/>
      <c r="AM176" s="727"/>
      <c r="AN176" s="727"/>
      <c r="AO176" s="727"/>
      <c r="AP176" s="727"/>
      <c r="AQ176" s="727"/>
      <c r="AR176" s="728" t="str">
        <f>IF(B176="","",IF(COUNTBLANK(B176)+COUNTBLANK(AE176)+COUNTBLANK(AK176)=0,AE176*AK176,"-"))</f>
        <v/>
      </c>
      <c r="AS176" s="728"/>
      <c r="AT176" s="728"/>
      <c r="AU176" s="728"/>
      <c r="AV176" s="728"/>
      <c r="AW176" s="728"/>
      <c r="AX176" s="729"/>
      <c r="AY176" s="25"/>
    </row>
    <row r="177" spans="1:63" ht="15" customHeight="1" x14ac:dyDescent="0.25">
      <c r="A177" s="20"/>
      <c r="B177" s="689"/>
      <c r="C177" s="690"/>
      <c r="D177" s="690"/>
      <c r="E177" s="690"/>
      <c r="F177" s="690"/>
      <c r="G177" s="690"/>
      <c r="H177" s="690"/>
      <c r="I177" s="690"/>
      <c r="J177" s="690"/>
      <c r="K177" s="690"/>
      <c r="L177" s="690"/>
      <c r="M177" s="690"/>
      <c r="N177" s="690"/>
      <c r="O177" s="690"/>
      <c r="P177" s="690"/>
      <c r="Q177" s="690"/>
      <c r="R177" s="690"/>
      <c r="S177" s="690"/>
      <c r="T177" s="690"/>
      <c r="U177" s="690"/>
      <c r="V177" s="690"/>
      <c r="W177" s="690"/>
      <c r="X177" s="690"/>
      <c r="Y177" s="690"/>
      <c r="Z177" s="690"/>
      <c r="AA177" s="690"/>
      <c r="AB177" s="690"/>
      <c r="AC177" s="690"/>
      <c r="AD177" s="691"/>
      <c r="AE177" s="692"/>
      <c r="AF177" s="692"/>
      <c r="AG177" s="692"/>
      <c r="AH177" s="692"/>
      <c r="AI177" s="692"/>
      <c r="AJ177" s="692"/>
      <c r="AK177" s="705"/>
      <c r="AL177" s="705"/>
      <c r="AM177" s="705"/>
      <c r="AN177" s="705"/>
      <c r="AO177" s="705"/>
      <c r="AP177" s="705"/>
      <c r="AQ177" s="705"/>
      <c r="AR177" s="696" t="str">
        <f t="shared" ref="AR177:AR190" si="11">IF(B177="","",IF(COUNTBLANK(B177)+COUNTBLANK(AE177)+COUNTBLANK(AK177)=0,AE177*AK177,"-"))</f>
        <v/>
      </c>
      <c r="AS177" s="696"/>
      <c r="AT177" s="696"/>
      <c r="AU177" s="696"/>
      <c r="AV177" s="696"/>
      <c r="AW177" s="696"/>
      <c r="AX177" s="697"/>
      <c r="AY177" s="25"/>
    </row>
    <row r="178" spans="1:63" ht="15" customHeight="1" x14ac:dyDescent="0.25">
      <c r="A178" s="20"/>
      <c r="B178" s="698"/>
      <c r="C178" s="699"/>
      <c r="D178" s="699"/>
      <c r="E178" s="699"/>
      <c r="F178" s="699"/>
      <c r="G178" s="699"/>
      <c r="H178" s="699"/>
      <c r="I178" s="699"/>
      <c r="J178" s="699"/>
      <c r="K178" s="699"/>
      <c r="L178" s="699"/>
      <c r="M178" s="699"/>
      <c r="N178" s="699"/>
      <c r="O178" s="699"/>
      <c r="P178" s="699"/>
      <c r="Q178" s="699"/>
      <c r="R178" s="699"/>
      <c r="S178" s="699"/>
      <c r="T178" s="699"/>
      <c r="U178" s="699"/>
      <c r="V178" s="699"/>
      <c r="W178" s="699"/>
      <c r="X178" s="699"/>
      <c r="Y178" s="699"/>
      <c r="Z178" s="699"/>
      <c r="AA178" s="699"/>
      <c r="AB178" s="699"/>
      <c r="AC178" s="699"/>
      <c r="AD178" s="700"/>
      <c r="AE178" s="701"/>
      <c r="AF178" s="701"/>
      <c r="AG178" s="701"/>
      <c r="AH178" s="701"/>
      <c r="AI178" s="701"/>
      <c r="AJ178" s="701"/>
      <c r="AK178" s="702"/>
      <c r="AL178" s="702"/>
      <c r="AM178" s="702"/>
      <c r="AN178" s="702"/>
      <c r="AO178" s="702"/>
      <c r="AP178" s="702"/>
      <c r="AQ178" s="702"/>
      <c r="AR178" s="703" t="str">
        <f t="shared" si="11"/>
        <v/>
      </c>
      <c r="AS178" s="703"/>
      <c r="AT178" s="703"/>
      <c r="AU178" s="703"/>
      <c r="AV178" s="703"/>
      <c r="AW178" s="703"/>
      <c r="AX178" s="704"/>
      <c r="AY178" s="25"/>
    </row>
    <row r="179" spans="1:63" ht="15" customHeight="1" x14ac:dyDescent="0.25">
      <c r="A179" s="20"/>
      <c r="B179" s="689"/>
      <c r="C179" s="690"/>
      <c r="D179" s="690"/>
      <c r="E179" s="690"/>
      <c r="F179" s="690"/>
      <c r="G179" s="690"/>
      <c r="H179" s="690"/>
      <c r="I179" s="690"/>
      <c r="J179" s="690"/>
      <c r="K179" s="690"/>
      <c r="L179" s="690"/>
      <c r="M179" s="690"/>
      <c r="N179" s="690"/>
      <c r="O179" s="690"/>
      <c r="P179" s="690"/>
      <c r="Q179" s="690"/>
      <c r="R179" s="690"/>
      <c r="S179" s="690"/>
      <c r="T179" s="690"/>
      <c r="U179" s="690"/>
      <c r="V179" s="690"/>
      <c r="W179" s="690"/>
      <c r="X179" s="690"/>
      <c r="Y179" s="690"/>
      <c r="Z179" s="690"/>
      <c r="AA179" s="690"/>
      <c r="AB179" s="690"/>
      <c r="AC179" s="690"/>
      <c r="AD179" s="691"/>
      <c r="AE179" s="692"/>
      <c r="AF179" s="692"/>
      <c r="AG179" s="692"/>
      <c r="AH179" s="692"/>
      <c r="AI179" s="692"/>
      <c r="AJ179" s="692"/>
      <c r="AK179" s="705"/>
      <c r="AL179" s="705"/>
      <c r="AM179" s="705"/>
      <c r="AN179" s="705"/>
      <c r="AO179" s="705"/>
      <c r="AP179" s="705"/>
      <c r="AQ179" s="705"/>
      <c r="AR179" s="696" t="str">
        <f t="shared" si="11"/>
        <v/>
      </c>
      <c r="AS179" s="696"/>
      <c r="AT179" s="696"/>
      <c r="AU179" s="696"/>
      <c r="AV179" s="696"/>
      <c r="AW179" s="696"/>
      <c r="AX179" s="697"/>
      <c r="AY179" s="25"/>
    </row>
    <row r="180" spans="1:63" ht="15.75" customHeight="1" x14ac:dyDescent="0.25">
      <c r="A180" s="20"/>
      <c r="B180" s="698"/>
      <c r="C180" s="699"/>
      <c r="D180" s="699"/>
      <c r="E180" s="699"/>
      <c r="F180" s="699"/>
      <c r="G180" s="699"/>
      <c r="H180" s="699"/>
      <c r="I180" s="699"/>
      <c r="J180" s="699"/>
      <c r="K180" s="699"/>
      <c r="L180" s="699"/>
      <c r="M180" s="699"/>
      <c r="N180" s="699"/>
      <c r="O180" s="699"/>
      <c r="P180" s="699"/>
      <c r="Q180" s="699"/>
      <c r="R180" s="699"/>
      <c r="S180" s="699"/>
      <c r="T180" s="699"/>
      <c r="U180" s="699"/>
      <c r="V180" s="699"/>
      <c r="W180" s="699"/>
      <c r="X180" s="699"/>
      <c r="Y180" s="699"/>
      <c r="Z180" s="699"/>
      <c r="AA180" s="699"/>
      <c r="AB180" s="699"/>
      <c r="AC180" s="699"/>
      <c r="AD180" s="700"/>
      <c r="AE180" s="701"/>
      <c r="AF180" s="701"/>
      <c r="AG180" s="701"/>
      <c r="AH180" s="701"/>
      <c r="AI180" s="701"/>
      <c r="AJ180" s="701"/>
      <c r="AK180" s="702"/>
      <c r="AL180" s="702"/>
      <c r="AM180" s="702"/>
      <c r="AN180" s="702"/>
      <c r="AO180" s="702"/>
      <c r="AP180" s="702"/>
      <c r="AQ180" s="702"/>
      <c r="AR180" s="703" t="str">
        <f t="shared" si="11"/>
        <v/>
      </c>
      <c r="AS180" s="703"/>
      <c r="AT180" s="703"/>
      <c r="AU180" s="703"/>
      <c r="AV180" s="703"/>
      <c r="AW180" s="703"/>
      <c r="AX180" s="704"/>
      <c r="AY180" s="25"/>
    </row>
    <row r="181" spans="1:63" x14ac:dyDescent="0.25">
      <c r="A181" s="20"/>
      <c r="B181" s="689"/>
      <c r="C181" s="690"/>
      <c r="D181" s="690"/>
      <c r="E181" s="690"/>
      <c r="F181" s="690"/>
      <c r="G181" s="690"/>
      <c r="H181" s="690"/>
      <c r="I181" s="690"/>
      <c r="J181" s="690"/>
      <c r="K181" s="690"/>
      <c r="L181" s="690"/>
      <c r="M181" s="690"/>
      <c r="N181" s="690"/>
      <c r="O181" s="690"/>
      <c r="P181" s="690"/>
      <c r="Q181" s="690"/>
      <c r="R181" s="690"/>
      <c r="S181" s="690"/>
      <c r="T181" s="690"/>
      <c r="U181" s="690"/>
      <c r="V181" s="690"/>
      <c r="W181" s="690"/>
      <c r="X181" s="690"/>
      <c r="Y181" s="690"/>
      <c r="Z181" s="690"/>
      <c r="AA181" s="690"/>
      <c r="AB181" s="690"/>
      <c r="AC181" s="690"/>
      <c r="AD181" s="691"/>
      <c r="AE181" s="692"/>
      <c r="AF181" s="692"/>
      <c r="AG181" s="692"/>
      <c r="AH181" s="692"/>
      <c r="AI181" s="692"/>
      <c r="AJ181" s="692"/>
      <c r="AK181" s="705"/>
      <c r="AL181" s="705"/>
      <c r="AM181" s="705"/>
      <c r="AN181" s="705"/>
      <c r="AO181" s="705"/>
      <c r="AP181" s="705"/>
      <c r="AQ181" s="705"/>
      <c r="AR181" s="696" t="str">
        <f t="shared" si="11"/>
        <v/>
      </c>
      <c r="AS181" s="696"/>
      <c r="AT181" s="696"/>
      <c r="AU181" s="696"/>
      <c r="AV181" s="696"/>
      <c r="AW181" s="696"/>
      <c r="AX181" s="697"/>
      <c r="AY181" s="25"/>
      <c r="BA181" s="204"/>
      <c r="BB181" s="204"/>
      <c r="BC181" s="204"/>
      <c r="BD181" s="204"/>
      <c r="BE181" s="204"/>
      <c r="BF181" s="204"/>
      <c r="BG181" s="204"/>
      <c r="BH181" s="204"/>
      <c r="BI181" s="204"/>
      <c r="BJ181" s="204"/>
      <c r="BK181" s="204"/>
    </row>
    <row r="182" spans="1:63" x14ac:dyDescent="0.25">
      <c r="A182" s="20"/>
      <c r="B182" s="698"/>
      <c r="C182" s="699"/>
      <c r="D182" s="699"/>
      <c r="E182" s="699"/>
      <c r="F182" s="699"/>
      <c r="G182" s="699"/>
      <c r="H182" s="699"/>
      <c r="I182" s="699"/>
      <c r="J182" s="699"/>
      <c r="K182" s="699"/>
      <c r="L182" s="699"/>
      <c r="M182" s="699"/>
      <c r="N182" s="699"/>
      <c r="O182" s="699"/>
      <c r="P182" s="699"/>
      <c r="Q182" s="699"/>
      <c r="R182" s="699"/>
      <c r="S182" s="699"/>
      <c r="T182" s="699"/>
      <c r="U182" s="699"/>
      <c r="V182" s="699"/>
      <c r="W182" s="699"/>
      <c r="X182" s="699"/>
      <c r="Y182" s="699"/>
      <c r="Z182" s="699"/>
      <c r="AA182" s="699"/>
      <c r="AB182" s="699"/>
      <c r="AC182" s="699"/>
      <c r="AD182" s="700"/>
      <c r="AE182" s="701"/>
      <c r="AF182" s="701"/>
      <c r="AG182" s="701"/>
      <c r="AH182" s="701"/>
      <c r="AI182" s="701"/>
      <c r="AJ182" s="701"/>
      <c r="AK182" s="702"/>
      <c r="AL182" s="702"/>
      <c r="AM182" s="702"/>
      <c r="AN182" s="702"/>
      <c r="AO182" s="702"/>
      <c r="AP182" s="702"/>
      <c r="AQ182" s="702"/>
      <c r="AR182" s="703" t="str">
        <f t="shared" si="11"/>
        <v/>
      </c>
      <c r="AS182" s="703"/>
      <c r="AT182" s="703"/>
      <c r="AU182" s="703"/>
      <c r="AV182" s="703"/>
      <c r="AW182" s="703"/>
      <c r="AX182" s="704"/>
      <c r="AY182" s="25"/>
      <c r="BA182" s="204"/>
      <c r="BB182" s="204"/>
      <c r="BC182" s="204"/>
      <c r="BD182" s="204"/>
      <c r="BE182" s="204"/>
      <c r="BF182" s="204"/>
      <c r="BG182" s="204"/>
      <c r="BH182" s="204"/>
      <c r="BI182" s="204"/>
      <c r="BJ182" s="204"/>
      <c r="BK182" s="204"/>
    </row>
    <row r="183" spans="1:63" x14ac:dyDescent="0.25">
      <c r="A183" s="20"/>
      <c r="B183" s="689"/>
      <c r="C183" s="690"/>
      <c r="D183" s="690"/>
      <c r="E183" s="690"/>
      <c r="F183" s="690"/>
      <c r="G183" s="690"/>
      <c r="H183" s="690"/>
      <c r="I183" s="690"/>
      <c r="J183" s="690"/>
      <c r="K183" s="690"/>
      <c r="L183" s="690"/>
      <c r="M183" s="690"/>
      <c r="N183" s="690"/>
      <c r="O183" s="690"/>
      <c r="P183" s="690"/>
      <c r="Q183" s="690"/>
      <c r="R183" s="690"/>
      <c r="S183" s="690"/>
      <c r="T183" s="690"/>
      <c r="U183" s="690"/>
      <c r="V183" s="690"/>
      <c r="W183" s="690"/>
      <c r="X183" s="690"/>
      <c r="Y183" s="690"/>
      <c r="Z183" s="690"/>
      <c r="AA183" s="690"/>
      <c r="AB183" s="690"/>
      <c r="AC183" s="690"/>
      <c r="AD183" s="691"/>
      <c r="AE183" s="692"/>
      <c r="AF183" s="692"/>
      <c r="AG183" s="692"/>
      <c r="AH183" s="692"/>
      <c r="AI183" s="692"/>
      <c r="AJ183" s="692"/>
      <c r="AK183" s="705"/>
      <c r="AL183" s="705"/>
      <c r="AM183" s="705"/>
      <c r="AN183" s="705"/>
      <c r="AO183" s="705"/>
      <c r="AP183" s="705"/>
      <c r="AQ183" s="705"/>
      <c r="AR183" s="696" t="str">
        <f t="shared" si="11"/>
        <v/>
      </c>
      <c r="AS183" s="696"/>
      <c r="AT183" s="696"/>
      <c r="AU183" s="696"/>
      <c r="AV183" s="696"/>
      <c r="AW183" s="696"/>
      <c r="AX183" s="697"/>
      <c r="AY183" s="25"/>
      <c r="BA183" s="204"/>
      <c r="BB183" s="204"/>
      <c r="BC183" s="204"/>
      <c r="BD183" s="204"/>
      <c r="BE183" s="204"/>
      <c r="BF183" s="204"/>
      <c r="BG183" s="204"/>
      <c r="BH183" s="204"/>
      <c r="BI183" s="204"/>
      <c r="BJ183" s="204"/>
      <c r="BK183" s="204"/>
    </row>
    <row r="184" spans="1:63" x14ac:dyDescent="0.25">
      <c r="A184" s="20"/>
      <c r="B184" s="698"/>
      <c r="C184" s="699"/>
      <c r="D184" s="699"/>
      <c r="E184" s="699"/>
      <c r="F184" s="699"/>
      <c r="G184" s="699"/>
      <c r="H184" s="699"/>
      <c r="I184" s="699"/>
      <c r="J184" s="699"/>
      <c r="K184" s="699"/>
      <c r="L184" s="699"/>
      <c r="M184" s="699"/>
      <c r="N184" s="699"/>
      <c r="O184" s="699"/>
      <c r="P184" s="699"/>
      <c r="Q184" s="699"/>
      <c r="R184" s="699"/>
      <c r="S184" s="699"/>
      <c r="T184" s="699"/>
      <c r="U184" s="699"/>
      <c r="V184" s="699"/>
      <c r="W184" s="699"/>
      <c r="X184" s="699"/>
      <c r="Y184" s="699"/>
      <c r="Z184" s="699"/>
      <c r="AA184" s="699"/>
      <c r="AB184" s="699"/>
      <c r="AC184" s="699"/>
      <c r="AD184" s="700"/>
      <c r="AE184" s="701"/>
      <c r="AF184" s="701"/>
      <c r="AG184" s="701"/>
      <c r="AH184" s="701"/>
      <c r="AI184" s="701"/>
      <c r="AJ184" s="701"/>
      <c r="AK184" s="702"/>
      <c r="AL184" s="702"/>
      <c r="AM184" s="702"/>
      <c r="AN184" s="702"/>
      <c r="AO184" s="702"/>
      <c r="AP184" s="702"/>
      <c r="AQ184" s="702"/>
      <c r="AR184" s="703" t="str">
        <f t="shared" si="11"/>
        <v/>
      </c>
      <c r="AS184" s="703"/>
      <c r="AT184" s="703"/>
      <c r="AU184" s="703"/>
      <c r="AV184" s="703"/>
      <c r="AW184" s="703"/>
      <c r="AX184" s="704"/>
      <c r="AY184" s="25"/>
      <c r="BA184" s="204"/>
      <c r="BB184" s="204"/>
      <c r="BC184" s="204"/>
      <c r="BD184" s="204"/>
      <c r="BE184" s="204"/>
      <c r="BF184" s="204"/>
      <c r="BG184" s="204"/>
      <c r="BH184" s="204"/>
      <c r="BI184" s="204"/>
      <c r="BJ184" s="204"/>
      <c r="BK184" s="204"/>
    </row>
    <row r="185" spans="1:63" x14ac:dyDescent="0.25">
      <c r="A185" s="20"/>
      <c r="B185" s="689"/>
      <c r="C185" s="690"/>
      <c r="D185" s="690"/>
      <c r="E185" s="690"/>
      <c r="F185" s="690"/>
      <c r="G185" s="690"/>
      <c r="H185" s="690"/>
      <c r="I185" s="690"/>
      <c r="J185" s="690"/>
      <c r="K185" s="690"/>
      <c r="L185" s="690"/>
      <c r="M185" s="690"/>
      <c r="N185" s="690"/>
      <c r="O185" s="690"/>
      <c r="P185" s="690"/>
      <c r="Q185" s="690"/>
      <c r="R185" s="690"/>
      <c r="S185" s="690"/>
      <c r="T185" s="690"/>
      <c r="U185" s="690"/>
      <c r="V185" s="690"/>
      <c r="W185" s="690"/>
      <c r="X185" s="690"/>
      <c r="Y185" s="690"/>
      <c r="Z185" s="690"/>
      <c r="AA185" s="690"/>
      <c r="AB185" s="690"/>
      <c r="AC185" s="690"/>
      <c r="AD185" s="691"/>
      <c r="AE185" s="692"/>
      <c r="AF185" s="692"/>
      <c r="AG185" s="692"/>
      <c r="AH185" s="692"/>
      <c r="AI185" s="692"/>
      <c r="AJ185" s="692"/>
      <c r="AK185" s="705"/>
      <c r="AL185" s="705"/>
      <c r="AM185" s="705"/>
      <c r="AN185" s="705"/>
      <c r="AO185" s="705"/>
      <c r="AP185" s="705"/>
      <c r="AQ185" s="705"/>
      <c r="AR185" s="696" t="str">
        <f t="shared" si="11"/>
        <v/>
      </c>
      <c r="AS185" s="696"/>
      <c r="AT185" s="696"/>
      <c r="AU185" s="696"/>
      <c r="AV185" s="696"/>
      <c r="AW185" s="696"/>
      <c r="AX185" s="697"/>
      <c r="AY185" s="25"/>
      <c r="BA185" s="204"/>
      <c r="BB185" s="204"/>
      <c r="BC185" s="204"/>
      <c r="BD185" s="204"/>
      <c r="BE185" s="204"/>
      <c r="BF185" s="204"/>
      <c r="BG185" s="204"/>
      <c r="BH185" s="204"/>
      <c r="BI185" s="204"/>
      <c r="BJ185" s="204"/>
      <c r="BK185" s="204"/>
    </row>
    <row r="186" spans="1:63" x14ac:dyDescent="0.25">
      <c r="A186" s="20"/>
      <c r="B186" s="698"/>
      <c r="C186" s="699"/>
      <c r="D186" s="699"/>
      <c r="E186" s="699"/>
      <c r="F186" s="699"/>
      <c r="G186" s="699"/>
      <c r="H186" s="699"/>
      <c r="I186" s="699"/>
      <c r="J186" s="699"/>
      <c r="K186" s="699"/>
      <c r="L186" s="699"/>
      <c r="M186" s="699"/>
      <c r="N186" s="699"/>
      <c r="O186" s="699"/>
      <c r="P186" s="699"/>
      <c r="Q186" s="699"/>
      <c r="R186" s="699"/>
      <c r="S186" s="699"/>
      <c r="T186" s="699"/>
      <c r="U186" s="699"/>
      <c r="V186" s="699"/>
      <c r="W186" s="699"/>
      <c r="X186" s="699"/>
      <c r="Y186" s="699"/>
      <c r="Z186" s="699"/>
      <c r="AA186" s="699"/>
      <c r="AB186" s="699"/>
      <c r="AC186" s="699"/>
      <c r="AD186" s="700"/>
      <c r="AE186" s="701"/>
      <c r="AF186" s="701"/>
      <c r="AG186" s="701"/>
      <c r="AH186" s="701"/>
      <c r="AI186" s="701"/>
      <c r="AJ186" s="701"/>
      <c r="AK186" s="702"/>
      <c r="AL186" s="702"/>
      <c r="AM186" s="702"/>
      <c r="AN186" s="702"/>
      <c r="AO186" s="702"/>
      <c r="AP186" s="702"/>
      <c r="AQ186" s="702"/>
      <c r="AR186" s="703" t="str">
        <f t="shared" si="11"/>
        <v/>
      </c>
      <c r="AS186" s="703"/>
      <c r="AT186" s="703"/>
      <c r="AU186" s="703"/>
      <c r="AV186" s="703"/>
      <c r="AW186" s="703"/>
      <c r="AX186" s="704"/>
      <c r="AY186" s="25"/>
      <c r="BA186" s="204"/>
      <c r="BB186" s="204"/>
      <c r="BC186" s="204"/>
      <c r="BD186" s="204"/>
      <c r="BE186" s="204"/>
      <c r="BF186" s="204"/>
      <c r="BG186" s="204"/>
      <c r="BH186" s="204"/>
      <c r="BI186" s="204"/>
      <c r="BJ186" s="204"/>
      <c r="BK186" s="204"/>
    </row>
    <row r="187" spans="1:63" x14ac:dyDescent="0.25">
      <c r="A187" s="20"/>
      <c r="B187" s="689"/>
      <c r="C187" s="690"/>
      <c r="D187" s="690"/>
      <c r="E187" s="690"/>
      <c r="F187" s="690"/>
      <c r="G187" s="690"/>
      <c r="H187" s="690"/>
      <c r="I187" s="690"/>
      <c r="J187" s="690"/>
      <c r="K187" s="690"/>
      <c r="L187" s="690"/>
      <c r="M187" s="690"/>
      <c r="N187" s="690"/>
      <c r="O187" s="690"/>
      <c r="P187" s="690"/>
      <c r="Q187" s="690"/>
      <c r="R187" s="690"/>
      <c r="S187" s="690"/>
      <c r="T187" s="690"/>
      <c r="U187" s="690"/>
      <c r="V187" s="690"/>
      <c r="W187" s="690"/>
      <c r="X187" s="690"/>
      <c r="Y187" s="690"/>
      <c r="Z187" s="690"/>
      <c r="AA187" s="690"/>
      <c r="AB187" s="690"/>
      <c r="AC187" s="690"/>
      <c r="AD187" s="691"/>
      <c r="AE187" s="692"/>
      <c r="AF187" s="692"/>
      <c r="AG187" s="692"/>
      <c r="AH187" s="692"/>
      <c r="AI187" s="692"/>
      <c r="AJ187" s="692"/>
      <c r="AK187" s="705"/>
      <c r="AL187" s="705"/>
      <c r="AM187" s="705"/>
      <c r="AN187" s="705"/>
      <c r="AO187" s="705"/>
      <c r="AP187" s="705"/>
      <c r="AQ187" s="705"/>
      <c r="AR187" s="696" t="str">
        <f t="shared" si="11"/>
        <v/>
      </c>
      <c r="AS187" s="696"/>
      <c r="AT187" s="696"/>
      <c r="AU187" s="696"/>
      <c r="AV187" s="696"/>
      <c r="AW187" s="696"/>
      <c r="AX187" s="697"/>
      <c r="AY187" s="25"/>
      <c r="BA187" s="204"/>
      <c r="BB187" s="204"/>
      <c r="BC187" s="204"/>
      <c r="BD187" s="204"/>
      <c r="BE187" s="204"/>
      <c r="BF187" s="204"/>
      <c r="BG187" s="204"/>
      <c r="BH187" s="204"/>
      <c r="BI187" s="204"/>
      <c r="BJ187" s="204"/>
      <c r="BK187" s="204"/>
    </row>
    <row r="188" spans="1:63" x14ac:dyDescent="0.25">
      <c r="A188" s="20"/>
      <c r="B188" s="698"/>
      <c r="C188" s="699"/>
      <c r="D188" s="699"/>
      <c r="E188" s="699"/>
      <c r="F188" s="699"/>
      <c r="G188" s="699"/>
      <c r="H188" s="699"/>
      <c r="I188" s="699"/>
      <c r="J188" s="699"/>
      <c r="K188" s="699"/>
      <c r="L188" s="699"/>
      <c r="M188" s="699"/>
      <c r="N188" s="699"/>
      <c r="O188" s="699"/>
      <c r="P188" s="699"/>
      <c r="Q188" s="699"/>
      <c r="R188" s="699"/>
      <c r="S188" s="699"/>
      <c r="T188" s="699"/>
      <c r="U188" s="699"/>
      <c r="V188" s="699"/>
      <c r="W188" s="699"/>
      <c r="X188" s="699"/>
      <c r="Y188" s="699"/>
      <c r="Z188" s="699"/>
      <c r="AA188" s="699"/>
      <c r="AB188" s="699"/>
      <c r="AC188" s="699"/>
      <c r="AD188" s="700"/>
      <c r="AE188" s="701"/>
      <c r="AF188" s="701"/>
      <c r="AG188" s="701"/>
      <c r="AH188" s="701"/>
      <c r="AI188" s="701"/>
      <c r="AJ188" s="701"/>
      <c r="AK188" s="702"/>
      <c r="AL188" s="702"/>
      <c r="AM188" s="702"/>
      <c r="AN188" s="702"/>
      <c r="AO188" s="702"/>
      <c r="AP188" s="702"/>
      <c r="AQ188" s="702"/>
      <c r="AR188" s="703" t="str">
        <f t="shared" si="11"/>
        <v/>
      </c>
      <c r="AS188" s="703"/>
      <c r="AT188" s="703"/>
      <c r="AU188" s="703"/>
      <c r="AV188" s="703"/>
      <c r="AW188" s="703"/>
      <c r="AX188" s="704"/>
      <c r="AY188" s="25"/>
      <c r="BA188" s="204"/>
      <c r="BB188" s="204"/>
      <c r="BC188" s="204"/>
      <c r="BD188" s="204"/>
      <c r="BE188" s="204"/>
      <c r="BF188" s="204"/>
      <c r="BG188" s="204"/>
      <c r="BH188" s="204"/>
      <c r="BI188" s="204"/>
      <c r="BJ188" s="204"/>
      <c r="BK188" s="204"/>
    </row>
    <row r="189" spans="1:63" x14ac:dyDescent="0.25">
      <c r="A189" s="20"/>
      <c r="B189" s="689"/>
      <c r="C189" s="690"/>
      <c r="D189" s="690"/>
      <c r="E189" s="690"/>
      <c r="F189" s="690"/>
      <c r="G189" s="690"/>
      <c r="H189" s="690"/>
      <c r="I189" s="690"/>
      <c r="J189" s="690"/>
      <c r="K189" s="690"/>
      <c r="L189" s="690"/>
      <c r="M189" s="690"/>
      <c r="N189" s="690"/>
      <c r="O189" s="690"/>
      <c r="P189" s="690"/>
      <c r="Q189" s="690"/>
      <c r="R189" s="690"/>
      <c r="S189" s="690"/>
      <c r="T189" s="690"/>
      <c r="U189" s="690"/>
      <c r="V189" s="690"/>
      <c r="W189" s="690"/>
      <c r="X189" s="690"/>
      <c r="Y189" s="690"/>
      <c r="Z189" s="690"/>
      <c r="AA189" s="690"/>
      <c r="AB189" s="690"/>
      <c r="AC189" s="690"/>
      <c r="AD189" s="691"/>
      <c r="AE189" s="692"/>
      <c r="AF189" s="692"/>
      <c r="AG189" s="692"/>
      <c r="AH189" s="692"/>
      <c r="AI189" s="692"/>
      <c r="AJ189" s="692"/>
      <c r="AK189" s="705"/>
      <c r="AL189" s="705"/>
      <c r="AM189" s="705"/>
      <c r="AN189" s="705"/>
      <c r="AO189" s="705"/>
      <c r="AP189" s="705"/>
      <c r="AQ189" s="705"/>
      <c r="AR189" s="696" t="str">
        <f t="shared" si="11"/>
        <v/>
      </c>
      <c r="AS189" s="696"/>
      <c r="AT189" s="696"/>
      <c r="AU189" s="696"/>
      <c r="AV189" s="696"/>
      <c r="AW189" s="696"/>
      <c r="AX189" s="697"/>
      <c r="AY189" s="25"/>
      <c r="BA189" s="204"/>
      <c r="BB189" s="204"/>
      <c r="BC189" s="204"/>
      <c r="BD189" s="204"/>
      <c r="BE189" s="204"/>
      <c r="BF189" s="204"/>
      <c r="BG189" s="204"/>
      <c r="BH189" s="204"/>
      <c r="BI189" s="204"/>
      <c r="BJ189" s="204"/>
      <c r="BK189" s="204"/>
    </row>
    <row r="190" spans="1:63" ht="15.75" thickBot="1" x14ac:dyDescent="0.3">
      <c r="A190" s="20"/>
      <c r="B190" s="706"/>
      <c r="C190" s="707"/>
      <c r="D190" s="707"/>
      <c r="E190" s="707"/>
      <c r="F190" s="707"/>
      <c r="G190" s="707"/>
      <c r="H190" s="707"/>
      <c r="I190" s="707"/>
      <c r="J190" s="707"/>
      <c r="K190" s="707"/>
      <c r="L190" s="707"/>
      <c r="M190" s="707"/>
      <c r="N190" s="707"/>
      <c r="O190" s="707"/>
      <c r="P190" s="707"/>
      <c r="Q190" s="707"/>
      <c r="R190" s="707"/>
      <c r="S190" s="707"/>
      <c r="T190" s="707"/>
      <c r="U190" s="707"/>
      <c r="V190" s="707"/>
      <c r="W190" s="707"/>
      <c r="X190" s="707"/>
      <c r="Y190" s="707"/>
      <c r="Z190" s="707"/>
      <c r="AA190" s="707"/>
      <c r="AB190" s="707"/>
      <c r="AC190" s="707"/>
      <c r="AD190" s="708"/>
      <c r="AE190" s="709"/>
      <c r="AF190" s="709"/>
      <c r="AG190" s="709"/>
      <c r="AH190" s="709"/>
      <c r="AI190" s="709"/>
      <c r="AJ190" s="709"/>
      <c r="AK190" s="710"/>
      <c r="AL190" s="710"/>
      <c r="AM190" s="710"/>
      <c r="AN190" s="710"/>
      <c r="AO190" s="710"/>
      <c r="AP190" s="710"/>
      <c r="AQ190" s="710"/>
      <c r="AR190" s="711" t="str">
        <f t="shared" si="11"/>
        <v/>
      </c>
      <c r="AS190" s="711"/>
      <c r="AT190" s="711"/>
      <c r="AU190" s="711"/>
      <c r="AV190" s="711"/>
      <c r="AW190" s="711"/>
      <c r="AX190" s="712"/>
      <c r="AY190" s="25"/>
      <c r="BA190" s="204"/>
      <c r="BB190" s="204"/>
      <c r="BC190" s="204"/>
      <c r="BD190" s="204"/>
      <c r="BE190" s="204"/>
      <c r="BF190" s="204"/>
      <c r="BG190" s="204"/>
      <c r="BH190" s="204"/>
      <c r="BI190" s="204"/>
      <c r="BJ190" s="204"/>
      <c r="BK190" s="204"/>
    </row>
    <row r="191" spans="1:63" ht="16.5" customHeight="1" thickBot="1" x14ac:dyDescent="0.3">
      <c r="A191" s="20"/>
      <c r="B191" s="713" t="str">
        <f>'Lookup Key'!AK2</f>
        <v>Installation Supplies</v>
      </c>
      <c r="C191" s="714"/>
      <c r="D191" s="714"/>
      <c r="E191" s="714"/>
      <c r="F191" s="714"/>
      <c r="G191" s="714"/>
      <c r="H191" s="714"/>
      <c r="I191" s="714"/>
      <c r="J191" s="714"/>
      <c r="K191" s="714"/>
      <c r="L191" s="714"/>
      <c r="M191" s="714"/>
      <c r="N191" s="714"/>
      <c r="O191" s="714"/>
      <c r="P191" s="714"/>
      <c r="Q191" s="714"/>
      <c r="R191" s="714"/>
      <c r="S191" s="714"/>
      <c r="T191" s="714"/>
      <c r="U191" s="714"/>
      <c r="V191" s="714"/>
      <c r="W191" s="714"/>
      <c r="X191" s="714"/>
      <c r="Y191" s="714"/>
      <c r="Z191" s="714"/>
      <c r="AA191" s="714"/>
      <c r="AB191" s="714"/>
      <c r="AC191" s="714"/>
      <c r="AD191" s="714"/>
      <c r="AE191" s="714"/>
      <c r="AF191" s="714"/>
      <c r="AG191" s="714"/>
      <c r="AH191" s="714"/>
      <c r="AI191" s="714"/>
      <c r="AJ191" s="714"/>
      <c r="AK191" s="714"/>
      <c r="AL191" s="714"/>
      <c r="AM191" s="714"/>
      <c r="AN191" s="714"/>
      <c r="AO191" s="714"/>
      <c r="AP191" s="714"/>
      <c r="AQ191" s="714"/>
      <c r="AR191" s="714"/>
      <c r="AS191" s="714"/>
      <c r="AT191" s="714"/>
      <c r="AU191" s="714"/>
      <c r="AV191" s="714"/>
      <c r="AW191" s="714"/>
      <c r="AX191" s="715"/>
      <c r="AY191" s="25"/>
    </row>
    <row r="192" spans="1:63" ht="16.5" customHeight="1" thickBot="1" x14ac:dyDescent="0.3">
      <c r="A192" s="20"/>
      <c r="B192" s="716" t="s">
        <v>2258</v>
      </c>
      <c r="C192" s="717"/>
      <c r="D192" s="717"/>
      <c r="E192" s="717"/>
      <c r="F192" s="717"/>
      <c r="G192" s="717"/>
      <c r="H192" s="717"/>
      <c r="I192" s="717"/>
      <c r="J192" s="717"/>
      <c r="K192" s="717"/>
      <c r="L192" s="717"/>
      <c r="M192" s="717"/>
      <c r="N192" s="717"/>
      <c r="O192" s="717"/>
      <c r="P192" s="717"/>
      <c r="Q192" s="717"/>
      <c r="R192" s="717"/>
      <c r="S192" s="717"/>
      <c r="T192" s="717"/>
      <c r="U192" s="717"/>
      <c r="V192" s="717"/>
      <c r="W192" s="717"/>
      <c r="X192" s="717"/>
      <c r="Y192" s="717"/>
      <c r="Z192" s="717"/>
      <c r="AA192" s="717"/>
      <c r="AB192" s="717"/>
      <c r="AC192" s="717"/>
      <c r="AD192" s="718"/>
      <c r="AE192" s="719" t="s">
        <v>2259</v>
      </c>
      <c r="AF192" s="720"/>
      <c r="AG192" s="720"/>
      <c r="AH192" s="720"/>
      <c r="AI192" s="720"/>
      <c r="AJ192" s="721"/>
      <c r="AK192" s="719" t="s">
        <v>2260</v>
      </c>
      <c r="AL192" s="720"/>
      <c r="AM192" s="720"/>
      <c r="AN192" s="720"/>
      <c r="AO192" s="720"/>
      <c r="AP192" s="720"/>
      <c r="AQ192" s="721"/>
      <c r="AR192" s="719" t="s">
        <v>2261</v>
      </c>
      <c r="AS192" s="720"/>
      <c r="AT192" s="720"/>
      <c r="AU192" s="720"/>
      <c r="AV192" s="720"/>
      <c r="AW192" s="720"/>
      <c r="AX192" s="722"/>
      <c r="AY192" s="25"/>
    </row>
    <row r="193" spans="1:63" ht="15" customHeight="1" x14ac:dyDescent="0.25">
      <c r="A193" s="20"/>
      <c r="B193" s="723"/>
      <c r="C193" s="724"/>
      <c r="D193" s="724"/>
      <c r="E193" s="724"/>
      <c r="F193" s="724"/>
      <c r="G193" s="724"/>
      <c r="H193" s="724"/>
      <c r="I193" s="724"/>
      <c r="J193" s="724"/>
      <c r="K193" s="724"/>
      <c r="L193" s="724"/>
      <c r="M193" s="724"/>
      <c r="N193" s="724"/>
      <c r="O193" s="724"/>
      <c r="P193" s="724"/>
      <c r="Q193" s="724"/>
      <c r="R193" s="724"/>
      <c r="S193" s="724"/>
      <c r="T193" s="724"/>
      <c r="U193" s="724"/>
      <c r="V193" s="724"/>
      <c r="W193" s="724"/>
      <c r="X193" s="724"/>
      <c r="Y193" s="724"/>
      <c r="Z193" s="724"/>
      <c r="AA193" s="724"/>
      <c r="AB193" s="724"/>
      <c r="AC193" s="724"/>
      <c r="AD193" s="725"/>
      <c r="AE193" s="726"/>
      <c r="AF193" s="726"/>
      <c r="AG193" s="726"/>
      <c r="AH193" s="726"/>
      <c r="AI193" s="726"/>
      <c r="AJ193" s="726"/>
      <c r="AK193" s="727"/>
      <c r="AL193" s="727"/>
      <c r="AM193" s="727"/>
      <c r="AN193" s="727"/>
      <c r="AO193" s="727"/>
      <c r="AP193" s="727"/>
      <c r="AQ193" s="727"/>
      <c r="AR193" s="728" t="str">
        <f>IF(B193="","",IF(COUNTBLANK(B193)+COUNTBLANK(AE193)+COUNTBLANK(AK193)=0,AE193*AK193,"-"))</f>
        <v/>
      </c>
      <c r="AS193" s="728"/>
      <c r="AT193" s="728"/>
      <c r="AU193" s="728"/>
      <c r="AV193" s="728"/>
      <c r="AW193" s="728"/>
      <c r="AX193" s="729"/>
      <c r="AY193" s="25"/>
    </row>
    <row r="194" spans="1:63" ht="15" customHeight="1" x14ac:dyDescent="0.25">
      <c r="A194" s="20"/>
      <c r="B194" s="689"/>
      <c r="C194" s="690"/>
      <c r="D194" s="690"/>
      <c r="E194" s="690"/>
      <c r="F194" s="690"/>
      <c r="G194" s="690"/>
      <c r="H194" s="690"/>
      <c r="I194" s="690"/>
      <c r="J194" s="690"/>
      <c r="K194" s="690"/>
      <c r="L194" s="690"/>
      <c r="M194" s="690"/>
      <c r="N194" s="690"/>
      <c r="O194" s="690"/>
      <c r="P194" s="690"/>
      <c r="Q194" s="690"/>
      <c r="R194" s="690"/>
      <c r="S194" s="690"/>
      <c r="T194" s="690"/>
      <c r="U194" s="690"/>
      <c r="V194" s="690"/>
      <c r="W194" s="690"/>
      <c r="X194" s="690"/>
      <c r="Y194" s="690"/>
      <c r="Z194" s="690"/>
      <c r="AA194" s="690"/>
      <c r="AB194" s="690"/>
      <c r="AC194" s="690"/>
      <c r="AD194" s="691"/>
      <c r="AE194" s="692"/>
      <c r="AF194" s="692"/>
      <c r="AG194" s="692"/>
      <c r="AH194" s="692"/>
      <c r="AI194" s="692"/>
      <c r="AJ194" s="692"/>
      <c r="AK194" s="705"/>
      <c r="AL194" s="705"/>
      <c r="AM194" s="705"/>
      <c r="AN194" s="705"/>
      <c r="AO194" s="705"/>
      <c r="AP194" s="705"/>
      <c r="AQ194" s="705"/>
      <c r="AR194" s="696" t="str">
        <f t="shared" ref="AR194:AR207" si="12">IF(B194="","",IF(COUNTBLANK(B194)+COUNTBLANK(AE194)+COUNTBLANK(AK194)=0,AE194*AK194,"-"))</f>
        <v/>
      </c>
      <c r="AS194" s="696"/>
      <c r="AT194" s="696"/>
      <c r="AU194" s="696"/>
      <c r="AV194" s="696"/>
      <c r="AW194" s="696"/>
      <c r="AX194" s="697"/>
      <c r="AY194" s="25"/>
    </row>
    <row r="195" spans="1:63" ht="15" customHeight="1" x14ac:dyDescent="0.25">
      <c r="A195" s="20"/>
      <c r="B195" s="698"/>
      <c r="C195" s="699"/>
      <c r="D195" s="699"/>
      <c r="E195" s="699"/>
      <c r="F195" s="699"/>
      <c r="G195" s="699"/>
      <c r="H195" s="699"/>
      <c r="I195" s="699"/>
      <c r="J195" s="699"/>
      <c r="K195" s="699"/>
      <c r="L195" s="699"/>
      <c r="M195" s="699"/>
      <c r="N195" s="699"/>
      <c r="O195" s="699"/>
      <c r="P195" s="699"/>
      <c r="Q195" s="699"/>
      <c r="R195" s="699"/>
      <c r="S195" s="699"/>
      <c r="T195" s="699"/>
      <c r="U195" s="699"/>
      <c r="V195" s="699"/>
      <c r="W195" s="699"/>
      <c r="X195" s="699"/>
      <c r="Y195" s="699"/>
      <c r="Z195" s="699"/>
      <c r="AA195" s="699"/>
      <c r="AB195" s="699"/>
      <c r="AC195" s="699"/>
      <c r="AD195" s="700"/>
      <c r="AE195" s="701"/>
      <c r="AF195" s="701"/>
      <c r="AG195" s="701"/>
      <c r="AH195" s="701"/>
      <c r="AI195" s="701"/>
      <c r="AJ195" s="701"/>
      <c r="AK195" s="702"/>
      <c r="AL195" s="702"/>
      <c r="AM195" s="702"/>
      <c r="AN195" s="702"/>
      <c r="AO195" s="702"/>
      <c r="AP195" s="702"/>
      <c r="AQ195" s="702"/>
      <c r="AR195" s="703" t="str">
        <f t="shared" si="12"/>
        <v/>
      </c>
      <c r="AS195" s="703"/>
      <c r="AT195" s="703"/>
      <c r="AU195" s="703"/>
      <c r="AV195" s="703"/>
      <c r="AW195" s="703"/>
      <c r="AX195" s="704"/>
      <c r="AY195" s="25"/>
    </row>
    <row r="196" spans="1:63" ht="15" customHeight="1" x14ac:dyDescent="0.25">
      <c r="A196" s="20"/>
      <c r="B196" s="689"/>
      <c r="C196" s="690"/>
      <c r="D196" s="690"/>
      <c r="E196" s="690"/>
      <c r="F196" s="690"/>
      <c r="G196" s="690"/>
      <c r="H196" s="690"/>
      <c r="I196" s="690"/>
      <c r="J196" s="690"/>
      <c r="K196" s="690"/>
      <c r="L196" s="690"/>
      <c r="M196" s="690"/>
      <c r="N196" s="690"/>
      <c r="O196" s="690"/>
      <c r="P196" s="690"/>
      <c r="Q196" s="690"/>
      <c r="R196" s="690"/>
      <c r="S196" s="690"/>
      <c r="T196" s="690"/>
      <c r="U196" s="690"/>
      <c r="V196" s="690"/>
      <c r="W196" s="690"/>
      <c r="X196" s="690"/>
      <c r="Y196" s="690"/>
      <c r="Z196" s="690"/>
      <c r="AA196" s="690"/>
      <c r="AB196" s="690"/>
      <c r="AC196" s="690"/>
      <c r="AD196" s="691"/>
      <c r="AE196" s="692"/>
      <c r="AF196" s="692"/>
      <c r="AG196" s="692"/>
      <c r="AH196" s="692"/>
      <c r="AI196" s="692"/>
      <c r="AJ196" s="692"/>
      <c r="AK196" s="705"/>
      <c r="AL196" s="705"/>
      <c r="AM196" s="705"/>
      <c r="AN196" s="705"/>
      <c r="AO196" s="705"/>
      <c r="AP196" s="705"/>
      <c r="AQ196" s="705"/>
      <c r="AR196" s="696" t="str">
        <f t="shared" si="12"/>
        <v/>
      </c>
      <c r="AS196" s="696"/>
      <c r="AT196" s="696"/>
      <c r="AU196" s="696"/>
      <c r="AV196" s="696"/>
      <c r="AW196" s="696"/>
      <c r="AX196" s="697"/>
      <c r="AY196" s="25"/>
    </row>
    <row r="197" spans="1:63" ht="15.75" customHeight="1" x14ac:dyDescent="0.25">
      <c r="A197" s="20"/>
      <c r="B197" s="698"/>
      <c r="C197" s="699"/>
      <c r="D197" s="699"/>
      <c r="E197" s="699"/>
      <c r="F197" s="699"/>
      <c r="G197" s="699"/>
      <c r="H197" s="699"/>
      <c r="I197" s="699"/>
      <c r="J197" s="699"/>
      <c r="K197" s="699"/>
      <c r="L197" s="699"/>
      <c r="M197" s="699"/>
      <c r="N197" s="699"/>
      <c r="O197" s="699"/>
      <c r="P197" s="699"/>
      <c r="Q197" s="699"/>
      <c r="R197" s="699"/>
      <c r="S197" s="699"/>
      <c r="T197" s="699"/>
      <c r="U197" s="699"/>
      <c r="V197" s="699"/>
      <c r="W197" s="699"/>
      <c r="X197" s="699"/>
      <c r="Y197" s="699"/>
      <c r="Z197" s="699"/>
      <c r="AA197" s="699"/>
      <c r="AB197" s="699"/>
      <c r="AC197" s="699"/>
      <c r="AD197" s="700"/>
      <c r="AE197" s="701"/>
      <c r="AF197" s="701"/>
      <c r="AG197" s="701"/>
      <c r="AH197" s="701"/>
      <c r="AI197" s="701"/>
      <c r="AJ197" s="701"/>
      <c r="AK197" s="702"/>
      <c r="AL197" s="702"/>
      <c r="AM197" s="702"/>
      <c r="AN197" s="702"/>
      <c r="AO197" s="702"/>
      <c r="AP197" s="702"/>
      <c r="AQ197" s="702"/>
      <c r="AR197" s="703" t="str">
        <f t="shared" si="12"/>
        <v/>
      </c>
      <c r="AS197" s="703"/>
      <c r="AT197" s="703"/>
      <c r="AU197" s="703"/>
      <c r="AV197" s="703"/>
      <c r="AW197" s="703"/>
      <c r="AX197" s="704"/>
      <c r="AY197" s="25"/>
    </row>
    <row r="198" spans="1:63" x14ac:dyDescent="0.25">
      <c r="A198" s="20"/>
      <c r="B198" s="689"/>
      <c r="C198" s="690"/>
      <c r="D198" s="690"/>
      <c r="E198" s="690"/>
      <c r="F198" s="690"/>
      <c r="G198" s="690"/>
      <c r="H198" s="690"/>
      <c r="I198" s="690"/>
      <c r="J198" s="690"/>
      <c r="K198" s="690"/>
      <c r="L198" s="690"/>
      <c r="M198" s="690"/>
      <c r="N198" s="690"/>
      <c r="O198" s="690"/>
      <c r="P198" s="690"/>
      <c r="Q198" s="690"/>
      <c r="R198" s="690"/>
      <c r="S198" s="690"/>
      <c r="T198" s="690"/>
      <c r="U198" s="690"/>
      <c r="V198" s="690"/>
      <c r="W198" s="690"/>
      <c r="X198" s="690"/>
      <c r="Y198" s="690"/>
      <c r="Z198" s="690"/>
      <c r="AA198" s="690"/>
      <c r="AB198" s="690"/>
      <c r="AC198" s="690"/>
      <c r="AD198" s="691"/>
      <c r="AE198" s="692"/>
      <c r="AF198" s="692"/>
      <c r="AG198" s="692"/>
      <c r="AH198" s="692"/>
      <c r="AI198" s="692"/>
      <c r="AJ198" s="692"/>
      <c r="AK198" s="705"/>
      <c r="AL198" s="705"/>
      <c r="AM198" s="705"/>
      <c r="AN198" s="705"/>
      <c r="AO198" s="705"/>
      <c r="AP198" s="705"/>
      <c r="AQ198" s="705"/>
      <c r="AR198" s="696" t="str">
        <f t="shared" si="12"/>
        <v/>
      </c>
      <c r="AS198" s="696"/>
      <c r="AT198" s="696"/>
      <c r="AU198" s="696"/>
      <c r="AV198" s="696"/>
      <c r="AW198" s="696"/>
      <c r="AX198" s="697"/>
      <c r="AY198" s="25"/>
      <c r="BA198" s="204"/>
      <c r="BB198" s="204"/>
      <c r="BC198" s="204"/>
      <c r="BD198" s="204"/>
      <c r="BE198" s="204"/>
      <c r="BF198" s="204"/>
      <c r="BG198" s="204"/>
      <c r="BH198" s="204"/>
      <c r="BI198" s="204"/>
      <c r="BJ198" s="204"/>
      <c r="BK198" s="204"/>
    </row>
    <row r="199" spans="1:63" x14ac:dyDescent="0.25">
      <c r="A199" s="20"/>
      <c r="B199" s="698"/>
      <c r="C199" s="699"/>
      <c r="D199" s="699"/>
      <c r="E199" s="699"/>
      <c r="F199" s="699"/>
      <c r="G199" s="699"/>
      <c r="H199" s="699"/>
      <c r="I199" s="699"/>
      <c r="J199" s="699"/>
      <c r="K199" s="699"/>
      <c r="L199" s="699"/>
      <c r="M199" s="699"/>
      <c r="N199" s="699"/>
      <c r="O199" s="699"/>
      <c r="P199" s="699"/>
      <c r="Q199" s="699"/>
      <c r="R199" s="699"/>
      <c r="S199" s="699"/>
      <c r="T199" s="699"/>
      <c r="U199" s="699"/>
      <c r="V199" s="699"/>
      <c r="W199" s="699"/>
      <c r="X199" s="699"/>
      <c r="Y199" s="699"/>
      <c r="Z199" s="699"/>
      <c r="AA199" s="699"/>
      <c r="AB199" s="699"/>
      <c r="AC199" s="699"/>
      <c r="AD199" s="700"/>
      <c r="AE199" s="701"/>
      <c r="AF199" s="701"/>
      <c r="AG199" s="701"/>
      <c r="AH199" s="701"/>
      <c r="AI199" s="701"/>
      <c r="AJ199" s="701"/>
      <c r="AK199" s="702"/>
      <c r="AL199" s="702"/>
      <c r="AM199" s="702"/>
      <c r="AN199" s="702"/>
      <c r="AO199" s="702"/>
      <c r="AP199" s="702"/>
      <c r="AQ199" s="702"/>
      <c r="AR199" s="703" t="str">
        <f t="shared" si="12"/>
        <v/>
      </c>
      <c r="AS199" s="703"/>
      <c r="AT199" s="703"/>
      <c r="AU199" s="703"/>
      <c r="AV199" s="703"/>
      <c r="AW199" s="703"/>
      <c r="AX199" s="704"/>
      <c r="AY199" s="25"/>
      <c r="BA199" s="204"/>
      <c r="BB199" s="204"/>
      <c r="BC199" s="204"/>
      <c r="BD199" s="204"/>
      <c r="BE199" s="204"/>
      <c r="BF199" s="204"/>
      <c r="BG199" s="204"/>
      <c r="BH199" s="204"/>
      <c r="BI199" s="204"/>
      <c r="BJ199" s="204"/>
      <c r="BK199" s="204"/>
    </row>
    <row r="200" spans="1:63" x14ac:dyDescent="0.25">
      <c r="A200" s="20"/>
      <c r="B200" s="689"/>
      <c r="C200" s="690"/>
      <c r="D200" s="690"/>
      <c r="E200" s="690"/>
      <c r="F200" s="690"/>
      <c r="G200" s="690"/>
      <c r="H200" s="690"/>
      <c r="I200" s="690"/>
      <c r="J200" s="690"/>
      <c r="K200" s="690"/>
      <c r="L200" s="690"/>
      <c r="M200" s="690"/>
      <c r="N200" s="690"/>
      <c r="O200" s="690"/>
      <c r="P200" s="690"/>
      <c r="Q200" s="690"/>
      <c r="R200" s="690"/>
      <c r="S200" s="690"/>
      <c r="T200" s="690"/>
      <c r="U200" s="690"/>
      <c r="V200" s="690"/>
      <c r="W200" s="690"/>
      <c r="X200" s="690"/>
      <c r="Y200" s="690"/>
      <c r="Z200" s="690"/>
      <c r="AA200" s="690"/>
      <c r="AB200" s="690"/>
      <c r="AC200" s="690"/>
      <c r="AD200" s="691"/>
      <c r="AE200" s="692"/>
      <c r="AF200" s="692"/>
      <c r="AG200" s="692"/>
      <c r="AH200" s="692"/>
      <c r="AI200" s="692"/>
      <c r="AJ200" s="692"/>
      <c r="AK200" s="705"/>
      <c r="AL200" s="705"/>
      <c r="AM200" s="705"/>
      <c r="AN200" s="705"/>
      <c r="AO200" s="705"/>
      <c r="AP200" s="705"/>
      <c r="AQ200" s="705"/>
      <c r="AR200" s="696" t="str">
        <f t="shared" si="12"/>
        <v/>
      </c>
      <c r="AS200" s="696"/>
      <c r="AT200" s="696"/>
      <c r="AU200" s="696"/>
      <c r="AV200" s="696"/>
      <c r="AW200" s="696"/>
      <c r="AX200" s="697"/>
      <c r="AY200" s="25"/>
      <c r="BA200" s="204"/>
      <c r="BB200" s="204"/>
      <c r="BC200" s="204"/>
      <c r="BD200" s="204"/>
      <c r="BE200" s="204"/>
      <c r="BF200" s="204"/>
      <c r="BG200" s="204"/>
      <c r="BH200" s="204"/>
      <c r="BI200" s="204"/>
      <c r="BJ200" s="204"/>
      <c r="BK200" s="204"/>
    </row>
    <row r="201" spans="1:63" x14ac:dyDescent="0.25">
      <c r="A201" s="20"/>
      <c r="B201" s="698"/>
      <c r="C201" s="699"/>
      <c r="D201" s="699"/>
      <c r="E201" s="699"/>
      <c r="F201" s="699"/>
      <c r="G201" s="699"/>
      <c r="H201" s="699"/>
      <c r="I201" s="699"/>
      <c r="J201" s="699"/>
      <c r="K201" s="699"/>
      <c r="L201" s="699"/>
      <c r="M201" s="699"/>
      <c r="N201" s="699"/>
      <c r="O201" s="699"/>
      <c r="P201" s="699"/>
      <c r="Q201" s="699"/>
      <c r="R201" s="699"/>
      <c r="S201" s="699"/>
      <c r="T201" s="699"/>
      <c r="U201" s="699"/>
      <c r="V201" s="699"/>
      <c r="W201" s="699"/>
      <c r="X201" s="699"/>
      <c r="Y201" s="699"/>
      <c r="Z201" s="699"/>
      <c r="AA201" s="699"/>
      <c r="AB201" s="699"/>
      <c r="AC201" s="699"/>
      <c r="AD201" s="700"/>
      <c r="AE201" s="701"/>
      <c r="AF201" s="701"/>
      <c r="AG201" s="701"/>
      <c r="AH201" s="701"/>
      <c r="AI201" s="701"/>
      <c r="AJ201" s="701"/>
      <c r="AK201" s="702"/>
      <c r="AL201" s="702"/>
      <c r="AM201" s="702"/>
      <c r="AN201" s="702"/>
      <c r="AO201" s="702"/>
      <c r="AP201" s="702"/>
      <c r="AQ201" s="702"/>
      <c r="AR201" s="703" t="str">
        <f t="shared" si="12"/>
        <v/>
      </c>
      <c r="AS201" s="703"/>
      <c r="AT201" s="703"/>
      <c r="AU201" s="703"/>
      <c r="AV201" s="703"/>
      <c r="AW201" s="703"/>
      <c r="AX201" s="704"/>
      <c r="AY201" s="25"/>
      <c r="BA201" s="204"/>
      <c r="BB201" s="204"/>
      <c r="BC201" s="204"/>
      <c r="BD201" s="204"/>
      <c r="BE201" s="204"/>
      <c r="BF201" s="204"/>
      <c r="BG201" s="204"/>
      <c r="BH201" s="204"/>
      <c r="BI201" s="204"/>
      <c r="BJ201" s="204"/>
      <c r="BK201" s="204"/>
    </row>
    <row r="202" spans="1:63" x14ac:dyDescent="0.25">
      <c r="A202" s="20"/>
      <c r="B202" s="689"/>
      <c r="C202" s="690"/>
      <c r="D202" s="690"/>
      <c r="E202" s="690"/>
      <c r="F202" s="690"/>
      <c r="G202" s="690"/>
      <c r="H202" s="690"/>
      <c r="I202" s="690"/>
      <c r="J202" s="690"/>
      <c r="K202" s="690"/>
      <c r="L202" s="690"/>
      <c r="M202" s="690"/>
      <c r="N202" s="690"/>
      <c r="O202" s="690"/>
      <c r="P202" s="690"/>
      <c r="Q202" s="690"/>
      <c r="R202" s="690"/>
      <c r="S202" s="690"/>
      <c r="T202" s="690"/>
      <c r="U202" s="690"/>
      <c r="V202" s="690"/>
      <c r="W202" s="690"/>
      <c r="X202" s="690"/>
      <c r="Y202" s="690"/>
      <c r="Z202" s="690"/>
      <c r="AA202" s="690"/>
      <c r="AB202" s="690"/>
      <c r="AC202" s="690"/>
      <c r="AD202" s="691"/>
      <c r="AE202" s="692"/>
      <c r="AF202" s="692"/>
      <c r="AG202" s="692"/>
      <c r="AH202" s="692"/>
      <c r="AI202" s="692"/>
      <c r="AJ202" s="692"/>
      <c r="AK202" s="705"/>
      <c r="AL202" s="705"/>
      <c r="AM202" s="705"/>
      <c r="AN202" s="705"/>
      <c r="AO202" s="705"/>
      <c r="AP202" s="705"/>
      <c r="AQ202" s="705"/>
      <c r="AR202" s="696" t="str">
        <f t="shared" si="12"/>
        <v/>
      </c>
      <c r="AS202" s="696"/>
      <c r="AT202" s="696"/>
      <c r="AU202" s="696"/>
      <c r="AV202" s="696"/>
      <c r="AW202" s="696"/>
      <c r="AX202" s="697"/>
      <c r="AY202" s="25"/>
      <c r="BA202" s="204"/>
      <c r="BB202" s="204"/>
      <c r="BC202" s="204"/>
      <c r="BD202" s="204"/>
      <c r="BE202" s="204"/>
      <c r="BF202" s="204"/>
      <c r="BG202" s="204"/>
      <c r="BH202" s="204"/>
      <c r="BI202" s="204"/>
      <c r="BJ202" s="204"/>
      <c r="BK202" s="204"/>
    </row>
    <row r="203" spans="1:63" x14ac:dyDescent="0.25">
      <c r="A203" s="20"/>
      <c r="B203" s="698"/>
      <c r="C203" s="699"/>
      <c r="D203" s="699"/>
      <c r="E203" s="699"/>
      <c r="F203" s="699"/>
      <c r="G203" s="699"/>
      <c r="H203" s="699"/>
      <c r="I203" s="699"/>
      <c r="J203" s="699"/>
      <c r="K203" s="699"/>
      <c r="L203" s="699"/>
      <c r="M203" s="699"/>
      <c r="N203" s="699"/>
      <c r="O203" s="699"/>
      <c r="P203" s="699"/>
      <c r="Q203" s="699"/>
      <c r="R203" s="699"/>
      <c r="S203" s="699"/>
      <c r="T203" s="699"/>
      <c r="U203" s="699"/>
      <c r="V203" s="699"/>
      <c r="W203" s="699"/>
      <c r="X203" s="699"/>
      <c r="Y203" s="699"/>
      <c r="Z203" s="699"/>
      <c r="AA203" s="699"/>
      <c r="AB203" s="699"/>
      <c r="AC203" s="699"/>
      <c r="AD203" s="700"/>
      <c r="AE203" s="701"/>
      <c r="AF203" s="701"/>
      <c r="AG203" s="701"/>
      <c r="AH203" s="701"/>
      <c r="AI203" s="701"/>
      <c r="AJ203" s="701"/>
      <c r="AK203" s="702"/>
      <c r="AL203" s="702"/>
      <c r="AM203" s="702"/>
      <c r="AN203" s="702"/>
      <c r="AO203" s="702"/>
      <c r="AP203" s="702"/>
      <c r="AQ203" s="702"/>
      <c r="AR203" s="703" t="str">
        <f t="shared" si="12"/>
        <v/>
      </c>
      <c r="AS203" s="703"/>
      <c r="AT203" s="703"/>
      <c r="AU203" s="703"/>
      <c r="AV203" s="703"/>
      <c r="AW203" s="703"/>
      <c r="AX203" s="704"/>
      <c r="AY203" s="25"/>
      <c r="BA203" s="204"/>
      <c r="BB203" s="204"/>
      <c r="BC203" s="204"/>
      <c r="BD203" s="204"/>
      <c r="BE203" s="204"/>
      <c r="BF203" s="204"/>
      <c r="BG203" s="204"/>
      <c r="BH203" s="204"/>
      <c r="BI203" s="204"/>
      <c r="BJ203" s="204"/>
      <c r="BK203" s="204"/>
    </row>
    <row r="204" spans="1:63" x14ac:dyDescent="0.25">
      <c r="A204" s="20"/>
      <c r="B204" s="689"/>
      <c r="C204" s="690"/>
      <c r="D204" s="690"/>
      <c r="E204" s="690"/>
      <c r="F204" s="690"/>
      <c r="G204" s="690"/>
      <c r="H204" s="690"/>
      <c r="I204" s="690"/>
      <c r="J204" s="690"/>
      <c r="K204" s="690"/>
      <c r="L204" s="690"/>
      <c r="M204" s="690"/>
      <c r="N204" s="690"/>
      <c r="O204" s="690"/>
      <c r="P204" s="690"/>
      <c r="Q204" s="690"/>
      <c r="R204" s="690"/>
      <c r="S204" s="690"/>
      <c r="T204" s="690"/>
      <c r="U204" s="690"/>
      <c r="V204" s="690"/>
      <c r="W204" s="690"/>
      <c r="X204" s="690"/>
      <c r="Y204" s="690"/>
      <c r="Z204" s="690"/>
      <c r="AA204" s="690"/>
      <c r="AB204" s="690"/>
      <c r="AC204" s="690"/>
      <c r="AD204" s="691"/>
      <c r="AE204" s="692"/>
      <c r="AF204" s="692"/>
      <c r="AG204" s="692"/>
      <c r="AH204" s="692"/>
      <c r="AI204" s="692"/>
      <c r="AJ204" s="692"/>
      <c r="AK204" s="705"/>
      <c r="AL204" s="705"/>
      <c r="AM204" s="705"/>
      <c r="AN204" s="705"/>
      <c r="AO204" s="705"/>
      <c r="AP204" s="705"/>
      <c r="AQ204" s="705"/>
      <c r="AR204" s="696" t="str">
        <f t="shared" si="12"/>
        <v/>
      </c>
      <c r="AS204" s="696"/>
      <c r="AT204" s="696"/>
      <c r="AU204" s="696"/>
      <c r="AV204" s="696"/>
      <c r="AW204" s="696"/>
      <c r="AX204" s="697"/>
      <c r="AY204" s="25"/>
      <c r="BA204" s="204"/>
      <c r="BB204" s="204"/>
      <c r="BC204" s="204"/>
      <c r="BD204" s="204"/>
      <c r="BE204" s="204"/>
      <c r="BF204" s="204"/>
      <c r="BG204" s="204"/>
      <c r="BH204" s="204"/>
      <c r="BI204" s="204"/>
      <c r="BJ204" s="204"/>
      <c r="BK204" s="204"/>
    </row>
    <row r="205" spans="1:63" x14ac:dyDescent="0.25">
      <c r="A205" s="20"/>
      <c r="B205" s="698"/>
      <c r="C205" s="699"/>
      <c r="D205" s="699"/>
      <c r="E205" s="699"/>
      <c r="F205" s="699"/>
      <c r="G205" s="699"/>
      <c r="H205" s="699"/>
      <c r="I205" s="699"/>
      <c r="J205" s="699"/>
      <c r="K205" s="699"/>
      <c r="L205" s="699"/>
      <c r="M205" s="699"/>
      <c r="N205" s="699"/>
      <c r="O205" s="699"/>
      <c r="P205" s="699"/>
      <c r="Q205" s="699"/>
      <c r="R205" s="699"/>
      <c r="S205" s="699"/>
      <c r="T205" s="699"/>
      <c r="U205" s="699"/>
      <c r="V205" s="699"/>
      <c r="W205" s="699"/>
      <c r="X205" s="699"/>
      <c r="Y205" s="699"/>
      <c r="Z205" s="699"/>
      <c r="AA205" s="699"/>
      <c r="AB205" s="699"/>
      <c r="AC205" s="699"/>
      <c r="AD205" s="700"/>
      <c r="AE205" s="701"/>
      <c r="AF205" s="701"/>
      <c r="AG205" s="701"/>
      <c r="AH205" s="701"/>
      <c r="AI205" s="701"/>
      <c r="AJ205" s="701"/>
      <c r="AK205" s="702"/>
      <c r="AL205" s="702"/>
      <c r="AM205" s="702"/>
      <c r="AN205" s="702"/>
      <c r="AO205" s="702"/>
      <c r="AP205" s="702"/>
      <c r="AQ205" s="702"/>
      <c r="AR205" s="703" t="str">
        <f t="shared" si="12"/>
        <v/>
      </c>
      <c r="AS205" s="703"/>
      <c r="AT205" s="703"/>
      <c r="AU205" s="703"/>
      <c r="AV205" s="703"/>
      <c r="AW205" s="703"/>
      <c r="AX205" s="704"/>
      <c r="AY205" s="25"/>
      <c r="BA205" s="204"/>
      <c r="BB205" s="204"/>
      <c r="BC205" s="204"/>
      <c r="BD205" s="204"/>
      <c r="BE205" s="204"/>
      <c r="BF205" s="204"/>
      <c r="BG205" s="204"/>
      <c r="BH205" s="204"/>
      <c r="BI205" s="204"/>
      <c r="BJ205" s="204"/>
      <c r="BK205" s="204"/>
    </row>
    <row r="206" spans="1:63" x14ac:dyDescent="0.25">
      <c r="A206" s="20"/>
      <c r="B206" s="689"/>
      <c r="C206" s="690"/>
      <c r="D206" s="690"/>
      <c r="E206" s="690"/>
      <c r="F206" s="690"/>
      <c r="G206" s="690"/>
      <c r="H206" s="690"/>
      <c r="I206" s="690"/>
      <c r="J206" s="690"/>
      <c r="K206" s="690"/>
      <c r="L206" s="690"/>
      <c r="M206" s="690"/>
      <c r="N206" s="690"/>
      <c r="O206" s="690"/>
      <c r="P206" s="690"/>
      <c r="Q206" s="690"/>
      <c r="R206" s="690"/>
      <c r="S206" s="690"/>
      <c r="T206" s="690"/>
      <c r="U206" s="690"/>
      <c r="V206" s="690"/>
      <c r="W206" s="690"/>
      <c r="X206" s="690"/>
      <c r="Y206" s="690"/>
      <c r="Z206" s="690"/>
      <c r="AA206" s="690"/>
      <c r="AB206" s="690"/>
      <c r="AC206" s="690"/>
      <c r="AD206" s="691"/>
      <c r="AE206" s="692"/>
      <c r="AF206" s="692"/>
      <c r="AG206" s="692"/>
      <c r="AH206" s="692"/>
      <c r="AI206" s="692"/>
      <c r="AJ206" s="692"/>
      <c r="AK206" s="705"/>
      <c r="AL206" s="705"/>
      <c r="AM206" s="705"/>
      <c r="AN206" s="705"/>
      <c r="AO206" s="705"/>
      <c r="AP206" s="705"/>
      <c r="AQ206" s="705"/>
      <c r="AR206" s="696" t="str">
        <f t="shared" si="12"/>
        <v/>
      </c>
      <c r="AS206" s="696"/>
      <c r="AT206" s="696"/>
      <c r="AU206" s="696"/>
      <c r="AV206" s="696"/>
      <c r="AW206" s="696"/>
      <c r="AX206" s="697"/>
      <c r="AY206" s="25"/>
      <c r="BA206" s="204"/>
      <c r="BB206" s="204"/>
      <c r="BC206" s="204"/>
      <c r="BD206" s="204"/>
      <c r="BE206" s="204"/>
      <c r="BF206" s="204"/>
      <c r="BG206" s="204"/>
      <c r="BH206" s="204"/>
      <c r="BI206" s="204"/>
      <c r="BJ206" s="204"/>
      <c r="BK206" s="204"/>
    </row>
    <row r="207" spans="1:63" ht="15.75" thickBot="1" x14ac:dyDescent="0.3">
      <c r="A207" s="20"/>
      <c r="B207" s="682"/>
      <c r="C207" s="683"/>
      <c r="D207" s="683"/>
      <c r="E207" s="683"/>
      <c r="F207" s="683"/>
      <c r="G207" s="683"/>
      <c r="H207" s="683"/>
      <c r="I207" s="683"/>
      <c r="J207" s="683"/>
      <c r="K207" s="683"/>
      <c r="L207" s="683"/>
      <c r="M207" s="683"/>
      <c r="N207" s="683"/>
      <c r="O207" s="683"/>
      <c r="P207" s="683"/>
      <c r="Q207" s="683"/>
      <c r="R207" s="683"/>
      <c r="S207" s="683"/>
      <c r="T207" s="683"/>
      <c r="U207" s="683"/>
      <c r="V207" s="683"/>
      <c r="W207" s="683"/>
      <c r="X207" s="683"/>
      <c r="Y207" s="683"/>
      <c r="Z207" s="683"/>
      <c r="AA207" s="683"/>
      <c r="AB207" s="683"/>
      <c r="AC207" s="683"/>
      <c r="AD207" s="684"/>
      <c r="AE207" s="685"/>
      <c r="AF207" s="685"/>
      <c r="AG207" s="685"/>
      <c r="AH207" s="685"/>
      <c r="AI207" s="685"/>
      <c r="AJ207" s="685"/>
      <c r="AK207" s="686"/>
      <c r="AL207" s="686"/>
      <c r="AM207" s="686"/>
      <c r="AN207" s="686"/>
      <c r="AO207" s="686"/>
      <c r="AP207" s="686"/>
      <c r="AQ207" s="686"/>
      <c r="AR207" s="687" t="str">
        <f t="shared" si="12"/>
        <v/>
      </c>
      <c r="AS207" s="687"/>
      <c r="AT207" s="687"/>
      <c r="AU207" s="687"/>
      <c r="AV207" s="687"/>
      <c r="AW207" s="687"/>
      <c r="AX207" s="688"/>
      <c r="AY207" s="25"/>
      <c r="BA207" s="204"/>
      <c r="BB207" s="204"/>
      <c r="BC207" s="204"/>
      <c r="BD207" s="204"/>
      <c r="BE207" s="204"/>
      <c r="BF207" s="204"/>
      <c r="BG207" s="204"/>
      <c r="BH207" s="204"/>
      <c r="BI207" s="204"/>
      <c r="BJ207" s="204"/>
      <c r="BK207" s="204"/>
    </row>
    <row r="208" spans="1:63" ht="16.5" customHeight="1" thickBot="1" x14ac:dyDescent="0.3">
      <c r="A208" s="20"/>
      <c r="B208" s="713" t="str">
        <f>'Lookup Key'!AL2</f>
        <v>Fall Prevention Equipment</v>
      </c>
      <c r="C208" s="714"/>
      <c r="D208" s="714"/>
      <c r="E208" s="714"/>
      <c r="F208" s="714"/>
      <c r="G208" s="714"/>
      <c r="H208" s="714"/>
      <c r="I208" s="714"/>
      <c r="J208" s="714"/>
      <c r="K208" s="714"/>
      <c r="L208" s="714"/>
      <c r="M208" s="714"/>
      <c r="N208" s="714"/>
      <c r="O208" s="714"/>
      <c r="P208" s="714"/>
      <c r="Q208" s="714"/>
      <c r="R208" s="714"/>
      <c r="S208" s="714"/>
      <c r="T208" s="714"/>
      <c r="U208" s="714"/>
      <c r="V208" s="714"/>
      <c r="W208" s="714"/>
      <c r="X208" s="714"/>
      <c r="Y208" s="714"/>
      <c r="Z208" s="714"/>
      <c r="AA208" s="714"/>
      <c r="AB208" s="714"/>
      <c r="AC208" s="714"/>
      <c r="AD208" s="714"/>
      <c r="AE208" s="714"/>
      <c r="AF208" s="714"/>
      <c r="AG208" s="714"/>
      <c r="AH208" s="714"/>
      <c r="AI208" s="714"/>
      <c r="AJ208" s="714"/>
      <c r="AK208" s="714"/>
      <c r="AL208" s="714"/>
      <c r="AM208" s="714"/>
      <c r="AN208" s="714"/>
      <c r="AO208" s="714"/>
      <c r="AP208" s="714"/>
      <c r="AQ208" s="714"/>
      <c r="AR208" s="714"/>
      <c r="AS208" s="714"/>
      <c r="AT208" s="714"/>
      <c r="AU208" s="714"/>
      <c r="AV208" s="714"/>
      <c r="AW208" s="714"/>
      <c r="AX208" s="715"/>
      <c r="AY208" s="25"/>
    </row>
    <row r="209" spans="1:63" ht="16.5" customHeight="1" thickBot="1" x14ac:dyDescent="0.3">
      <c r="A209" s="20"/>
      <c r="B209" s="716" t="s">
        <v>2258</v>
      </c>
      <c r="C209" s="717"/>
      <c r="D209" s="717"/>
      <c r="E209" s="717"/>
      <c r="F209" s="717"/>
      <c r="G209" s="717"/>
      <c r="H209" s="717"/>
      <c r="I209" s="717"/>
      <c r="J209" s="717"/>
      <c r="K209" s="717"/>
      <c r="L209" s="717"/>
      <c r="M209" s="717"/>
      <c r="N209" s="717"/>
      <c r="O209" s="717"/>
      <c r="P209" s="717"/>
      <c r="Q209" s="717"/>
      <c r="R209" s="717"/>
      <c r="S209" s="717"/>
      <c r="T209" s="717"/>
      <c r="U209" s="717"/>
      <c r="V209" s="717"/>
      <c r="W209" s="717"/>
      <c r="X209" s="717"/>
      <c r="Y209" s="717"/>
      <c r="Z209" s="717"/>
      <c r="AA209" s="717"/>
      <c r="AB209" s="717"/>
      <c r="AC209" s="717"/>
      <c r="AD209" s="718"/>
      <c r="AE209" s="719" t="s">
        <v>2259</v>
      </c>
      <c r="AF209" s="720"/>
      <c r="AG209" s="720"/>
      <c r="AH209" s="720"/>
      <c r="AI209" s="720"/>
      <c r="AJ209" s="721"/>
      <c r="AK209" s="719" t="s">
        <v>2260</v>
      </c>
      <c r="AL209" s="720"/>
      <c r="AM209" s="720"/>
      <c r="AN209" s="720"/>
      <c r="AO209" s="720"/>
      <c r="AP209" s="720"/>
      <c r="AQ209" s="721"/>
      <c r="AR209" s="719" t="s">
        <v>2261</v>
      </c>
      <c r="AS209" s="720"/>
      <c r="AT209" s="720"/>
      <c r="AU209" s="720"/>
      <c r="AV209" s="720"/>
      <c r="AW209" s="720"/>
      <c r="AX209" s="722"/>
      <c r="AY209" s="25"/>
    </row>
    <row r="210" spans="1:63" ht="15" customHeight="1" x14ac:dyDescent="0.25">
      <c r="A210" s="20"/>
      <c r="B210" s="723"/>
      <c r="C210" s="724"/>
      <c r="D210" s="724"/>
      <c r="E210" s="724"/>
      <c r="F210" s="724"/>
      <c r="G210" s="724"/>
      <c r="H210" s="724"/>
      <c r="I210" s="724"/>
      <c r="J210" s="724"/>
      <c r="K210" s="724"/>
      <c r="L210" s="724"/>
      <c r="M210" s="724"/>
      <c r="N210" s="724"/>
      <c r="O210" s="724"/>
      <c r="P210" s="724"/>
      <c r="Q210" s="724"/>
      <c r="R210" s="724"/>
      <c r="S210" s="724"/>
      <c r="T210" s="724"/>
      <c r="U210" s="724"/>
      <c r="V210" s="724"/>
      <c r="W210" s="724"/>
      <c r="X210" s="724"/>
      <c r="Y210" s="724"/>
      <c r="Z210" s="724"/>
      <c r="AA210" s="724"/>
      <c r="AB210" s="724"/>
      <c r="AC210" s="724"/>
      <c r="AD210" s="725"/>
      <c r="AE210" s="726"/>
      <c r="AF210" s="726"/>
      <c r="AG210" s="726"/>
      <c r="AH210" s="726"/>
      <c r="AI210" s="726"/>
      <c r="AJ210" s="726"/>
      <c r="AK210" s="727"/>
      <c r="AL210" s="727"/>
      <c r="AM210" s="727"/>
      <c r="AN210" s="727"/>
      <c r="AO210" s="727"/>
      <c r="AP210" s="727"/>
      <c r="AQ210" s="727"/>
      <c r="AR210" s="728" t="str">
        <f>IF(B210="","",IF(COUNTBLANK(B210)+COUNTBLANK(AE210)+COUNTBLANK(AK210)=0,AE210*AK210,"-"))</f>
        <v/>
      </c>
      <c r="AS210" s="728"/>
      <c r="AT210" s="728"/>
      <c r="AU210" s="728"/>
      <c r="AV210" s="728"/>
      <c r="AW210" s="728"/>
      <c r="AX210" s="729"/>
      <c r="AY210" s="25"/>
    </row>
    <row r="211" spans="1:63" ht="15" customHeight="1" x14ac:dyDescent="0.25">
      <c r="A211" s="20"/>
      <c r="B211" s="689"/>
      <c r="C211" s="690"/>
      <c r="D211" s="690"/>
      <c r="E211" s="690"/>
      <c r="F211" s="690"/>
      <c r="G211" s="690"/>
      <c r="H211" s="690"/>
      <c r="I211" s="690"/>
      <c r="J211" s="690"/>
      <c r="K211" s="690"/>
      <c r="L211" s="690"/>
      <c r="M211" s="690"/>
      <c r="N211" s="690"/>
      <c r="O211" s="690"/>
      <c r="P211" s="690"/>
      <c r="Q211" s="690"/>
      <c r="R211" s="690"/>
      <c r="S211" s="690"/>
      <c r="T211" s="690"/>
      <c r="U211" s="690"/>
      <c r="V211" s="690"/>
      <c r="W211" s="690"/>
      <c r="X211" s="690"/>
      <c r="Y211" s="690"/>
      <c r="Z211" s="690"/>
      <c r="AA211" s="690"/>
      <c r="AB211" s="690"/>
      <c r="AC211" s="690"/>
      <c r="AD211" s="691"/>
      <c r="AE211" s="692"/>
      <c r="AF211" s="692"/>
      <c r="AG211" s="692"/>
      <c r="AH211" s="692"/>
      <c r="AI211" s="692"/>
      <c r="AJ211" s="692"/>
      <c r="AK211" s="705"/>
      <c r="AL211" s="705"/>
      <c r="AM211" s="705"/>
      <c r="AN211" s="705"/>
      <c r="AO211" s="705"/>
      <c r="AP211" s="705"/>
      <c r="AQ211" s="705"/>
      <c r="AR211" s="696" t="str">
        <f t="shared" ref="AR211:AR224" si="13">IF(B211="","",IF(COUNTBLANK(B211)+COUNTBLANK(AE211)+COUNTBLANK(AK211)=0,AE211*AK211,"-"))</f>
        <v/>
      </c>
      <c r="AS211" s="696"/>
      <c r="AT211" s="696"/>
      <c r="AU211" s="696"/>
      <c r="AV211" s="696"/>
      <c r="AW211" s="696"/>
      <c r="AX211" s="697"/>
      <c r="AY211" s="25"/>
    </row>
    <row r="212" spans="1:63" ht="15" customHeight="1" x14ac:dyDescent="0.25">
      <c r="A212" s="20"/>
      <c r="B212" s="698"/>
      <c r="C212" s="699"/>
      <c r="D212" s="699"/>
      <c r="E212" s="699"/>
      <c r="F212" s="699"/>
      <c r="G212" s="699"/>
      <c r="H212" s="699"/>
      <c r="I212" s="699"/>
      <c r="J212" s="699"/>
      <c r="K212" s="699"/>
      <c r="L212" s="699"/>
      <c r="M212" s="699"/>
      <c r="N212" s="699"/>
      <c r="O212" s="699"/>
      <c r="P212" s="699"/>
      <c r="Q212" s="699"/>
      <c r="R212" s="699"/>
      <c r="S212" s="699"/>
      <c r="T212" s="699"/>
      <c r="U212" s="699"/>
      <c r="V212" s="699"/>
      <c r="W212" s="699"/>
      <c r="X212" s="699"/>
      <c r="Y212" s="699"/>
      <c r="Z212" s="699"/>
      <c r="AA212" s="699"/>
      <c r="AB212" s="699"/>
      <c r="AC212" s="699"/>
      <c r="AD212" s="700"/>
      <c r="AE212" s="701"/>
      <c r="AF212" s="701"/>
      <c r="AG212" s="701"/>
      <c r="AH212" s="701"/>
      <c r="AI212" s="701"/>
      <c r="AJ212" s="701"/>
      <c r="AK212" s="702"/>
      <c r="AL212" s="702"/>
      <c r="AM212" s="702"/>
      <c r="AN212" s="702"/>
      <c r="AO212" s="702"/>
      <c r="AP212" s="702"/>
      <c r="AQ212" s="702"/>
      <c r="AR212" s="703" t="str">
        <f t="shared" si="13"/>
        <v/>
      </c>
      <c r="AS212" s="703"/>
      <c r="AT212" s="703"/>
      <c r="AU212" s="703"/>
      <c r="AV212" s="703"/>
      <c r="AW212" s="703"/>
      <c r="AX212" s="704"/>
      <c r="AY212" s="25"/>
    </row>
    <row r="213" spans="1:63" ht="15" customHeight="1" x14ac:dyDescent="0.25">
      <c r="A213" s="20"/>
      <c r="B213" s="689"/>
      <c r="C213" s="690"/>
      <c r="D213" s="690"/>
      <c r="E213" s="690"/>
      <c r="F213" s="690"/>
      <c r="G213" s="690"/>
      <c r="H213" s="690"/>
      <c r="I213" s="690"/>
      <c r="J213" s="690"/>
      <c r="K213" s="690"/>
      <c r="L213" s="690"/>
      <c r="M213" s="690"/>
      <c r="N213" s="690"/>
      <c r="O213" s="690"/>
      <c r="P213" s="690"/>
      <c r="Q213" s="690"/>
      <c r="R213" s="690"/>
      <c r="S213" s="690"/>
      <c r="T213" s="690"/>
      <c r="U213" s="690"/>
      <c r="V213" s="690"/>
      <c r="W213" s="690"/>
      <c r="X213" s="690"/>
      <c r="Y213" s="690"/>
      <c r="Z213" s="690"/>
      <c r="AA213" s="690"/>
      <c r="AB213" s="690"/>
      <c r="AC213" s="690"/>
      <c r="AD213" s="691"/>
      <c r="AE213" s="692"/>
      <c r="AF213" s="692"/>
      <c r="AG213" s="692"/>
      <c r="AH213" s="692"/>
      <c r="AI213" s="692"/>
      <c r="AJ213" s="692"/>
      <c r="AK213" s="705"/>
      <c r="AL213" s="705"/>
      <c r="AM213" s="705"/>
      <c r="AN213" s="705"/>
      <c r="AO213" s="705"/>
      <c r="AP213" s="705"/>
      <c r="AQ213" s="705"/>
      <c r="AR213" s="696" t="str">
        <f t="shared" si="13"/>
        <v/>
      </c>
      <c r="AS213" s="696"/>
      <c r="AT213" s="696"/>
      <c r="AU213" s="696"/>
      <c r="AV213" s="696"/>
      <c r="AW213" s="696"/>
      <c r="AX213" s="697"/>
      <c r="AY213" s="25"/>
    </row>
    <row r="214" spans="1:63" ht="15.75" customHeight="1" x14ac:dyDescent="0.25">
      <c r="A214" s="20"/>
      <c r="B214" s="698"/>
      <c r="C214" s="699"/>
      <c r="D214" s="699"/>
      <c r="E214" s="699"/>
      <c r="F214" s="699"/>
      <c r="G214" s="699"/>
      <c r="H214" s="699"/>
      <c r="I214" s="699"/>
      <c r="J214" s="699"/>
      <c r="K214" s="699"/>
      <c r="L214" s="699"/>
      <c r="M214" s="699"/>
      <c r="N214" s="699"/>
      <c r="O214" s="699"/>
      <c r="P214" s="699"/>
      <c r="Q214" s="699"/>
      <c r="R214" s="699"/>
      <c r="S214" s="699"/>
      <c r="T214" s="699"/>
      <c r="U214" s="699"/>
      <c r="V214" s="699"/>
      <c r="W214" s="699"/>
      <c r="X214" s="699"/>
      <c r="Y214" s="699"/>
      <c r="Z214" s="699"/>
      <c r="AA214" s="699"/>
      <c r="AB214" s="699"/>
      <c r="AC214" s="699"/>
      <c r="AD214" s="700"/>
      <c r="AE214" s="701"/>
      <c r="AF214" s="701"/>
      <c r="AG214" s="701"/>
      <c r="AH214" s="701"/>
      <c r="AI214" s="701"/>
      <c r="AJ214" s="701"/>
      <c r="AK214" s="702"/>
      <c r="AL214" s="702"/>
      <c r="AM214" s="702"/>
      <c r="AN214" s="702"/>
      <c r="AO214" s="702"/>
      <c r="AP214" s="702"/>
      <c r="AQ214" s="702"/>
      <c r="AR214" s="703" t="str">
        <f t="shared" si="13"/>
        <v/>
      </c>
      <c r="AS214" s="703"/>
      <c r="AT214" s="703"/>
      <c r="AU214" s="703"/>
      <c r="AV214" s="703"/>
      <c r="AW214" s="703"/>
      <c r="AX214" s="704"/>
      <c r="AY214" s="25"/>
    </row>
    <row r="215" spans="1:63" x14ac:dyDescent="0.25">
      <c r="A215" s="20"/>
      <c r="B215" s="689"/>
      <c r="C215" s="690"/>
      <c r="D215" s="690"/>
      <c r="E215" s="690"/>
      <c r="F215" s="690"/>
      <c r="G215" s="690"/>
      <c r="H215" s="690"/>
      <c r="I215" s="690"/>
      <c r="J215" s="690"/>
      <c r="K215" s="690"/>
      <c r="L215" s="690"/>
      <c r="M215" s="690"/>
      <c r="N215" s="690"/>
      <c r="O215" s="690"/>
      <c r="P215" s="690"/>
      <c r="Q215" s="690"/>
      <c r="R215" s="690"/>
      <c r="S215" s="690"/>
      <c r="T215" s="690"/>
      <c r="U215" s="690"/>
      <c r="V215" s="690"/>
      <c r="W215" s="690"/>
      <c r="X215" s="690"/>
      <c r="Y215" s="690"/>
      <c r="Z215" s="690"/>
      <c r="AA215" s="690"/>
      <c r="AB215" s="690"/>
      <c r="AC215" s="690"/>
      <c r="AD215" s="691"/>
      <c r="AE215" s="692"/>
      <c r="AF215" s="692"/>
      <c r="AG215" s="692"/>
      <c r="AH215" s="692"/>
      <c r="AI215" s="692"/>
      <c r="AJ215" s="692"/>
      <c r="AK215" s="705"/>
      <c r="AL215" s="705"/>
      <c r="AM215" s="705"/>
      <c r="AN215" s="705"/>
      <c r="AO215" s="705"/>
      <c r="AP215" s="705"/>
      <c r="AQ215" s="705"/>
      <c r="AR215" s="696" t="str">
        <f t="shared" si="13"/>
        <v/>
      </c>
      <c r="AS215" s="696"/>
      <c r="AT215" s="696"/>
      <c r="AU215" s="696"/>
      <c r="AV215" s="696"/>
      <c r="AW215" s="696"/>
      <c r="AX215" s="697"/>
      <c r="AY215" s="25"/>
      <c r="BA215" s="204"/>
      <c r="BB215" s="204"/>
      <c r="BC215" s="204"/>
      <c r="BD215" s="204"/>
      <c r="BE215" s="204"/>
      <c r="BF215" s="204"/>
      <c r="BG215" s="204"/>
      <c r="BH215" s="204"/>
      <c r="BI215" s="204"/>
      <c r="BJ215" s="204"/>
      <c r="BK215" s="204"/>
    </row>
    <row r="216" spans="1:63" x14ac:dyDescent="0.25">
      <c r="A216" s="20"/>
      <c r="B216" s="698"/>
      <c r="C216" s="699"/>
      <c r="D216" s="699"/>
      <c r="E216" s="699"/>
      <c r="F216" s="699"/>
      <c r="G216" s="699"/>
      <c r="H216" s="699"/>
      <c r="I216" s="699"/>
      <c r="J216" s="699"/>
      <c r="K216" s="699"/>
      <c r="L216" s="699"/>
      <c r="M216" s="699"/>
      <c r="N216" s="699"/>
      <c r="O216" s="699"/>
      <c r="P216" s="699"/>
      <c r="Q216" s="699"/>
      <c r="R216" s="699"/>
      <c r="S216" s="699"/>
      <c r="T216" s="699"/>
      <c r="U216" s="699"/>
      <c r="V216" s="699"/>
      <c r="W216" s="699"/>
      <c r="X216" s="699"/>
      <c r="Y216" s="699"/>
      <c r="Z216" s="699"/>
      <c r="AA216" s="699"/>
      <c r="AB216" s="699"/>
      <c r="AC216" s="699"/>
      <c r="AD216" s="700"/>
      <c r="AE216" s="701"/>
      <c r="AF216" s="701"/>
      <c r="AG216" s="701"/>
      <c r="AH216" s="701"/>
      <c r="AI216" s="701"/>
      <c r="AJ216" s="701"/>
      <c r="AK216" s="702"/>
      <c r="AL216" s="702"/>
      <c r="AM216" s="702"/>
      <c r="AN216" s="702"/>
      <c r="AO216" s="702"/>
      <c r="AP216" s="702"/>
      <c r="AQ216" s="702"/>
      <c r="AR216" s="703" t="str">
        <f t="shared" si="13"/>
        <v/>
      </c>
      <c r="AS216" s="703"/>
      <c r="AT216" s="703"/>
      <c r="AU216" s="703"/>
      <c r="AV216" s="703"/>
      <c r="AW216" s="703"/>
      <c r="AX216" s="704"/>
      <c r="AY216" s="25"/>
      <c r="BA216" s="204"/>
      <c r="BB216" s="204"/>
      <c r="BC216" s="204"/>
      <c r="BD216" s="204"/>
      <c r="BE216" s="204"/>
      <c r="BF216" s="204"/>
      <c r="BG216" s="204"/>
      <c r="BH216" s="204"/>
      <c r="BI216" s="204"/>
      <c r="BJ216" s="204"/>
      <c r="BK216" s="204"/>
    </row>
    <row r="217" spans="1:63" x14ac:dyDescent="0.25">
      <c r="A217" s="20"/>
      <c r="B217" s="689"/>
      <c r="C217" s="690"/>
      <c r="D217" s="690"/>
      <c r="E217" s="690"/>
      <c r="F217" s="690"/>
      <c r="G217" s="690"/>
      <c r="H217" s="690"/>
      <c r="I217" s="690"/>
      <c r="J217" s="690"/>
      <c r="K217" s="690"/>
      <c r="L217" s="690"/>
      <c r="M217" s="690"/>
      <c r="N217" s="690"/>
      <c r="O217" s="690"/>
      <c r="P217" s="690"/>
      <c r="Q217" s="690"/>
      <c r="R217" s="690"/>
      <c r="S217" s="690"/>
      <c r="T217" s="690"/>
      <c r="U217" s="690"/>
      <c r="V217" s="690"/>
      <c r="W217" s="690"/>
      <c r="X217" s="690"/>
      <c r="Y217" s="690"/>
      <c r="Z217" s="690"/>
      <c r="AA217" s="690"/>
      <c r="AB217" s="690"/>
      <c r="AC217" s="690"/>
      <c r="AD217" s="691"/>
      <c r="AE217" s="692"/>
      <c r="AF217" s="692"/>
      <c r="AG217" s="692"/>
      <c r="AH217" s="692"/>
      <c r="AI217" s="692"/>
      <c r="AJ217" s="692"/>
      <c r="AK217" s="705"/>
      <c r="AL217" s="705"/>
      <c r="AM217" s="705"/>
      <c r="AN217" s="705"/>
      <c r="AO217" s="705"/>
      <c r="AP217" s="705"/>
      <c r="AQ217" s="705"/>
      <c r="AR217" s="696" t="str">
        <f t="shared" si="13"/>
        <v/>
      </c>
      <c r="AS217" s="696"/>
      <c r="AT217" s="696"/>
      <c r="AU217" s="696"/>
      <c r="AV217" s="696"/>
      <c r="AW217" s="696"/>
      <c r="AX217" s="697"/>
      <c r="AY217" s="25"/>
      <c r="BA217" s="204"/>
      <c r="BB217" s="204"/>
      <c r="BC217" s="204"/>
      <c r="BD217" s="204"/>
      <c r="BE217" s="204"/>
      <c r="BF217" s="204"/>
      <c r="BG217" s="204"/>
      <c r="BH217" s="204"/>
      <c r="BI217" s="204"/>
      <c r="BJ217" s="204"/>
      <c r="BK217" s="204"/>
    </row>
    <row r="218" spans="1:63" x14ac:dyDescent="0.25">
      <c r="A218" s="20"/>
      <c r="B218" s="698"/>
      <c r="C218" s="699"/>
      <c r="D218" s="699"/>
      <c r="E218" s="699"/>
      <c r="F218" s="699"/>
      <c r="G218" s="699"/>
      <c r="H218" s="699"/>
      <c r="I218" s="699"/>
      <c r="J218" s="699"/>
      <c r="K218" s="699"/>
      <c r="L218" s="699"/>
      <c r="M218" s="699"/>
      <c r="N218" s="699"/>
      <c r="O218" s="699"/>
      <c r="P218" s="699"/>
      <c r="Q218" s="699"/>
      <c r="R218" s="699"/>
      <c r="S218" s="699"/>
      <c r="T218" s="699"/>
      <c r="U218" s="699"/>
      <c r="V218" s="699"/>
      <c r="W218" s="699"/>
      <c r="X218" s="699"/>
      <c r="Y218" s="699"/>
      <c r="Z218" s="699"/>
      <c r="AA218" s="699"/>
      <c r="AB218" s="699"/>
      <c r="AC218" s="699"/>
      <c r="AD218" s="700"/>
      <c r="AE218" s="701"/>
      <c r="AF218" s="701"/>
      <c r="AG218" s="701"/>
      <c r="AH218" s="701"/>
      <c r="AI218" s="701"/>
      <c r="AJ218" s="701"/>
      <c r="AK218" s="702"/>
      <c r="AL218" s="702"/>
      <c r="AM218" s="702"/>
      <c r="AN218" s="702"/>
      <c r="AO218" s="702"/>
      <c r="AP218" s="702"/>
      <c r="AQ218" s="702"/>
      <c r="AR218" s="703" t="str">
        <f t="shared" si="13"/>
        <v/>
      </c>
      <c r="AS218" s="703"/>
      <c r="AT218" s="703"/>
      <c r="AU218" s="703"/>
      <c r="AV218" s="703"/>
      <c r="AW218" s="703"/>
      <c r="AX218" s="704"/>
      <c r="AY218" s="25"/>
      <c r="BA218" s="204"/>
      <c r="BB218" s="204"/>
      <c r="BC218" s="204"/>
      <c r="BD218" s="204"/>
      <c r="BE218" s="204"/>
      <c r="BF218" s="204"/>
      <c r="BG218" s="204"/>
      <c r="BH218" s="204"/>
      <c r="BI218" s="204"/>
      <c r="BJ218" s="204"/>
      <c r="BK218" s="204"/>
    </row>
    <row r="219" spans="1:63" x14ac:dyDescent="0.25">
      <c r="A219" s="20"/>
      <c r="B219" s="689"/>
      <c r="C219" s="690"/>
      <c r="D219" s="690"/>
      <c r="E219" s="690"/>
      <c r="F219" s="690"/>
      <c r="G219" s="690"/>
      <c r="H219" s="690"/>
      <c r="I219" s="690"/>
      <c r="J219" s="690"/>
      <c r="K219" s="690"/>
      <c r="L219" s="690"/>
      <c r="M219" s="690"/>
      <c r="N219" s="690"/>
      <c r="O219" s="690"/>
      <c r="P219" s="690"/>
      <c r="Q219" s="690"/>
      <c r="R219" s="690"/>
      <c r="S219" s="690"/>
      <c r="T219" s="690"/>
      <c r="U219" s="690"/>
      <c r="V219" s="690"/>
      <c r="W219" s="690"/>
      <c r="X219" s="690"/>
      <c r="Y219" s="690"/>
      <c r="Z219" s="690"/>
      <c r="AA219" s="690"/>
      <c r="AB219" s="690"/>
      <c r="AC219" s="690"/>
      <c r="AD219" s="691"/>
      <c r="AE219" s="692"/>
      <c r="AF219" s="692"/>
      <c r="AG219" s="692"/>
      <c r="AH219" s="692"/>
      <c r="AI219" s="692"/>
      <c r="AJ219" s="692"/>
      <c r="AK219" s="705"/>
      <c r="AL219" s="705"/>
      <c r="AM219" s="705"/>
      <c r="AN219" s="705"/>
      <c r="AO219" s="705"/>
      <c r="AP219" s="705"/>
      <c r="AQ219" s="705"/>
      <c r="AR219" s="696" t="str">
        <f t="shared" si="13"/>
        <v/>
      </c>
      <c r="AS219" s="696"/>
      <c r="AT219" s="696"/>
      <c r="AU219" s="696"/>
      <c r="AV219" s="696"/>
      <c r="AW219" s="696"/>
      <c r="AX219" s="697"/>
      <c r="AY219" s="25"/>
      <c r="BA219" s="204"/>
      <c r="BB219" s="204"/>
      <c r="BC219" s="204"/>
      <c r="BD219" s="204"/>
      <c r="BE219" s="204"/>
      <c r="BF219" s="204"/>
      <c r="BG219" s="204"/>
      <c r="BH219" s="204"/>
      <c r="BI219" s="204"/>
      <c r="BJ219" s="204"/>
      <c r="BK219" s="204"/>
    </row>
    <row r="220" spans="1:63" x14ac:dyDescent="0.25">
      <c r="A220" s="20"/>
      <c r="B220" s="698"/>
      <c r="C220" s="699"/>
      <c r="D220" s="699"/>
      <c r="E220" s="699"/>
      <c r="F220" s="699"/>
      <c r="G220" s="699"/>
      <c r="H220" s="699"/>
      <c r="I220" s="699"/>
      <c r="J220" s="699"/>
      <c r="K220" s="699"/>
      <c r="L220" s="699"/>
      <c r="M220" s="699"/>
      <c r="N220" s="699"/>
      <c r="O220" s="699"/>
      <c r="P220" s="699"/>
      <c r="Q220" s="699"/>
      <c r="R220" s="699"/>
      <c r="S220" s="699"/>
      <c r="T220" s="699"/>
      <c r="U220" s="699"/>
      <c r="V220" s="699"/>
      <c r="W220" s="699"/>
      <c r="X220" s="699"/>
      <c r="Y220" s="699"/>
      <c r="Z220" s="699"/>
      <c r="AA220" s="699"/>
      <c r="AB220" s="699"/>
      <c r="AC220" s="699"/>
      <c r="AD220" s="700"/>
      <c r="AE220" s="701"/>
      <c r="AF220" s="701"/>
      <c r="AG220" s="701"/>
      <c r="AH220" s="701"/>
      <c r="AI220" s="701"/>
      <c r="AJ220" s="701"/>
      <c r="AK220" s="702"/>
      <c r="AL220" s="702"/>
      <c r="AM220" s="702"/>
      <c r="AN220" s="702"/>
      <c r="AO220" s="702"/>
      <c r="AP220" s="702"/>
      <c r="AQ220" s="702"/>
      <c r="AR220" s="703" t="str">
        <f t="shared" si="13"/>
        <v/>
      </c>
      <c r="AS220" s="703"/>
      <c r="AT220" s="703"/>
      <c r="AU220" s="703"/>
      <c r="AV220" s="703"/>
      <c r="AW220" s="703"/>
      <c r="AX220" s="704"/>
      <c r="AY220" s="25"/>
      <c r="BA220" s="204"/>
      <c r="BB220" s="204"/>
      <c r="BC220" s="204"/>
      <c r="BD220" s="204"/>
      <c r="BE220" s="204"/>
      <c r="BF220" s="204"/>
      <c r="BG220" s="204"/>
      <c r="BH220" s="204"/>
      <c r="BI220" s="204"/>
      <c r="BJ220" s="204"/>
      <c r="BK220" s="204"/>
    </row>
    <row r="221" spans="1:63" x14ac:dyDescent="0.25">
      <c r="A221" s="20"/>
      <c r="B221" s="689"/>
      <c r="C221" s="690"/>
      <c r="D221" s="690"/>
      <c r="E221" s="690"/>
      <c r="F221" s="690"/>
      <c r="G221" s="690"/>
      <c r="H221" s="690"/>
      <c r="I221" s="690"/>
      <c r="J221" s="690"/>
      <c r="K221" s="690"/>
      <c r="L221" s="690"/>
      <c r="M221" s="690"/>
      <c r="N221" s="690"/>
      <c r="O221" s="690"/>
      <c r="P221" s="690"/>
      <c r="Q221" s="690"/>
      <c r="R221" s="690"/>
      <c r="S221" s="690"/>
      <c r="T221" s="690"/>
      <c r="U221" s="690"/>
      <c r="V221" s="690"/>
      <c r="W221" s="690"/>
      <c r="X221" s="690"/>
      <c r="Y221" s="690"/>
      <c r="Z221" s="690"/>
      <c r="AA221" s="690"/>
      <c r="AB221" s="690"/>
      <c r="AC221" s="690"/>
      <c r="AD221" s="691"/>
      <c r="AE221" s="692"/>
      <c r="AF221" s="692"/>
      <c r="AG221" s="692"/>
      <c r="AH221" s="692"/>
      <c r="AI221" s="692"/>
      <c r="AJ221" s="692"/>
      <c r="AK221" s="705"/>
      <c r="AL221" s="705"/>
      <c r="AM221" s="705"/>
      <c r="AN221" s="705"/>
      <c r="AO221" s="705"/>
      <c r="AP221" s="705"/>
      <c r="AQ221" s="705"/>
      <c r="AR221" s="696" t="str">
        <f t="shared" si="13"/>
        <v/>
      </c>
      <c r="AS221" s="696"/>
      <c r="AT221" s="696"/>
      <c r="AU221" s="696"/>
      <c r="AV221" s="696"/>
      <c r="AW221" s="696"/>
      <c r="AX221" s="697"/>
      <c r="AY221" s="25"/>
      <c r="BA221" s="204"/>
      <c r="BB221" s="204"/>
      <c r="BC221" s="204"/>
      <c r="BD221" s="204"/>
      <c r="BE221" s="204"/>
      <c r="BF221" s="204"/>
      <c r="BG221" s="204"/>
      <c r="BH221" s="204"/>
      <c r="BI221" s="204"/>
      <c r="BJ221" s="204"/>
      <c r="BK221" s="204"/>
    </row>
    <row r="222" spans="1:63" x14ac:dyDescent="0.25">
      <c r="A222" s="20"/>
      <c r="B222" s="698"/>
      <c r="C222" s="699"/>
      <c r="D222" s="699"/>
      <c r="E222" s="699"/>
      <c r="F222" s="699"/>
      <c r="G222" s="699"/>
      <c r="H222" s="699"/>
      <c r="I222" s="699"/>
      <c r="J222" s="699"/>
      <c r="K222" s="699"/>
      <c r="L222" s="699"/>
      <c r="M222" s="699"/>
      <c r="N222" s="699"/>
      <c r="O222" s="699"/>
      <c r="P222" s="699"/>
      <c r="Q222" s="699"/>
      <c r="R222" s="699"/>
      <c r="S222" s="699"/>
      <c r="T222" s="699"/>
      <c r="U222" s="699"/>
      <c r="V222" s="699"/>
      <c r="W222" s="699"/>
      <c r="X222" s="699"/>
      <c r="Y222" s="699"/>
      <c r="Z222" s="699"/>
      <c r="AA222" s="699"/>
      <c r="AB222" s="699"/>
      <c r="AC222" s="699"/>
      <c r="AD222" s="700"/>
      <c r="AE222" s="701"/>
      <c r="AF222" s="701"/>
      <c r="AG222" s="701"/>
      <c r="AH222" s="701"/>
      <c r="AI222" s="701"/>
      <c r="AJ222" s="701"/>
      <c r="AK222" s="702"/>
      <c r="AL222" s="702"/>
      <c r="AM222" s="702"/>
      <c r="AN222" s="702"/>
      <c r="AO222" s="702"/>
      <c r="AP222" s="702"/>
      <c r="AQ222" s="702"/>
      <c r="AR222" s="703" t="str">
        <f t="shared" si="13"/>
        <v/>
      </c>
      <c r="AS222" s="703"/>
      <c r="AT222" s="703"/>
      <c r="AU222" s="703"/>
      <c r="AV222" s="703"/>
      <c r="AW222" s="703"/>
      <c r="AX222" s="704"/>
      <c r="AY222" s="25"/>
      <c r="BA222" s="204"/>
      <c r="BB222" s="204"/>
      <c r="BC222" s="204"/>
      <c r="BD222" s="204"/>
      <c r="BE222" s="204"/>
      <c r="BF222" s="204"/>
      <c r="BG222" s="204"/>
      <c r="BH222" s="204"/>
      <c r="BI222" s="204"/>
      <c r="BJ222" s="204"/>
      <c r="BK222" s="204"/>
    </row>
    <row r="223" spans="1:63" x14ac:dyDescent="0.25">
      <c r="A223" s="20"/>
      <c r="B223" s="689"/>
      <c r="C223" s="690"/>
      <c r="D223" s="690"/>
      <c r="E223" s="690"/>
      <c r="F223" s="690"/>
      <c r="G223" s="690"/>
      <c r="H223" s="690"/>
      <c r="I223" s="690"/>
      <c r="J223" s="690"/>
      <c r="K223" s="690"/>
      <c r="L223" s="690"/>
      <c r="M223" s="690"/>
      <c r="N223" s="690"/>
      <c r="O223" s="690"/>
      <c r="P223" s="690"/>
      <c r="Q223" s="690"/>
      <c r="R223" s="690"/>
      <c r="S223" s="690"/>
      <c r="T223" s="690"/>
      <c r="U223" s="690"/>
      <c r="V223" s="690"/>
      <c r="W223" s="690"/>
      <c r="X223" s="690"/>
      <c r="Y223" s="690"/>
      <c r="Z223" s="690"/>
      <c r="AA223" s="690"/>
      <c r="AB223" s="690"/>
      <c r="AC223" s="690"/>
      <c r="AD223" s="691"/>
      <c r="AE223" s="692"/>
      <c r="AF223" s="692"/>
      <c r="AG223" s="692"/>
      <c r="AH223" s="692"/>
      <c r="AI223" s="692"/>
      <c r="AJ223" s="692"/>
      <c r="AK223" s="705"/>
      <c r="AL223" s="705"/>
      <c r="AM223" s="705"/>
      <c r="AN223" s="705"/>
      <c r="AO223" s="705"/>
      <c r="AP223" s="705"/>
      <c r="AQ223" s="705"/>
      <c r="AR223" s="696" t="str">
        <f t="shared" si="13"/>
        <v/>
      </c>
      <c r="AS223" s="696"/>
      <c r="AT223" s="696"/>
      <c r="AU223" s="696"/>
      <c r="AV223" s="696"/>
      <c r="AW223" s="696"/>
      <c r="AX223" s="697"/>
      <c r="AY223" s="25"/>
      <c r="BA223" s="204"/>
      <c r="BB223" s="204"/>
      <c r="BC223" s="204"/>
      <c r="BD223" s="204"/>
      <c r="BE223" s="204"/>
      <c r="BF223" s="204"/>
      <c r="BG223" s="204"/>
      <c r="BH223" s="204"/>
      <c r="BI223" s="204"/>
      <c r="BJ223" s="204"/>
      <c r="BK223" s="204"/>
    </row>
    <row r="224" spans="1:63" ht="15.75" thickBot="1" x14ac:dyDescent="0.3">
      <c r="A224" s="20"/>
      <c r="B224" s="706"/>
      <c r="C224" s="707"/>
      <c r="D224" s="707"/>
      <c r="E224" s="707"/>
      <c r="F224" s="707"/>
      <c r="G224" s="707"/>
      <c r="H224" s="707"/>
      <c r="I224" s="707"/>
      <c r="J224" s="707"/>
      <c r="K224" s="707"/>
      <c r="L224" s="707"/>
      <c r="M224" s="707"/>
      <c r="N224" s="707"/>
      <c r="O224" s="707"/>
      <c r="P224" s="707"/>
      <c r="Q224" s="707"/>
      <c r="R224" s="707"/>
      <c r="S224" s="707"/>
      <c r="T224" s="707"/>
      <c r="U224" s="707"/>
      <c r="V224" s="707"/>
      <c r="W224" s="707"/>
      <c r="X224" s="707"/>
      <c r="Y224" s="707"/>
      <c r="Z224" s="707"/>
      <c r="AA224" s="707"/>
      <c r="AB224" s="707"/>
      <c r="AC224" s="707"/>
      <c r="AD224" s="708"/>
      <c r="AE224" s="709"/>
      <c r="AF224" s="709"/>
      <c r="AG224" s="709"/>
      <c r="AH224" s="709"/>
      <c r="AI224" s="709"/>
      <c r="AJ224" s="709"/>
      <c r="AK224" s="710"/>
      <c r="AL224" s="710"/>
      <c r="AM224" s="710"/>
      <c r="AN224" s="710"/>
      <c r="AO224" s="710"/>
      <c r="AP224" s="710"/>
      <c r="AQ224" s="710"/>
      <c r="AR224" s="711" t="str">
        <f t="shared" si="13"/>
        <v/>
      </c>
      <c r="AS224" s="711"/>
      <c r="AT224" s="711"/>
      <c r="AU224" s="711"/>
      <c r="AV224" s="711"/>
      <c r="AW224" s="711"/>
      <c r="AX224" s="712"/>
      <c r="AY224" s="25"/>
      <c r="BA224" s="204"/>
      <c r="BB224" s="204"/>
      <c r="BC224" s="204"/>
      <c r="BD224" s="204"/>
      <c r="BE224" s="204"/>
      <c r="BF224" s="204"/>
      <c r="BG224" s="204"/>
      <c r="BH224" s="204"/>
      <c r="BI224" s="204"/>
      <c r="BJ224" s="204"/>
      <c r="BK224" s="204"/>
    </row>
    <row r="225" spans="1:63" ht="16.5" customHeight="1" thickBot="1" x14ac:dyDescent="0.3">
      <c r="A225" s="20"/>
      <c r="B225" s="713" t="str">
        <f>'Lookup Key'!AM2</f>
        <v>Fire Detection &amp; Suppression Equipment</v>
      </c>
      <c r="C225" s="714"/>
      <c r="D225" s="714"/>
      <c r="E225" s="714"/>
      <c r="F225" s="714"/>
      <c r="G225" s="714"/>
      <c r="H225" s="714"/>
      <c r="I225" s="714"/>
      <c r="J225" s="714"/>
      <c r="K225" s="714"/>
      <c r="L225" s="714"/>
      <c r="M225" s="714"/>
      <c r="N225" s="714"/>
      <c r="O225" s="714"/>
      <c r="P225" s="714"/>
      <c r="Q225" s="714"/>
      <c r="R225" s="714"/>
      <c r="S225" s="714"/>
      <c r="T225" s="714"/>
      <c r="U225" s="714"/>
      <c r="V225" s="714"/>
      <c r="W225" s="714"/>
      <c r="X225" s="714"/>
      <c r="Y225" s="714"/>
      <c r="Z225" s="714"/>
      <c r="AA225" s="714"/>
      <c r="AB225" s="714"/>
      <c r="AC225" s="714"/>
      <c r="AD225" s="714"/>
      <c r="AE225" s="714"/>
      <c r="AF225" s="714"/>
      <c r="AG225" s="714"/>
      <c r="AH225" s="714"/>
      <c r="AI225" s="714"/>
      <c r="AJ225" s="714"/>
      <c r="AK225" s="714"/>
      <c r="AL225" s="714"/>
      <c r="AM225" s="714"/>
      <c r="AN225" s="714"/>
      <c r="AO225" s="714"/>
      <c r="AP225" s="714"/>
      <c r="AQ225" s="714"/>
      <c r="AR225" s="714"/>
      <c r="AS225" s="714"/>
      <c r="AT225" s="714"/>
      <c r="AU225" s="714"/>
      <c r="AV225" s="714"/>
      <c r="AW225" s="714"/>
      <c r="AX225" s="715"/>
      <c r="AY225" s="25"/>
    </row>
    <row r="226" spans="1:63" ht="16.5" customHeight="1" thickBot="1" x14ac:dyDescent="0.3">
      <c r="A226" s="20"/>
      <c r="B226" s="716" t="s">
        <v>2258</v>
      </c>
      <c r="C226" s="717"/>
      <c r="D226" s="717"/>
      <c r="E226" s="717"/>
      <c r="F226" s="717"/>
      <c r="G226" s="717"/>
      <c r="H226" s="717"/>
      <c r="I226" s="717"/>
      <c r="J226" s="717"/>
      <c r="K226" s="717"/>
      <c r="L226" s="717"/>
      <c r="M226" s="717"/>
      <c r="N226" s="717"/>
      <c r="O226" s="717"/>
      <c r="P226" s="717"/>
      <c r="Q226" s="717"/>
      <c r="R226" s="717"/>
      <c r="S226" s="717"/>
      <c r="T226" s="717"/>
      <c r="U226" s="717"/>
      <c r="V226" s="717"/>
      <c r="W226" s="717"/>
      <c r="X226" s="717"/>
      <c r="Y226" s="717"/>
      <c r="Z226" s="717"/>
      <c r="AA226" s="717"/>
      <c r="AB226" s="717"/>
      <c r="AC226" s="717"/>
      <c r="AD226" s="718"/>
      <c r="AE226" s="719" t="s">
        <v>2259</v>
      </c>
      <c r="AF226" s="720"/>
      <c r="AG226" s="720"/>
      <c r="AH226" s="720"/>
      <c r="AI226" s="720"/>
      <c r="AJ226" s="721"/>
      <c r="AK226" s="719" t="s">
        <v>2260</v>
      </c>
      <c r="AL226" s="720"/>
      <c r="AM226" s="720"/>
      <c r="AN226" s="720"/>
      <c r="AO226" s="720"/>
      <c r="AP226" s="720"/>
      <c r="AQ226" s="721"/>
      <c r="AR226" s="719" t="s">
        <v>2261</v>
      </c>
      <c r="AS226" s="720"/>
      <c r="AT226" s="720"/>
      <c r="AU226" s="720"/>
      <c r="AV226" s="720"/>
      <c r="AW226" s="720"/>
      <c r="AX226" s="722"/>
      <c r="AY226" s="25"/>
    </row>
    <row r="227" spans="1:63" ht="15" customHeight="1" x14ac:dyDescent="0.25">
      <c r="A227" s="20"/>
      <c r="B227" s="723"/>
      <c r="C227" s="724"/>
      <c r="D227" s="724"/>
      <c r="E227" s="724"/>
      <c r="F227" s="724"/>
      <c r="G227" s="724"/>
      <c r="H227" s="724"/>
      <c r="I227" s="724"/>
      <c r="J227" s="724"/>
      <c r="K227" s="724"/>
      <c r="L227" s="724"/>
      <c r="M227" s="724"/>
      <c r="N227" s="724"/>
      <c r="O227" s="724"/>
      <c r="P227" s="724"/>
      <c r="Q227" s="724"/>
      <c r="R227" s="724"/>
      <c r="S227" s="724"/>
      <c r="T227" s="724"/>
      <c r="U227" s="724"/>
      <c r="V227" s="724"/>
      <c r="W227" s="724"/>
      <c r="X227" s="724"/>
      <c r="Y227" s="724"/>
      <c r="Z227" s="724"/>
      <c r="AA227" s="724"/>
      <c r="AB227" s="724"/>
      <c r="AC227" s="724"/>
      <c r="AD227" s="725"/>
      <c r="AE227" s="726"/>
      <c r="AF227" s="726"/>
      <c r="AG227" s="726"/>
      <c r="AH227" s="726"/>
      <c r="AI227" s="726"/>
      <c r="AJ227" s="726"/>
      <c r="AK227" s="727"/>
      <c r="AL227" s="727"/>
      <c r="AM227" s="727"/>
      <c r="AN227" s="727"/>
      <c r="AO227" s="727"/>
      <c r="AP227" s="727"/>
      <c r="AQ227" s="727"/>
      <c r="AR227" s="728" t="str">
        <f>IF(B227="","",IF(COUNTBLANK(B227)+COUNTBLANK(AE227)+COUNTBLANK(AK227)=0,AE227*AK227,"-"))</f>
        <v/>
      </c>
      <c r="AS227" s="728"/>
      <c r="AT227" s="728"/>
      <c r="AU227" s="728"/>
      <c r="AV227" s="728"/>
      <c r="AW227" s="728"/>
      <c r="AX227" s="729"/>
      <c r="AY227" s="25"/>
    </row>
    <row r="228" spans="1:63" ht="15" customHeight="1" x14ac:dyDescent="0.25">
      <c r="A228" s="20"/>
      <c r="B228" s="689"/>
      <c r="C228" s="690"/>
      <c r="D228" s="690"/>
      <c r="E228" s="690"/>
      <c r="F228" s="690"/>
      <c r="G228" s="690"/>
      <c r="H228" s="690"/>
      <c r="I228" s="690"/>
      <c r="J228" s="690"/>
      <c r="K228" s="690"/>
      <c r="L228" s="690"/>
      <c r="M228" s="690"/>
      <c r="N228" s="690"/>
      <c r="O228" s="690"/>
      <c r="P228" s="690"/>
      <c r="Q228" s="690"/>
      <c r="R228" s="690"/>
      <c r="S228" s="690"/>
      <c r="T228" s="690"/>
      <c r="U228" s="690"/>
      <c r="V228" s="690"/>
      <c r="W228" s="690"/>
      <c r="X228" s="690"/>
      <c r="Y228" s="690"/>
      <c r="Z228" s="690"/>
      <c r="AA228" s="690"/>
      <c r="AB228" s="690"/>
      <c r="AC228" s="690"/>
      <c r="AD228" s="691"/>
      <c r="AE228" s="692"/>
      <c r="AF228" s="692"/>
      <c r="AG228" s="692"/>
      <c r="AH228" s="692"/>
      <c r="AI228" s="692"/>
      <c r="AJ228" s="692"/>
      <c r="AK228" s="705"/>
      <c r="AL228" s="705"/>
      <c r="AM228" s="705"/>
      <c r="AN228" s="705"/>
      <c r="AO228" s="705"/>
      <c r="AP228" s="705"/>
      <c r="AQ228" s="705"/>
      <c r="AR228" s="696" t="str">
        <f t="shared" ref="AR228:AR241" si="14">IF(B228="","",IF(COUNTBLANK(B228)+COUNTBLANK(AE228)+COUNTBLANK(AK228)=0,AE228*AK228,"-"))</f>
        <v/>
      </c>
      <c r="AS228" s="696"/>
      <c r="AT228" s="696"/>
      <c r="AU228" s="696"/>
      <c r="AV228" s="696"/>
      <c r="AW228" s="696"/>
      <c r="AX228" s="697"/>
      <c r="AY228" s="25"/>
    </row>
    <row r="229" spans="1:63" ht="15" customHeight="1" x14ac:dyDescent="0.25">
      <c r="A229" s="20"/>
      <c r="B229" s="698"/>
      <c r="C229" s="699"/>
      <c r="D229" s="699"/>
      <c r="E229" s="699"/>
      <c r="F229" s="699"/>
      <c r="G229" s="699"/>
      <c r="H229" s="699"/>
      <c r="I229" s="699"/>
      <c r="J229" s="699"/>
      <c r="K229" s="699"/>
      <c r="L229" s="699"/>
      <c r="M229" s="699"/>
      <c r="N229" s="699"/>
      <c r="O229" s="699"/>
      <c r="P229" s="699"/>
      <c r="Q229" s="699"/>
      <c r="R229" s="699"/>
      <c r="S229" s="699"/>
      <c r="T229" s="699"/>
      <c r="U229" s="699"/>
      <c r="V229" s="699"/>
      <c r="W229" s="699"/>
      <c r="X229" s="699"/>
      <c r="Y229" s="699"/>
      <c r="Z229" s="699"/>
      <c r="AA229" s="699"/>
      <c r="AB229" s="699"/>
      <c r="AC229" s="699"/>
      <c r="AD229" s="700"/>
      <c r="AE229" s="701"/>
      <c r="AF229" s="701"/>
      <c r="AG229" s="701"/>
      <c r="AH229" s="701"/>
      <c r="AI229" s="701"/>
      <c r="AJ229" s="701"/>
      <c r="AK229" s="702"/>
      <c r="AL229" s="702"/>
      <c r="AM229" s="702"/>
      <c r="AN229" s="702"/>
      <c r="AO229" s="702"/>
      <c r="AP229" s="702"/>
      <c r="AQ229" s="702"/>
      <c r="AR229" s="703" t="str">
        <f t="shared" si="14"/>
        <v/>
      </c>
      <c r="AS229" s="703"/>
      <c r="AT229" s="703"/>
      <c r="AU229" s="703"/>
      <c r="AV229" s="703"/>
      <c r="AW229" s="703"/>
      <c r="AX229" s="704"/>
      <c r="AY229" s="25"/>
    </row>
    <row r="230" spans="1:63" ht="15" customHeight="1" x14ac:dyDescent="0.25">
      <c r="A230" s="20"/>
      <c r="B230" s="689"/>
      <c r="C230" s="690"/>
      <c r="D230" s="690"/>
      <c r="E230" s="690"/>
      <c r="F230" s="690"/>
      <c r="G230" s="690"/>
      <c r="H230" s="690"/>
      <c r="I230" s="690"/>
      <c r="J230" s="690"/>
      <c r="K230" s="690"/>
      <c r="L230" s="690"/>
      <c r="M230" s="690"/>
      <c r="N230" s="690"/>
      <c r="O230" s="690"/>
      <c r="P230" s="690"/>
      <c r="Q230" s="690"/>
      <c r="R230" s="690"/>
      <c r="S230" s="690"/>
      <c r="T230" s="690"/>
      <c r="U230" s="690"/>
      <c r="V230" s="690"/>
      <c r="W230" s="690"/>
      <c r="X230" s="690"/>
      <c r="Y230" s="690"/>
      <c r="Z230" s="690"/>
      <c r="AA230" s="690"/>
      <c r="AB230" s="690"/>
      <c r="AC230" s="690"/>
      <c r="AD230" s="691"/>
      <c r="AE230" s="692"/>
      <c r="AF230" s="692"/>
      <c r="AG230" s="692"/>
      <c r="AH230" s="692"/>
      <c r="AI230" s="692"/>
      <c r="AJ230" s="692"/>
      <c r="AK230" s="705"/>
      <c r="AL230" s="705"/>
      <c r="AM230" s="705"/>
      <c r="AN230" s="705"/>
      <c r="AO230" s="705"/>
      <c r="AP230" s="705"/>
      <c r="AQ230" s="705"/>
      <c r="AR230" s="696" t="str">
        <f t="shared" si="14"/>
        <v/>
      </c>
      <c r="AS230" s="696"/>
      <c r="AT230" s="696"/>
      <c r="AU230" s="696"/>
      <c r="AV230" s="696"/>
      <c r="AW230" s="696"/>
      <c r="AX230" s="697"/>
      <c r="AY230" s="25"/>
    </row>
    <row r="231" spans="1:63" ht="15.75" customHeight="1" x14ac:dyDescent="0.25">
      <c r="A231" s="20"/>
      <c r="B231" s="698"/>
      <c r="C231" s="699"/>
      <c r="D231" s="699"/>
      <c r="E231" s="699"/>
      <c r="F231" s="699"/>
      <c r="G231" s="699"/>
      <c r="H231" s="699"/>
      <c r="I231" s="699"/>
      <c r="J231" s="699"/>
      <c r="K231" s="699"/>
      <c r="L231" s="699"/>
      <c r="M231" s="699"/>
      <c r="N231" s="699"/>
      <c r="O231" s="699"/>
      <c r="P231" s="699"/>
      <c r="Q231" s="699"/>
      <c r="R231" s="699"/>
      <c r="S231" s="699"/>
      <c r="T231" s="699"/>
      <c r="U231" s="699"/>
      <c r="V231" s="699"/>
      <c r="W231" s="699"/>
      <c r="X231" s="699"/>
      <c r="Y231" s="699"/>
      <c r="Z231" s="699"/>
      <c r="AA231" s="699"/>
      <c r="AB231" s="699"/>
      <c r="AC231" s="699"/>
      <c r="AD231" s="700"/>
      <c r="AE231" s="701"/>
      <c r="AF231" s="701"/>
      <c r="AG231" s="701"/>
      <c r="AH231" s="701"/>
      <c r="AI231" s="701"/>
      <c r="AJ231" s="701"/>
      <c r="AK231" s="702"/>
      <c r="AL231" s="702"/>
      <c r="AM231" s="702"/>
      <c r="AN231" s="702"/>
      <c r="AO231" s="702"/>
      <c r="AP231" s="702"/>
      <c r="AQ231" s="702"/>
      <c r="AR231" s="703" t="str">
        <f t="shared" si="14"/>
        <v/>
      </c>
      <c r="AS231" s="703"/>
      <c r="AT231" s="703"/>
      <c r="AU231" s="703"/>
      <c r="AV231" s="703"/>
      <c r="AW231" s="703"/>
      <c r="AX231" s="704"/>
      <c r="AY231" s="25"/>
    </row>
    <row r="232" spans="1:63" x14ac:dyDescent="0.25">
      <c r="A232" s="20"/>
      <c r="B232" s="689"/>
      <c r="C232" s="690"/>
      <c r="D232" s="690"/>
      <c r="E232" s="690"/>
      <c r="F232" s="690"/>
      <c r="G232" s="690"/>
      <c r="H232" s="690"/>
      <c r="I232" s="690"/>
      <c r="J232" s="690"/>
      <c r="K232" s="690"/>
      <c r="L232" s="690"/>
      <c r="M232" s="690"/>
      <c r="N232" s="690"/>
      <c r="O232" s="690"/>
      <c r="P232" s="690"/>
      <c r="Q232" s="690"/>
      <c r="R232" s="690"/>
      <c r="S232" s="690"/>
      <c r="T232" s="690"/>
      <c r="U232" s="690"/>
      <c r="V232" s="690"/>
      <c r="W232" s="690"/>
      <c r="X232" s="690"/>
      <c r="Y232" s="690"/>
      <c r="Z232" s="690"/>
      <c r="AA232" s="690"/>
      <c r="AB232" s="690"/>
      <c r="AC232" s="690"/>
      <c r="AD232" s="691"/>
      <c r="AE232" s="692"/>
      <c r="AF232" s="692"/>
      <c r="AG232" s="692"/>
      <c r="AH232" s="692"/>
      <c r="AI232" s="692"/>
      <c r="AJ232" s="692"/>
      <c r="AK232" s="705"/>
      <c r="AL232" s="705"/>
      <c r="AM232" s="705"/>
      <c r="AN232" s="705"/>
      <c r="AO232" s="705"/>
      <c r="AP232" s="705"/>
      <c r="AQ232" s="705"/>
      <c r="AR232" s="696" t="str">
        <f t="shared" si="14"/>
        <v/>
      </c>
      <c r="AS232" s="696"/>
      <c r="AT232" s="696"/>
      <c r="AU232" s="696"/>
      <c r="AV232" s="696"/>
      <c r="AW232" s="696"/>
      <c r="AX232" s="697"/>
      <c r="AY232" s="25"/>
      <c r="BA232" s="204"/>
      <c r="BB232" s="204"/>
      <c r="BC232" s="204"/>
      <c r="BD232" s="204"/>
      <c r="BE232" s="204"/>
      <c r="BF232" s="204"/>
      <c r="BG232" s="204"/>
      <c r="BH232" s="204"/>
      <c r="BI232" s="204"/>
      <c r="BJ232" s="204"/>
      <c r="BK232" s="204"/>
    </row>
    <row r="233" spans="1:63" x14ac:dyDescent="0.25">
      <c r="A233" s="20"/>
      <c r="B233" s="698"/>
      <c r="C233" s="699"/>
      <c r="D233" s="699"/>
      <c r="E233" s="699"/>
      <c r="F233" s="699"/>
      <c r="G233" s="699"/>
      <c r="H233" s="699"/>
      <c r="I233" s="699"/>
      <c r="J233" s="699"/>
      <c r="K233" s="699"/>
      <c r="L233" s="699"/>
      <c r="M233" s="699"/>
      <c r="N233" s="699"/>
      <c r="O233" s="699"/>
      <c r="P233" s="699"/>
      <c r="Q233" s="699"/>
      <c r="R233" s="699"/>
      <c r="S233" s="699"/>
      <c r="T233" s="699"/>
      <c r="U233" s="699"/>
      <c r="V233" s="699"/>
      <c r="W233" s="699"/>
      <c r="X233" s="699"/>
      <c r="Y233" s="699"/>
      <c r="Z233" s="699"/>
      <c r="AA233" s="699"/>
      <c r="AB233" s="699"/>
      <c r="AC233" s="699"/>
      <c r="AD233" s="700"/>
      <c r="AE233" s="701"/>
      <c r="AF233" s="701"/>
      <c r="AG233" s="701"/>
      <c r="AH233" s="701"/>
      <c r="AI233" s="701"/>
      <c r="AJ233" s="701"/>
      <c r="AK233" s="702"/>
      <c r="AL233" s="702"/>
      <c r="AM233" s="702"/>
      <c r="AN233" s="702"/>
      <c r="AO233" s="702"/>
      <c r="AP233" s="702"/>
      <c r="AQ233" s="702"/>
      <c r="AR233" s="703" t="str">
        <f t="shared" si="14"/>
        <v/>
      </c>
      <c r="AS233" s="703"/>
      <c r="AT233" s="703"/>
      <c r="AU233" s="703"/>
      <c r="AV233" s="703"/>
      <c r="AW233" s="703"/>
      <c r="AX233" s="704"/>
      <c r="AY233" s="25"/>
      <c r="BA233" s="204"/>
      <c r="BB233" s="204"/>
      <c r="BC233" s="204"/>
      <c r="BD233" s="204"/>
      <c r="BE233" s="204"/>
      <c r="BF233" s="204"/>
      <c r="BG233" s="204"/>
      <c r="BH233" s="204"/>
      <c r="BI233" s="204"/>
      <c r="BJ233" s="204"/>
      <c r="BK233" s="204"/>
    </row>
    <row r="234" spans="1:63" x14ac:dyDescent="0.25">
      <c r="A234" s="20"/>
      <c r="B234" s="689"/>
      <c r="C234" s="690"/>
      <c r="D234" s="690"/>
      <c r="E234" s="690"/>
      <c r="F234" s="690"/>
      <c r="G234" s="690"/>
      <c r="H234" s="690"/>
      <c r="I234" s="690"/>
      <c r="J234" s="690"/>
      <c r="K234" s="690"/>
      <c r="L234" s="690"/>
      <c r="M234" s="690"/>
      <c r="N234" s="690"/>
      <c r="O234" s="690"/>
      <c r="P234" s="690"/>
      <c r="Q234" s="690"/>
      <c r="R234" s="690"/>
      <c r="S234" s="690"/>
      <c r="T234" s="690"/>
      <c r="U234" s="690"/>
      <c r="V234" s="690"/>
      <c r="W234" s="690"/>
      <c r="X234" s="690"/>
      <c r="Y234" s="690"/>
      <c r="Z234" s="690"/>
      <c r="AA234" s="690"/>
      <c r="AB234" s="690"/>
      <c r="AC234" s="690"/>
      <c r="AD234" s="691"/>
      <c r="AE234" s="692"/>
      <c r="AF234" s="692"/>
      <c r="AG234" s="692"/>
      <c r="AH234" s="692"/>
      <c r="AI234" s="692"/>
      <c r="AJ234" s="692"/>
      <c r="AK234" s="705"/>
      <c r="AL234" s="705"/>
      <c r="AM234" s="705"/>
      <c r="AN234" s="705"/>
      <c r="AO234" s="705"/>
      <c r="AP234" s="705"/>
      <c r="AQ234" s="705"/>
      <c r="AR234" s="696" t="str">
        <f t="shared" si="14"/>
        <v/>
      </c>
      <c r="AS234" s="696"/>
      <c r="AT234" s="696"/>
      <c r="AU234" s="696"/>
      <c r="AV234" s="696"/>
      <c r="AW234" s="696"/>
      <c r="AX234" s="697"/>
      <c r="AY234" s="25"/>
      <c r="BA234" s="204"/>
      <c r="BB234" s="204"/>
      <c r="BC234" s="204"/>
      <c r="BD234" s="204"/>
      <c r="BE234" s="204"/>
      <c r="BF234" s="204"/>
      <c r="BG234" s="204"/>
      <c r="BH234" s="204"/>
      <c r="BI234" s="204"/>
      <c r="BJ234" s="204"/>
      <c r="BK234" s="204"/>
    </row>
    <row r="235" spans="1:63" x14ac:dyDescent="0.25">
      <c r="A235" s="20"/>
      <c r="B235" s="698"/>
      <c r="C235" s="699"/>
      <c r="D235" s="699"/>
      <c r="E235" s="699"/>
      <c r="F235" s="699"/>
      <c r="G235" s="699"/>
      <c r="H235" s="699"/>
      <c r="I235" s="699"/>
      <c r="J235" s="699"/>
      <c r="K235" s="699"/>
      <c r="L235" s="699"/>
      <c r="M235" s="699"/>
      <c r="N235" s="699"/>
      <c r="O235" s="699"/>
      <c r="P235" s="699"/>
      <c r="Q235" s="699"/>
      <c r="R235" s="699"/>
      <c r="S235" s="699"/>
      <c r="T235" s="699"/>
      <c r="U235" s="699"/>
      <c r="V235" s="699"/>
      <c r="W235" s="699"/>
      <c r="X235" s="699"/>
      <c r="Y235" s="699"/>
      <c r="Z235" s="699"/>
      <c r="AA235" s="699"/>
      <c r="AB235" s="699"/>
      <c r="AC235" s="699"/>
      <c r="AD235" s="700"/>
      <c r="AE235" s="701"/>
      <c r="AF235" s="701"/>
      <c r="AG235" s="701"/>
      <c r="AH235" s="701"/>
      <c r="AI235" s="701"/>
      <c r="AJ235" s="701"/>
      <c r="AK235" s="702"/>
      <c r="AL235" s="702"/>
      <c r="AM235" s="702"/>
      <c r="AN235" s="702"/>
      <c r="AO235" s="702"/>
      <c r="AP235" s="702"/>
      <c r="AQ235" s="702"/>
      <c r="AR235" s="703" t="str">
        <f t="shared" si="14"/>
        <v/>
      </c>
      <c r="AS235" s="703"/>
      <c r="AT235" s="703"/>
      <c r="AU235" s="703"/>
      <c r="AV235" s="703"/>
      <c r="AW235" s="703"/>
      <c r="AX235" s="704"/>
      <c r="AY235" s="25"/>
      <c r="BA235" s="204"/>
      <c r="BB235" s="204"/>
      <c r="BC235" s="204"/>
      <c r="BD235" s="204"/>
      <c r="BE235" s="204"/>
      <c r="BF235" s="204"/>
      <c r="BG235" s="204"/>
      <c r="BH235" s="204"/>
      <c r="BI235" s="204"/>
      <c r="BJ235" s="204"/>
      <c r="BK235" s="204"/>
    </row>
    <row r="236" spans="1:63" x14ac:dyDescent="0.25">
      <c r="A236" s="20"/>
      <c r="B236" s="689"/>
      <c r="C236" s="690"/>
      <c r="D236" s="690"/>
      <c r="E236" s="690"/>
      <c r="F236" s="690"/>
      <c r="G236" s="690"/>
      <c r="H236" s="690"/>
      <c r="I236" s="690"/>
      <c r="J236" s="690"/>
      <c r="K236" s="690"/>
      <c r="L236" s="690"/>
      <c r="M236" s="690"/>
      <c r="N236" s="690"/>
      <c r="O236" s="690"/>
      <c r="P236" s="690"/>
      <c r="Q236" s="690"/>
      <c r="R236" s="690"/>
      <c r="S236" s="690"/>
      <c r="T236" s="690"/>
      <c r="U236" s="690"/>
      <c r="V236" s="690"/>
      <c r="W236" s="690"/>
      <c r="X236" s="690"/>
      <c r="Y236" s="690"/>
      <c r="Z236" s="690"/>
      <c r="AA236" s="690"/>
      <c r="AB236" s="690"/>
      <c r="AC236" s="690"/>
      <c r="AD236" s="691"/>
      <c r="AE236" s="692"/>
      <c r="AF236" s="692"/>
      <c r="AG236" s="692"/>
      <c r="AH236" s="692"/>
      <c r="AI236" s="692"/>
      <c r="AJ236" s="692"/>
      <c r="AK236" s="705"/>
      <c r="AL236" s="705"/>
      <c r="AM236" s="705"/>
      <c r="AN236" s="705"/>
      <c r="AO236" s="705"/>
      <c r="AP236" s="705"/>
      <c r="AQ236" s="705"/>
      <c r="AR236" s="696" t="str">
        <f t="shared" si="14"/>
        <v/>
      </c>
      <c r="AS236" s="696"/>
      <c r="AT236" s="696"/>
      <c r="AU236" s="696"/>
      <c r="AV236" s="696"/>
      <c r="AW236" s="696"/>
      <c r="AX236" s="697"/>
      <c r="AY236" s="25"/>
      <c r="BA236" s="204"/>
      <c r="BB236" s="204"/>
      <c r="BC236" s="204"/>
      <c r="BD236" s="204"/>
      <c r="BE236" s="204"/>
      <c r="BF236" s="204"/>
      <c r="BG236" s="204"/>
      <c r="BH236" s="204"/>
      <c r="BI236" s="204"/>
      <c r="BJ236" s="204"/>
      <c r="BK236" s="204"/>
    </row>
    <row r="237" spans="1:63" x14ac:dyDescent="0.25">
      <c r="A237" s="20"/>
      <c r="B237" s="698"/>
      <c r="C237" s="699"/>
      <c r="D237" s="699"/>
      <c r="E237" s="699"/>
      <c r="F237" s="699"/>
      <c r="G237" s="699"/>
      <c r="H237" s="699"/>
      <c r="I237" s="699"/>
      <c r="J237" s="699"/>
      <c r="K237" s="699"/>
      <c r="L237" s="699"/>
      <c r="M237" s="699"/>
      <c r="N237" s="699"/>
      <c r="O237" s="699"/>
      <c r="P237" s="699"/>
      <c r="Q237" s="699"/>
      <c r="R237" s="699"/>
      <c r="S237" s="699"/>
      <c r="T237" s="699"/>
      <c r="U237" s="699"/>
      <c r="V237" s="699"/>
      <c r="W237" s="699"/>
      <c r="X237" s="699"/>
      <c r="Y237" s="699"/>
      <c r="Z237" s="699"/>
      <c r="AA237" s="699"/>
      <c r="AB237" s="699"/>
      <c r="AC237" s="699"/>
      <c r="AD237" s="700"/>
      <c r="AE237" s="701"/>
      <c r="AF237" s="701"/>
      <c r="AG237" s="701"/>
      <c r="AH237" s="701"/>
      <c r="AI237" s="701"/>
      <c r="AJ237" s="701"/>
      <c r="AK237" s="702"/>
      <c r="AL237" s="702"/>
      <c r="AM237" s="702"/>
      <c r="AN237" s="702"/>
      <c r="AO237" s="702"/>
      <c r="AP237" s="702"/>
      <c r="AQ237" s="702"/>
      <c r="AR237" s="703" t="str">
        <f t="shared" si="14"/>
        <v/>
      </c>
      <c r="AS237" s="703"/>
      <c r="AT237" s="703"/>
      <c r="AU237" s="703"/>
      <c r="AV237" s="703"/>
      <c r="AW237" s="703"/>
      <c r="AX237" s="704"/>
      <c r="AY237" s="25"/>
      <c r="BA237" s="204"/>
      <c r="BB237" s="204"/>
      <c r="BC237" s="204"/>
      <c r="BD237" s="204"/>
      <c r="BE237" s="204"/>
      <c r="BF237" s="204"/>
      <c r="BG237" s="204"/>
      <c r="BH237" s="204"/>
      <c r="BI237" s="204"/>
      <c r="BJ237" s="204"/>
      <c r="BK237" s="204"/>
    </row>
    <row r="238" spans="1:63" x14ac:dyDescent="0.25">
      <c r="A238" s="20"/>
      <c r="B238" s="689"/>
      <c r="C238" s="690"/>
      <c r="D238" s="690"/>
      <c r="E238" s="690"/>
      <c r="F238" s="690"/>
      <c r="G238" s="690"/>
      <c r="H238" s="690"/>
      <c r="I238" s="690"/>
      <c r="J238" s="690"/>
      <c r="K238" s="690"/>
      <c r="L238" s="690"/>
      <c r="M238" s="690"/>
      <c r="N238" s="690"/>
      <c r="O238" s="690"/>
      <c r="P238" s="690"/>
      <c r="Q238" s="690"/>
      <c r="R238" s="690"/>
      <c r="S238" s="690"/>
      <c r="T238" s="690"/>
      <c r="U238" s="690"/>
      <c r="V238" s="690"/>
      <c r="W238" s="690"/>
      <c r="X238" s="690"/>
      <c r="Y238" s="690"/>
      <c r="Z238" s="690"/>
      <c r="AA238" s="690"/>
      <c r="AB238" s="690"/>
      <c r="AC238" s="690"/>
      <c r="AD238" s="691"/>
      <c r="AE238" s="692"/>
      <c r="AF238" s="692"/>
      <c r="AG238" s="692"/>
      <c r="AH238" s="692"/>
      <c r="AI238" s="692"/>
      <c r="AJ238" s="692"/>
      <c r="AK238" s="693"/>
      <c r="AL238" s="694"/>
      <c r="AM238" s="694"/>
      <c r="AN238" s="694"/>
      <c r="AO238" s="694"/>
      <c r="AP238" s="694"/>
      <c r="AQ238" s="695"/>
      <c r="AR238" s="696" t="str">
        <f>IF(B238="","",IF(COUNTBLANK(B238)+COUNTBLANK(AE238)+COUNTBLANK(AK238)=0,AE238*AK238,"-"))</f>
        <v/>
      </c>
      <c r="AS238" s="696"/>
      <c r="AT238" s="696"/>
      <c r="AU238" s="696"/>
      <c r="AV238" s="696"/>
      <c r="AW238" s="696"/>
      <c r="AX238" s="697"/>
      <c r="AY238" s="25"/>
      <c r="BA238" s="204"/>
      <c r="BB238" s="204"/>
      <c r="BC238" s="204"/>
      <c r="BD238" s="204"/>
      <c r="BE238" s="204"/>
      <c r="BF238" s="204"/>
      <c r="BG238" s="204"/>
      <c r="BH238" s="204"/>
      <c r="BI238" s="204"/>
      <c r="BJ238" s="204"/>
      <c r="BK238" s="204"/>
    </row>
    <row r="239" spans="1:63" x14ac:dyDescent="0.25">
      <c r="A239" s="20"/>
      <c r="B239" s="698"/>
      <c r="C239" s="699"/>
      <c r="D239" s="699"/>
      <c r="E239" s="699"/>
      <c r="F239" s="699"/>
      <c r="G239" s="699"/>
      <c r="H239" s="699"/>
      <c r="I239" s="699"/>
      <c r="J239" s="699"/>
      <c r="K239" s="699"/>
      <c r="L239" s="699"/>
      <c r="M239" s="699"/>
      <c r="N239" s="699"/>
      <c r="O239" s="699"/>
      <c r="P239" s="699"/>
      <c r="Q239" s="699"/>
      <c r="R239" s="699"/>
      <c r="S239" s="699"/>
      <c r="T239" s="699"/>
      <c r="U239" s="699"/>
      <c r="V239" s="699"/>
      <c r="W239" s="699"/>
      <c r="X239" s="699"/>
      <c r="Y239" s="699"/>
      <c r="Z239" s="699"/>
      <c r="AA239" s="699"/>
      <c r="AB239" s="699"/>
      <c r="AC239" s="699"/>
      <c r="AD239" s="700"/>
      <c r="AE239" s="701"/>
      <c r="AF239" s="701"/>
      <c r="AG239" s="701"/>
      <c r="AH239" s="701"/>
      <c r="AI239" s="701"/>
      <c r="AJ239" s="701"/>
      <c r="AK239" s="702"/>
      <c r="AL239" s="702"/>
      <c r="AM239" s="702"/>
      <c r="AN239" s="702"/>
      <c r="AO239" s="702"/>
      <c r="AP239" s="702"/>
      <c r="AQ239" s="702"/>
      <c r="AR239" s="703" t="str">
        <f>IF(B239="","",IF(COUNTBLANK(B239)+COUNTBLANK(AE239)+COUNTBLANK(AK239)=0,AE239*AK239,"-"))</f>
        <v/>
      </c>
      <c r="AS239" s="703"/>
      <c r="AT239" s="703"/>
      <c r="AU239" s="703"/>
      <c r="AV239" s="703"/>
      <c r="AW239" s="703"/>
      <c r="AX239" s="704"/>
      <c r="AY239" s="25"/>
      <c r="BA239" s="204"/>
      <c r="BB239" s="204"/>
      <c r="BC239" s="204"/>
      <c r="BD239" s="204"/>
      <c r="BE239" s="204"/>
      <c r="BF239" s="204"/>
      <c r="BG239" s="204"/>
      <c r="BH239" s="204"/>
      <c r="BI239" s="204"/>
      <c r="BJ239" s="204"/>
      <c r="BK239" s="204"/>
    </row>
    <row r="240" spans="1:63" x14ac:dyDescent="0.25">
      <c r="A240" s="20"/>
      <c r="B240" s="689"/>
      <c r="C240" s="690"/>
      <c r="D240" s="690"/>
      <c r="E240" s="690"/>
      <c r="F240" s="690"/>
      <c r="G240" s="690"/>
      <c r="H240" s="690"/>
      <c r="I240" s="690"/>
      <c r="J240" s="690"/>
      <c r="K240" s="690"/>
      <c r="L240" s="690"/>
      <c r="M240" s="690"/>
      <c r="N240" s="690"/>
      <c r="O240" s="690"/>
      <c r="P240" s="690"/>
      <c r="Q240" s="690"/>
      <c r="R240" s="690"/>
      <c r="S240" s="690"/>
      <c r="T240" s="690"/>
      <c r="U240" s="690"/>
      <c r="V240" s="690"/>
      <c r="W240" s="690"/>
      <c r="X240" s="690"/>
      <c r="Y240" s="690"/>
      <c r="Z240" s="690"/>
      <c r="AA240" s="690"/>
      <c r="AB240" s="690"/>
      <c r="AC240" s="690"/>
      <c r="AD240" s="691"/>
      <c r="AE240" s="692"/>
      <c r="AF240" s="692"/>
      <c r="AG240" s="692"/>
      <c r="AH240" s="692"/>
      <c r="AI240" s="692"/>
      <c r="AJ240" s="692"/>
      <c r="AK240" s="705"/>
      <c r="AL240" s="705"/>
      <c r="AM240" s="705"/>
      <c r="AN240" s="705"/>
      <c r="AO240" s="705"/>
      <c r="AP240" s="705"/>
      <c r="AQ240" s="705"/>
      <c r="AR240" s="696" t="str">
        <f t="shared" si="14"/>
        <v/>
      </c>
      <c r="AS240" s="696"/>
      <c r="AT240" s="696"/>
      <c r="AU240" s="696"/>
      <c r="AV240" s="696"/>
      <c r="AW240" s="696"/>
      <c r="AX240" s="697"/>
      <c r="AY240" s="25"/>
      <c r="BA240" s="204"/>
      <c r="BB240" s="204"/>
      <c r="BC240" s="204"/>
      <c r="BD240" s="204"/>
      <c r="BE240" s="204"/>
      <c r="BF240" s="204"/>
      <c r="BG240" s="204"/>
      <c r="BH240" s="204"/>
      <c r="BI240" s="204"/>
      <c r="BJ240" s="204"/>
      <c r="BK240" s="204"/>
    </row>
    <row r="241" spans="1:63" ht="15.75" thickBot="1" x14ac:dyDescent="0.3">
      <c r="A241" s="20"/>
      <c r="B241" s="682"/>
      <c r="C241" s="683"/>
      <c r="D241" s="683"/>
      <c r="E241" s="683"/>
      <c r="F241" s="683"/>
      <c r="G241" s="683"/>
      <c r="H241" s="683"/>
      <c r="I241" s="683"/>
      <c r="J241" s="683"/>
      <c r="K241" s="683"/>
      <c r="L241" s="683"/>
      <c r="M241" s="683"/>
      <c r="N241" s="683"/>
      <c r="O241" s="683"/>
      <c r="P241" s="683"/>
      <c r="Q241" s="683"/>
      <c r="R241" s="683"/>
      <c r="S241" s="683"/>
      <c r="T241" s="683"/>
      <c r="U241" s="683"/>
      <c r="V241" s="683"/>
      <c r="W241" s="683"/>
      <c r="X241" s="683"/>
      <c r="Y241" s="683"/>
      <c r="Z241" s="683"/>
      <c r="AA241" s="683"/>
      <c r="AB241" s="683"/>
      <c r="AC241" s="683"/>
      <c r="AD241" s="684"/>
      <c r="AE241" s="685"/>
      <c r="AF241" s="685"/>
      <c r="AG241" s="685"/>
      <c r="AH241" s="685"/>
      <c r="AI241" s="685"/>
      <c r="AJ241" s="685"/>
      <c r="AK241" s="686"/>
      <c r="AL241" s="686"/>
      <c r="AM241" s="686"/>
      <c r="AN241" s="686"/>
      <c r="AO241" s="686"/>
      <c r="AP241" s="686"/>
      <c r="AQ241" s="686"/>
      <c r="AR241" s="687" t="str">
        <f t="shared" si="14"/>
        <v/>
      </c>
      <c r="AS241" s="687"/>
      <c r="AT241" s="687"/>
      <c r="AU241" s="687"/>
      <c r="AV241" s="687"/>
      <c r="AW241" s="687"/>
      <c r="AX241" s="688"/>
      <c r="AY241" s="25"/>
      <c r="BA241" s="204"/>
      <c r="BB241" s="204"/>
      <c r="BC241" s="204"/>
      <c r="BD241" s="204"/>
      <c r="BE241" s="204"/>
      <c r="BF241" s="204"/>
      <c r="BG241" s="204"/>
      <c r="BH241" s="204"/>
      <c r="BI241" s="204"/>
      <c r="BJ241" s="204"/>
      <c r="BK241" s="204"/>
    </row>
    <row r="242" spans="1:63" ht="16.5" customHeight="1" thickBot="1" x14ac:dyDescent="0.3">
      <c r="A242" s="20"/>
      <c r="B242" s="713" t="str">
        <f>'Lookup Key'!AN2</f>
        <v>Educator Training</v>
      </c>
      <c r="C242" s="714"/>
      <c r="D242" s="714"/>
      <c r="E242" s="714"/>
      <c r="F242" s="714"/>
      <c r="G242" s="714"/>
      <c r="H242" s="714"/>
      <c r="I242" s="714"/>
      <c r="J242" s="714"/>
      <c r="K242" s="714"/>
      <c r="L242" s="714"/>
      <c r="M242" s="714"/>
      <c r="N242" s="714"/>
      <c r="O242" s="714"/>
      <c r="P242" s="714"/>
      <c r="Q242" s="714"/>
      <c r="R242" s="714"/>
      <c r="S242" s="714"/>
      <c r="T242" s="714"/>
      <c r="U242" s="714"/>
      <c r="V242" s="714"/>
      <c r="W242" s="714"/>
      <c r="X242" s="714"/>
      <c r="Y242" s="714"/>
      <c r="Z242" s="714"/>
      <c r="AA242" s="714"/>
      <c r="AB242" s="714"/>
      <c r="AC242" s="714"/>
      <c r="AD242" s="714"/>
      <c r="AE242" s="714"/>
      <c r="AF242" s="714"/>
      <c r="AG242" s="714"/>
      <c r="AH242" s="714"/>
      <c r="AI242" s="714"/>
      <c r="AJ242" s="714"/>
      <c r="AK242" s="714"/>
      <c r="AL242" s="714"/>
      <c r="AM242" s="714"/>
      <c r="AN242" s="714"/>
      <c r="AO242" s="714"/>
      <c r="AP242" s="714"/>
      <c r="AQ242" s="714"/>
      <c r="AR242" s="714"/>
      <c r="AS242" s="714"/>
      <c r="AT242" s="714"/>
      <c r="AU242" s="714"/>
      <c r="AV242" s="714"/>
      <c r="AW242" s="714"/>
      <c r="AX242" s="715"/>
      <c r="AY242" s="25"/>
    </row>
    <row r="243" spans="1:63" ht="16.5" customHeight="1" thickBot="1" x14ac:dyDescent="0.3">
      <c r="A243" s="20"/>
      <c r="B243" s="716" t="s">
        <v>2258</v>
      </c>
      <c r="C243" s="717"/>
      <c r="D243" s="717"/>
      <c r="E243" s="717"/>
      <c r="F243" s="717"/>
      <c r="G243" s="717"/>
      <c r="H243" s="717"/>
      <c r="I243" s="717"/>
      <c r="J243" s="717"/>
      <c r="K243" s="717"/>
      <c r="L243" s="717"/>
      <c r="M243" s="717"/>
      <c r="N243" s="717"/>
      <c r="O243" s="717"/>
      <c r="P243" s="717"/>
      <c r="Q243" s="717"/>
      <c r="R243" s="717"/>
      <c r="S243" s="717"/>
      <c r="T243" s="717"/>
      <c r="U243" s="717"/>
      <c r="V243" s="717"/>
      <c r="W243" s="717"/>
      <c r="X243" s="717"/>
      <c r="Y243" s="717"/>
      <c r="Z243" s="717"/>
      <c r="AA243" s="717"/>
      <c r="AB243" s="717"/>
      <c r="AC243" s="717"/>
      <c r="AD243" s="718"/>
      <c r="AE243" s="719" t="s">
        <v>2259</v>
      </c>
      <c r="AF243" s="720"/>
      <c r="AG243" s="720"/>
      <c r="AH243" s="720"/>
      <c r="AI243" s="720"/>
      <c r="AJ243" s="721"/>
      <c r="AK243" s="719" t="s">
        <v>2260</v>
      </c>
      <c r="AL243" s="720"/>
      <c r="AM243" s="720"/>
      <c r="AN243" s="720"/>
      <c r="AO243" s="720"/>
      <c r="AP243" s="720"/>
      <c r="AQ243" s="721"/>
      <c r="AR243" s="719" t="s">
        <v>2261</v>
      </c>
      <c r="AS243" s="720"/>
      <c r="AT243" s="720"/>
      <c r="AU243" s="720"/>
      <c r="AV243" s="720"/>
      <c r="AW243" s="720"/>
      <c r="AX243" s="722"/>
      <c r="AY243" s="25"/>
    </row>
    <row r="244" spans="1:63" ht="15" customHeight="1" x14ac:dyDescent="0.25">
      <c r="A244" s="20"/>
      <c r="B244" s="723"/>
      <c r="C244" s="724"/>
      <c r="D244" s="724"/>
      <c r="E244" s="724"/>
      <c r="F244" s="724"/>
      <c r="G244" s="724"/>
      <c r="H244" s="724"/>
      <c r="I244" s="724"/>
      <c r="J244" s="724"/>
      <c r="K244" s="724"/>
      <c r="L244" s="724"/>
      <c r="M244" s="724"/>
      <c r="N244" s="724"/>
      <c r="O244" s="724"/>
      <c r="P244" s="724"/>
      <c r="Q244" s="724"/>
      <c r="R244" s="724"/>
      <c r="S244" s="724"/>
      <c r="T244" s="724"/>
      <c r="U244" s="724"/>
      <c r="V244" s="724"/>
      <c r="W244" s="724"/>
      <c r="X244" s="724"/>
      <c r="Y244" s="724"/>
      <c r="Z244" s="724"/>
      <c r="AA244" s="724"/>
      <c r="AB244" s="724"/>
      <c r="AC244" s="724"/>
      <c r="AD244" s="725"/>
      <c r="AE244" s="726"/>
      <c r="AF244" s="726"/>
      <c r="AG244" s="726"/>
      <c r="AH244" s="726"/>
      <c r="AI244" s="726"/>
      <c r="AJ244" s="726"/>
      <c r="AK244" s="727"/>
      <c r="AL244" s="727"/>
      <c r="AM244" s="727"/>
      <c r="AN244" s="727"/>
      <c r="AO244" s="727"/>
      <c r="AP244" s="727"/>
      <c r="AQ244" s="727"/>
      <c r="AR244" s="728" t="str">
        <f>IF(B244="","",IF(COUNTBLANK(B244)+COUNTBLANK(AE244)+COUNTBLANK(AK244)=0,AE244*AK244,"-"))</f>
        <v/>
      </c>
      <c r="AS244" s="728"/>
      <c r="AT244" s="728"/>
      <c r="AU244" s="728"/>
      <c r="AV244" s="728"/>
      <c r="AW244" s="728"/>
      <c r="AX244" s="729"/>
      <c r="AY244" s="25"/>
    </row>
    <row r="245" spans="1:63" ht="15" customHeight="1" x14ac:dyDescent="0.25">
      <c r="A245" s="20"/>
      <c r="B245" s="689"/>
      <c r="C245" s="690"/>
      <c r="D245" s="690"/>
      <c r="E245" s="690"/>
      <c r="F245" s="690"/>
      <c r="G245" s="690"/>
      <c r="H245" s="690"/>
      <c r="I245" s="690"/>
      <c r="J245" s="690"/>
      <c r="K245" s="690"/>
      <c r="L245" s="690"/>
      <c r="M245" s="690"/>
      <c r="N245" s="690"/>
      <c r="O245" s="690"/>
      <c r="P245" s="690"/>
      <c r="Q245" s="690"/>
      <c r="R245" s="690"/>
      <c r="S245" s="690"/>
      <c r="T245" s="690"/>
      <c r="U245" s="690"/>
      <c r="V245" s="690"/>
      <c r="W245" s="690"/>
      <c r="X245" s="690"/>
      <c r="Y245" s="690"/>
      <c r="Z245" s="690"/>
      <c r="AA245" s="690"/>
      <c r="AB245" s="690"/>
      <c r="AC245" s="690"/>
      <c r="AD245" s="691"/>
      <c r="AE245" s="692"/>
      <c r="AF245" s="692"/>
      <c r="AG245" s="692"/>
      <c r="AH245" s="692"/>
      <c r="AI245" s="692"/>
      <c r="AJ245" s="692"/>
      <c r="AK245" s="705"/>
      <c r="AL245" s="705"/>
      <c r="AM245" s="705"/>
      <c r="AN245" s="705"/>
      <c r="AO245" s="705"/>
      <c r="AP245" s="705"/>
      <c r="AQ245" s="705"/>
      <c r="AR245" s="696" t="str">
        <f t="shared" ref="AR245:AR258" si="15">IF(B245="","",IF(COUNTBLANK(B245)+COUNTBLANK(AE245)+COUNTBLANK(AK245)=0,AE245*AK245,"-"))</f>
        <v/>
      </c>
      <c r="AS245" s="696"/>
      <c r="AT245" s="696"/>
      <c r="AU245" s="696"/>
      <c r="AV245" s="696"/>
      <c r="AW245" s="696"/>
      <c r="AX245" s="697"/>
      <c r="AY245" s="25"/>
    </row>
    <row r="246" spans="1:63" ht="15" customHeight="1" x14ac:dyDescent="0.25">
      <c r="A246" s="20"/>
      <c r="B246" s="698"/>
      <c r="C246" s="699"/>
      <c r="D246" s="699"/>
      <c r="E246" s="699"/>
      <c r="F246" s="699"/>
      <c r="G246" s="699"/>
      <c r="H246" s="699"/>
      <c r="I246" s="699"/>
      <c r="J246" s="699"/>
      <c r="K246" s="699"/>
      <c r="L246" s="699"/>
      <c r="M246" s="699"/>
      <c r="N246" s="699"/>
      <c r="O246" s="699"/>
      <c r="P246" s="699"/>
      <c r="Q246" s="699"/>
      <c r="R246" s="699"/>
      <c r="S246" s="699"/>
      <c r="T246" s="699"/>
      <c r="U246" s="699"/>
      <c r="V246" s="699"/>
      <c r="W246" s="699"/>
      <c r="X246" s="699"/>
      <c r="Y246" s="699"/>
      <c r="Z246" s="699"/>
      <c r="AA246" s="699"/>
      <c r="AB246" s="699"/>
      <c r="AC246" s="699"/>
      <c r="AD246" s="700"/>
      <c r="AE246" s="701"/>
      <c r="AF246" s="701"/>
      <c r="AG246" s="701"/>
      <c r="AH246" s="701"/>
      <c r="AI246" s="701"/>
      <c r="AJ246" s="701"/>
      <c r="AK246" s="702"/>
      <c r="AL246" s="702"/>
      <c r="AM246" s="702"/>
      <c r="AN246" s="702"/>
      <c r="AO246" s="702"/>
      <c r="AP246" s="702"/>
      <c r="AQ246" s="702"/>
      <c r="AR246" s="703" t="str">
        <f t="shared" si="15"/>
        <v/>
      </c>
      <c r="AS246" s="703"/>
      <c r="AT246" s="703"/>
      <c r="AU246" s="703"/>
      <c r="AV246" s="703"/>
      <c r="AW246" s="703"/>
      <c r="AX246" s="704"/>
      <c r="AY246" s="25"/>
    </row>
    <row r="247" spans="1:63" ht="15" customHeight="1" x14ac:dyDescent="0.25">
      <c r="A247" s="20"/>
      <c r="B247" s="689"/>
      <c r="C247" s="690"/>
      <c r="D247" s="690"/>
      <c r="E247" s="690"/>
      <c r="F247" s="690"/>
      <c r="G247" s="690"/>
      <c r="H247" s="690"/>
      <c r="I247" s="690"/>
      <c r="J247" s="690"/>
      <c r="K247" s="690"/>
      <c r="L247" s="690"/>
      <c r="M247" s="690"/>
      <c r="N247" s="690"/>
      <c r="O247" s="690"/>
      <c r="P247" s="690"/>
      <c r="Q247" s="690"/>
      <c r="R247" s="690"/>
      <c r="S247" s="690"/>
      <c r="T247" s="690"/>
      <c r="U247" s="690"/>
      <c r="V247" s="690"/>
      <c r="W247" s="690"/>
      <c r="X247" s="690"/>
      <c r="Y247" s="690"/>
      <c r="Z247" s="690"/>
      <c r="AA247" s="690"/>
      <c r="AB247" s="690"/>
      <c r="AC247" s="690"/>
      <c r="AD247" s="691"/>
      <c r="AE247" s="692"/>
      <c r="AF247" s="692"/>
      <c r="AG247" s="692"/>
      <c r="AH247" s="692"/>
      <c r="AI247" s="692"/>
      <c r="AJ247" s="692"/>
      <c r="AK247" s="705"/>
      <c r="AL247" s="705"/>
      <c r="AM247" s="705"/>
      <c r="AN247" s="705"/>
      <c r="AO247" s="705"/>
      <c r="AP247" s="705"/>
      <c r="AQ247" s="705"/>
      <c r="AR247" s="696" t="str">
        <f t="shared" si="15"/>
        <v/>
      </c>
      <c r="AS247" s="696"/>
      <c r="AT247" s="696"/>
      <c r="AU247" s="696"/>
      <c r="AV247" s="696"/>
      <c r="AW247" s="696"/>
      <c r="AX247" s="697"/>
      <c r="AY247" s="25"/>
    </row>
    <row r="248" spans="1:63" ht="15.75" customHeight="1" x14ac:dyDescent="0.25">
      <c r="A248" s="20"/>
      <c r="B248" s="698"/>
      <c r="C248" s="699"/>
      <c r="D248" s="699"/>
      <c r="E248" s="699"/>
      <c r="F248" s="699"/>
      <c r="G248" s="699"/>
      <c r="H248" s="699"/>
      <c r="I248" s="699"/>
      <c r="J248" s="699"/>
      <c r="K248" s="699"/>
      <c r="L248" s="699"/>
      <c r="M248" s="699"/>
      <c r="N248" s="699"/>
      <c r="O248" s="699"/>
      <c r="P248" s="699"/>
      <c r="Q248" s="699"/>
      <c r="R248" s="699"/>
      <c r="S248" s="699"/>
      <c r="T248" s="699"/>
      <c r="U248" s="699"/>
      <c r="V248" s="699"/>
      <c r="W248" s="699"/>
      <c r="X248" s="699"/>
      <c r="Y248" s="699"/>
      <c r="Z248" s="699"/>
      <c r="AA248" s="699"/>
      <c r="AB248" s="699"/>
      <c r="AC248" s="699"/>
      <c r="AD248" s="700"/>
      <c r="AE248" s="701"/>
      <c r="AF248" s="701"/>
      <c r="AG248" s="701"/>
      <c r="AH248" s="701"/>
      <c r="AI248" s="701"/>
      <c r="AJ248" s="701"/>
      <c r="AK248" s="702"/>
      <c r="AL248" s="702"/>
      <c r="AM248" s="702"/>
      <c r="AN248" s="702"/>
      <c r="AO248" s="702"/>
      <c r="AP248" s="702"/>
      <c r="AQ248" s="702"/>
      <c r="AR248" s="703" t="str">
        <f t="shared" si="15"/>
        <v/>
      </c>
      <c r="AS248" s="703"/>
      <c r="AT248" s="703"/>
      <c r="AU248" s="703"/>
      <c r="AV248" s="703"/>
      <c r="AW248" s="703"/>
      <c r="AX248" s="704"/>
      <c r="AY248" s="25"/>
    </row>
    <row r="249" spans="1:63" x14ac:dyDescent="0.25">
      <c r="A249" s="20"/>
      <c r="B249" s="689"/>
      <c r="C249" s="690"/>
      <c r="D249" s="690"/>
      <c r="E249" s="690"/>
      <c r="F249" s="690"/>
      <c r="G249" s="690"/>
      <c r="H249" s="690"/>
      <c r="I249" s="690"/>
      <c r="J249" s="690"/>
      <c r="K249" s="690"/>
      <c r="L249" s="690"/>
      <c r="M249" s="690"/>
      <c r="N249" s="690"/>
      <c r="O249" s="690"/>
      <c r="P249" s="690"/>
      <c r="Q249" s="690"/>
      <c r="R249" s="690"/>
      <c r="S249" s="690"/>
      <c r="T249" s="690"/>
      <c r="U249" s="690"/>
      <c r="V249" s="690"/>
      <c r="W249" s="690"/>
      <c r="X249" s="690"/>
      <c r="Y249" s="690"/>
      <c r="Z249" s="690"/>
      <c r="AA249" s="690"/>
      <c r="AB249" s="690"/>
      <c r="AC249" s="690"/>
      <c r="AD249" s="691"/>
      <c r="AE249" s="692"/>
      <c r="AF249" s="692"/>
      <c r="AG249" s="692"/>
      <c r="AH249" s="692"/>
      <c r="AI249" s="692"/>
      <c r="AJ249" s="692"/>
      <c r="AK249" s="705"/>
      <c r="AL249" s="705"/>
      <c r="AM249" s="705"/>
      <c r="AN249" s="705"/>
      <c r="AO249" s="705"/>
      <c r="AP249" s="705"/>
      <c r="AQ249" s="705"/>
      <c r="AR249" s="696" t="str">
        <f t="shared" si="15"/>
        <v/>
      </c>
      <c r="AS249" s="696"/>
      <c r="AT249" s="696"/>
      <c r="AU249" s="696"/>
      <c r="AV249" s="696"/>
      <c r="AW249" s="696"/>
      <c r="AX249" s="697"/>
      <c r="AY249" s="25"/>
      <c r="BA249" s="204"/>
      <c r="BB249" s="204"/>
      <c r="BC249" s="204"/>
      <c r="BD249" s="204"/>
      <c r="BE249" s="204"/>
      <c r="BF249" s="204"/>
      <c r="BG249" s="204"/>
      <c r="BH249" s="204"/>
      <c r="BI249" s="204"/>
      <c r="BJ249" s="204"/>
      <c r="BK249" s="204"/>
    </row>
    <row r="250" spans="1:63" x14ac:dyDescent="0.25">
      <c r="A250" s="20"/>
      <c r="B250" s="698"/>
      <c r="C250" s="699"/>
      <c r="D250" s="699"/>
      <c r="E250" s="699"/>
      <c r="F250" s="699"/>
      <c r="G250" s="699"/>
      <c r="H250" s="699"/>
      <c r="I250" s="699"/>
      <c r="J250" s="699"/>
      <c r="K250" s="699"/>
      <c r="L250" s="699"/>
      <c r="M250" s="699"/>
      <c r="N250" s="699"/>
      <c r="O250" s="699"/>
      <c r="P250" s="699"/>
      <c r="Q250" s="699"/>
      <c r="R250" s="699"/>
      <c r="S250" s="699"/>
      <c r="T250" s="699"/>
      <c r="U250" s="699"/>
      <c r="V250" s="699"/>
      <c r="W250" s="699"/>
      <c r="X250" s="699"/>
      <c r="Y250" s="699"/>
      <c r="Z250" s="699"/>
      <c r="AA250" s="699"/>
      <c r="AB250" s="699"/>
      <c r="AC250" s="699"/>
      <c r="AD250" s="700"/>
      <c r="AE250" s="701"/>
      <c r="AF250" s="701"/>
      <c r="AG250" s="701"/>
      <c r="AH250" s="701"/>
      <c r="AI250" s="701"/>
      <c r="AJ250" s="701"/>
      <c r="AK250" s="702"/>
      <c r="AL250" s="702"/>
      <c r="AM250" s="702"/>
      <c r="AN250" s="702"/>
      <c r="AO250" s="702"/>
      <c r="AP250" s="702"/>
      <c r="AQ250" s="702"/>
      <c r="AR250" s="703" t="str">
        <f t="shared" si="15"/>
        <v/>
      </c>
      <c r="AS250" s="703"/>
      <c r="AT250" s="703"/>
      <c r="AU250" s="703"/>
      <c r="AV250" s="703"/>
      <c r="AW250" s="703"/>
      <c r="AX250" s="704"/>
      <c r="AY250" s="25"/>
      <c r="BA250" s="204"/>
      <c r="BB250" s="204"/>
      <c r="BC250" s="204"/>
      <c r="BD250" s="204"/>
      <c r="BE250" s="204"/>
      <c r="BF250" s="204"/>
      <c r="BG250" s="204"/>
      <c r="BH250" s="204"/>
      <c r="BI250" s="204"/>
      <c r="BJ250" s="204"/>
      <c r="BK250" s="204"/>
    </row>
    <row r="251" spans="1:63" x14ac:dyDescent="0.25">
      <c r="A251" s="20"/>
      <c r="B251" s="689"/>
      <c r="C251" s="690"/>
      <c r="D251" s="690"/>
      <c r="E251" s="690"/>
      <c r="F251" s="690"/>
      <c r="G251" s="690"/>
      <c r="H251" s="690"/>
      <c r="I251" s="690"/>
      <c r="J251" s="690"/>
      <c r="K251" s="690"/>
      <c r="L251" s="690"/>
      <c r="M251" s="690"/>
      <c r="N251" s="690"/>
      <c r="O251" s="690"/>
      <c r="P251" s="690"/>
      <c r="Q251" s="690"/>
      <c r="R251" s="690"/>
      <c r="S251" s="690"/>
      <c r="T251" s="690"/>
      <c r="U251" s="690"/>
      <c r="V251" s="690"/>
      <c r="W251" s="690"/>
      <c r="X251" s="690"/>
      <c r="Y251" s="690"/>
      <c r="Z251" s="690"/>
      <c r="AA251" s="690"/>
      <c r="AB251" s="690"/>
      <c r="AC251" s="690"/>
      <c r="AD251" s="691"/>
      <c r="AE251" s="692"/>
      <c r="AF251" s="692"/>
      <c r="AG251" s="692"/>
      <c r="AH251" s="692"/>
      <c r="AI251" s="692"/>
      <c r="AJ251" s="692"/>
      <c r="AK251" s="705"/>
      <c r="AL251" s="705"/>
      <c r="AM251" s="705"/>
      <c r="AN251" s="705"/>
      <c r="AO251" s="705"/>
      <c r="AP251" s="705"/>
      <c r="AQ251" s="705"/>
      <c r="AR251" s="696" t="str">
        <f t="shared" si="15"/>
        <v/>
      </c>
      <c r="AS251" s="696"/>
      <c r="AT251" s="696"/>
      <c r="AU251" s="696"/>
      <c r="AV251" s="696"/>
      <c r="AW251" s="696"/>
      <c r="AX251" s="697"/>
      <c r="AY251" s="25"/>
      <c r="BA251" s="204"/>
      <c r="BB251" s="204"/>
      <c r="BC251" s="204"/>
      <c r="BD251" s="204"/>
      <c r="BE251" s="204"/>
      <c r="BF251" s="204"/>
      <c r="BG251" s="204"/>
      <c r="BH251" s="204"/>
      <c r="BI251" s="204"/>
      <c r="BJ251" s="204"/>
      <c r="BK251" s="204"/>
    </row>
    <row r="252" spans="1:63" x14ac:dyDescent="0.25">
      <c r="A252" s="20"/>
      <c r="B252" s="698"/>
      <c r="C252" s="699"/>
      <c r="D252" s="699"/>
      <c r="E252" s="699"/>
      <c r="F252" s="699"/>
      <c r="G252" s="699"/>
      <c r="H252" s="699"/>
      <c r="I252" s="699"/>
      <c r="J252" s="699"/>
      <c r="K252" s="699"/>
      <c r="L252" s="699"/>
      <c r="M252" s="699"/>
      <c r="N252" s="699"/>
      <c r="O252" s="699"/>
      <c r="P252" s="699"/>
      <c r="Q252" s="699"/>
      <c r="R252" s="699"/>
      <c r="S252" s="699"/>
      <c r="T252" s="699"/>
      <c r="U252" s="699"/>
      <c r="V252" s="699"/>
      <c r="W252" s="699"/>
      <c r="X252" s="699"/>
      <c r="Y252" s="699"/>
      <c r="Z252" s="699"/>
      <c r="AA252" s="699"/>
      <c r="AB252" s="699"/>
      <c r="AC252" s="699"/>
      <c r="AD252" s="700"/>
      <c r="AE252" s="701"/>
      <c r="AF252" s="701"/>
      <c r="AG252" s="701"/>
      <c r="AH252" s="701"/>
      <c r="AI252" s="701"/>
      <c r="AJ252" s="701"/>
      <c r="AK252" s="702"/>
      <c r="AL252" s="702"/>
      <c r="AM252" s="702"/>
      <c r="AN252" s="702"/>
      <c r="AO252" s="702"/>
      <c r="AP252" s="702"/>
      <c r="AQ252" s="702"/>
      <c r="AR252" s="703" t="str">
        <f t="shared" si="15"/>
        <v/>
      </c>
      <c r="AS252" s="703"/>
      <c r="AT252" s="703"/>
      <c r="AU252" s="703"/>
      <c r="AV252" s="703"/>
      <c r="AW252" s="703"/>
      <c r="AX252" s="704"/>
      <c r="AY252" s="25"/>
      <c r="BA252" s="204"/>
      <c r="BB252" s="204"/>
      <c r="BC252" s="204"/>
      <c r="BD252" s="204"/>
      <c r="BE252" s="204"/>
      <c r="BF252" s="204"/>
      <c r="BG252" s="204"/>
      <c r="BH252" s="204"/>
      <c r="BI252" s="204"/>
      <c r="BJ252" s="204"/>
      <c r="BK252" s="204"/>
    </row>
    <row r="253" spans="1:63" x14ac:dyDescent="0.25">
      <c r="A253" s="20"/>
      <c r="B253" s="689"/>
      <c r="C253" s="690"/>
      <c r="D253" s="690"/>
      <c r="E253" s="690"/>
      <c r="F253" s="690"/>
      <c r="G253" s="690"/>
      <c r="H253" s="690"/>
      <c r="I253" s="690"/>
      <c r="J253" s="690"/>
      <c r="K253" s="690"/>
      <c r="L253" s="690"/>
      <c r="M253" s="690"/>
      <c r="N253" s="690"/>
      <c r="O253" s="690"/>
      <c r="P253" s="690"/>
      <c r="Q253" s="690"/>
      <c r="R253" s="690"/>
      <c r="S253" s="690"/>
      <c r="T253" s="690"/>
      <c r="U253" s="690"/>
      <c r="V253" s="690"/>
      <c r="W253" s="690"/>
      <c r="X253" s="690"/>
      <c r="Y253" s="690"/>
      <c r="Z253" s="690"/>
      <c r="AA253" s="690"/>
      <c r="AB253" s="690"/>
      <c r="AC253" s="690"/>
      <c r="AD253" s="691"/>
      <c r="AE253" s="692"/>
      <c r="AF253" s="692"/>
      <c r="AG253" s="692"/>
      <c r="AH253" s="692"/>
      <c r="AI253" s="692"/>
      <c r="AJ253" s="692"/>
      <c r="AK253" s="705"/>
      <c r="AL253" s="705"/>
      <c r="AM253" s="705"/>
      <c r="AN253" s="705"/>
      <c r="AO253" s="705"/>
      <c r="AP253" s="705"/>
      <c r="AQ253" s="705"/>
      <c r="AR253" s="696" t="str">
        <f t="shared" si="15"/>
        <v/>
      </c>
      <c r="AS253" s="696"/>
      <c r="AT253" s="696"/>
      <c r="AU253" s="696"/>
      <c r="AV253" s="696"/>
      <c r="AW253" s="696"/>
      <c r="AX253" s="697"/>
      <c r="AY253" s="25"/>
      <c r="BA253" s="204"/>
      <c r="BB253" s="204"/>
      <c r="BC253" s="204"/>
      <c r="BD253" s="204"/>
      <c r="BE253" s="204"/>
      <c r="BF253" s="204"/>
      <c r="BG253" s="204"/>
      <c r="BH253" s="204"/>
      <c r="BI253" s="204"/>
      <c r="BJ253" s="204"/>
      <c r="BK253" s="204"/>
    </row>
    <row r="254" spans="1:63" x14ac:dyDescent="0.25">
      <c r="A254" s="20"/>
      <c r="B254" s="698"/>
      <c r="C254" s="699"/>
      <c r="D254" s="699"/>
      <c r="E254" s="699"/>
      <c r="F254" s="699"/>
      <c r="G254" s="699"/>
      <c r="H254" s="699"/>
      <c r="I254" s="699"/>
      <c r="J254" s="699"/>
      <c r="K254" s="699"/>
      <c r="L254" s="699"/>
      <c r="M254" s="699"/>
      <c r="N254" s="699"/>
      <c r="O254" s="699"/>
      <c r="P254" s="699"/>
      <c r="Q254" s="699"/>
      <c r="R254" s="699"/>
      <c r="S254" s="699"/>
      <c r="T254" s="699"/>
      <c r="U254" s="699"/>
      <c r="V254" s="699"/>
      <c r="W254" s="699"/>
      <c r="X254" s="699"/>
      <c r="Y254" s="699"/>
      <c r="Z254" s="699"/>
      <c r="AA254" s="699"/>
      <c r="AB254" s="699"/>
      <c r="AC254" s="699"/>
      <c r="AD254" s="700"/>
      <c r="AE254" s="701"/>
      <c r="AF254" s="701"/>
      <c r="AG254" s="701"/>
      <c r="AH254" s="701"/>
      <c r="AI254" s="701"/>
      <c r="AJ254" s="701"/>
      <c r="AK254" s="702"/>
      <c r="AL254" s="702"/>
      <c r="AM254" s="702"/>
      <c r="AN254" s="702"/>
      <c r="AO254" s="702"/>
      <c r="AP254" s="702"/>
      <c r="AQ254" s="702"/>
      <c r="AR254" s="703" t="str">
        <f t="shared" si="15"/>
        <v/>
      </c>
      <c r="AS254" s="703"/>
      <c r="AT254" s="703"/>
      <c r="AU254" s="703"/>
      <c r="AV254" s="703"/>
      <c r="AW254" s="703"/>
      <c r="AX254" s="704"/>
      <c r="AY254" s="25"/>
      <c r="BA254" s="204"/>
      <c r="BB254" s="204"/>
      <c r="BC254" s="204"/>
      <c r="BD254" s="204"/>
      <c r="BE254" s="204"/>
      <c r="BF254" s="204"/>
      <c r="BG254" s="204"/>
      <c r="BH254" s="204"/>
      <c r="BI254" s="204"/>
      <c r="BJ254" s="204"/>
      <c r="BK254" s="204"/>
    </row>
    <row r="255" spans="1:63" x14ac:dyDescent="0.25">
      <c r="A255" s="20"/>
      <c r="B255" s="689"/>
      <c r="C255" s="690"/>
      <c r="D255" s="690"/>
      <c r="E255" s="690"/>
      <c r="F255" s="690"/>
      <c r="G255" s="690"/>
      <c r="H255" s="690"/>
      <c r="I255" s="690"/>
      <c r="J255" s="690"/>
      <c r="K255" s="690"/>
      <c r="L255" s="690"/>
      <c r="M255" s="690"/>
      <c r="N255" s="690"/>
      <c r="O255" s="690"/>
      <c r="P255" s="690"/>
      <c r="Q255" s="690"/>
      <c r="R255" s="690"/>
      <c r="S255" s="690"/>
      <c r="T255" s="690"/>
      <c r="U255" s="690"/>
      <c r="V255" s="690"/>
      <c r="W255" s="690"/>
      <c r="X255" s="690"/>
      <c r="Y255" s="690"/>
      <c r="Z255" s="690"/>
      <c r="AA255" s="690"/>
      <c r="AB255" s="690"/>
      <c r="AC255" s="690"/>
      <c r="AD255" s="691"/>
      <c r="AE255" s="692"/>
      <c r="AF255" s="692"/>
      <c r="AG255" s="692"/>
      <c r="AH255" s="692"/>
      <c r="AI255" s="692"/>
      <c r="AJ255" s="692"/>
      <c r="AK255" s="705"/>
      <c r="AL255" s="705"/>
      <c r="AM255" s="705"/>
      <c r="AN255" s="705"/>
      <c r="AO255" s="705"/>
      <c r="AP255" s="705"/>
      <c r="AQ255" s="705"/>
      <c r="AR255" s="696" t="str">
        <f t="shared" si="15"/>
        <v/>
      </c>
      <c r="AS255" s="696"/>
      <c r="AT255" s="696"/>
      <c r="AU255" s="696"/>
      <c r="AV255" s="696"/>
      <c r="AW255" s="696"/>
      <c r="AX255" s="697"/>
      <c r="AY255" s="25"/>
      <c r="BA255" s="204"/>
      <c r="BB255" s="204"/>
      <c r="BC255" s="204"/>
      <c r="BD255" s="204"/>
      <c r="BE255" s="204"/>
      <c r="BF255" s="204"/>
      <c r="BG255" s="204"/>
      <c r="BH255" s="204"/>
      <c r="BI255" s="204"/>
      <c r="BJ255" s="204"/>
      <c r="BK255" s="204"/>
    </row>
    <row r="256" spans="1:63" x14ac:dyDescent="0.25">
      <c r="A256" s="20"/>
      <c r="B256" s="698"/>
      <c r="C256" s="699"/>
      <c r="D256" s="699"/>
      <c r="E256" s="699"/>
      <c r="F256" s="699"/>
      <c r="G256" s="699"/>
      <c r="H256" s="699"/>
      <c r="I256" s="699"/>
      <c r="J256" s="699"/>
      <c r="K256" s="699"/>
      <c r="L256" s="699"/>
      <c r="M256" s="699"/>
      <c r="N256" s="699"/>
      <c r="O256" s="699"/>
      <c r="P256" s="699"/>
      <c r="Q256" s="699"/>
      <c r="R256" s="699"/>
      <c r="S256" s="699"/>
      <c r="T256" s="699"/>
      <c r="U256" s="699"/>
      <c r="V256" s="699"/>
      <c r="W256" s="699"/>
      <c r="X256" s="699"/>
      <c r="Y256" s="699"/>
      <c r="Z256" s="699"/>
      <c r="AA256" s="699"/>
      <c r="AB256" s="699"/>
      <c r="AC256" s="699"/>
      <c r="AD256" s="700"/>
      <c r="AE256" s="701"/>
      <c r="AF256" s="701"/>
      <c r="AG256" s="701"/>
      <c r="AH256" s="701"/>
      <c r="AI256" s="701"/>
      <c r="AJ256" s="701"/>
      <c r="AK256" s="702"/>
      <c r="AL256" s="702"/>
      <c r="AM256" s="702"/>
      <c r="AN256" s="702"/>
      <c r="AO256" s="702"/>
      <c r="AP256" s="702"/>
      <c r="AQ256" s="702"/>
      <c r="AR256" s="703" t="str">
        <f t="shared" si="15"/>
        <v/>
      </c>
      <c r="AS256" s="703"/>
      <c r="AT256" s="703"/>
      <c r="AU256" s="703"/>
      <c r="AV256" s="703"/>
      <c r="AW256" s="703"/>
      <c r="AX256" s="704"/>
      <c r="AY256" s="25"/>
      <c r="BA256" s="204"/>
      <c r="BB256" s="204"/>
      <c r="BC256" s="204"/>
      <c r="BD256" s="204"/>
      <c r="BE256" s="204"/>
      <c r="BF256" s="204"/>
      <c r="BG256" s="204"/>
      <c r="BH256" s="204"/>
      <c r="BI256" s="204"/>
      <c r="BJ256" s="204"/>
      <c r="BK256" s="204"/>
    </row>
    <row r="257" spans="1:66" x14ac:dyDescent="0.25">
      <c r="A257" s="20"/>
      <c r="B257" s="689"/>
      <c r="C257" s="690"/>
      <c r="D257" s="690"/>
      <c r="E257" s="690"/>
      <c r="F257" s="690"/>
      <c r="G257" s="690"/>
      <c r="H257" s="690"/>
      <c r="I257" s="690"/>
      <c r="J257" s="690"/>
      <c r="K257" s="690"/>
      <c r="L257" s="690"/>
      <c r="M257" s="690"/>
      <c r="N257" s="690"/>
      <c r="O257" s="690"/>
      <c r="P257" s="690"/>
      <c r="Q257" s="690"/>
      <c r="R257" s="690"/>
      <c r="S257" s="690"/>
      <c r="T257" s="690"/>
      <c r="U257" s="690"/>
      <c r="V257" s="690"/>
      <c r="W257" s="690"/>
      <c r="X257" s="690"/>
      <c r="Y257" s="690"/>
      <c r="Z257" s="690"/>
      <c r="AA257" s="690"/>
      <c r="AB257" s="690"/>
      <c r="AC257" s="690"/>
      <c r="AD257" s="691"/>
      <c r="AE257" s="692"/>
      <c r="AF257" s="692"/>
      <c r="AG257" s="692"/>
      <c r="AH257" s="692"/>
      <c r="AI257" s="692"/>
      <c r="AJ257" s="692"/>
      <c r="AK257" s="705"/>
      <c r="AL257" s="705"/>
      <c r="AM257" s="705"/>
      <c r="AN257" s="705"/>
      <c r="AO257" s="705"/>
      <c r="AP257" s="705"/>
      <c r="AQ257" s="705"/>
      <c r="AR257" s="696" t="str">
        <f t="shared" si="15"/>
        <v/>
      </c>
      <c r="AS257" s="696"/>
      <c r="AT257" s="696"/>
      <c r="AU257" s="696"/>
      <c r="AV257" s="696"/>
      <c r="AW257" s="696"/>
      <c r="AX257" s="697"/>
      <c r="AY257" s="25"/>
      <c r="BA257" s="204"/>
      <c r="BB257" s="204"/>
      <c r="BC257" s="204"/>
      <c r="BD257" s="204"/>
      <c r="BE257" s="204"/>
      <c r="BF257" s="204"/>
      <c r="BG257" s="204"/>
      <c r="BH257" s="204"/>
      <c r="BI257" s="204"/>
      <c r="BJ257" s="204"/>
      <c r="BK257" s="204"/>
    </row>
    <row r="258" spans="1:66" ht="15.75" thickBot="1" x14ac:dyDescent="0.3">
      <c r="A258" s="20"/>
      <c r="B258" s="682"/>
      <c r="C258" s="683"/>
      <c r="D258" s="683"/>
      <c r="E258" s="683"/>
      <c r="F258" s="683"/>
      <c r="G258" s="683"/>
      <c r="H258" s="683"/>
      <c r="I258" s="683"/>
      <c r="J258" s="683"/>
      <c r="K258" s="683"/>
      <c r="L258" s="683"/>
      <c r="M258" s="683"/>
      <c r="N258" s="683"/>
      <c r="O258" s="683"/>
      <c r="P258" s="683"/>
      <c r="Q258" s="683"/>
      <c r="R258" s="683"/>
      <c r="S258" s="683"/>
      <c r="T258" s="683"/>
      <c r="U258" s="683"/>
      <c r="V258" s="683"/>
      <c r="W258" s="683"/>
      <c r="X258" s="683"/>
      <c r="Y258" s="683"/>
      <c r="Z258" s="683"/>
      <c r="AA258" s="683"/>
      <c r="AB258" s="683"/>
      <c r="AC258" s="683"/>
      <c r="AD258" s="684"/>
      <c r="AE258" s="685"/>
      <c r="AF258" s="685"/>
      <c r="AG258" s="685"/>
      <c r="AH258" s="685"/>
      <c r="AI258" s="685"/>
      <c r="AJ258" s="685"/>
      <c r="AK258" s="686"/>
      <c r="AL258" s="686"/>
      <c r="AM258" s="686"/>
      <c r="AN258" s="686"/>
      <c r="AO258" s="686"/>
      <c r="AP258" s="686"/>
      <c r="AQ258" s="686"/>
      <c r="AR258" s="687" t="str">
        <f t="shared" si="15"/>
        <v/>
      </c>
      <c r="AS258" s="687"/>
      <c r="AT258" s="687"/>
      <c r="AU258" s="687"/>
      <c r="AV258" s="687"/>
      <c r="AW258" s="687"/>
      <c r="AX258" s="688"/>
      <c r="AY258" s="25"/>
      <c r="BA258" s="204"/>
      <c r="BB258" s="204"/>
      <c r="BC258" s="204"/>
      <c r="BD258" s="204"/>
      <c r="BE258" s="204"/>
      <c r="BF258" s="204"/>
      <c r="BG258" s="204"/>
      <c r="BH258" s="204"/>
      <c r="BI258" s="204"/>
      <c r="BJ258" s="204"/>
      <c r="BK258" s="204"/>
    </row>
    <row r="259" spans="1:66" ht="16.5" thickBot="1" x14ac:dyDescent="0.3">
      <c r="A259" s="20"/>
      <c r="B259" s="760" t="str">
        <f>'Lookup Key'!AO2</f>
        <v>Personnel Expenses</v>
      </c>
      <c r="C259" s="761"/>
      <c r="D259" s="761"/>
      <c r="E259" s="761"/>
      <c r="F259" s="761"/>
      <c r="G259" s="761"/>
      <c r="H259" s="761"/>
      <c r="I259" s="761"/>
      <c r="J259" s="761"/>
      <c r="K259" s="761"/>
      <c r="L259" s="761"/>
      <c r="M259" s="761"/>
      <c r="N259" s="761"/>
      <c r="O259" s="761"/>
      <c r="P259" s="761"/>
      <c r="Q259" s="761"/>
      <c r="R259" s="761"/>
      <c r="S259" s="761"/>
      <c r="T259" s="761"/>
      <c r="U259" s="761"/>
      <c r="V259" s="761"/>
      <c r="W259" s="761"/>
      <c r="X259" s="761"/>
      <c r="Y259" s="761"/>
      <c r="Z259" s="761"/>
      <c r="AA259" s="761"/>
      <c r="AB259" s="761"/>
      <c r="AC259" s="761"/>
      <c r="AD259" s="761"/>
      <c r="AE259" s="761"/>
      <c r="AF259" s="761"/>
      <c r="AG259" s="761"/>
      <c r="AH259" s="761"/>
      <c r="AI259" s="761"/>
      <c r="AJ259" s="761"/>
      <c r="AK259" s="761"/>
      <c r="AL259" s="761"/>
      <c r="AM259" s="761"/>
      <c r="AN259" s="761"/>
      <c r="AO259" s="761"/>
      <c r="AP259" s="761"/>
      <c r="AQ259" s="761"/>
      <c r="AR259" s="761"/>
      <c r="AS259" s="761"/>
      <c r="AT259" s="761"/>
      <c r="AU259" s="761"/>
      <c r="AV259" s="761"/>
      <c r="AW259" s="761"/>
      <c r="AX259" s="762"/>
      <c r="AY259" s="25"/>
    </row>
    <row r="260" spans="1:66" ht="15.75" customHeight="1" x14ac:dyDescent="0.25">
      <c r="A260" s="20"/>
      <c r="B260" s="745" t="s">
        <v>2266</v>
      </c>
      <c r="C260" s="720"/>
      <c r="D260" s="720"/>
      <c r="E260" s="720"/>
      <c r="F260" s="721"/>
      <c r="G260" s="719" t="s">
        <v>2267</v>
      </c>
      <c r="H260" s="720"/>
      <c r="I260" s="720"/>
      <c r="J260" s="720"/>
      <c r="K260" s="720"/>
      <c r="L260" s="720"/>
      <c r="M260" s="720"/>
      <c r="N260" s="721"/>
      <c r="O260" s="747" t="s">
        <v>2268</v>
      </c>
      <c r="P260" s="748"/>
      <c r="Q260" s="748"/>
      <c r="R260" s="748"/>
      <c r="S260" s="748"/>
      <c r="T260" s="748"/>
      <c r="U260" s="748"/>
      <c r="V260" s="748"/>
      <c r="W260" s="748"/>
      <c r="X260" s="748"/>
      <c r="Y260" s="748"/>
      <c r="Z260" s="748"/>
      <c r="AA260" s="748"/>
      <c r="AB260" s="748"/>
      <c r="AC260" s="748"/>
      <c r="AD260" s="748"/>
      <c r="AE260" s="748"/>
      <c r="AF260" s="748"/>
      <c r="AG260" s="748"/>
      <c r="AH260" s="748"/>
      <c r="AI260" s="748"/>
      <c r="AJ260" s="748"/>
      <c r="AK260" s="748"/>
      <c r="AL260" s="749"/>
      <c r="AM260" s="719" t="s">
        <v>2269</v>
      </c>
      <c r="AN260" s="720"/>
      <c r="AO260" s="720"/>
      <c r="AP260" s="720"/>
      <c r="AQ260" s="720"/>
      <c r="AR260" s="721"/>
      <c r="AS260" s="719" t="s">
        <v>2261</v>
      </c>
      <c r="AT260" s="720"/>
      <c r="AU260" s="720"/>
      <c r="AV260" s="720"/>
      <c r="AW260" s="720"/>
      <c r="AX260" s="722"/>
      <c r="AY260" s="25"/>
    </row>
    <row r="261" spans="1:66" ht="31.5" customHeight="1" thickBot="1" x14ac:dyDescent="0.3">
      <c r="A261" s="20"/>
      <c r="B261" s="746"/>
      <c r="C261" s="742"/>
      <c r="D261" s="742"/>
      <c r="E261" s="742"/>
      <c r="F261" s="744"/>
      <c r="G261" s="741"/>
      <c r="H261" s="742"/>
      <c r="I261" s="742"/>
      <c r="J261" s="742"/>
      <c r="K261" s="742"/>
      <c r="L261" s="742"/>
      <c r="M261" s="742"/>
      <c r="N261" s="744"/>
      <c r="O261" s="753" t="str">
        <f>'Lookup Key'!AO3</f>
        <v>Educator Training</v>
      </c>
      <c r="P261" s="754"/>
      <c r="Q261" s="754"/>
      <c r="R261" s="754"/>
      <c r="S261" s="754"/>
      <c r="T261" s="754"/>
      <c r="U261" s="754"/>
      <c r="V261" s="754"/>
      <c r="W261" s="753" t="str">
        <f>'Lookup Key'!AO4</f>
        <v>Residential Safety Visits</v>
      </c>
      <c r="X261" s="754"/>
      <c r="Y261" s="754"/>
      <c r="Z261" s="754"/>
      <c r="AA261" s="754"/>
      <c r="AB261" s="754"/>
      <c r="AC261" s="754"/>
      <c r="AD261" s="754"/>
      <c r="AE261" s="753" t="str">
        <f>'Lookup Key'!AO5</f>
        <v>Senior SAFE Presentations</v>
      </c>
      <c r="AF261" s="754"/>
      <c r="AG261" s="754"/>
      <c r="AH261" s="754"/>
      <c r="AI261" s="754"/>
      <c r="AJ261" s="754"/>
      <c r="AK261" s="754"/>
      <c r="AL261" s="754"/>
      <c r="AM261" s="741"/>
      <c r="AN261" s="742"/>
      <c r="AO261" s="742"/>
      <c r="AP261" s="742"/>
      <c r="AQ261" s="742"/>
      <c r="AR261" s="744"/>
      <c r="AS261" s="741"/>
      <c r="AT261" s="742"/>
      <c r="AU261" s="742"/>
      <c r="AV261" s="742"/>
      <c r="AW261" s="742"/>
      <c r="AX261" s="743"/>
      <c r="AY261" s="25"/>
      <c r="BL261" s="2" t="str">
        <f>IF(SUM(BL262:BL276)&gt;0,"Wages for Classroom Education Activities","")</f>
        <v/>
      </c>
      <c r="BM261" s="2" t="str">
        <f>IF(SUM(BM262:BM276)&gt;0,"Wages for Residential Safety Visits","")</f>
        <v/>
      </c>
      <c r="BN261" s="2" t="str">
        <f>IF(SUM(BN262:BN276)&gt;0,"Wages for Senior SAFE Presentations","")</f>
        <v/>
      </c>
    </row>
    <row r="262" spans="1:66" x14ac:dyDescent="0.25">
      <c r="A262" s="20"/>
      <c r="B262" s="758"/>
      <c r="C262" s="755"/>
      <c r="D262" s="755"/>
      <c r="E262" s="755"/>
      <c r="F262" s="755"/>
      <c r="G262" s="755"/>
      <c r="H262" s="755"/>
      <c r="I262" s="755"/>
      <c r="J262" s="755"/>
      <c r="K262" s="755"/>
      <c r="L262" s="755"/>
      <c r="M262" s="755"/>
      <c r="N262" s="755"/>
      <c r="O262" s="755"/>
      <c r="P262" s="755"/>
      <c r="Q262" s="755"/>
      <c r="R262" s="755"/>
      <c r="S262" s="755"/>
      <c r="T262" s="755"/>
      <c r="U262" s="755"/>
      <c r="V262" s="755"/>
      <c r="W262" s="755"/>
      <c r="X262" s="755"/>
      <c r="Y262" s="755"/>
      <c r="Z262" s="755"/>
      <c r="AA262" s="755"/>
      <c r="AB262" s="755"/>
      <c r="AC262" s="755"/>
      <c r="AD262" s="755"/>
      <c r="AE262" s="755"/>
      <c r="AF262" s="755"/>
      <c r="AG262" s="755"/>
      <c r="AH262" s="755"/>
      <c r="AI262" s="755"/>
      <c r="AJ262" s="755"/>
      <c r="AK262" s="755"/>
      <c r="AL262" s="755"/>
      <c r="AM262" s="759"/>
      <c r="AN262" s="759"/>
      <c r="AO262" s="759"/>
      <c r="AP262" s="759"/>
      <c r="AQ262" s="759"/>
      <c r="AR262" s="759"/>
      <c r="AS262" s="756" t="str">
        <f>IF(B262="","",IF(COUNTBLANK(G262)+COUNTBLANK(AM262)&lt;&gt;0,"-",IF(COUNTBLANK(O262)+COUNTBLANK(W262)+COUNTBLANK(AE262)&lt;3,SUM(O262:AL262)*AM262,"-")))</f>
        <v/>
      </c>
      <c r="AT262" s="756"/>
      <c r="AU262" s="756"/>
      <c r="AV262" s="756"/>
      <c r="AW262" s="756"/>
      <c r="AX262" s="757"/>
      <c r="AY262" s="25"/>
      <c r="BA262" s="204"/>
      <c r="BB262" s="204"/>
      <c r="BC262" s="204"/>
      <c r="BD262" s="204"/>
      <c r="BE262" s="204"/>
      <c r="BF262" s="204"/>
      <c r="BG262" s="204"/>
      <c r="BH262" s="204"/>
      <c r="BI262" s="204"/>
      <c r="BJ262" s="204"/>
      <c r="BK262" s="204"/>
      <c r="BL262" s="204">
        <f>IFERROR(O262*AS262,0)</f>
        <v>0</v>
      </c>
      <c r="BM262" s="204">
        <f>IFERROR(W262*AS262,0)</f>
        <v>0</v>
      </c>
      <c r="BN262" s="204">
        <f>IFERROR(AE262*AS262,0)</f>
        <v>0</v>
      </c>
    </row>
    <row r="263" spans="1:66" x14ac:dyDescent="0.25">
      <c r="A263" s="20"/>
      <c r="B263" s="737"/>
      <c r="C263" s="701"/>
      <c r="D263" s="701"/>
      <c r="E263" s="701"/>
      <c r="F263" s="701"/>
      <c r="G263" s="701"/>
      <c r="H263" s="701"/>
      <c r="I263" s="701"/>
      <c r="J263" s="701"/>
      <c r="K263" s="701"/>
      <c r="L263" s="701"/>
      <c r="M263" s="701"/>
      <c r="N263" s="701"/>
      <c r="O263" s="701"/>
      <c r="P263" s="701"/>
      <c r="Q263" s="701"/>
      <c r="R263" s="701"/>
      <c r="S263" s="701"/>
      <c r="T263" s="701"/>
      <c r="U263" s="701"/>
      <c r="V263" s="701"/>
      <c r="W263" s="701"/>
      <c r="X263" s="701"/>
      <c r="Y263" s="701"/>
      <c r="Z263" s="701"/>
      <c r="AA263" s="701"/>
      <c r="AB263" s="701"/>
      <c r="AC263" s="701"/>
      <c r="AD263" s="701"/>
      <c r="AE263" s="701"/>
      <c r="AF263" s="701"/>
      <c r="AG263" s="701"/>
      <c r="AH263" s="701"/>
      <c r="AI263" s="701"/>
      <c r="AJ263" s="701"/>
      <c r="AK263" s="701"/>
      <c r="AL263" s="701"/>
      <c r="AM263" s="702"/>
      <c r="AN263" s="702"/>
      <c r="AO263" s="702"/>
      <c r="AP263" s="702"/>
      <c r="AQ263" s="702"/>
      <c r="AR263" s="702"/>
      <c r="AS263" s="703" t="str">
        <f t="shared" ref="AS263:AS276" si="16">IF(B263="","",IF(COUNTBLANK(G263)+COUNTBLANK(AM263)&lt;&gt;0,"-",IF(COUNTBLANK(O263)+COUNTBLANK(W263)+COUNTBLANK(AE263)&lt;3,SUM(O263:AL263)*AM263,"-")))</f>
        <v/>
      </c>
      <c r="AT263" s="703"/>
      <c r="AU263" s="703"/>
      <c r="AV263" s="703"/>
      <c r="AW263" s="703"/>
      <c r="AX263" s="704"/>
      <c r="AY263" s="25"/>
      <c r="BA263" s="204"/>
      <c r="BB263" s="204"/>
      <c r="BC263" s="204"/>
      <c r="BD263" s="204"/>
      <c r="BE263" s="204"/>
      <c r="BF263" s="204"/>
      <c r="BG263" s="204"/>
      <c r="BH263" s="204"/>
      <c r="BI263" s="204"/>
      <c r="BJ263" s="204"/>
      <c r="BK263" s="204"/>
      <c r="BL263" s="204">
        <f t="shared" ref="BL263:BL276" si="17">IFERROR(O263*AS263,0)</f>
        <v>0</v>
      </c>
      <c r="BM263" s="204">
        <f t="shared" ref="BM263:BM276" si="18">IFERROR(W263*AS263,0)</f>
        <v>0</v>
      </c>
      <c r="BN263" s="204">
        <f t="shared" ref="BN263:BN276" si="19">IFERROR(AE263*AS263,0)</f>
        <v>0</v>
      </c>
    </row>
    <row r="264" spans="1:66" x14ac:dyDescent="0.25">
      <c r="A264" s="20"/>
      <c r="B264" s="735"/>
      <c r="C264" s="736"/>
      <c r="D264" s="736"/>
      <c r="E264" s="736"/>
      <c r="F264" s="736"/>
      <c r="G264" s="736"/>
      <c r="H264" s="736"/>
      <c r="I264" s="736"/>
      <c r="J264" s="736"/>
      <c r="K264" s="736"/>
      <c r="L264" s="736"/>
      <c r="M264" s="736"/>
      <c r="N264" s="736"/>
      <c r="O264" s="736"/>
      <c r="P264" s="736"/>
      <c r="Q264" s="736"/>
      <c r="R264" s="736"/>
      <c r="S264" s="736"/>
      <c r="T264" s="736"/>
      <c r="U264" s="736"/>
      <c r="V264" s="736"/>
      <c r="W264" s="736"/>
      <c r="X264" s="736"/>
      <c r="Y264" s="736"/>
      <c r="Z264" s="736"/>
      <c r="AA264" s="736"/>
      <c r="AB264" s="736"/>
      <c r="AC264" s="736"/>
      <c r="AD264" s="736"/>
      <c r="AE264" s="736"/>
      <c r="AF264" s="736"/>
      <c r="AG264" s="736"/>
      <c r="AH264" s="736"/>
      <c r="AI264" s="736"/>
      <c r="AJ264" s="736"/>
      <c r="AK264" s="736"/>
      <c r="AL264" s="736"/>
      <c r="AM264" s="740"/>
      <c r="AN264" s="740"/>
      <c r="AO264" s="740"/>
      <c r="AP264" s="740"/>
      <c r="AQ264" s="740"/>
      <c r="AR264" s="740"/>
      <c r="AS264" s="738" t="str">
        <f t="shared" si="16"/>
        <v/>
      </c>
      <c r="AT264" s="738"/>
      <c r="AU264" s="738"/>
      <c r="AV264" s="738"/>
      <c r="AW264" s="738"/>
      <c r="AX264" s="739"/>
      <c r="AY264" s="25"/>
      <c r="BA264" s="204"/>
      <c r="BB264" s="204"/>
      <c r="BC264" s="204"/>
      <c r="BD264" s="204"/>
      <c r="BE264" s="204"/>
      <c r="BF264" s="204"/>
      <c r="BG264" s="204"/>
      <c r="BH264" s="204"/>
      <c r="BI264" s="204"/>
      <c r="BJ264" s="204"/>
      <c r="BK264" s="204"/>
      <c r="BL264" s="204">
        <f t="shared" si="17"/>
        <v>0</v>
      </c>
      <c r="BM264" s="204">
        <f t="shared" si="18"/>
        <v>0</v>
      </c>
      <c r="BN264" s="204">
        <f t="shared" si="19"/>
        <v>0</v>
      </c>
    </row>
    <row r="265" spans="1:66" x14ac:dyDescent="0.25">
      <c r="A265" s="20"/>
      <c r="B265" s="737"/>
      <c r="C265" s="701"/>
      <c r="D265" s="701"/>
      <c r="E265" s="701"/>
      <c r="F265" s="701"/>
      <c r="G265" s="701"/>
      <c r="H265" s="701"/>
      <c r="I265" s="701"/>
      <c r="J265" s="701"/>
      <c r="K265" s="701"/>
      <c r="L265" s="701"/>
      <c r="M265" s="701"/>
      <c r="N265" s="701"/>
      <c r="O265" s="701"/>
      <c r="P265" s="701"/>
      <c r="Q265" s="701"/>
      <c r="R265" s="701"/>
      <c r="S265" s="701"/>
      <c r="T265" s="701"/>
      <c r="U265" s="701"/>
      <c r="V265" s="701"/>
      <c r="W265" s="701"/>
      <c r="X265" s="701"/>
      <c r="Y265" s="701"/>
      <c r="Z265" s="701"/>
      <c r="AA265" s="701"/>
      <c r="AB265" s="701"/>
      <c r="AC265" s="701"/>
      <c r="AD265" s="701"/>
      <c r="AE265" s="701"/>
      <c r="AF265" s="701"/>
      <c r="AG265" s="701"/>
      <c r="AH265" s="701"/>
      <c r="AI265" s="701"/>
      <c r="AJ265" s="701"/>
      <c r="AK265" s="701"/>
      <c r="AL265" s="701"/>
      <c r="AM265" s="702"/>
      <c r="AN265" s="702"/>
      <c r="AO265" s="702"/>
      <c r="AP265" s="702"/>
      <c r="AQ265" s="702"/>
      <c r="AR265" s="702"/>
      <c r="AS265" s="703" t="str">
        <f t="shared" si="16"/>
        <v/>
      </c>
      <c r="AT265" s="703"/>
      <c r="AU265" s="703"/>
      <c r="AV265" s="703"/>
      <c r="AW265" s="703"/>
      <c r="AX265" s="704"/>
      <c r="AY265" s="25"/>
      <c r="BA265" s="204"/>
      <c r="BB265" s="204"/>
      <c r="BC265" s="204"/>
      <c r="BD265" s="204"/>
      <c r="BE265" s="204"/>
      <c r="BF265" s="204"/>
      <c r="BG265" s="204"/>
      <c r="BH265" s="204"/>
      <c r="BI265" s="204"/>
      <c r="BJ265" s="204"/>
      <c r="BK265" s="204"/>
      <c r="BL265" s="204">
        <f t="shared" si="17"/>
        <v>0</v>
      </c>
      <c r="BM265" s="204">
        <f t="shared" si="18"/>
        <v>0</v>
      </c>
      <c r="BN265" s="204">
        <f t="shared" si="19"/>
        <v>0</v>
      </c>
    </row>
    <row r="266" spans="1:66" x14ac:dyDescent="0.25">
      <c r="A266" s="20"/>
      <c r="B266" s="735"/>
      <c r="C266" s="736"/>
      <c r="D266" s="736"/>
      <c r="E266" s="736"/>
      <c r="F266" s="736"/>
      <c r="G266" s="750"/>
      <c r="H266" s="751"/>
      <c r="I266" s="751"/>
      <c r="J266" s="751"/>
      <c r="K266" s="751"/>
      <c r="L266" s="751"/>
      <c r="M266" s="751"/>
      <c r="N266" s="752"/>
      <c r="O266" s="736"/>
      <c r="P266" s="736"/>
      <c r="Q266" s="736"/>
      <c r="R266" s="736"/>
      <c r="S266" s="736"/>
      <c r="T266" s="736"/>
      <c r="U266" s="736"/>
      <c r="V266" s="736"/>
      <c r="W266" s="736"/>
      <c r="X266" s="736"/>
      <c r="Y266" s="736"/>
      <c r="Z266" s="736"/>
      <c r="AA266" s="736"/>
      <c r="AB266" s="736"/>
      <c r="AC266" s="736"/>
      <c r="AD266" s="736"/>
      <c r="AE266" s="736"/>
      <c r="AF266" s="736"/>
      <c r="AG266" s="736"/>
      <c r="AH266" s="736"/>
      <c r="AI266" s="736"/>
      <c r="AJ266" s="736"/>
      <c r="AK266" s="736"/>
      <c r="AL266" s="736"/>
      <c r="AM266" s="740"/>
      <c r="AN266" s="740"/>
      <c r="AO266" s="740"/>
      <c r="AP266" s="740"/>
      <c r="AQ266" s="740"/>
      <c r="AR266" s="740"/>
      <c r="AS266" s="738" t="str">
        <f>IF(B266="","",IF(COUNTBLANK(G266)+COUNTBLANK(AM266)&lt;&gt;0,"-",IF(COUNTBLANK(O266)+COUNTBLANK(W266)+COUNTBLANK(AE266)&lt;3,SUM(O266:AL266)*AM266,"-")))</f>
        <v/>
      </c>
      <c r="AT266" s="738"/>
      <c r="AU266" s="738"/>
      <c r="AV266" s="738"/>
      <c r="AW266" s="738"/>
      <c r="AX266" s="739"/>
      <c r="AY266" s="25"/>
      <c r="BA266" s="204"/>
      <c r="BB266" s="204"/>
      <c r="BC266" s="204"/>
      <c r="BD266" s="204"/>
      <c r="BE266" s="204"/>
      <c r="BF266" s="204"/>
      <c r="BG266" s="204"/>
      <c r="BH266" s="204"/>
      <c r="BI266" s="204"/>
      <c r="BJ266" s="204"/>
      <c r="BK266" s="204"/>
      <c r="BL266" s="204">
        <f t="shared" si="17"/>
        <v>0</v>
      </c>
      <c r="BM266" s="204">
        <f t="shared" si="18"/>
        <v>0</v>
      </c>
      <c r="BN266" s="204">
        <f t="shared" si="19"/>
        <v>0</v>
      </c>
    </row>
    <row r="267" spans="1:66" x14ac:dyDescent="0.25">
      <c r="A267" s="20"/>
      <c r="B267" s="737"/>
      <c r="C267" s="701"/>
      <c r="D267" s="701"/>
      <c r="E267" s="701"/>
      <c r="F267" s="701"/>
      <c r="G267" s="701"/>
      <c r="H267" s="701"/>
      <c r="I267" s="701"/>
      <c r="J267" s="701"/>
      <c r="K267" s="701"/>
      <c r="L267" s="701"/>
      <c r="M267" s="701"/>
      <c r="N267" s="701"/>
      <c r="O267" s="701"/>
      <c r="P267" s="701"/>
      <c r="Q267" s="701"/>
      <c r="R267" s="701"/>
      <c r="S267" s="701"/>
      <c r="T267" s="701"/>
      <c r="U267" s="701"/>
      <c r="V267" s="701"/>
      <c r="W267" s="701"/>
      <c r="X267" s="701"/>
      <c r="Y267" s="701"/>
      <c r="Z267" s="701"/>
      <c r="AA267" s="701"/>
      <c r="AB267" s="701"/>
      <c r="AC267" s="701"/>
      <c r="AD267" s="701"/>
      <c r="AE267" s="701"/>
      <c r="AF267" s="701"/>
      <c r="AG267" s="701"/>
      <c r="AH267" s="701"/>
      <c r="AI267" s="701"/>
      <c r="AJ267" s="701"/>
      <c r="AK267" s="701"/>
      <c r="AL267" s="701"/>
      <c r="AM267" s="702"/>
      <c r="AN267" s="702"/>
      <c r="AO267" s="702"/>
      <c r="AP267" s="702"/>
      <c r="AQ267" s="702"/>
      <c r="AR267" s="702"/>
      <c r="AS267" s="703" t="str">
        <f>IF(B267="","",IF(COUNTBLANK(G267)+COUNTBLANK(AM267)&lt;&gt;0,"-",IF(COUNTBLANK(O267)+COUNTBLANK(W267)+COUNTBLANK(AE267)&lt;3,SUM(O267:AL267)*AM267,"-")))</f>
        <v/>
      </c>
      <c r="AT267" s="703"/>
      <c r="AU267" s="703"/>
      <c r="AV267" s="703"/>
      <c r="AW267" s="703"/>
      <c r="AX267" s="704"/>
      <c r="AY267" s="25"/>
      <c r="BA267" s="204"/>
      <c r="BB267" s="204"/>
      <c r="BC267" s="204"/>
      <c r="BD267" s="204"/>
      <c r="BE267" s="204"/>
      <c r="BF267" s="204"/>
      <c r="BG267" s="204"/>
      <c r="BH267" s="204"/>
      <c r="BI267" s="204"/>
      <c r="BJ267" s="204"/>
      <c r="BK267" s="204"/>
      <c r="BL267" s="204">
        <f t="shared" si="17"/>
        <v>0</v>
      </c>
      <c r="BM267" s="204">
        <f t="shared" si="18"/>
        <v>0</v>
      </c>
      <c r="BN267" s="204">
        <f t="shared" si="19"/>
        <v>0</v>
      </c>
    </row>
    <row r="268" spans="1:66" x14ac:dyDescent="0.25">
      <c r="A268" s="20"/>
      <c r="B268" s="735"/>
      <c r="C268" s="736"/>
      <c r="D268" s="736"/>
      <c r="E268" s="736"/>
      <c r="F268" s="736"/>
      <c r="G268" s="736"/>
      <c r="H268" s="736"/>
      <c r="I268" s="736"/>
      <c r="J268" s="736"/>
      <c r="K268" s="736"/>
      <c r="L268" s="736"/>
      <c r="M268" s="736"/>
      <c r="N268" s="736"/>
      <c r="O268" s="736"/>
      <c r="P268" s="736"/>
      <c r="Q268" s="736"/>
      <c r="R268" s="736"/>
      <c r="S268" s="736"/>
      <c r="T268" s="736"/>
      <c r="U268" s="736"/>
      <c r="V268" s="736"/>
      <c r="W268" s="736"/>
      <c r="X268" s="736"/>
      <c r="Y268" s="736"/>
      <c r="Z268" s="736"/>
      <c r="AA268" s="736"/>
      <c r="AB268" s="736"/>
      <c r="AC268" s="736"/>
      <c r="AD268" s="736"/>
      <c r="AE268" s="736"/>
      <c r="AF268" s="736"/>
      <c r="AG268" s="736"/>
      <c r="AH268" s="736"/>
      <c r="AI268" s="736"/>
      <c r="AJ268" s="736"/>
      <c r="AK268" s="736"/>
      <c r="AL268" s="736"/>
      <c r="AM268" s="740"/>
      <c r="AN268" s="740"/>
      <c r="AO268" s="740"/>
      <c r="AP268" s="740"/>
      <c r="AQ268" s="740"/>
      <c r="AR268" s="740"/>
      <c r="AS268" s="738" t="str">
        <f t="shared" si="16"/>
        <v/>
      </c>
      <c r="AT268" s="738"/>
      <c r="AU268" s="738"/>
      <c r="AV268" s="738"/>
      <c r="AW268" s="738"/>
      <c r="AX268" s="739"/>
      <c r="AY268" s="25"/>
      <c r="BA268" s="204"/>
      <c r="BB268" s="204"/>
      <c r="BC268" s="204"/>
      <c r="BD268" s="204"/>
      <c r="BE268" s="204"/>
      <c r="BF268" s="204"/>
      <c r="BG268" s="204"/>
      <c r="BH268" s="204"/>
      <c r="BI268" s="204"/>
      <c r="BJ268" s="204"/>
      <c r="BK268" s="204"/>
      <c r="BL268" s="204">
        <f t="shared" si="17"/>
        <v>0</v>
      </c>
      <c r="BM268" s="204">
        <f t="shared" si="18"/>
        <v>0</v>
      </c>
      <c r="BN268" s="204">
        <f t="shared" si="19"/>
        <v>0</v>
      </c>
    </row>
    <row r="269" spans="1:66" x14ac:dyDescent="0.25">
      <c r="A269" s="20"/>
      <c r="B269" s="737"/>
      <c r="C269" s="701"/>
      <c r="D269" s="701"/>
      <c r="E269" s="701"/>
      <c r="F269" s="701"/>
      <c r="G269" s="701"/>
      <c r="H269" s="701"/>
      <c r="I269" s="701"/>
      <c r="J269" s="701"/>
      <c r="K269" s="701"/>
      <c r="L269" s="701"/>
      <c r="M269" s="701"/>
      <c r="N269" s="701"/>
      <c r="O269" s="701"/>
      <c r="P269" s="701"/>
      <c r="Q269" s="701"/>
      <c r="R269" s="701"/>
      <c r="S269" s="701"/>
      <c r="T269" s="701"/>
      <c r="U269" s="701"/>
      <c r="V269" s="701"/>
      <c r="W269" s="701"/>
      <c r="X269" s="701"/>
      <c r="Y269" s="701"/>
      <c r="Z269" s="701"/>
      <c r="AA269" s="701"/>
      <c r="AB269" s="701"/>
      <c r="AC269" s="701"/>
      <c r="AD269" s="701"/>
      <c r="AE269" s="701"/>
      <c r="AF269" s="701"/>
      <c r="AG269" s="701"/>
      <c r="AH269" s="701"/>
      <c r="AI269" s="701"/>
      <c r="AJ269" s="701"/>
      <c r="AK269" s="701"/>
      <c r="AL269" s="701"/>
      <c r="AM269" s="702"/>
      <c r="AN269" s="702"/>
      <c r="AO269" s="702"/>
      <c r="AP269" s="702"/>
      <c r="AQ269" s="702"/>
      <c r="AR269" s="702"/>
      <c r="AS269" s="703" t="str">
        <f t="shared" si="16"/>
        <v/>
      </c>
      <c r="AT269" s="703"/>
      <c r="AU269" s="703"/>
      <c r="AV269" s="703"/>
      <c r="AW269" s="703"/>
      <c r="AX269" s="704"/>
      <c r="AY269" s="25"/>
      <c r="BA269" s="204"/>
      <c r="BB269" s="204"/>
      <c r="BC269" s="204"/>
      <c r="BD269" s="204"/>
      <c r="BE269" s="204"/>
      <c r="BF269" s="204"/>
      <c r="BG269" s="204"/>
      <c r="BH269" s="204"/>
      <c r="BI269" s="204"/>
      <c r="BJ269" s="204"/>
      <c r="BK269" s="204"/>
      <c r="BL269" s="204">
        <f t="shared" si="17"/>
        <v>0</v>
      </c>
      <c r="BM269" s="204">
        <f t="shared" si="18"/>
        <v>0</v>
      </c>
      <c r="BN269" s="204">
        <f t="shared" si="19"/>
        <v>0</v>
      </c>
    </row>
    <row r="270" spans="1:66" x14ac:dyDescent="0.25">
      <c r="A270" s="20"/>
      <c r="B270" s="735"/>
      <c r="C270" s="736"/>
      <c r="D270" s="736"/>
      <c r="E270" s="736"/>
      <c r="F270" s="736"/>
      <c r="G270" s="736"/>
      <c r="H270" s="736"/>
      <c r="I270" s="736"/>
      <c r="J270" s="736"/>
      <c r="K270" s="736"/>
      <c r="L270" s="736"/>
      <c r="M270" s="736"/>
      <c r="N270" s="736"/>
      <c r="O270" s="736"/>
      <c r="P270" s="736"/>
      <c r="Q270" s="736"/>
      <c r="R270" s="736"/>
      <c r="S270" s="736"/>
      <c r="T270" s="736"/>
      <c r="U270" s="736"/>
      <c r="V270" s="736"/>
      <c r="W270" s="736"/>
      <c r="X270" s="736"/>
      <c r="Y270" s="736"/>
      <c r="Z270" s="736"/>
      <c r="AA270" s="736"/>
      <c r="AB270" s="736"/>
      <c r="AC270" s="736"/>
      <c r="AD270" s="736"/>
      <c r="AE270" s="736"/>
      <c r="AF270" s="736"/>
      <c r="AG270" s="736"/>
      <c r="AH270" s="736"/>
      <c r="AI270" s="736"/>
      <c r="AJ270" s="736"/>
      <c r="AK270" s="736"/>
      <c r="AL270" s="736"/>
      <c r="AM270" s="740"/>
      <c r="AN270" s="740"/>
      <c r="AO270" s="740"/>
      <c r="AP270" s="740"/>
      <c r="AQ270" s="740"/>
      <c r="AR270" s="740"/>
      <c r="AS270" s="738" t="str">
        <f t="shared" si="16"/>
        <v/>
      </c>
      <c r="AT270" s="738"/>
      <c r="AU270" s="738"/>
      <c r="AV270" s="738"/>
      <c r="AW270" s="738"/>
      <c r="AX270" s="739"/>
      <c r="AY270" s="25"/>
      <c r="BA270" s="204"/>
      <c r="BB270" s="204"/>
      <c r="BC270" s="204"/>
      <c r="BD270" s="204"/>
      <c r="BE270" s="204"/>
      <c r="BF270" s="204"/>
      <c r="BG270" s="204"/>
      <c r="BH270" s="204"/>
      <c r="BI270" s="204"/>
      <c r="BJ270" s="204"/>
      <c r="BK270" s="204"/>
      <c r="BL270" s="204">
        <f t="shared" si="17"/>
        <v>0</v>
      </c>
      <c r="BM270" s="204">
        <f t="shared" si="18"/>
        <v>0</v>
      </c>
      <c r="BN270" s="204">
        <f t="shared" si="19"/>
        <v>0</v>
      </c>
    </row>
    <row r="271" spans="1:66" x14ac:dyDescent="0.25">
      <c r="A271" s="20"/>
      <c r="B271" s="737"/>
      <c r="C271" s="701"/>
      <c r="D271" s="701"/>
      <c r="E271" s="701"/>
      <c r="F271" s="701"/>
      <c r="G271" s="701"/>
      <c r="H271" s="701"/>
      <c r="I271" s="701"/>
      <c r="J271" s="701"/>
      <c r="K271" s="701"/>
      <c r="L271" s="701"/>
      <c r="M271" s="701"/>
      <c r="N271" s="701"/>
      <c r="O271" s="701"/>
      <c r="P271" s="701"/>
      <c r="Q271" s="701"/>
      <c r="R271" s="701"/>
      <c r="S271" s="701"/>
      <c r="T271" s="701"/>
      <c r="U271" s="701"/>
      <c r="V271" s="701"/>
      <c r="W271" s="701"/>
      <c r="X271" s="701"/>
      <c r="Y271" s="701"/>
      <c r="Z271" s="701"/>
      <c r="AA271" s="701"/>
      <c r="AB271" s="701"/>
      <c r="AC271" s="701"/>
      <c r="AD271" s="701"/>
      <c r="AE271" s="701"/>
      <c r="AF271" s="701"/>
      <c r="AG271" s="701"/>
      <c r="AH271" s="701"/>
      <c r="AI271" s="701"/>
      <c r="AJ271" s="701"/>
      <c r="AK271" s="701"/>
      <c r="AL271" s="701"/>
      <c r="AM271" s="702"/>
      <c r="AN271" s="702"/>
      <c r="AO271" s="702"/>
      <c r="AP271" s="702"/>
      <c r="AQ271" s="702"/>
      <c r="AR271" s="702"/>
      <c r="AS271" s="703" t="str">
        <f t="shared" si="16"/>
        <v/>
      </c>
      <c r="AT271" s="703"/>
      <c r="AU271" s="703"/>
      <c r="AV271" s="703"/>
      <c r="AW271" s="703"/>
      <c r="AX271" s="704"/>
      <c r="AY271" s="25"/>
      <c r="BA271" s="204"/>
      <c r="BB271" s="204"/>
      <c r="BC271" s="204"/>
      <c r="BD271" s="204"/>
      <c r="BE271" s="204"/>
      <c r="BF271" s="204"/>
      <c r="BG271" s="204"/>
      <c r="BH271" s="204"/>
      <c r="BI271" s="204"/>
      <c r="BJ271" s="204"/>
      <c r="BK271" s="204"/>
      <c r="BL271" s="204">
        <f t="shared" si="17"/>
        <v>0</v>
      </c>
      <c r="BM271" s="204">
        <f t="shared" si="18"/>
        <v>0</v>
      </c>
      <c r="BN271" s="204">
        <f t="shared" si="19"/>
        <v>0</v>
      </c>
    </row>
    <row r="272" spans="1:66" x14ac:dyDescent="0.25">
      <c r="A272" s="20"/>
      <c r="B272" s="735"/>
      <c r="C272" s="736"/>
      <c r="D272" s="736"/>
      <c r="E272" s="736"/>
      <c r="F272" s="736"/>
      <c r="G272" s="736"/>
      <c r="H272" s="736"/>
      <c r="I272" s="736"/>
      <c r="J272" s="736"/>
      <c r="K272" s="736"/>
      <c r="L272" s="736"/>
      <c r="M272" s="736"/>
      <c r="N272" s="736"/>
      <c r="O272" s="736"/>
      <c r="P272" s="736"/>
      <c r="Q272" s="736"/>
      <c r="R272" s="736"/>
      <c r="S272" s="736"/>
      <c r="T272" s="736"/>
      <c r="U272" s="736"/>
      <c r="V272" s="736"/>
      <c r="W272" s="736"/>
      <c r="X272" s="736"/>
      <c r="Y272" s="736"/>
      <c r="Z272" s="736"/>
      <c r="AA272" s="736"/>
      <c r="AB272" s="736"/>
      <c r="AC272" s="736"/>
      <c r="AD272" s="736"/>
      <c r="AE272" s="736"/>
      <c r="AF272" s="736"/>
      <c r="AG272" s="736"/>
      <c r="AH272" s="736"/>
      <c r="AI272" s="736"/>
      <c r="AJ272" s="736"/>
      <c r="AK272" s="736"/>
      <c r="AL272" s="736"/>
      <c r="AM272" s="740"/>
      <c r="AN272" s="740"/>
      <c r="AO272" s="740"/>
      <c r="AP272" s="740"/>
      <c r="AQ272" s="740"/>
      <c r="AR272" s="740"/>
      <c r="AS272" s="738" t="str">
        <f t="shared" si="16"/>
        <v/>
      </c>
      <c r="AT272" s="738"/>
      <c r="AU272" s="738"/>
      <c r="AV272" s="738"/>
      <c r="AW272" s="738"/>
      <c r="AX272" s="739"/>
      <c r="AY272" s="25"/>
      <c r="BA272" s="204"/>
      <c r="BB272" s="204"/>
      <c r="BC272" s="204"/>
      <c r="BD272" s="204"/>
      <c r="BE272" s="204"/>
      <c r="BF272" s="204"/>
      <c r="BG272" s="204"/>
      <c r="BH272" s="204"/>
      <c r="BI272" s="204"/>
      <c r="BJ272" s="204"/>
      <c r="BK272" s="204"/>
      <c r="BL272" s="204">
        <f t="shared" si="17"/>
        <v>0</v>
      </c>
      <c r="BM272" s="204">
        <f t="shared" si="18"/>
        <v>0</v>
      </c>
      <c r="BN272" s="204">
        <f t="shared" si="19"/>
        <v>0</v>
      </c>
    </row>
    <row r="273" spans="1:66" x14ac:dyDescent="0.25">
      <c r="A273" s="20"/>
      <c r="B273" s="737"/>
      <c r="C273" s="701"/>
      <c r="D273" s="701"/>
      <c r="E273" s="701"/>
      <c r="F273" s="701"/>
      <c r="G273" s="701"/>
      <c r="H273" s="701"/>
      <c r="I273" s="701"/>
      <c r="J273" s="701"/>
      <c r="K273" s="701"/>
      <c r="L273" s="701"/>
      <c r="M273" s="701"/>
      <c r="N273" s="701"/>
      <c r="O273" s="701"/>
      <c r="P273" s="701"/>
      <c r="Q273" s="701"/>
      <c r="R273" s="701"/>
      <c r="S273" s="701"/>
      <c r="T273" s="701"/>
      <c r="U273" s="701"/>
      <c r="V273" s="701"/>
      <c r="W273" s="701"/>
      <c r="X273" s="701"/>
      <c r="Y273" s="701"/>
      <c r="Z273" s="701"/>
      <c r="AA273" s="701"/>
      <c r="AB273" s="701"/>
      <c r="AC273" s="701"/>
      <c r="AD273" s="701"/>
      <c r="AE273" s="701"/>
      <c r="AF273" s="701"/>
      <c r="AG273" s="701"/>
      <c r="AH273" s="701"/>
      <c r="AI273" s="701"/>
      <c r="AJ273" s="701"/>
      <c r="AK273" s="701"/>
      <c r="AL273" s="701"/>
      <c r="AM273" s="702"/>
      <c r="AN273" s="702"/>
      <c r="AO273" s="702"/>
      <c r="AP273" s="702"/>
      <c r="AQ273" s="702"/>
      <c r="AR273" s="702"/>
      <c r="AS273" s="703" t="str">
        <f t="shared" si="16"/>
        <v/>
      </c>
      <c r="AT273" s="703"/>
      <c r="AU273" s="703"/>
      <c r="AV273" s="703"/>
      <c r="AW273" s="703"/>
      <c r="AX273" s="704"/>
      <c r="AY273" s="25"/>
      <c r="BA273" s="204"/>
      <c r="BB273" s="204"/>
      <c r="BC273" s="204"/>
      <c r="BD273" s="204"/>
      <c r="BE273" s="204"/>
      <c r="BF273" s="204"/>
      <c r="BG273" s="204"/>
      <c r="BH273" s="204"/>
      <c r="BI273" s="204"/>
      <c r="BJ273" s="204"/>
      <c r="BK273" s="204"/>
      <c r="BL273" s="204">
        <f t="shared" si="17"/>
        <v>0</v>
      </c>
      <c r="BM273" s="204">
        <f t="shared" si="18"/>
        <v>0</v>
      </c>
      <c r="BN273" s="204">
        <f t="shared" si="19"/>
        <v>0</v>
      </c>
    </row>
    <row r="274" spans="1:66" x14ac:dyDescent="0.25">
      <c r="A274" s="20"/>
      <c r="B274" s="735"/>
      <c r="C274" s="736"/>
      <c r="D274" s="736"/>
      <c r="E274" s="736"/>
      <c r="F274" s="736"/>
      <c r="G274" s="736"/>
      <c r="H274" s="736"/>
      <c r="I274" s="736"/>
      <c r="J274" s="736"/>
      <c r="K274" s="736"/>
      <c r="L274" s="736"/>
      <c r="M274" s="736"/>
      <c r="N274" s="736"/>
      <c r="O274" s="736"/>
      <c r="P274" s="736"/>
      <c r="Q274" s="736"/>
      <c r="R274" s="736"/>
      <c r="S274" s="736"/>
      <c r="T274" s="736"/>
      <c r="U274" s="736"/>
      <c r="V274" s="736"/>
      <c r="W274" s="736"/>
      <c r="X274" s="736"/>
      <c r="Y274" s="736"/>
      <c r="Z274" s="736"/>
      <c r="AA274" s="736"/>
      <c r="AB274" s="736"/>
      <c r="AC274" s="736"/>
      <c r="AD274" s="736"/>
      <c r="AE274" s="736"/>
      <c r="AF274" s="736"/>
      <c r="AG274" s="736"/>
      <c r="AH274" s="736"/>
      <c r="AI274" s="736"/>
      <c r="AJ274" s="736"/>
      <c r="AK274" s="736"/>
      <c r="AL274" s="736"/>
      <c r="AM274" s="740"/>
      <c r="AN274" s="740"/>
      <c r="AO274" s="740"/>
      <c r="AP274" s="740"/>
      <c r="AQ274" s="740"/>
      <c r="AR274" s="740"/>
      <c r="AS274" s="738" t="str">
        <f t="shared" si="16"/>
        <v/>
      </c>
      <c r="AT274" s="738"/>
      <c r="AU274" s="738"/>
      <c r="AV274" s="738"/>
      <c r="AW274" s="738"/>
      <c r="AX274" s="739"/>
      <c r="AY274" s="25"/>
      <c r="BA274" s="204"/>
      <c r="BB274" s="204"/>
      <c r="BC274" s="204"/>
      <c r="BD274" s="204"/>
      <c r="BE274" s="204"/>
      <c r="BF274" s="204"/>
      <c r="BG274" s="204"/>
      <c r="BH274" s="204"/>
      <c r="BI274" s="204"/>
      <c r="BJ274" s="204"/>
      <c r="BK274" s="204"/>
      <c r="BL274" s="204">
        <f t="shared" si="17"/>
        <v>0</v>
      </c>
      <c r="BM274" s="204">
        <f t="shared" si="18"/>
        <v>0</v>
      </c>
      <c r="BN274" s="204">
        <f t="shared" si="19"/>
        <v>0</v>
      </c>
    </row>
    <row r="275" spans="1:66" x14ac:dyDescent="0.25">
      <c r="A275" s="20"/>
      <c r="B275" s="737"/>
      <c r="C275" s="701"/>
      <c r="D275" s="701"/>
      <c r="E275" s="701"/>
      <c r="F275" s="701"/>
      <c r="G275" s="701"/>
      <c r="H275" s="701"/>
      <c r="I275" s="701"/>
      <c r="J275" s="701"/>
      <c r="K275" s="701"/>
      <c r="L275" s="701"/>
      <c r="M275" s="701"/>
      <c r="N275" s="701"/>
      <c r="O275" s="701"/>
      <c r="P275" s="701"/>
      <c r="Q275" s="701"/>
      <c r="R275" s="701"/>
      <c r="S275" s="701"/>
      <c r="T275" s="701"/>
      <c r="U275" s="701"/>
      <c r="V275" s="701"/>
      <c r="W275" s="701"/>
      <c r="X275" s="701"/>
      <c r="Y275" s="701"/>
      <c r="Z275" s="701"/>
      <c r="AA275" s="701"/>
      <c r="AB275" s="701"/>
      <c r="AC275" s="701"/>
      <c r="AD275" s="701"/>
      <c r="AE275" s="701"/>
      <c r="AF275" s="701"/>
      <c r="AG275" s="701"/>
      <c r="AH275" s="701"/>
      <c r="AI275" s="701"/>
      <c r="AJ275" s="701"/>
      <c r="AK275" s="701"/>
      <c r="AL275" s="701"/>
      <c r="AM275" s="702"/>
      <c r="AN275" s="702"/>
      <c r="AO275" s="702"/>
      <c r="AP275" s="702"/>
      <c r="AQ275" s="702"/>
      <c r="AR275" s="702"/>
      <c r="AS275" s="703" t="str">
        <f t="shared" si="16"/>
        <v/>
      </c>
      <c r="AT275" s="703"/>
      <c r="AU275" s="703"/>
      <c r="AV275" s="703"/>
      <c r="AW275" s="703"/>
      <c r="AX275" s="704"/>
      <c r="AY275" s="25"/>
      <c r="BA275" s="204"/>
      <c r="BB275" s="204"/>
      <c r="BC275" s="204"/>
      <c r="BD275" s="204"/>
      <c r="BE275" s="204"/>
      <c r="BF275" s="204"/>
      <c r="BG275" s="204"/>
      <c r="BH275" s="204"/>
      <c r="BI275" s="204"/>
      <c r="BJ275" s="204"/>
      <c r="BK275" s="204"/>
      <c r="BL275" s="204">
        <f t="shared" si="17"/>
        <v>0</v>
      </c>
      <c r="BM275" s="204">
        <f t="shared" si="18"/>
        <v>0</v>
      </c>
      <c r="BN275" s="204">
        <f t="shared" si="19"/>
        <v>0</v>
      </c>
    </row>
    <row r="276" spans="1:66" ht="15.75" thickBot="1" x14ac:dyDescent="0.3">
      <c r="A276" s="20"/>
      <c r="B276" s="730"/>
      <c r="C276" s="731"/>
      <c r="D276" s="731"/>
      <c r="E276" s="731"/>
      <c r="F276" s="731"/>
      <c r="G276" s="731"/>
      <c r="H276" s="731"/>
      <c r="I276" s="731"/>
      <c r="J276" s="731"/>
      <c r="K276" s="731"/>
      <c r="L276" s="731"/>
      <c r="M276" s="731"/>
      <c r="N276" s="731"/>
      <c r="O276" s="731"/>
      <c r="P276" s="731"/>
      <c r="Q276" s="731"/>
      <c r="R276" s="731"/>
      <c r="S276" s="731"/>
      <c r="T276" s="731"/>
      <c r="U276" s="731"/>
      <c r="V276" s="731"/>
      <c r="W276" s="731"/>
      <c r="X276" s="731"/>
      <c r="Y276" s="731"/>
      <c r="Z276" s="731"/>
      <c r="AA276" s="731"/>
      <c r="AB276" s="731"/>
      <c r="AC276" s="731"/>
      <c r="AD276" s="731"/>
      <c r="AE276" s="731"/>
      <c r="AF276" s="731"/>
      <c r="AG276" s="731"/>
      <c r="AH276" s="731"/>
      <c r="AI276" s="731"/>
      <c r="AJ276" s="731"/>
      <c r="AK276" s="731"/>
      <c r="AL276" s="731"/>
      <c r="AM276" s="732"/>
      <c r="AN276" s="732"/>
      <c r="AO276" s="732"/>
      <c r="AP276" s="732"/>
      <c r="AQ276" s="732"/>
      <c r="AR276" s="732"/>
      <c r="AS276" s="733" t="str">
        <f t="shared" si="16"/>
        <v/>
      </c>
      <c r="AT276" s="733"/>
      <c r="AU276" s="733"/>
      <c r="AV276" s="733"/>
      <c r="AW276" s="733"/>
      <c r="AX276" s="734"/>
      <c r="AY276" s="25"/>
      <c r="BA276" s="204"/>
      <c r="BB276" s="204"/>
      <c r="BC276" s="204"/>
      <c r="BD276" s="204"/>
      <c r="BE276" s="204"/>
      <c r="BF276" s="204"/>
      <c r="BG276" s="204"/>
      <c r="BH276" s="204"/>
      <c r="BI276" s="204"/>
      <c r="BJ276" s="204"/>
      <c r="BK276" s="204"/>
      <c r="BL276" s="204">
        <f t="shared" si="17"/>
        <v>0</v>
      </c>
      <c r="BM276" s="204">
        <f t="shared" si="18"/>
        <v>0</v>
      </c>
      <c r="BN276" s="204">
        <f t="shared" si="19"/>
        <v>0</v>
      </c>
    </row>
    <row r="277" spans="1:66" ht="10.5" customHeight="1" thickBot="1" x14ac:dyDescent="0.3">
      <c r="A277" s="26"/>
      <c r="B277" s="22"/>
      <c r="C277" s="22"/>
      <c r="D277" s="22"/>
      <c r="E277" s="22"/>
      <c r="F277" s="22"/>
      <c r="G277" s="22"/>
      <c r="H277" s="22"/>
      <c r="I277" s="22"/>
      <c r="J277" s="22"/>
      <c r="K277" s="22"/>
      <c r="L277" s="22"/>
      <c r="M277" s="22"/>
      <c r="N277" s="22"/>
      <c r="O277" s="22"/>
      <c r="P277" s="22"/>
      <c r="Q277" s="22"/>
      <c r="R277" s="22"/>
      <c r="S277" s="22"/>
      <c r="T277" s="22"/>
      <c r="U277" s="22"/>
      <c r="V277" s="22"/>
      <c r="W277" s="22"/>
      <c r="X277" s="22"/>
      <c r="Y277" s="22"/>
      <c r="Z277" s="22"/>
      <c r="AA277" s="22"/>
      <c r="AB277" s="22"/>
      <c r="AC277" s="22"/>
      <c r="AD277" s="22"/>
      <c r="AE277" s="22"/>
      <c r="AF277" s="22"/>
      <c r="AG277" s="22"/>
      <c r="AH277" s="22"/>
      <c r="AI277" s="22"/>
      <c r="AJ277" s="22"/>
      <c r="AK277" s="22"/>
      <c r="AL277" s="22"/>
      <c r="AM277" s="22"/>
      <c r="AN277" s="22"/>
      <c r="AO277" s="22"/>
      <c r="AP277" s="22"/>
      <c r="AQ277" s="22"/>
      <c r="AR277" s="22"/>
      <c r="AS277" s="22"/>
      <c r="AT277" s="22"/>
      <c r="AU277" s="22"/>
      <c r="AV277" s="22"/>
      <c r="AW277" s="22"/>
      <c r="AX277" s="22"/>
      <c r="AY277" s="23"/>
    </row>
    <row r="278" spans="1:66" ht="16.149999999999999" customHeight="1" thickTop="1" x14ac:dyDescent="0.25"/>
    <row r="281" spans="1:66" ht="18.600000000000001" customHeight="1" x14ac:dyDescent="0.25"/>
    <row r="282" spans="1:66" ht="15" customHeight="1" x14ac:dyDescent="0.25"/>
    <row r="283" spans="1:66" ht="30" customHeight="1" x14ac:dyDescent="0.25"/>
    <row r="284" spans="1:66" ht="30" customHeight="1" x14ac:dyDescent="0.25"/>
    <row r="285" spans="1:66" ht="30" customHeight="1" x14ac:dyDescent="0.25"/>
    <row r="286" spans="1:66" ht="30" customHeight="1" x14ac:dyDescent="0.25"/>
    <row r="287" spans="1:66" ht="30" customHeight="1" x14ac:dyDescent="0.25"/>
    <row r="288" spans="1:66" ht="30" customHeight="1" x14ac:dyDescent="0.25"/>
    <row r="289" ht="30" customHeight="1" x14ac:dyDescent="0.25"/>
    <row r="290" ht="30" customHeight="1" x14ac:dyDescent="0.25"/>
    <row r="291" ht="30" customHeight="1" x14ac:dyDescent="0.25"/>
    <row r="292" ht="30" customHeight="1" x14ac:dyDescent="0.25"/>
    <row r="293" ht="16.149999999999999" customHeight="1" x14ac:dyDescent="0.25"/>
    <row r="296" ht="18.600000000000001" customHeight="1" x14ac:dyDescent="0.25"/>
    <row r="297" ht="15" customHeight="1" x14ac:dyDescent="0.25"/>
    <row r="298" ht="30" customHeight="1" x14ac:dyDescent="0.25"/>
    <row r="299" ht="30" customHeight="1" x14ac:dyDescent="0.25"/>
    <row r="300" ht="30" customHeight="1" x14ac:dyDescent="0.25"/>
    <row r="301" ht="30" customHeight="1" x14ac:dyDescent="0.25"/>
    <row r="302" ht="30" customHeight="1" x14ac:dyDescent="0.25"/>
    <row r="303" ht="30" customHeight="1" x14ac:dyDescent="0.25"/>
    <row r="304" ht="30" customHeight="1" x14ac:dyDescent="0.25"/>
    <row r="305" ht="30" customHeight="1" x14ac:dyDescent="0.25"/>
    <row r="306" ht="30" customHeight="1" x14ac:dyDescent="0.25"/>
    <row r="307" ht="30" customHeight="1" x14ac:dyDescent="0.25"/>
    <row r="308" ht="16.149999999999999" customHeight="1" x14ac:dyDescent="0.25"/>
    <row r="310" ht="9" customHeight="1" x14ac:dyDescent="0.25"/>
  </sheetData>
  <sheetProtection algorithmName="SHA-512" hashValue="oBl3LJiEouubYTFs9Hgy0QAZgRwYbccAmlCe5j2RiEPMe8dtpmOBUBToI4e30MmTTByGhZdEmSx2JUaTZz3bvw==" saltValue="Z7pb85vDokRJ+/JPzclhhg==" spinCount="100000" sheet="1" selectLockedCells="1"/>
  <dataConsolidate/>
  <mergeCells count="1082">
    <mergeCell ref="O269:V269"/>
    <mergeCell ref="W269:AD269"/>
    <mergeCell ref="AE269:AL269"/>
    <mergeCell ref="B205:AD205"/>
    <mergeCell ref="AE205:AJ205"/>
    <mergeCell ref="AK205:AQ205"/>
    <mergeCell ref="AR205:AX205"/>
    <mergeCell ref="B206:AD206"/>
    <mergeCell ref="AE206:AJ206"/>
    <mergeCell ref="AK206:AQ206"/>
    <mergeCell ref="AR206:AX206"/>
    <mergeCell ref="B207:AD207"/>
    <mergeCell ref="AE207:AJ207"/>
    <mergeCell ref="AK207:AQ207"/>
    <mergeCell ref="AR207:AX207"/>
    <mergeCell ref="O267:V267"/>
    <mergeCell ref="W267:AD267"/>
    <mergeCell ref="AE267:AL267"/>
    <mergeCell ref="O268:V268"/>
    <mergeCell ref="W268:AD268"/>
    <mergeCell ref="AE268:AL268"/>
    <mergeCell ref="B243:AD243"/>
    <mergeCell ref="AE243:AJ243"/>
    <mergeCell ref="AK243:AQ243"/>
    <mergeCell ref="AR243:AX243"/>
    <mergeCell ref="B244:AD244"/>
    <mergeCell ref="AE244:AJ244"/>
    <mergeCell ref="AK244:AQ244"/>
    <mergeCell ref="AR244:AX244"/>
    <mergeCell ref="AR245:AX245"/>
    <mergeCell ref="B246:AD246"/>
    <mergeCell ref="AE246:AJ246"/>
    <mergeCell ref="AR201:AX201"/>
    <mergeCell ref="B202:AD202"/>
    <mergeCell ref="AE202:AJ202"/>
    <mergeCell ref="AK202:AQ202"/>
    <mergeCell ref="AR202:AX202"/>
    <mergeCell ref="B203:AD203"/>
    <mergeCell ref="AE203:AJ203"/>
    <mergeCell ref="AK203:AQ203"/>
    <mergeCell ref="AR203:AX203"/>
    <mergeCell ref="B204:AD204"/>
    <mergeCell ref="AE204:AJ204"/>
    <mergeCell ref="AK204:AQ204"/>
    <mergeCell ref="AR196:AX196"/>
    <mergeCell ref="B197:AD197"/>
    <mergeCell ref="AE197:AJ197"/>
    <mergeCell ref="AK197:AQ197"/>
    <mergeCell ref="AR197:AX197"/>
    <mergeCell ref="B198:AD198"/>
    <mergeCell ref="AE198:AJ198"/>
    <mergeCell ref="AK198:AQ198"/>
    <mergeCell ref="AR198:AX198"/>
    <mergeCell ref="AR199:AX199"/>
    <mergeCell ref="B200:AD200"/>
    <mergeCell ref="AE200:AJ200"/>
    <mergeCell ref="AK200:AQ200"/>
    <mergeCell ref="AR200:AX200"/>
    <mergeCell ref="B201:AD201"/>
    <mergeCell ref="AE201:AJ201"/>
    <mergeCell ref="AK201:AQ201"/>
    <mergeCell ref="H104:R105"/>
    <mergeCell ref="S104:AJ104"/>
    <mergeCell ref="B110:G110"/>
    <mergeCell ref="H110:R110"/>
    <mergeCell ref="AK104:AQ105"/>
    <mergeCell ref="B104:G105"/>
    <mergeCell ref="AR106:AX106"/>
    <mergeCell ref="AK106:AQ106"/>
    <mergeCell ref="H106:R106"/>
    <mergeCell ref="B106:G106"/>
    <mergeCell ref="B111:G111"/>
    <mergeCell ref="H111:R111"/>
    <mergeCell ref="B88:AD88"/>
    <mergeCell ref="AE88:AJ88"/>
    <mergeCell ref="AK88:AQ88"/>
    <mergeCell ref="B39:AD39"/>
    <mergeCell ref="AE39:AJ39"/>
    <mergeCell ref="AK39:AQ39"/>
    <mergeCell ref="AR39:AX39"/>
    <mergeCell ref="B40:AD40"/>
    <mergeCell ref="AE40:AJ40"/>
    <mergeCell ref="AK40:AQ40"/>
    <mergeCell ref="AR40:AX40"/>
    <mergeCell ref="AE44:AJ44"/>
    <mergeCell ref="AK44:AQ44"/>
    <mergeCell ref="AR44:AX44"/>
    <mergeCell ref="AR41:AX41"/>
    <mergeCell ref="B42:AD42"/>
    <mergeCell ref="B43:AD43"/>
    <mergeCell ref="B54:AD54"/>
    <mergeCell ref="AE54:AJ54"/>
    <mergeCell ref="AK54:AQ54"/>
    <mergeCell ref="B36:AD36"/>
    <mergeCell ref="AE36:AJ36"/>
    <mergeCell ref="AK36:AQ36"/>
    <mergeCell ref="AR36:AX36"/>
    <mergeCell ref="B37:AD37"/>
    <mergeCell ref="AE37:AJ37"/>
    <mergeCell ref="AK37:AQ37"/>
    <mergeCell ref="AR37:AX37"/>
    <mergeCell ref="B34:AD34"/>
    <mergeCell ref="AE31:AJ31"/>
    <mergeCell ref="AE32:AJ32"/>
    <mergeCell ref="AK32:AQ32"/>
    <mergeCell ref="AE34:AJ34"/>
    <mergeCell ref="AK34:AQ34"/>
    <mergeCell ref="AR33:AX33"/>
    <mergeCell ref="B191:AX191"/>
    <mergeCell ref="B192:AD192"/>
    <mergeCell ref="AE192:AJ192"/>
    <mergeCell ref="AK192:AQ192"/>
    <mergeCell ref="AR192:AX192"/>
    <mergeCell ref="S105:AA105"/>
    <mergeCell ref="AB105:AJ105"/>
    <mergeCell ref="AB106:AJ106"/>
    <mergeCell ref="S106:AA106"/>
    <mergeCell ref="AB107:AJ107"/>
    <mergeCell ref="S107:AA107"/>
    <mergeCell ref="S108:AA108"/>
    <mergeCell ref="AB108:AJ108"/>
    <mergeCell ref="S109:AA109"/>
    <mergeCell ref="AB109:AJ109"/>
    <mergeCell ref="S110:AA110"/>
    <mergeCell ref="AB110:AJ110"/>
    <mergeCell ref="A1:AX1"/>
    <mergeCell ref="A5:AX5"/>
    <mergeCell ref="B17:AX17"/>
    <mergeCell ref="B19:AD19"/>
    <mergeCell ref="B29:AD29"/>
    <mergeCell ref="B24:AD24"/>
    <mergeCell ref="B23:AD23"/>
    <mergeCell ref="B22:AD22"/>
    <mergeCell ref="B21:AD21"/>
    <mergeCell ref="B20:AD20"/>
    <mergeCell ref="AL15:AS15"/>
    <mergeCell ref="AE20:AJ20"/>
    <mergeCell ref="E2:AS3"/>
    <mergeCell ref="AE24:AJ24"/>
    <mergeCell ref="AR21:AX21"/>
    <mergeCell ref="AE22:AJ22"/>
    <mergeCell ref="AR22:AX22"/>
    <mergeCell ref="O13:U13"/>
    <mergeCell ref="O15:U15"/>
    <mergeCell ref="X9:AS9"/>
    <mergeCell ref="O11:U11"/>
    <mergeCell ref="B7:I7"/>
    <mergeCell ref="J7:Y7"/>
    <mergeCell ref="AB7:AK7"/>
    <mergeCell ref="B27:AD27"/>
    <mergeCell ref="AK28:AQ28"/>
    <mergeCell ref="AE27:AJ27"/>
    <mergeCell ref="AK27:AQ27"/>
    <mergeCell ref="X13:AK13"/>
    <mergeCell ref="AL13:AS13"/>
    <mergeCell ref="AR28:AX28"/>
    <mergeCell ref="AR27:AX27"/>
    <mergeCell ref="BA2:BK2"/>
    <mergeCell ref="BA3:BK9"/>
    <mergeCell ref="AL7:AT7"/>
    <mergeCell ref="B26:AD26"/>
    <mergeCell ref="AE26:AJ26"/>
    <mergeCell ref="AK26:AQ26"/>
    <mergeCell ref="AR26:AX26"/>
    <mergeCell ref="AR24:AX24"/>
    <mergeCell ref="AK24:AQ24"/>
    <mergeCell ref="X15:AK15"/>
    <mergeCell ref="C9:W9"/>
    <mergeCell ref="B11:N11"/>
    <mergeCell ref="AR20:AX20"/>
    <mergeCell ref="AR19:AX19"/>
    <mergeCell ref="B18:AX18"/>
    <mergeCell ref="B13:N13"/>
    <mergeCell ref="AE19:AJ19"/>
    <mergeCell ref="AK22:AQ22"/>
    <mergeCell ref="AK21:AQ21"/>
    <mergeCell ref="AK20:AQ20"/>
    <mergeCell ref="X11:AK11"/>
    <mergeCell ref="AL11:AS11"/>
    <mergeCell ref="AK19:AQ19"/>
    <mergeCell ref="B15:N15"/>
    <mergeCell ref="AE21:AJ21"/>
    <mergeCell ref="AR23:AX23"/>
    <mergeCell ref="AK23:AQ23"/>
    <mergeCell ref="AE23:AJ23"/>
    <mergeCell ref="AR25:AX25"/>
    <mergeCell ref="B28:AD28"/>
    <mergeCell ref="AE28:AJ28"/>
    <mergeCell ref="B25:AD25"/>
    <mergeCell ref="AE25:AJ25"/>
    <mergeCell ref="AK25:AQ25"/>
    <mergeCell ref="AR31:AX31"/>
    <mergeCell ref="AE29:AJ29"/>
    <mergeCell ref="AR29:AX29"/>
    <mergeCell ref="AE30:AJ30"/>
    <mergeCell ref="AK31:AQ31"/>
    <mergeCell ref="AK30:AQ30"/>
    <mergeCell ref="AR32:AX32"/>
    <mergeCell ref="AR30:AX30"/>
    <mergeCell ref="AK29:AQ29"/>
    <mergeCell ref="B32:AD32"/>
    <mergeCell ref="B33:AD33"/>
    <mergeCell ref="AE33:AJ33"/>
    <mergeCell ref="AK33:AQ33"/>
    <mergeCell ref="B31:AD31"/>
    <mergeCell ref="B30:AD30"/>
    <mergeCell ref="B38:AD38"/>
    <mergeCell ref="AE38:AJ38"/>
    <mergeCell ref="AK38:AQ38"/>
    <mergeCell ref="AR38:AX38"/>
    <mergeCell ref="AR34:AX34"/>
    <mergeCell ref="B35:AX35"/>
    <mergeCell ref="AK48:AQ48"/>
    <mergeCell ref="AR48:AX48"/>
    <mergeCell ref="AE47:AJ47"/>
    <mergeCell ref="AK47:AQ47"/>
    <mergeCell ref="AR47:AX47"/>
    <mergeCell ref="B41:AD41"/>
    <mergeCell ref="AR45:AX45"/>
    <mergeCell ref="AE46:AJ46"/>
    <mergeCell ref="AK46:AQ46"/>
    <mergeCell ref="AR46:AX46"/>
    <mergeCell ref="AE42:AJ42"/>
    <mergeCell ref="AK42:AQ42"/>
    <mergeCell ref="AR42:AX42"/>
    <mergeCell ref="B47:AD47"/>
    <mergeCell ref="B48:AD48"/>
    <mergeCell ref="AE48:AJ48"/>
    <mergeCell ref="AE45:AJ45"/>
    <mergeCell ref="AK45:AQ45"/>
    <mergeCell ref="AE41:AJ41"/>
    <mergeCell ref="AK41:AQ41"/>
    <mergeCell ref="B44:AD44"/>
    <mergeCell ref="B45:AD45"/>
    <mergeCell ref="B46:AD46"/>
    <mergeCell ref="AE43:AJ43"/>
    <mergeCell ref="AK43:AQ43"/>
    <mergeCell ref="AR43:AX43"/>
    <mergeCell ref="AR54:AX54"/>
    <mergeCell ref="B49:AD49"/>
    <mergeCell ref="AE49:AJ49"/>
    <mergeCell ref="AK49:AQ49"/>
    <mergeCell ref="AR49:AX49"/>
    <mergeCell ref="B50:AD50"/>
    <mergeCell ref="AE50:AJ50"/>
    <mergeCell ref="AK50:AQ50"/>
    <mergeCell ref="AR50:AX50"/>
    <mergeCell ref="AK51:AQ51"/>
    <mergeCell ref="AR51:AX51"/>
    <mergeCell ref="B51:AD51"/>
    <mergeCell ref="AE51:AJ51"/>
    <mergeCell ref="B52:AX52"/>
    <mergeCell ref="B53:AD53"/>
    <mergeCell ref="AE53:AJ53"/>
    <mergeCell ref="AK53:AQ53"/>
    <mergeCell ref="AR53:AX53"/>
    <mergeCell ref="B55:AD55"/>
    <mergeCell ref="AE55:AJ55"/>
    <mergeCell ref="AK55:AQ55"/>
    <mergeCell ref="AR55:AX55"/>
    <mergeCell ref="B56:AD56"/>
    <mergeCell ref="AE56:AJ56"/>
    <mergeCell ref="AK56:AQ56"/>
    <mergeCell ref="AR56:AX56"/>
    <mergeCell ref="B57:AD57"/>
    <mergeCell ref="AE57:AJ57"/>
    <mergeCell ref="AK57:AQ57"/>
    <mergeCell ref="AR57:AX57"/>
    <mergeCell ref="B58:AD58"/>
    <mergeCell ref="AE58:AJ58"/>
    <mergeCell ref="AK58:AQ58"/>
    <mergeCell ref="AR58:AX58"/>
    <mergeCell ref="B59:AD59"/>
    <mergeCell ref="AE59:AJ59"/>
    <mergeCell ref="AK59:AQ59"/>
    <mergeCell ref="AR59:AX59"/>
    <mergeCell ref="B60:AD60"/>
    <mergeCell ref="AE60:AJ60"/>
    <mergeCell ref="AK60:AQ60"/>
    <mergeCell ref="AR60:AX60"/>
    <mergeCell ref="B61:AD61"/>
    <mergeCell ref="AE61:AJ61"/>
    <mergeCell ref="AK61:AQ61"/>
    <mergeCell ref="AR61:AX61"/>
    <mergeCell ref="B62:AD62"/>
    <mergeCell ref="AE62:AJ62"/>
    <mergeCell ref="AK62:AQ62"/>
    <mergeCell ref="AR62:AX62"/>
    <mergeCell ref="B63:AD63"/>
    <mergeCell ref="AE63:AJ63"/>
    <mergeCell ref="AK63:AQ63"/>
    <mergeCell ref="AR63:AX63"/>
    <mergeCell ref="B64:AD64"/>
    <mergeCell ref="AE64:AJ64"/>
    <mergeCell ref="AK64:AQ64"/>
    <mergeCell ref="AR64:AX64"/>
    <mergeCell ref="B65:AD65"/>
    <mergeCell ref="AE65:AJ65"/>
    <mergeCell ref="AK65:AQ65"/>
    <mergeCell ref="AR65:AX65"/>
    <mergeCell ref="B66:AD66"/>
    <mergeCell ref="AE66:AJ66"/>
    <mergeCell ref="AK66:AQ66"/>
    <mergeCell ref="AR66:AX66"/>
    <mergeCell ref="B67:AD67"/>
    <mergeCell ref="AE67:AJ67"/>
    <mergeCell ref="AK67:AQ67"/>
    <mergeCell ref="AR67:AX67"/>
    <mergeCell ref="B68:AD68"/>
    <mergeCell ref="AE68:AJ68"/>
    <mergeCell ref="AK68:AQ68"/>
    <mergeCell ref="AR68:AX68"/>
    <mergeCell ref="B69:AX69"/>
    <mergeCell ref="B70:AD70"/>
    <mergeCell ref="AE70:AJ70"/>
    <mergeCell ref="AK70:AQ70"/>
    <mergeCell ref="AR70:AX70"/>
    <mergeCell ref="B71:AD71"/>
    <mergeCell ref="AE71:AJ71"/>
    <mergeCell ref="AK71:AQ71"/>
    <mergeCell ref="AR71:AX71"/>
    <mergeCell ref="B72:AD72"/>
    <mergeCell ref="AE72:AJ72"/>
    <mergeCell ref="AK72:AQ72"/>
    <mergeCell ref="AR72:AX72"/>
    <mergeCell ref="B73:AD73"/>
    <mergeCell ref="AE73:AJ73"/>
    <mergeCell ref="AK73:AQ73"/>
    <mergeCell ref="AR73:AX73"/>
    <mergeCell ref="B74:AD74"/>
    <mergeCell ref="AE74:AJ74"/>
    <mergeCell ref="AK74:AQ74"/>
    <mergeCell ref="AR74:AX74"/>
    <mergeCell ref="B84:AD84"/>
    <mergeCell ref="AE84:AJ84"/>
    <mergeCell ref="AK84:AQ84"/>
    <mergeCell ref="AR84:AX84"/>
    <mergeCell ref="B75:AD75"/>
    <mergeCell ref="AE75:AJ75"/>
    <mergeCell ref="AK75:AQ75"/>
    <mergeCell ref="AR75:AX75"/>
    <mergeCell ref="B76:AD76"/>
    <mergeCell ref="AE76:AJ76"/>
    <mergeCell ref="AK76:AQ76"/>
    <mergeCell ref="AR76:AX76"/>
    <mergeCell ref="B77:AD77"/>
    <mergeCell ref="AE77:AJ77"/>
    <mergeCell ref="AK77:AQ77"/>
    <mergeCell ref="AR77:AX77"/>
    <mergeCell ref="B78:AD78"/>
    <mergeCell ref="AE78:AJ78"/>
    <mergeCell ref="AK78:AQ78"/>
    <mergeCell ref="AR78:AX78"/>
    <mergeCell ref="B79:AD79"/>
    <mergeCell ref="AE79:AJ79"/>
    <mergeCell ref="AK79:AQ79"/>
    <mergeCell ref="AR79:AX79"/>
    <mergeCell ref="B85:AD85"/>
    <mergeCell ref="AE85:AJ85"/>
    <mergeCell ref="AK85:AQ85"/>
    <mergeCell ref="AR85:AX85"/>
    <mergeCell ref="B86:AX86"/>
    <mergeCell ref="B87:AD87"/>
    <mergeCell ref="AE87:AJ87"/>
    <mergeCell ref="AK87:AQ87"/>
    <mergeCell ref="AR87:AX87"/>
    <mergeCell ref="AR88:AX88"/>
    <mergeCell ref="B89:AD89"/>
    <mergeCell ref="AE89:AJ89"/>
    <mergeCell ref="AK89:AQ89"/>
    <mergeCell ref="AR89:AX89"/>
    <mergeCell ref="B90:AD90"/>
    <mergeCell ref="AE90:AJ90"/>
    <mergeCell ref="B80:AD80"/>
    <mergeCell ref="AE80:AJ80"/>
    <mergeCell ref="AK80:AQ80"/>
    <mergeCell ref="AR80:AX80"/>
    <mergeCell ref="B81:AD81"/>
    <mergeCell ref="AE81:AJ81"/>
    <mergeCell ref="AK81:AQ81"/>
    <mergeCell ref="AR81:AX81"/>
    <mergeCell ref="B82:AD82"/>
    <mergeCell ref="AE82:AJ82"/>
    <mergeCell ref="AK82:AQ82"/>
    <mergeCell ref="AR82:AX82"/>
    <mergeCell ref="B83:AD83"/>
    <mergeCell ref="AE83:AJ83"/>
    <mergeCell ref="AK83:AQ83"/>
    <mergeCell ref="AR83:AX83"/>
    <mergeCell ref="B95:AD95"/>
    <mergeCell ref="AE95:AJ95"/>
    <mergeCell ref="AK95:AQ95"/>
    <mergeCell ref="AR95:AX95"/>
    <mergeCell ref="B96:AD96"/>
    <mergeCell ref="AE96:AJ96"/>
    <mergeCell ref="AK96:AQ96"/>
    <mergeCell ref="AR96:AX96"/>
    <mergeCell ref="B97:AD97"/>
    <mergeCell ref="AE97:AJ97"/>
    <mergeCell ref="AK97:AQ97"/>
    <mergeCell ref="AR97:AX97"/>
    <mergeCell ref="AK90:AQ90"/>
    <mergeCell ref="AR90:AX90"/>
    <mergeCell ref="B91:AD91"/>
    <mergeCell ref="AE91:AJ91"/>
    <mergeCell ref="AK91:AQ91"/>
    <mergeCell ref="AR91:AX91"/>
    <mergeCell ref="B92:AD92"/>
    <mergeCell ref="AE92:AJ92"/>
    <mergeCell ref="AK92:AQ92"/>
    <mergeCell ref="AR92:AX92"/>
    <mergeCell ref="B93:AD93"/>
    <mergeCell ref="AE93:AJ93"/>
    <mergeCell ref="AK93:AQ93"/>
    <mergeCell ref="AR93:AX93"/>
    <mergeCell ref="B94:AD94"/>
    <mergeCell ref="AE94:AJ94"/>
    <mergeCell ref="AK94:AQ94"/>
    <mergeCell ref="AR94:AX94"/>
    <mergeCell ref="B98:AD98"/>
    <mergeCell ref="AE98:AJ98"/>
    <mergeCell ref="AK98:AQ98"/>
    <mergeCell ref="AR98:AX98"/>
    <mergeCell ref="B99:AD99"/>
    <mergeCell ref="AE99:AJ99"/>
    <mergeCell ref="AK99:AQ99"/>
    <mergeCell ref="AR99:AX99"/>
    <mergeCell ref="B109:G109"/>
    <mergeCell ref="H109:R109"/>
    <mergeCell ref="AK109:AQ109"/>
    <mergeCell ref="AR109:AX109"/>
    <mergeCell ref="AK107:AQ107"/>
    <mergeCell ref="AR107:AX107"/>
    <mergeCell ref="B108:G108"/>
    <mergeCell ref="H108:R108"/>
    <mergeCell ref="AK108:AQ108"/>
    <mergeCell ref="AR108:AX108"/>
    <mergeCell ref="B100:AD100"/>
    <mergeCell ref="AE100:AJ100"/>
    <mergeCell ref="AK100:AQ100"/>
    <mergeCell ref="AR100:AX100"/>
    <mergeCell ref="B101:AD101"/>
    <mergeCell ref="AE101:AJ101"/>
    <mergeCell ref="AK101:AQ101"/>
    <mergeCell ref="AR101:AX101"/>
    <mergeCell ref="B102:AD102"/>
    <mergeCell ref="AE102:AJ102"/>
    <mergeCell ref="AK102:AQ102"/>
    <mergeCell ref="AR102:AX102"/>
    <mergeCell ref="B103:AX103"/>
    <mergeCell ref="AR104:AX105"/>
    <mergeCell ref="AK111:AQ111"/>
    <mergeCell ref="AR111:AX111"/>
    <mergeCell ref="B112:G112"/>
    <mergeCell ref="H112:R112"/>
    <mergeCell ref="AK112:AQ112"/>
    <mergeCell ref="AR112:AX112"/>
    <mergeCell ref="B113:G113"/>
    <mergeCell ref="H113:R113"/>
    <mergeCell ref="AK113:AQ113"/>
    <mergeCell ref="AR113:AX113"/>
    <mergeCell ref="AB112:AJ112"/>
    <mergeCell ref="S113:AA113"/>
    <mergeCell ref="AB113:AJ113"/>
    <mergeCell ref="B107:G107"/>
    <mergeCell ref="H107:R107"/>
    <mergeCell ref="B114:G114"/>
    <mergeCell ref="AK110:AQ110"/>
    <mergeCell ref="AR110:AX110"/>
    <mergeCell ref="S111:AA111"/>
    <mergeCell ref="AB111:AJ111"/>
    <mergeCell ref="S112:AA112"/>
    <mergeCell ref="B115:G115"/>
    <mergeCell ref="H115:R115"/>
    <mergeCell ref="AK115:AQ115"/>
    <mergeCell ref="AR115:AX115"/>
    <mergeCell ref="S114:AA114"/>
    <mergeCell ref="AB114:AJ114"/>
    <mergeCell ref="S115:AA115"/>
    <mergeCell ref="AB115:AJ115"/>
    <mergeCell ref="B116:G116"/>
    <mergeCell ref="H116:R116"/>
    <mergeCell ref="AK116:AQ116"/>
    <mergeCell ref="AR116:AX116"/>
    <mergeCell ref="H114:R114"/>
    <mergeCell ref="AK114:AQ114"/>
    <mergeCell ref="AR114:AX114"/>
    <mergeCell ref="B117:G117"/>
    <mergeCell ref="H117:R117"/>
    <mergeCell ref="AK117:AQ117"/>
    <mergeCell ref="AR117:AX117"/>
    <mergeCell ref="S116:AA116"/>
    <mergeCell ref="AB116:AJ116"/>
    <mergeCell ref="S117:AA117"/>
    <mergeCell ref="AB117:AJ117"/>
    <mergeCell ref="B120:G120"/>
    <mergeCell ref="H120:R120"/>
    <mergeCell ref="AK120:AQ120"/>
    <mergeCell ref="AR120:AX120"/>
    <mergeCell ref="B123:AX123"/>
    <mergeCell ref="B124:AD124"/>
    <mergeCell ref="AE124:AJ124"/>
    <mergeCell ref="AK124:AQ124"/>
    <mergeCell ref="AR124:AX124"/>
    <mergeCell ref="B122:AX122"/>
    <mergeCell ref="S120:AA120"/>
    <mergeCell ref="AB120:AJ120"/>
    <mergeCell ref="B125:AD125"/>
    <mergeCell ref="AE125:AJ125"/>
    <mergeCell ref="AK125:AQ125"/>
    <mergeCell ref="AR125:AX125"/>
    <mergeCell ref="B118:G118"/>
    <mergeCell ref="H118:R118"/>
    <mergeCell ref="AK118:AQ118"/>
    <mergeCell ref="AR118:AX118"/>
    <mergeCell ref="B119:G119"/>
    <mergeCell ref="H119:R119"/>
    <mergeCell ref="AK119:AQ119"/>
    <mergeCell ref="AR119:AX119"/>
    <mergeCell ref="S118:AA118"/>
    <mergeCell ref="AB118:AJ118"/>
    <mergeCell ref="S119:AA119"/>
    <mergeCell ref="AB119:AJ119"/>
    <mergeCell ref="B126:AD126"/>
    <mergeCell ref="AE126:AJ126"/>
    <mergeCell ref="AK126:AQ126"/>
    <mergeCell ref="AR126:AX126"/>
    <mergeCell ref="B127:AD127"/>
    <mergeCell ref="AE127:AJ127"/>
    <mergeCell ref="AK127:AQ127"/>
    <mergeCell ref="AR127:AX127"/>
    <mergeCell ref="B139:AD139"/>
    <mergeCell ref="AE139:AJ139"/>
    <mergeCell ref="AK139:AQ139"/>
    <mergeCell ref="AR139:AX139"/>
    <mergeCell ref="B130:AD130"/>
    <mergeCell ref="AE130:AJ130"/>
    <mergeCell ref="AK130:AQ130"/>
    <mergeCell ref="AR130:AX130"/>
    <mergeCell ref="B131:AD131"/>
    <mergeCell ref="AE131:AJ131"/>
    <mergeCell ref="AK131:AQ131"/>
    <mergeCell ref="AR131:AX131"/>
    <mergeCell ref="B132:AD132"/>
    <mergeCell ref="AE132:AJ132"/>
    <mergeCell ref="AK132:AQ132"/>
    <mergeCell ref="AR132:AX132"/>
    <mergeCell ref="B128:AD128"/>
    <mergeCell ref="AE128:AJ128"/>
    <mergeCell ref="AK128:AQ128"/>
    <mergeCell ref="AR128:AX128"/>
    <mergeCell ref="B129:AD129"/>
    <mergeCell ref="AE129:AJ129"/>
    <mergeCell ref="AK129:AQ129"/>
    <mergeCell ref="AR129:AX129"/>
    <mergeCell ref="B133:AD133"/>
    <mergeCell ref="AE133:AJ133"/>
    <mergeCell ref="AK133:AQ133"/>
    <mergeCell ref="AR133:AX133"/>
    <mergeCell ref="B134:AD134"/>
    <mergeCell ref="AE134:AJ134"/>
    <mergeCell ref="AK134:AQ134"/>
    <mergeCell ref="AR134:AX134"/>
    <mergeCell ref="B143:AD143"/>
    <mergeCell ref="AE143:AJ143"/>
    <mergeCell ref="AK143:AQ143"/>
    <mergeCell ref="AR143:AX143"/>
    <mergeCell ref="AR141:AX141"/>
    <mergeCell ref="B142:AD142"/>
    <mergeCell ref="AE142:AJ142"/>
    <mergeCell ref="AK142:AQ142"/>
    <mergeCell ref="AR142:AX142"/>
    <mergeCell ref="B144:AD144"/>
    <mergeCell ref="AE144:AJ144"/>
    <mergeCell ref="AK144:AQ144"/>
    <mergeCell ref="AR144:AX144"/>
    <mergeCell ref="B135:AD135"/>
    <mergeCell ref="AE135:AJ135"/>
    <mergeCell ref="AK135:AQ135"/>
    <mergeCell ref="AR135:AX135"/>
    <mergeCell ref="B136:AD136"/>
    <mergeCell ref="AE136:AJ136"/>
    <mergeCell ref="AK136:AQ136"/>
    <mergeCell ref="AR136:AX136"/>
    <mergeCell ref="B137:AD137"/>
    <mergeCell ref="AE137:AJ137"/>
    <mergeCell ref="AK137:AQ137"/>
    <mergeCell ref="AR137:AX137"/>
    <mergeCell ref="B138:AD138"/>
    <mergeCell ref="AE138:AJ138"/>
    <mergeCell ref="AK138:AQ138"/>
    <mergeCell ref="AR138:AX138"/>
    <mergeCell ref="B140:AX140"/>
    <mergeCell ref="B141:AD141"/>
    <mergeCell ref="AE141:AJ141"/>
    <mergeCell ref="AK141:AQ141"/>
    <mergeCell ref="B145:AD145"/>
    <mergeCell ref="AE145:AJ145"/>
    <mergeCell ref="AK145:AQ145"/>
    <mergeCell ref="AR145:AX145"/>
    <mergeCell ref="B146:AD146"/>
    <mergeCell ref="AE146:AJ146"/>
    <mergeCell ref="AK146:AQ146"/>
    <mergeCell ref="AR146:AX146"/>
    <mergeCell ref="B147:AD147"/>
    <mergeCell ref="AE147:AJ147"/>
    <mergeCell ref="AK147:AQ147"/>
    <mergeCell ref="AR147:AX147"/>
    <mergeCell ref="B148:AD148"/>
    <mergeCell ref="AE148:AJ148"/>
    <mergeCell ref="AK148:AQ148"/>
    <mergeCell ref="AR148:AX148"/>
    <mergeCell ref="B149:AD149"/>
    <mergeCell ref="AE149:AJ149"/>
    <mergeCell ref="AK149:AQ149"/>
    <mergeCell ref="AR149:AX149"/>
    <mergeCell ref="B150:AD150"/>
    <mergeCell ref="AE150:AJ150"/>
    <mergeCell ref="AK150:AQ150"/>
    <mergeCell ref="AR150:AX150"/>
    <mergeCell ref="B151:AD151"/>
    <mergeCell ref="AE151:AJ151"/>
    <mergeCell ref="AK151:AQ151"/>
    <mergeCell ref="AR151:AX151"/>
    <mergeCell ref="B152:AD152"/>
    <mergeCell ref="AE152:AJ152"/>
    <mergeCell ref="AK152:AQ152"/>
    <mergeCell ref="AR152:AX152"/>
    <mergeCell ref="B153:AD153"/>
    <mergeCell ref="AE153:AJ153"/>
    <mergeCell ref="AK153:AQ153"/>
    <mergeCell ref="AR153:AX153"/>
    <mergeCell ref="B154:AD154"/>
    <mergeCell ref="AE154:AJ154"/>
    <mergeCell ref="AK154:AQ154"/>
    <mergeCell ref="AR154:AX154"/>
    <mergeCell ref="B155:AD155"/>
    <mergeCell ref="AE155:AJ155"/>
    <mergeCell ref="AK155:AQ155"/>
    <mergeCell ref="AR155:AX155"/>
    <mergeCell ref="B156:AD156"/>
    <mergeCell ref="AE156:AJ156"/>
    <mergeCell ref="AK156:AQ156"/>
    <mergeCell ref="AR156:AX156"/>
    <mergeCell ref="B157:AX157"/>
    <mergeCell ref="B158:AD158"/>
    <mergeCell ref="AE158:AJ158"/>
    <mergeCell ref="AK158:AQ158"/>
    <mergeCell ref="AR158:AX158"/>
    <mergeCell ref="B159:AD159"/>
    <mergeCell ref="AE159:AJ159"/>
    <mergeCell ref="AK159:AQ159"/>
    <mergeCell ref="AR159:AX159"/>
    <mergeCell ref="B160:AD160"/>
    <mergeCell ref="AE160:AJ160"/>
    <mergeCell ref="AK160:AQ160"/>
    <mergeCell ref="AR160:AX160"/>
    <mergeCell ref="B161:AD161"/>
    <mergeCell ref="AE161:AJ161"/>
    <mergeCell ref="AK161:AQ161"/>
    <mergeCell ref="AR161:AX161"/>
    <mergeCell ref="B162:AD162"/>
    <mergeCell ref="AE162:AJ162"/>
    <mergeCell ref="AK162:AQ162"/>
    <mergeCell ref="AR162:AX162"/>
    <mergeCell ref="B163:AD163"/>
    <mergeCell ref="AE163:AJ163"/>
    <mergeCell ref="AK163:AQ163"/>
    <mergeCell ref="AR163:AX163"/>
    <mergeCell ref="B164:AD164"/>
    <mergeCell ref="AE164:AJ164"/>
    <mergeCell ref="AK164:AQ164"/>
    <mergeCell ref="AR164:AX164"/>
    <mergeCell ref="B165:AD165"/>
    <mergeCell ref="AE165:AJ165"/>
    <mergeCell ref="AK165:AQ165"/>
    <mergeCell ref="AR165:AX165"/>
    <mergeCell ref="B166:AD166"/>
    <mergeCell ref="AE166:AJ166"/>
    <mergeCell ref="AK166:AQ166"/>
    <mergeCell ref="AR166:AX166"/>
    <mergeCell ref="B167:AD167"/>
    <mergeCell ref="AE167:AJ167"/>
    <mergeCell ref="AK167:AQ167"/>
    <mergeCell ref="AR167:AX167"/>
    <mergeCell ref="B168:AD168"/>
    <mergeCell ref="AE168:AJ168"/>
    <mergeCell ref="AK168:AQ168"/>
    <mergeCell ref="AR168:AX168"/>
    <mergeCell ref="B169:AD169"/>
    <mergeCell ref="AE169:AJ169"/>
    <mergeCell ref="AK169:AQ169"/>
    <mergeCell ref="AR169:AX169"/>
    <mergeCell ref="B170:AD170"/>
    <mergeCell ref="AE170:AJ170"/>
    <mergeCell ref="AK170:AQ170"/>
    <mergeCell ref="AR170:AX170"/>
    <mergeCell ref="B171:AD171"/>
    <mergeCell ref="AE171:AJ171"/>
    <mergeCell ref="AK171:AQ171"/>
    <mergeCell ref="AR171:AX171"/>
    <mergeCell ref="B172:AD172"/>
    <mergeCell ref="AE172:AJ172"/>
    <mergeCell ref="AK172:AQ172"/>
    <mergeCell ref="AR172:AX172"/>
    <mergeCell ref="B173:AD173"/>
    <mergeCell ref="AE173:AJ173"/>
    <mergeCell ref="AK173:AQ173"/>
    <mergeCell ref="AR173:AX173"/>
    <mergeCell ref="B174:AX174"/>
    <mergeCell ref="B175:AD175"/>
    <mergeCell ref="AE175:AJ175"/>
    <mergeCell ref="AK175:AQ175"/>
    <mergeCell ref="AR175:AX175"/>
    <mergeCell ref="B176:AD176"/>
    <mergeCell ref="AE176:AJ176"/>
    <mergeCell ref="AK176:AQ176"/>
    <mergeCell ref="AR176:AX176"/>
    <mergeCell ref="B177:AD177"/>
    <mergeCell ref="AE177:AJ177"/>
    <mergeCell ref="AK177:AQ177"/>
    <mergeCell ref="AR177:AX177"/>
    <mergeCell ref="B178:AD178"/>
    <mergeCell ref="AE178:AJ178"/>
    <mergeCell ref="AK178:AQ178"/>
    <mergeCell ref="AR178:AX178"/>
    <mergeCell ref="B179:AD179"/>
    <mergeCell ref="AE179:AJ179"/>
    <mergeCell ref="AK179:AQ179"/>
    <mergeCell ref="AR179:AX179"/>
    <mergeCell ref="B180:AD180"/>
    <mergeCell ref="AE180:AJ180"/>
    <mergeCell ref="AK180:AQ180"/>
    <mergeCell ref="AR180:AX180"/>
    <mergeCell ref="B181:AD181"/>
    <mergeCell ref="AE181:AJ181"/>
    <mergeCell ref="AK181:AQ181"/>
    <mergeCell ref="AR181:AX181"/>
    <mergeCell ref="B182:AD182"/>
    <mergeCell ref="AE182:AJ182"/>
    <mergeCell ref="AK182:AQ182"/>
    <mergeCell ref="AR182:AX182"/>
    <mergeCell ref="B183:AD183"/>
    <mergeCell ref="AE183:AJ183"/>
    <mergeCell ref="AK183:AQ183"/>
    <mergeCell ref="AR183:AX183"/>
    <mergeCell ref="B184:AD184"/>
    <mergeCell ref="AE184:AJ184"/>
    <mergeCell ref="AK184:AQ184"/>
    <mergeCell ref="AR184:AX184"/>
    <mergeCell ref="B185:AD185"/>
    <mergeCell ref="AE185:AJ185"/>
    <mergeCell ref="AK185:AQ185"/>
    <mergeCell ref="AR185:AX185"/>
    <mergeCell ref="B186:AD186"/>
    <mergeCell ref="AE186:AJ186"/>
    <mergeCell ref="AK186:AQ186"/>
    <mergeCell ref="AR186:AX186"/>
    <mergeCell ref="B187:AD187"/>
    <mergeCell ref="AE187:AJ187"/>
    <mergeCell ref="AK187:AQ187"/>
    <mergeCell ref="AR187:AX187"/>
    <mergeCell ref="B188:AD188"/>
    <mergeCell ref="AE188:AJ188"/>
    <mergeCell ref="AK188:AQ188"/>
    <mergeCell ref="AR188:AX188"/>
    <mergeCell ref="B189:AD189"/>
    <mergeCell ref="AE189:AJ189"/>
    <mergeCell ref="AK189:AQ189"/>
    <mergeCell ref="AR189:AX189"/>
    <mergeCell ref="B190:AD190"/>
    <mergeCell ref="AE190:AJ190"/>
    <mergeCell ref="AK190:AQ190"/>
    <mergeCell ref="AR190:AX190"/>
    <mergeCell ref="B242:AX242"/>
    <mergeCell ref="B193:AD193"/>
    <mergeCell ref="AE193:AJ193"/>
    <mergeCell ref="AK193:AQ193"/>
    <mergeCell ref="AR193:AX193"/>
    <mergeCell ref="B194:AD194"/>
    <mergeCell ref="AE194:AJ194"/>
    <mergeCell ref="AK194:AQ194"/>
    <mergeCell ref="AR194:AX194"/>
    <mergeCell ref="B195:AD195"/>
    <mergeCell ref="AE195:AJ195"/>
    <mergeCell ref="AK195:AQ195"/>
    <mergeCell ref="AR195:AX195"/>
    <mergeCell ref="B196:AD196"/>
    <mergeCell ref="AE196:AJ196"/>
    <mergeCell ref="AK196:AQ196"/>
    <mergeCell ref="AR204:AX204"/>
    <mergeCell ref="B199:AD199"/>
    <mergeCell ref="AE199:AJ199"/>
    <mergeCell ref="AK199:AQ199"/>
    <mergeCell ref="B209:AD209"/>
    <mergeCell ref="AE209:AJ209"/>
    <mergeCell ref="AK209:AQ209"/>
    <mergeCell ref="AR209:AX209"/>
    <mergeCell ref="B210:AD210"/>
    <mergeCell ref="AE210:AJ210"/>
    <mergeCell ref="AK210:AQ210"/>
    <mergeCell ref="AR210:AX210"/>
    <mergeCell ref="AK246:AQ246"/>
    <mergeCell ref="AR246:AX246"/>
    <mergeCell ref="B247:AD247"/>
    <mergeCell ref="AE247:AJ247"/>
    <mergeCell ref="AK247:AQ247"/>
    <mergeCell ref="AR247:AX247"/>
    <mergeCell ref="B248:AD248"/>
    <mergeCell ref="AE248:AJ248"/>
    <mergeCell ref="AK248:AQ248"/>
    <mergeCell ref="AR248:AX248"/>
    <mergeCell ref="B249:AD249"/>
    <mergeCell ref="AE249:AJ249"/>
    <mergeCell ref="AK249:AQ249"/>
    <mergeCell ref="AR249:AX249"/>
    <mergeCell ref="B245:AD245"/>
    <mergeCell ref="AE245:AJ245"/>
    <mergeCell ref="AK245:AQ245"/>
    <mergeCell ref="B250:AD250"/>
    <mergeCell ref="AE250:AJ250"/>
    <mergeCell ref="AK250:AQ250"/>
    <mergeCell ref="AR250:AX250"/>
    <mergeCell ref="B251:AD251"/>
    <mergeCell ref="AE251:AJ251"/>
    <mergeCell ref="AK251:AQ251"/>
    <mergeCell ref="AR251:AX251"/>
    <mergeCell ref="B252:AD252"/>
    <mergeCell ref="AE252:AJ252"/>
    <mergeCell ref="AK252:AQ252"/>
    <mergeCell ref="AR252:AX252"/>
    <mergeCell ref="B253:AD253"/>
    <mergeCell ref="AE253:AJ253"/>
    <mergeCell ref="AK253:AQ253"/>
    <mergeCell ref="AR253:AX253"/>
    <mergeCell ref="B254:AD254"/>
    <mergeCell ref="AE254:AJ254"/>
    <mergeCell ref="AK254:AQ254"/>
    <mergeCell ref="AR254:AX254"/>
    <mergeCell ref="B258:AD258"/>
    <mergeCell ref="AE258:AJ258"/>
    <mergeCell ref="AK258:AQ258"/>
    <mergeCell ref="AR258:AX258"/>
    <mergeCell ref="B259:AX259"/>
    <mergeCell ref="B255:AD255"/>
    <mergeCell ref="AE255:AJ255"/>
    <mergeCell ref="AK255:AQ255"/>
    <mergeCell ref="AR255:AX255"/>
    <mergeCell ref="B256:AD256"/>
    <mergeCell ref="AE256:AJ256"/>
    <mergeCell ref="AK256:AQ256"/>
    <mergeCell ref="AR256:AX256"/>
    <mergeCell ref="B257:AD257"/>
    <mergeCell ref="AE257:AJ257"/>
    <mergeCell ref="AK257:AQ257"/>
    <mergeCell ref="AR257:AX257"/>
    <mergeCell ref="AE261:AL261"/>
    <mergeCell ref="AE262:AL262"/>
    <mergeCell ref="W262:AD262"/>
    <mergeCell ref="O262:V262"/>
    <mergeCell ref="AE266:AL266"/>
    <mergeCell ref="W266:AD266"/>
    <mergeCell ref="B267:F267"/>
    <mergeCell ref="G267:N267"/>
    <mergeCell ref="AM267:AR267"/>
    <mergeCell ref="AS267:AX267"/>
    <mergeCell ref="O266:V266"/>
    <mergeCell ref="AS262:AX262"/>
    <mergeCell ref="B263:F263"/>
    <mergeCell ref="G263:N263"/>
    <mergeCell ref="AM263:AR263"/>
    <mergeCell ref="AS263:AX263"/>
    <mergeCell ref="B262:F262"/>
    <mergeCell ref="G262:N262"/>
    <mergeCell ref="AM262:AR262"/>
    <mergeCell ref="O263:V263"/>
    <mergeCell ref="W263:AD263"/>
    <mergeCell ref="AE263:AL263"/>
    <mergeCell ref="B264:F264"/>
    <mergeCell ref="G264:N264"/>
    <mergeCell ref="AM264:AR264"/>
    <mergeCell ref="AS264:AX264"/>
    <mergeCell ref="B265:F265"/>
    <mergeCell ref="G265:N265"/>
    <mergeCell ref="AM265:AR265"/>
    <mergeCell ref="AS265:AX265"/>
    <mergeCell ref="AM268:AR268"/>
    <mergeCell ref="AS268:AX268"/>
    <mergeCell ref="B269:F269"/>
    <mergeCell ref="G269:N269"/>
    <mergeCell ref="B268:F268"/>
    <mergeCell ref="G268:N268"/>
    <mergeCell ref="O270:V270"/>
    <mergeCell ref="W270:AD270"/>
    <mergeCell ref="AE270:AL270"/>
    <mergeCell ref="AM269:AR269"/>
    <mergeCell ref="AS269:AX269"/>
    <mergeCell ref="B270:F270"/>
    <mergeCell ref="G270:N270"/>
    <mergeCell ref="AM270:AR270"/>
    <mergeCell ref="AS270:AX270"/>
    <mergeCell ref="AS260:AX261"/>
    <mergeCell ref="AM260:AR261"/>
    <mergeCell ref="B260:F261"/>
    <mergeCell ref="G260:N261"/>
    <mergeCell ref="O260:AL260"/>
    <mergeCell ref="B266:F266"/>
    <mergeCell ref="G266:N266"/>
    <mergeCell ref="AM266:AR266"/>
    <mergeCell ref="AS266:AX266"/>
    <mergeCell ref="O264:V264"/>
    <mergeCell ref="W264:AD264"/>
    <mergeCell ref="AE264:AL264"/>
    <mergeCell ref="O265:V265"/>
    <mergeCell ref="W265:AD265"/>
    <mergeCell ref="AE265:AL265"/>
    <mergeCell ref="O261:V261"/>
    <mergeCell ref="W261:AD261"/>
    <mergeCell ref="O274:V274"/>
    <mergeCell ref="W274:AD274"/>
    <mergeCell ref="AE274:AL274"/>
    <mergeCell ref="B272:F272"/>
    <mergeCell ref="G272:N272"/>
    <mergeCell ref="AM272:AR272"/>
    <mergeCell ref="AM274:AR274"/>
    <mergeCell ref="AS272:AX272"/>
    <mergeCell ref="B273:F273"/>
    <mergeCell ref="G273:N273"/>
    <mergeCell ref="B271:F271"/>
    <mergeCell ref="G271:N271"/>
    <mergeCell ref="AM271:AR271"/>
    <mergeCell ref="AS271:AX271"/>
    <mergeCell ref="O271:V271"/>
    <mergeCell ref="W271:AD271"/>
    <mergeCell ref="AE271:AL271"/>
    <mergeCell ref="O272:V272"/>
    <mergeCell ref="W272:AD272"/>
    <mergeCell ref="AE272:AL272"/>
    <mergeCell ref="O273:V273"/>
    <mergeCell ref="W273:AD273"/>
    <mergeCell ref="AE273:AL273"/>
    <mergeCell ref="B211:AD211"/>
    <mergeCell ref="AE211:AJ211"/>
    <mergeCell ref="AK211:AQ211"/>
    <mergeCell ref="AR211:AX211"/>
    <mergeCell ref="B208:AX208"/>
    <mergeCell ref="B276:F276"/>
    <mergeCell ref="G276:N276"/>
    <mergeCell ref="AM276:AR276"/>
    <mergeCell ref="AS276:AX276"/>
    <mergeCell ref="AM273:AR273"/>
    <mergeCell ref="AS273:AX273"/>
    <mergeCell ref="B274:F274"/>
    <mergeCell ref="G274:N274"/>
    <mergeCell ref="B275:F275"/>
    <mergeCell ref="G275:N275"/>
    <mergeCell ref="AM275:AR275"/>
    <mergeCell ref="AS274:AX274"/>
    <mergeCell ref="AS275:AX275"/>
    <mergeCell ref="O275:V275"/>
    <mergeCell ref="W275:AD275"/>
    <mergeCell ref="AE275:AL275"/>
    <mergeCell ref="O276:V276"/>
    <mergeCell ref="W276:AD276"/>
    <mergeCell ref="AE276:AL276"/>
    <mergeCell ref="B215:AD215"/>
    <mergeCell ref="AE215:AJ215"/>
    <mergeCell ref="AK215:AQ215"/>
    <mergeCell ref="AR215:AX215"/>
    <mergeCell ref="B216:AD216"/>
    <mergeCell ref="AE216:AJ216"/>
    <mergeCell ref="AK216:AQ216"/>
    <mergeCell ref="AR216:AX216"/>
    <mergeCell ref="B217:AD217"/>
    <mergeCell ref="AE217:AJ217"/>
    <mergeCell ref="AK217:AQ217"/>
    <mergeCell ref="AR217:AX217"/>
    <mergeCell ref="B212:AD212"/>
    <mergeCell ref="AE212:AJ212"/>
    <mergeCell ref="AK212:AQ212"/>
    <mergeCell ref="AR212:AX212"/>
    <mergeCell ref="B213:AD213"/>
    <mergeCell ref="AE213:AJ213"/>
    <mergeCell ref="AK213:AQ213"/>
    <mergeCell ref="AR213:AX213"/>
    <mergeCell ref="B214:AD214"/>
    <mergeCell ref="AE214:AJ214"/>
    <mergeCell ref="AK214:AQ214"/>
    <mergeCell ref="AR214:AX214"/>
    <mergeCell ref="B221:AD221"/>
    <mergeCell ref="AE221:AJ221"/>
    <mergeCell ref="AK221:AQ221"/>
    <mergeCell ref="AR221:AX221"/>
    <mergeCell ref="B222:AD222"/>
    <mergeCell ref="AE222:AJ222"/>
    <mergeCell ref="AK222:AQ222"/>
    <mergeCell ref="AR222:AX222"/>
    <mergeCell ref="B223:AD223"/>
    <mergeCell ref="AE223:AJ223"/>
    <mergeCell ref="AK223:AQ223"/>
    <mergeCell ref="AR223:AX223"/>
    <mergeCell ref="B218:AD218"/>
    <mergeCell ref="AE218:AJ218"/>
    <mergeCell ref="AK218:AQ218"/>
    <mergeCell ref="AR218:AX218"/>
    <mergeCell ref="B219:AD219"/>
    <mergeCell ref="AE219:AJ219"/>
    <mergeCell ref="AK219:AQ219"/>
    <mergeCell ref="AR219:AX219"/>
    <mergeCell ref="B220:AD220"/>
    <mergeCell ref="AE220:AJ220"/>
    <mergeCell ref="AK220:AQ220"/>
    <mergeCell ref="AR220:AX220"/>
    <mergeCell ref="B224:AD224"/>
    <mergeCell ref="AE224:AJ224"/>
    <mergeCell ref="AK224:AQ224"/>
    <mergeCell ref="AR224:AX224"/>
    <mergeCell ref="B225:AX225"/>
    <mergeCell ref="B226:AD226"/>
    <mergeCell ref="AE226:AJ226"/>
    <mergeCell ref="AK226:AQ226"/>
    <mergeCell ref="AR226:AX226"/>
    <mergeCell ref="B227:AD227"/>
    <mergeCell ref="AE227:AJ227"/>
    <mergeCell ref="AK227:AQ227"/>
    <mergeCell ref="AR227:AX227"/>
    <mergeCell ref="B228:AD228"/>
    <mergeCell ref="AE228:AJ228"/>
    <mergeCell ref="AK228:AQ228"/>
    <mergeCell ref="AR228:AX228"/>
    <mergeCell ref="B232:AD232"/>
    <mergeCell ref="AE232:AJ232"/>
    <mergeCell ref="AK232:AQ232"/>
    <mergeCell ref="AR232:AX232"/>
    <mergeCell ref="B233:AD233"/>
    <mergeCell ref="AE233:AJ233"/>
    <mergeCell ref="AK233:AQ233"/>
    <mergeCell ref="AR233:AX233"/>
    <mergeCell ref="B234:AD234"/>
    <mergeCell ref="AE234:AJ234"/>
    <mergeCell ref="AK234:AQ234"/>
    <mergeCell ref="AR234:AX234"/>
    <mergeCell ref="AR229:AX229"/>
    <mergeCell ref="B230:AD230"/>
    <mergeCell ref="AE230:AJ230"/>
    <mergeCell ref="AK230:AQ230"/>
    <mergeCell ref="AR230:AX230"/>
    <mergeCell ref="B231:AD231"/>
    <mergeCell ref="AE231:AJ231"/>
    <mergeCell ref="AK231:AQ231"/>
    <mergeCell ref="AR231:AX231"/>
    <mergeCell ref="B229:AD229"/>
    <mergeCell ref="AE229:AJ229"/>
    <mergeCell ref="AK229:AQ229"/>
    <mergeCell ref="B241:AD241"/>
    <mergeCell ref="AE241:AJ241"/>
    <mergeCell ref="AK241:AQ241"/>
    <mergeCell ref="AR241:AX241"/>
    <mergeCell ref="B238:AD238"/>
    <mergeCell ref="AE238:AJ238"/>
    <mergeCell ref="AK238:AQ238"/>
    <mergeCell ref="AR238:AX238"/>
    <mergeCell ref="B239:AD239"/>
    <mergeCell ref="AE239:AJ239"/>
    <mergeCell ref="AK239:AQ239"/>
    <mergeCell ref="AR239:AX239"/>
    <mergeCell ref="B240:AD240"/>
    <mergeCell ref="AE240:AJ240"/>
    <mergeCell ref="AK240:AQ240"/>
    <mergeCell ref="AR240:AX240"/>
    <mergeCell ref="B235:AD235"/>
    <mergeCell ref="AE235:AJ235"/>
    <mergeCell ref="AK235:AQ235"/>
    <mergeCell ref="AR235:AX235"/>
    <mergeCell ref="B236:AD236"/>
    <mergeCell ref="AE236:AJ236"/>
    <mergeCell ref="AK236:AQ236"/>
    <mergeCell ref="AR236:AX236"/>
    <mergeCell ref="B237:AD237"/>
    <mergeCell ref="AE237:AJ237"/>
    <mergeCell ref="AK237:AQ237"/>
    <mergeCell ref="AR237:AX237"/>
  </mergeCells>
  <conditionalFormatting sqref="O13:U13 O15:U15">
    <cfRule type="expression" dxfId="1" priority="48">
      <formula>O13&gt;$O$11</formula>
    </cfRule>
  </conditionalFormatting>
  <conditionalFormatting sqref="AL13:AS13 AL15:AS15">
    <cfRule type="expression" dxfId="0" priority="70">
      <formula>$AL$13&gt;$AL$11</formula>
    </cfRule>
  </conditionalFormatting>
  <dataValidations count="2">
    <dataValidation type="decimal" allowBlank="1" showInputMessage="1" showErrorMessage="1" error="Please enter a number." sqref="S106:AQ120" xr:uid="{0F0A3378-29EE-4D86-BA9B-254CF3599196}">
      <formula1>0</formula1>
      <formula2>10000000</formula2>
    </dataValidation>
    <dataValidation type="decimal" allowBlank="1" showInputMessage="1" showErrorMessage="1" error="Please enter a number." sqref="O262:AR276" xr:uid="{80745664-7A26-4042-977F-58A7CB6A4DE7}">
      <formula1>0</formula1>
      <formula2>100000000</formula2>
    </dataValidation>
  </dataValidations>
  <pageMargins left="0.25" right="0.25" top="0.25" bottom="0.25" header="0.05" footer="0.05"/>
  <pageSetup paperSize="5" scale="99" fitToHeight="0" orientation="portrait" r:id="rId1"/>
  <headerFooter>
    <oddFooter>&amp;C&amp;P</oddFooter>
  </headerFooter>
  <drawing r:id="rId2"/>
  <extLst>
    <ext xmlns:x14="http://schemas.microsoft.com/office/spreadsheetml/2009/9/main" uri="{CCE6A557-97BC-4b89-ADB6-D9C93CAAB3DF}">
      <x14:dataValidations xmlns:xm="http://schemas.microsoft.com/office/excel/2006/main" count="13">
        <x14:dataValidation type="list" allowBlank="1" showInputMessage="1" showErrorMessage="1" xr:uid="{4E13DC60-86B3-4DAD-8AFC-0DE5EDFB8DF0}">
          <x14:formula1>
            <xm:f>'Lookup Key'!$AA$3:$AA$46</xm:f>
          </x14:formula1>
          <xm:sqref>B20:AD34</xm:sqref>
        </x14:dataValidation>
        <x14:dataValidation type="list" allowBlank="1" showInputMessage="1" showErrorMessage="1" xr:uid="{33D6C147-8390-4545-8AC2-3237BA20E030}">
          <x14:formula1>
            <xm:f>'Lookup Key'!$AB$3:$AB$46</xm:f>
          </x14:formula1>
          <xm:sqref>B37:AD51</xm:sqref>
        </x14:dataValidation>
        <x14:dataValidation type="list" allowBlank="1" showInputMessage="1" showErrorMessage="1" xr:uid="{7C060082-2E52-4FE1-8791-2A840D835C6E}">
          <x14:formula1>
            <xm:f>'Lookup Key'!$AC$3:$AC$46</xm:f>
          </x14:formula1>
          <xm:sqref>B54:AD68</xm:sqref>
        </x14:dataValidation>
        <x14:dataValidation type="list" allowBlank="1" showInputMessage="1" showErrorMessage="1" xr:uid="{41BAB3DC-6AC2-41BE-AAB5-C9045A2190B2}">
          <x14:formula1>
            <xm:f>'Lookup Key'!$AE$3:$AE$46</xm:f>
          </x14:formula1>
          <xm:sqref>B88:AD102</xm:sqref>
        </x14:dataValidation>
        <x14:dataValidation type="list" allowBlank="1" showInputMessage="1" showErrorMessage="1" xr:uid="{31AB1A04-3BC1-4AB8-811A-27BF39406914}">
          <x14:formula1>
            <xm:f>'Lookup Key'!$AG$3:$AG$46</xm:f>
          </x14:formula1>
          <xm:sqref>B125:AD139</xm:sqref>
        </x14:dataValidation>
        <x14:dataValidation type="list" allowBlank="1" showInputMessage="1" showErrorMessage="1" xr:uid="{A5247A79-805F-4A43-9E24-8EC9B43E38D6}">
          <x14:formula1>
            <xm:f>'Lookup Key'!$AH$3:$AH$46</xm:f>
          </x14:formula1>
          <xm:sqref>B142:AD156</xm:sqref>
        </x14:dataValidation>
        <x14:dataValidation type="list" allowBlank="1" showInputMessage="1" showErrorMessage="1" xr:uid="{89BE790A-42ED-435D-95AB-79663D67C304}">
          <x14:formula1>
            <xm:f>'Lookup Key'!$AI$3:$AI$46</xm:f>
          </x14:formula1>
          <xm:sqref>B159:AD173</xm:sqref>
        </x14:dataValidation>
        <x14:dataValidation type="list" allowBlank="1" showInputMessage="1" showErrorMessage="1" xr:uid="{6C623C59-D669-4C88-9D2E-47240502C8CB}">
          <x14:formula1>
            <xm:f>'Lookup Key'!$AN$3:$AN$46</xm:f>
          </x14:formula1>
          <xm:sqref>B244:AD258</xm:sqref>
        </x14:dataValidation>
        <x14:dataValidation type="list" allowBlank="1" showInputMessage="1" showErrorMessage="1" xr:uid="{2DBFD49B-3108-4D7C-8206-4D4E5F909768}">
          <x14:formula1>
            <xm:f>'Lookup Key'!$AD$3:$AD$46</xm:f>
          </x14:formula1>
          <xm:sqref>B71:AD85</xm:sqref>
        </x14:dataValidation>
        <x14:dataValidation type="list" allowBlank="1" showInputMessage="1" showErrorMessage="1" xr:uid="{42FC9384-C7E0-49C6-876A-D05663EB37DA}">
          <x14:formula1>
            <xm:f>'Lookup Key'!$AJ$3:$AJ$46</xm:f>
          </x14:formula1>
          <xm:sqref>B176:AD190</xm:sqref>
        </x14:dataValidation>
        <x14:dataValidation type="list" allowBlank="1" showInputMessage="1" showErrorMessage="1" xr:uid="{3A86620B-324B-4C23-AC73-8E154027F0FA}">
          <x14:formula1>
            <xm:f>'Lookup Key'!$AK$3:$AK$46</xm:f>
          </x14:formula1>
          <xm:sqref>B193:AD207</xm:sqref>
        </x14:dataValidation>
        <x14:dataValidation type="list" allowBlank="1" showInputMessage="1" showErrorMessage="1" xr:uid="{08FC18D4-56AB-4619-A56B-8BFEA7E773E3}">
          <x14:formula1>
            <xm:f>'Lookup Key'!$AM$3:$AM$46</xm:f>
          </x14:formula1>
          <xm:sqref>B227:AD241</xm:sqref>
        </x14:dataValidation>
        <x14:dataValidation type="list" allowBlank="1" showInputMessage="1" showErrorMessage="1" xr:uid="{12B5B4ED-B501-4F4D-B784-6E08B7B9AD53}">
          <x14:formula1>
            <xm:f>'Lookup Key'!$AL$3:$AL$46</xm:f>
          </x14:formula1>
          <xm:sqref>B210:AD224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BB633-7963-43EB-94C0-58B46B1E54ED}">
  <sheetPr>
    <pageSetUpPr fitToPage="1"/>
  </sheetPr>
  <dimension ref="A1:BY42"/>
  <sheetViews>
    <sheetView tabSelected="1" zoomScale="90" zoomScaleNormal="90" workbookViewId="0">
      <selection activeCell="BG11" sqref="BG11:BY17"/>
    </sheetView>
  </sheetViews>
  <sheetFormatPr defaultColWidth="8.7109375" defaultRowHeight="15.75" x14ac:dyDescent="0.25"/>
  <cols>
    <col min="1" max="1" width="0.42578125" style="80" customWidth="1"/>
    <col min="2" max="2" width="1.85546875" style="80" customWidth="1"/>
    <col min="3" max="54" width="1.85546875" style="87" customWidth="1"/>
    <col min="55" max="55" width="0.85546875" style="87" customWidth="1"/>
    <col min="56" max="57" width="1.85546875" style="87" customWidth="1"/>
    <col min="58" max="58" width="2.85546875" style="87" customWidth="1"/>
    <col min="59" max="59" width="64" style="87" customWidth="1"/>
    <col min="60" max="94" width="1.85546875" style="80" customWidth="1"/>
    <col min="95" max="16384" width="8.7109375" style="80"/>
  </cols>
  <sheetData>
    <row r="1" spans="1:77" ht="52.5" customHeight="1" thickTop="1" x14ac:dyDescent="0.25">
      <c r="A1" s="451" t="s">
        <v>3247</v>
      </c>
      <c r="B1" s="452"/>
      <c r="C1" s="452"/>
      <c r="D1" s="452"/>
      <c r="E1" s="452"/>
      <c r="F1" s="452"/>
      <c r="G1" s="452"/>
      <c r="H1" s="452"/>
      <c r="I1" s="452"/>
      <c r="J1" s="452"/>
      <c r="K1" s="452"/>
      <c r="L1" s="452"/>
      <c r="M1" s="452"/>
      <c r="N1" s="452"/>
      <c r="O1" s="452"/>
      <c r="P1" s="452"/>
      <c r="Q1" s="452"/>
      <c r="R1" s="452"/>
      <c r="S1" s="452"/>
      <c r="T1" s="452"/>
      <c r="U1" s="452"/>
      <c r="V1" s="452"/>
      <c r="W1" s="452"/>
      <c r="X1" s="452"/>
      <c r="Y1" s="452"/>
      <c r="Z1" s="452"/>
      <c r="AA1" s="452"/>
      <c r="AB1" s="452"/>
      <c r="AC1" s="452"/>
      <c r="AD1" s="452"/>
      <c r="AE1" s="452"/>
      <c r="AF1" s="452"/>
      <c r="AG1" s="452"/>
      <c r="AH1" s="452"/>
      <c r="AI1" s="452"/>
      <c r="AJ1" s="452"/>
      <c r="AK1" s="452"/>
      <c r="AL1" s="452"/>
      <c r="AM1" s="452"/>
      <c r="AN1" s="452"/>
      <c r="AO1" s="452"/>
      <c r="AP1" s="452"/>
      <c r="AQ1" s="452"/>
      <c r="AR1" s="452"/>
      <c r="AS1" s="452"/>
      <c r="AT1" s="452"/>
      <c r="AU1" s="452"/>
      <c r="AV1" s="452"/>
      <c r="AW1" s="452"/>
      <c r="AX1" s="452"/>
      <c r="AY1" s="452"/>
      <c r="AZ1" s="452"/>
      <c r="BA1" s="452"/>
      <c r="BB1" s="452"/>
      <c r="BC1" s="453"/>
      <c r="BD1" s="79"/>
      <c r="BE1" s="79"/>
      <c r="BF1" s="79"/>
      <c r="BG1" s="79"/>
    </row>
    <row r="2" spans="1:77" ht="25.5" customHeight="1" x14ac:dyDescent="0.25">
      <c r="A2" s="81"/>
      <c r="B2" s="465" t="s">
        <v>3246</v>
      </c>
      <c r="C2" s="455"/>
      <c r="D2" s="455"/>
      <c r="E2" s="455"/>
      <c r="F2" s="455"/>
      <c r="G2" s="455"/>
      <c r="H2" s="455"/>
      <c r="I2" s="455"/>
      <c r="J2" s="455"/>
      <c r="K2" s="455"/>
      <c r="L2" s="455"/>
      <c r="M2" s="455"/>
      <c r="N2" s="455"/>
      <c r="O2" s="455"/>
      <c r="P2" s="455"/>
      <c r="Q2" s="455"/>
      <c r="R2" s="455"/>
      <c r="S2" s="455"/>
      <c r="T2" s="455"/>
      <c r="U2" s="455"/>
      <c r="V2" s="455"/>
      <c r="W2" s="455"/>
      <c r="X2" s="455"/>
      <c r="Y2" s="455"/>
      <c r="Z2" s="455"/>
      <c r="AA2" s="455"/>
      <c r="AB2" s="455"/>
      <c r="AC2" s="455"/>
      <c r="AD2" s="455"/>
      <c r="AE2" s="455"/>
      <c r="AF2" s="455"/>
      <c r="AG2" s="455"/>
      <c r="AH2" s="455"/>
      <c r="AI2" s="455"/>
      <c r="AJ2" s="455"/>
      <c r="AK2" s="455"/>
      <c r="AL2" s="455"/>
      <c r="AM2" s="455"/>
      <c r="AN2" s="455"/>
      <c r="AO2" s="455"/>
      <c r="AP2" s="455"/>
      <c r="AQ2" s="455"/>
      <c r="AR2" s="455"/>
      <c r="AS2" s="455"/>
      <c r="AT2" s="455"/>
      <c r="AU2" s="455"/>
      <c r="AV2" s="455"/>
      <c r="AW2" s="455"/>
      <c r="AX2" s="455"/>
      <c r="AY2" s="455"/>
      <c r="AZ2" s="455"/>
      <c r="BA2" s="455"/>
      <c r="BB2" s="455"/>
      <c r="BC2" s="82"/>
      <c r="BD2" s="79"/>
      <c r="BE2" s="79"/>
      <c r="BF2" s="79"/>
      <c r="BG2" s="79"/>
    </row>
    <row r="3" spans="1:77" ht="24.6" customHeight="1" x14ac:dyDescent="0.25">
      <c r="A3" s="454" t="s">
        <v>3249</v>
      </c>
      <c r="B3" s="455"/>
      <c r="C3" s="455"/>
      <c r="D3" s="455"/>
      <c r="E3" s="455"/>
      <c r="F3" s="455"/>
      <c r="G3" s="455"/>
      <c r="H3" s="455"/>
      <c r="I3" s="455"/>
      <c r="J3" s="455"/>
      <c r="K3" s="455"/>
      <c r="L3" s="455"/>
      <c r="M3" s="455"/>
      <c r="N3" s="455"/>
      <c r="O3" s="455"/>
      <c r="P3" s="455"/>
      <c r="Q3" s="455"/>
      <c r="R3" s="455"/>
      <c r="S3" s="455"/>
      <c r="T3" s="455"/>
      <c r="U3" s="455"/>
      <c r="V3" s="455"/>
      <c r="W3" s="455"/>
      <c r="X3" s="455"/>
      <c r="Y3" s="455"/>
      <c r="Z3" s="455"/>
      <c r="AA3" s="455"/>
      <c r="AB3" s="455"/>
      <c r="AC3" s="455"/>
      <c r="AD3" s="455"/>
      <c r="AE3" s="455"/>
      <c r="AF3" s="455"/>
      <c r="AG3" s="455"/>
      <c r="AH3" s="455"/>
      <c r="AI3" s="455"/>
      <c r="AJ3" s="455"/>
      <c r="AK3" s="455"/>
      <c r="AL3" s="455"/>
      <c r="AM3" s="455"/>
      <c r="AN3" s="455"/>
      <c r="AO3" s="455"/>
      <c r="AP3" s="455"/>
      <c r="AQ3" s="455"/>
      <c r="AR3" s="455"/>
      <c r="AS3" s="455"/>
      <c r="AT3" s="455"/>
      <c r="AU3" s="455"/>
      <c r="AV3" s="455"/>
      <c r="AW3" s="455"/>
      <c r="AX3" s="455"/>
      <c r="AY3" s="455"/>
      <c r="AZ3" s="455"/>
      <c r="BA3" s="455"/>
      <c r="BB3" s="455"/>
      <c r="BC3" s="456"/>
      <c r="BD3" s="79"/>
      <c r="BE3" s="79"/>
      <c r="BF3" s="79"/>
      <c r="BG3" s="79"/>
    </row>
    <row r="4" spans="1:77" ht="18.75" customHeight="1" thickBot="1" x14ac:dyDescent="0.3">
      <c r="A4" s="457" t="s">
        <v>2277</v>
      </c>
      <c r="B4" s="458"/>
      <c r="C4" s="458"/>
      <c r="D4" s="458"/>
      <c r="E4" s="458"/>
      <c r="F4" s="458"/>
      <c r="G4" s="458"/>
      <c r="H4" s="458"/>
      <c r="I4" s="458"/>
      <c r="J4" s="458"/>
      <c r="K4" s="458"/>
      <c r="L4" s="458"/>
      <c r="M4" s="458"/>
      <c r="N4" s="458"/>
      <c r="O4" s="458"/>
      <c r="P4" s="458"/>
      <c r="Q4" s="458"/>
      <c r="R4" s="458"/>
      <c r="S4" s="458"/>
      <c r="T4" s="458"/>
      <c r="U4" s="458"/>
      <c r="V4" s="458"/>
      <c r="W4" s="458"/>
      <c r="X4" s="458"/>
      <c r="Y4" s="458"/>
      <c r="Z4" s="458"/>
      <c r="AA4" s="458"/>
      <c r="AB4" s="458"/>
      <c r="AC4" s="458"/>
      <c r="AD4" s="458"/>
      <c r="AE4" s="458"/>
      <c r="AF4" s="458"/>
      <c r="AG4" s="458"/>
      <c r="AH4" s="458"/>
      <c r="AI4" s="458"/>
      <c r="AJ4" s="458"/>
      <c r="AK4" s="458"/>
      <c r="AL4" s="458"/>
      <c r="AM4" s="458"/>
      <c r="AN4" s="458"/>
      <c r="AO4" s="458"/>
      <c r="AP4" s="458"/>
      <c r="AQ4" s="458"/>
      <c r="AR4" s="458"/>
      <c r="AS4" s="458"/>
      <c r="AT4" s="458"/>
      <c r="AU4" s="458"/>
      <c r="AV4" s="458"/>
      <c r="AW4" s="458"/>
      <c r="AX4" s="458"/>
      <c r="AY4" s="458"/>
      <c r="AZ4" s="458"/>
      <c r="BA4" s="458"/>
      <c r="BB4" s="458"/>
      <c r="BC4" s="459"/>
      <c r="BD4" s="80"/>
      <c r="BE4" s="80"/>
      <c r="BF4" s="80"/>
      <c r="BG4" s="80"/>
    </row>
    <row r="5" spans="1:77" ht="18" customHeight="1" x14ac:dyDescent="0.25">
      <c r="A5" s="83"/>
      <c r="B5" s="464" t="str">
        <f>"As the"&amp;" "&amp;'Cover Sheet'!AC34&amp;" "&amp;"of the Fire Department in the"&amp;" "&amp;'Cover Sheet'!U6</f>
        <v xml:space="preserve">As the  of the Fire Department in the </v>
      </c>
      <c r="C5" s="464"/>
      <c r="D5" s="464"/>
      <c r="E5" s="464"/>
      <c r="F5" s="464"/>
      <c r="G5" s="464"/>
      <c r="H5" s="464"/>
      <c r="I5" s="464"/>
      <c r="J5" s="464"/>
      <c r="K5" s="464"/>
      <c r="L5" s="464"/>
      <c r="M5" s="464"/>
      <c r="N5" s="464"/>
      <c r="O5" s="464"/>
      <c r="P5" s="464"/>
      <c r="Q5" s="464"/>
      <c r="R5" s="464"/>
      <c r="S5" s="464"/>
      <c r="T5" s="464"/>
      <c r="U5" s="464"/>
      <c r="V5" s="464"/>
      <c r="W5" s="464"/>
      <c r="X5" s="464"/>
      <c r="Y5" s="464"/>
      <c r="Z5" s="464"/>
      <c r="AA5" s="464"/>
      <c r="AB5" s="464"/>
      <c r="AC5" s="464"/>
      <c r="AD5" s="464"/>
      <c r="AE5" s="464"/>
      <c r="AF5" s="464"/>
      <c r="AG5" s="464"/>
      <c r="AH5" s="464"/>
      <c r="AI5" s="464"/>
      <c r="AJ5" s="464"/>
      <c r="AK5" s="464"/>
      <c r="AL5" s="464"/>
      <c r="AM5" s="464"/>
      <c r="AN5" s="464"/>
      <c r="AO5" s="464"/>
      <c r="AP5" s="464"/>
      <c r="AQ5" s="464"/>
      <c r="AR5" s="464"/>
      <c r="AS5" s="464"/>
      <c r="AT5" s="464"/>
      <c r="AU5" s="464"/>
      <c r="AV5" s="464"/>
      <c r="AW5" s="464"/>
      <c r="AX5" s="464"/>
      <c r="AY5" s="464"/>
      <c r="AZ5" s="464"/>
      <c r="BA5" s="464"/>
      <c r="BB5" s="464"/>
      <c r="BC5" s="84"/>
      <c r="BD5" s="80"/>
      <c r="BE5" s="80"/>
      <c r="BF5" s="80"/>
      <c r="BG5" s="461" t="s">
        <v>2278</v>
      </c>
    </row>
    <row r="6" spans="1:77" ht="36" customHeight="1" x14ac:dyDescent="0.25">
      <c r="A6" s="83"/>
      <c r="B6" s="85"/>
      <c r="C6" s="85"/>
      <c r="D6" s="466" t="s">
        <v>2279</v>
      </c>
      <c r="E6" s="466"/>
      <c r="F6" s="460" t="s">
        <v>3231</v>
      </c>
      <c r="G6" s="460"/>
      <c r="H6" s="460"/>
      <c r="I6" s="460"/>
      <c r="J6" s="460"/>
      <c r="K6" s="460"/>
      <c r="L6" s="460"/>
      <c r="M6" s="460"/>
      <c r="N6" s="460"/>
      <c r="O6" s="460"/>
      <c r="P6" s="460"/>
      <c r="Q6" s="460"/>
      <c r="R6" s="460"/>
      <c r="S6" s="460"/>
      <c r="T6" s="460"/>
      <c r="U6" s="460"/>
      <c r="V6" s="460"/>
      <c r="W6" s="460"/>
      <c r="X6" s="460"/>
      <c r="Y6" s="460"/>
      <c r="Z6" s="460"/>
      <c r="AA6" s="460"/>
      <c r="AB6" s="460"/>
      <c r="AC6" s="460"/>
      <c r="AD6" s="460"/>
      <c r="AE6" s="460"/>
      <c r="AF6" s="460"/>
      <c r="AG6" s="460"/>
      <c r="AH6" s="460"/>
      <c r="AI6" s="460"/>
      <c r="AJ6" s="460"/>
      <c r="AK6" s="460"/>
      <c r="AL6" s="460"/>
      <c r="AM6" s="460"/>
      <c r="AN6" s="460"/>
      <c r="AO6" s="460"/>
      <c r="AP6" s="460"/>
      <c r="AQ6" s="460"/>
      <c r="AR6" s="460"/>
      <c r="AS6" s="460"/>
      <c r="AT6" s="460"/>
      <c r="AU6" s="460"/>
      <c r="AV6" s="460"/>
      <c r="AW6" s="460"/>
      <c r="AX6" s="460"/>
      <c r="AY6" s="460"/>
      <c r="AZ6" s="460"/>
      <c r="BA6" s="460"/>
      <c r="BB6" s="460"/>
      <c r="BC6" s="86"/>
      <c r="BG6" s="462"/>
    </row>
    <row r="7" spans="1:77" ht="18" customHeight="1" x14ac:dyDescent="0.25">
      <c r="A7" s="83"/>
      <c r="B7" s="85"/>
      <c r="C7" s="85"/>
      <c r="D7" s="466" t="s">
        <v>2280</v>
      </c>
      <c r="E7" s="466"/>
      <c r="F7" s="460" t="s">
        <v>2281</v>
      </c>
      <c r="G7" s="460"/>
      <c r="H7" s="460"/>
      <c r="I7" s="460"/>
      <c r="J7" s="460"/>
      <c r="K7" s="460"/>
      <c r="L7" s="460"/>
      <c r="M7" s="460"/>
      <c r="N7" s="460"/>
      <c r="O7" s="460"/>
      <c r="P7" s="460"/>
      <c r="Q7" s="460"/>
      <c r="R7" s="460"/>
      <c r="S7" s="460"/>
      <c r="T7" s="460"/>
      <c r="U7" s="460"/>
      <c r="V7" s="460"/>
      <c r="W7" s="460"/>
      <c r="X7" s="460"/>
      <c r="Y7" s="460"/>
      <c r="Z7" s="460"/>
      <c r="AA7" s="460"/>
      <c r="AB7" s="460"/>
      <c r="AC7" s="460"/>
      <c r="AD7" s="460"/>
      <c r="AE7" s="460"/>
      <c r="AF7" s="460"/>
      <c r="AG7" s="460"/>
      <c r="AH7" s="460"/>
      <c r="AI7" s="460"/>
      <c r="AJ7" s="460"/>
      <c r="AK7" s="460"/>
      <c r="AL7" s="460"/>
      <c r="AM7" s="460"/>
      <c r="AN7" s="460"/>
      <c r="AO7" s="460"/>
      <c r="AP7" s="460"/>
      <c r="AQ7" s="460"/>
      <c r="AR7" s="460"/>
      <c r="AS7" s="460"/>
      <c r="AT7" s="460"/>
      <c r="AU7" s="460"/>
      <c r="AV7" s="460"/>
      <c r="AW7" s="460"/>
      <c r="AX7" s="460"/>
      <c r="AY7" s="460"/>
      <c r="AZ7" s="460"/>
      <c r="BA7" s="460"/>
      <c r="BB7" s="460"/>
      <c r="BC7" s="86"/>
      <c r="BG7" s="462"/>
    </row>
    <row r="8" spans="1:77" ht="18" customHeight="1" x14ac:dyDescent="0.25">
      <c r="A8" s="83"/>
      <c r="B8" s="85"/>
      <c r="C8" s="85"/>
      <c r="D8" s="88"/>
      <c r="E8" s="89"/>
      <c r="F8" s="460"/>
      <c r="G8" s="460"/>
      <c r="H8" s="460"/>
      <c r="I8" s="460"/>
      <c r="J8" s="460"/>
      <c r="K8" s="460"/>
      <c r="L8" s="460"/>
      <c r="M8" s="460"/>
      <c r="N8" s="460"/>
      <c r="O8" s="460"/>
      <c r="P8" s="460"/>
      <c r="Q8" s="460"/>
      <c r="R8" s="460"/>
      <c r="S8" s="460"/>
      <c r="T8" s="460"/>
      <c r="U8" s="460"/>
      <c r="V8" s="460"/>
      <c r="W8" s="460"/>
      <c r="X8" s="460"/>
      <c r="Y8" s="460"/>
      <c r="Z8" s="460"/>
      <c r="AA8" s="460"/>
      <c r="AB8" s="460"/>
      <c r="AC8" s="460"/>
      <c r="AD8" s="460"/>
      <c r="AE8" s="460"/>
      <c r="AF8" s="460"/>
      <c r="AG8" s="460"/>
      <c r="AH8" s="460"/>
      <c r="AI8" s="460"/>
      <c r="AJ8" s="460"/>
      <c r="AK8" s="460"/>
      <c r="AL8" s="460"/>
      <c r="AM8" s="460"/>
      <c r="AN8" s="460"/>
      <c r="AO8" s="460"/>
      <c r="AP8" s="460"/>
      <c r="AQ8" s="460"/>
      <c r="AR8" s="460"/>
      <c r="AS8" s="460"/>
      <c r="AT8" s="460"/>
      <c r="AU8" s="460"/>
      <c r="AV8" s="460"/>
      <c r="AW8" s="460"/>
      <c r="AX8" s="460"/>
      <c r="AY8" s="460"/>
      <c r="AZ8" s="460"/>
      <c r="BA8" s="460"/>
      <c r="BB8" s="460"/>
      <c r="BC8" s="86"/>
      <c r="BG8" s="462"/>
    </row>
    <row r="9" spans="1:77" ht="18" customHeight="1" thickBot="1" x14ac:dyDescent="0.3">
      <c r="A9" s="83"/>
      <c r="B9" s="85"/>
      <c r="C9" s="85"/>
      <c r="D9" s="466" t="s">
        <v>2282</v>
      </c>
      <c r="E9" s="466"/>
      <c r="F9" s="460" t="s">
        <v>2283</v>
      </c>
      <c r="G9" s="460"/>
      <c r="H9" s="460"/>
      <c r="I9" s="460"/>
      <c r="J9" s="460"/>
      <c r="K9" s="460"/>
      <c r="L9" s="460"/>
      <c r="M9" s="460"/>
      <c r="N9" s="460"/>
      <c r="O9" s="460"/>
      <c r="P9" s="460"/>
      <c r="Q9" s="460"/>
      <c r="R9" s="460"/>
      <c r="S9" s="460"/>
      <c r="T9" s="460"/>
      <c r="U9" s="460"/>
      <c r="V9" s="460"/>
      <c r="W9" s="460"/>
      <c r="X9" s="460"/>
      <c r="Y9" s="460"/>
      <c r="Z9" s="460"/>
      <c r="AA9" s="460"/>
      <c r="AB9" s="460"/>
      <c r="AC9" s="460"/>
      <c r="AD9" s="460"/>
      <c r="AE9" s="460"/>
      <c r="AF9" s="460"/>
      <c r="AG9" s="460"/>
      <c r="AH9" s="460"/>
      <c r="AI9" s="460"/>
      <c r="AJ9" s="460"/>
      <c r="AK9" s="460"/>
      <c r="AL9" s="460"/>
      <c r="AM9" s="460"/>
      <c r="AN9" s="460"/>
      <c r="AO9" s="460"/>
      <c r="AP9" s="460"/>
      <c r="AQ9" s="460"/>
      <c r="AR9" s="460"/>
      <c r="AS9" s="460"/>
      <c r="AT9" s="460"/>
      <c r="AU9" s="460"/>
      <c r="AV9" s="460"/>
      <c r="AW9" s="460"/>
      <c r="AX9" s="460"/>
      <c r="AY9" s="460"/>
      <c r="AZ9" s="460"/>
      <c r="BA9" s="460"/>
      <c r="BB9" s="460"/>
      <c r="BC9" s="86"/>
      <c r="BG9" s="463"/>
    </row>
    <row r="10" spans="1:77" ht="45" customHeight="1" x14ac:dyDescent="0.25">
      <c r="A10" s="83"/>
      <c r="B10" s="85"/>
      <c r="C10" s="85"/>
      <c r="D10" s="88"/>
      <c r="E10" s="90"/>
      <c r="F10" s="460"/>
      <c r="G10" s="460"/>
      <c r="H10" s="460"/>
      <c r="I10" s="460"/>
      <c r="J10" s="460"/>
      <c r="K10" s="460"/>
      <c r="L10" s="460"/>
      <c r="M10" s="460"/>
      <c r="N10" s="460"/>
      <c r="O10" s="460"/>
      <c r="P10" s="460"/>
      <c r="Q10" s="460"/>
      <c r="R10" s="460"/>
      <c r="S10" s="460"/>
      <c r="T10" s="460"/>
      <c r="U10" s="460"/>
      <c r="V10" s="460"/>
      <c r="W10" s="460"/>
      <c r="X10" s="460"/>
      <c r="Y10" s="460"/>
      <c r="Z10" s="460"/>
      <c r="AA10" s="460"/>
      <c r="AB10" s="460"/>
      <c r="AC10" s="460"/>
      <c r="AD10" s="460"/>
      <c r="AE10" s="460"/>
      <c r="AF10" s="460"/>
      <c r="AG10" s="460"/>
      <c r="AH10" s="460"/>
      <c r="AI10" s="460"/>
      <c r="AJ10" s="460"/>
      <c r="AK10" s="460"/>
      <c r="AL10" s="460"/>
      <c r="AM10" s="460"/>
      <c r="AN10" s="460"/>
      <c r="AO10" s="460"/>
      <c r="AP10" s="460"/>
      <c r="AQ10" s="460"/>
      <c r="AR10" s="460"/>
      <c r="AS10" s="460"/>
      <c r="AT10" s="460"/>
      <c r="AU10" s="460"/>
      <c r="AV10" s="460"/>
      <c r="AW10" s="460"/>
      <c r="AX10" s="460"/>
      <c r="AY10" s="460"/>
      <c r="AZ10" s="460"/>
      <c r="BA10" s="460"/>
      <c r="BB10" s="460"/>
      <c r="BC10" s="86"/>
      <c r="BG10" s="80"/>
    </row>
    <row r="11" spans="1:77" ht="18" customHeight="1" x14ac:dyDescent="0.25">
      <c r="A11" s="83"/>
      <c r="B11" s="85"/>
      <c r="C11" s="85"/>
      <c r="D11" s="467" t="str">
        <f>IF('Cover Sheet'!D27="",IF('Cover Sheet'!R27="Program Grant","4.",""),IF('Cover Sheet'!D27="Not Applying",IF('Cover Sheet'!R27="Program Grant","4.",""),"4."))</f>
        <v/>
      </c>
      <c r="E11" s="467"/>
      <c r="F11" s="460" t="str">
        <f>IF('Cover Sheet'!D27="",IF('Cover Sheet'!R27="Program Grant","The"&amp;" "&amp;'Cover Sheet'!U6&amp;" "&amp;"Fire Department has read and pledges to adhere to the Senior SAFE Mission by striving to achieve its goals and objectives.",""),IF('Cover Sheet'!D27="Not Applying",IF('Cover Sheet'!R27="Program Grant","The"&amp;" "&amp;'Cover Sheet'!U6&amp;" "&amp;"Fire Department has read and pledges to adhere to the Senior SAFE Mission by striving to achieve its goals and objectives.",""),"The"&amp;" "&amp;'Cover Sheet'!U6&amp;" "&amp;"Fire Department has read and pledges to adhere to the SAFE Mission by striving to achieve its goals and objectives."))</f>
        <v/>
      </c>
      <c r="G11" s="460"/>
      <c r="H11" s="460"/>
      <c r="I11" s="460"/>
      <c r="J11" s="460"/>
      <c r="K11" s="460"/>
      <c r="L11" s="460"/>
      <c r="M11" s="460"/>
      <c r="N11" s="460"/>
      <c r="O11" s="460"/>
      <c r="P11" s="460"/>
      <c r="Q11" s="460"/>
      <c r="R11" s="460"/>
      <c r="S11" s="460"/>
      <c r="T11" s="460"/>
      <c r="U11" s="460"/>
      <c r="V11" s="460"/>
      <c r="W11" s="460"/>
      <c r="X11" s="460"/>
      <c r="Y11" s="460"/>
      <c r="Z11" s="460"/>
      <c r="AA11" s="460"/>
      <c r="AB11" s="460"/>
      <c r="AC11" s="460"/>
      <c r="AD11" s="460"/>
      <c r="AE11" s="460"/>
      <c r="AF11" s="460"/>
      <c r="AG11" s="460"/>
      <c r="AH11" s="460"/>
      <c r="AI11" s="460"/>
      <c r="AJ11" s="460"/>
      <c r="AK11" s="460"/>
      <c r="AL11" s="460"/>
      <c r="AM11" s="460"/>
      <c r="AN11" s="460"/>
      <c r="AO11" s="460"/>
      <c r="AP11" s="460"/>
      <c r="AQ11" s="460"/>
      <c r="AR11" s="460"/>
      <c r="AS11" s="460"/>
      <c r="AT11" s="460"/>
      <c r="AU11" s="460"/>
      <c r="AV11" s="460"/>
      <c r="AW11" s="460"/>
      <c r="AX11" s="460"/>
      <c r="AY11" s="460"/>
      <c r="AZ11" s="460"/>
      <c r="BA11" s="460"/>
      <c r="BB11" s="460"/>
      <c r="BC11" s="86"/>
      <c r="BG11" s="468" t="s">
        <v>3258</v>
      </c>
      <c r="BH11" s="469"/>
      <c r="BI11" s="469"/>
      <c r="BJ11" s="469"/>
      <c r="BK11" s="469"/>
      <c r="BL11" s="469"/>
      <c r="BM11" s="469"/>
      <c r="BN11" s="469"/>
      <c r="BO11" s="469"/>
      <c r="BP11" s="469"/>
      <c r="BQ11" s="469"/>
      <c r="BR11" s="469"/>
      <c r="BS11" s="469"/>
      <c r="BT11" s="469"/>
      <c r="BU11" s="469"/>
      <c r="BV11" s="469"/>
      <c r="BW11" s="469"/>
      <c r="BX11" s="469"/>
      <c r="BY11" s="470"/>
    </row>
    <row r="12" spans="1:77" ht="18" customHeight="1" x14ac:dyDescent="0.25">
      <c r="A12" s="83"/>
      <c r="B12" s="85"/>
      <c r="C12" s="85"/>
      <c r="D12" s="92"/>
      <c r="E12" s="92"/>
      <c r="F12" s="460"/>
      <c r="G12" s="460"/>
      <c r="H12" s="460"/>
      <c r="I12" s="460"/>
      <c r="J12" s="460"/>
      <c r="K12" s="460"/>
      <c r="L12" s="460"/>
      <c r="M12" s="460"/>
      <c r="N12" s="460"/>
      <c r="O12" s="460"/>
      <c r="P12" s="460"/>
      <c r="Q12" s="460"/>
      <c r="R12" s="460"/>
      <c r="S12" s="460"/>
      <c r="T12" s="460"/>
      <c r="U12" s="460"/>
      <c r="V12" s="460"/>
      <c r="W12" s="460"/>
      <c r="X12" s="460"/>
      <c r="Y12" s="460"/>
      <c r="Z12" s="460"/>
      <c r="AA12" s="460"/>
      <c r="AB12" s="460"/>
      <c r="AC12" s="460"/>
      <c r="AD12" s="460"/>
      <c r="AE12" s="460"/>
      <c r="AF12" s="460"/>
      <c r="AG12" s="460"/>
      <c r="AH12" s="460"/>
      <c r="AI12" s="460"/>
      <c r="AJ12" s="460"/>
      <c r="AK12" s="460"/>
      <c r="AL12" s="460"/>
      <c r="AM12" s="460"/>
      <c r="AN12" s="460"/>
      <c r="AO12" s="460"/>
      <c r="AP12" s="460"/>
      <c r="AQ12" s="460"/>
      <c r="AR12" s="460"/>
      <c r="AS12" s="460"/>
      <c r="AT12" s="460"/>
      <c r="AU12" s="460"/>
      <c r="AV12" s="460"/>
      <c r="AW12" s="460"/>
      <c r="AX12" s="460"/>
      <c r="AY12" s="460"/>
      <c r="AZ12" s="460"/>
      <c r="BA12" s="460"/>
      <c r="BB12" s="460"/>
      <c r="BC12" s="86"/>
      <c r="BG12" s="471"/>
      <c r="BH12" s="472"/>
      <c r="BI12" s="472"/>
      <c r="BJ12" s="472"/>
      <c r="BK12" s="472"/>
      <c r="BL12" s="472"/>
      <c r="BM12" s="472"/>
      <c r="BN12" s="472"/>
      <c r="BO12" s="472"/>
      <c r="BP12" s="472"/>
      <c r="BQ12" s="472"/>
      <c r="BR12" s="472"/>
      <c r="BS12" s="472"/>
      <c r="BT12" s="472"/>
      <c r="BU12" s="472"/>
      <c r="BV12" s="472"/>
      <c r="BW12" s="472"/>
      <c r="BX12" s="472"/>
      <c r="BY12" s="473"/>
    </row>
    <row r="13" spans="1:77" ht="18" customHeight="1" x14ac:dyDescent="0.25">
      <c r="A13" s="83"/>
      <c r="B13" s="85"/>
      <c r="C13" s="85"/>
      <c r="D13" s="467" t="str">
        <f>IF(F11="", "", IF('Cover Sheet'!D27="Program Grant", IF('Cover Sheet'!R27="Program Grant", "5.",""),IF('Cover Sheet'!D27="Planning Grant",IF('Cover Sheet'!R27="Program Grant", "5.",""),"")))</f>
        <v/>
      </c>
      <c r="E13" s="467"/>
      <c r="F13" s="460" t="str">
        <f>IF(F11="", "", IF('Cover Sheet'!D27="Program Grant", IF('Cover Sheet'!R27="Program Grant", "The"&amp;" "&amp;'Cover Sheet'!U6&amp;" "&amp;"Fire Department has read and pledges to adhere to the Senior SAFE Mission by striving to achieve its goals and objectives.",""),IF('Cover Sheet'!D27="Planning Grant",IF('Cover Sheet'!R27="Program Grant", "The"&amp;" "&amp;'Cover Sheet'!U6&amp;" "&amp;"Fire Department has read and pledges to adhere to the Senior SAFE Mission by striving to achieve its goals and objectives.",""),"")))</f>
        <v/>
      </c>
      <c r="G13" s="460"/>
      <c r="H13" s="460"/>
      <c r="I13" s="460"/>
      <c r="J13" s="460"/>
      <c r="K13" s="460"/>
      <c r="L13" s="460"/>
      <c r="M13" s="460"/>
      <c r="N13" s="460"/>
      <c r="O13" s="460"/>
      <c r="P13" s="460"/>
      <c r="Q13" s="460"/>
      <c r="R13" s="460"/>
      <c r="S13" s="460"/>
      <c r="T13" s="460"/>
      <c r="U13" s="460"/>
      <c r="V13" s="460"/>
      <c r="W13" s="460"/>
      <c r="X13" s="460"/>
      <c r="Y13" s="460"/>
      <c r="Z13" s="460"/>
      <c r="AA13" s="460"/>
      <c r="AB13" s="460"/>
      <c r="AC13" s="460"/>
      <c r="AD13" s="460"/>
      <c r="AE13" s="460"/>
      <c r="AF13" s="460"/>
      <c r="AG13" s="460"/>
      <c r="AH13" s="460"/>
      <c r="AI13" s="460"/>
      <c r="AJ13" s="460"/>
      <c r="AK13" s="460"/>
      <c r="AL13" s="460"/>
      <c r="AM13" s="460"/>
      <c r="AN13" s="460"/>
      <c r="AO13" s="460"/>
      <c r="AP13" s="460"/>
      <c r="AQ13" s="460"/>
      <c r="AR13" s="460"/>
      <c r="AS13" s="460"/>
      <c r="AT13" s="460"/>
      <c r="AU13" s="460"/>
      <c r="AV13" s="460"/>
      <c r="AW13" s="460"/>
      <c r="AX13" s="460"/>
      <c r="AY13" s="460"/>
      <c r="AZ13" s="460"/>
      <c r="BA13" s="460"/>
      <c r="BB13" s="460"/>
      <c r="BC13" s="86"/>
      <c r="BG13" s="471"/>
      <c r="BH13" s="472"/>
      <c r="BI13" s="472"/>
      <c r="BJ13" s="472"/>
      <c r="BK13" s="472"/>
      <c r="BL13" s="472"/>
      <c r="BM13" s="472"/>
      <c r="BN13" s="472"/>
      <c r="BO13" s="472"/>
      <c r="BP13" s="472"/>
      <c r="BQ13" s="472"/>
      <c r="BR13" s="472"/>
      <c r="BS13" s="472"/>
      <c r="BT13" s="472"/>
      <c r="BU13" s="472"/>
      <c r="BV13" s="472"/>
      <c r="BW13" s="472"/>
      <c r="BX13" s="472"/>
      <c r="BY13" s="473"/>
    </row>
    <row r="14" spans="1:77" ht="18" customHeight="1" x14ac:dyDescent="0.25">
      <c r="A14" s="83"/>
      <c r="B14" s="85"/>
      <c r="C14" s="85"/>
      <c r="D14" s="92"/>
      <c r="E14" s="92"/>
      <c r="F14" s="460"/>
      <c r="G14" s="460"/>
      <c r="H14" s="460"/>
      <c r="I14" s="460"/>
      <c r="J14" s="460"/>
      <c r="K14" s="460"/>
      <c r="L14" s="460"/>
      <c r="M14" s="460"/>
      <c r="N14" s="460"/>
      <c r="O14" s="460"/>
      <c r="P14" s="460"/>
      <c r="Q14" s="460"/>
      <c r="R14" s="460"/>
      <c r="S14" s="460"/>
      <c r="T14" s="460"/>
      <c r="U14" s="460"/>
      <c r="V14" s="460"/>
      <c r="W14" s="460"/>
      <c r="X14" s="460"/>
      <c r="Y14" s="460"/>
      <c r="Z14" s="460"/>
      <c r="AA14" s="460"/>
      <c r="AB14" s="460"/>
      <c r="AC14" s="460"/>
      <c r="AD14" s="460"/>
      <c r="AE14" s="460"/>
      <c r="AF14" s="460"/>
      <c r="AG14" s="460"/>
      <c r="AH14" s="460"/>
      <c r="AI14" s="460"/>
      <c r="AJ14" s="460"/>
      <c r="AK14" s="460"/>
      <c r="AL14" s="460"/>
      <c r="AM14" s="460"/>
      <c r="AN14" s="460"/>
      <c r="AO14" s="460"/>
      <c r="AP14" s="460"/>
      <c r="AQ14" s="460"/>
      <c r="AR14" s="460"/>
      <c r="AS14" s="460"/>
      <c r="AT14" s="460"/>
      <c r="AU14" s="460"/>
      <c r="AV14" s="460"/>
      <c r="AW14" s="460"/>
      <c r="AX14" s="460"/>
      <c r="AY14" s="460"/>
      <c r="AZ14" s="460"/>
      <c r="BA14" s="460"/>
      <c r="BB14" s="460"/>
      <c r="BC14" s="86"/>
      <c r="BG14" s="471"/>
      <c r="BH14" s="472"/>
      <c r="BI14" s="472"/>
      <c r="BJ14" s="472"/>
      <c r="BK14" s="472"/>
      <c r="BL14" s="472"/>
      <c r="BM14" s="472"/>
      <c r="BN14" s="472"/>
      <c r="BO14" s="472"/>
      <c r="BP14" s="472"/>
      <c r="BQ14" s="472"/>
      <c r="BR14" s="472"/>
      <c r="BS14" s="472"/>
      <c r="BT14" s="472"/>
      <c r="BU14" s="472"/>
      <c r="BV14" s="472"/>
      <c r="BW14" s="472"/>
      <c r="BX14" s="472"/>
      <c r="BY14" s="473"/>
    </row>
    <row r="15" spans="1:77" ht="6.75" customHeight="1" x14ac:dyDescent="0.25">
      <c r="A15" s="83"/>
      <c r="B15" s="93"/>
      <c r="C15" s="93"/>
      <c r="D15" s="94"/>
      <c r="E15" s="94"/>
      <c r="F15" s="95"/>
      <c r="G15" s="95"/>
      <c r="H15" s="95"/>
      <c r="I15" s="95"/>
      <c r="J15" s="95"/>
      <c r="K15" s="95"/>
      <c r="L15" s="95"/>
      <c r="M15" s="95"/>
      <c r="N15" s="95"/>
      <c r="O15" s="95"/>
      <c r="P15" s="95"/>
      <c r="Q15" s="95"/>
      <c r="R15" s="95"/>
      <c r="S15" s="95"/>
      <c r="T15" s="95"/>
      <c r="U15" s="95"/>
      <c r="V15" s="95"/>
      <c r="W15" s="95"/>
      <c r="X15" s="95"/>
      <c r="Y15" s="95"/>
      <c r="Z15" s="95"/>
      <c r="AA15" s="95"/>
      <c r="AB15" s="95"/>
      <c r="AC15" s="95"/>
      <c r="AD15" s="95"/>
      <c r="AE15" s="95"/>
      <c r="AF15" s="95"/>
      <c r="AG15" s="95"/>
      <c r="AH15" s="95"/>
      <c r="AI15" s="95"/>
      <c r="AJ15" s="95"/>
      <c r="AK15" s="95"/>
      <c r="AL15" s="95"/>
      <c r="AM15" s="95"/>
      <c r="AN15" s="95"/>
      <c r="AO15" s="96"/>
      <c r="AP15" s="96"/>
      <c r="AQ15" s="96"/>
      <c r="AR15" s="96"/>
      <c r="AS15" s="96"/>
      <c r="AT15" s="96"/>
      <c r="AU15" s="96"/>
      <c r="AV15" s="96"/>
      <c r="AW15" s="96"/>
      <c r="AX15" s="96"/>
      <c r="AY15" s="96"/>
      <c r="AZ15" s="96"/>
      <c r="BA15" s="96"/>
      <c r="BB15" s="96"/>
      <c r="BC15" s="86"/>
      <c r="BG15" s="471"/>
      <c r="BH15" s="472"/>
      <c r="BI15" s="472"/>
      <c r="BJ15" s="472"/>
      <c r="BK15" s="472"/>
      <c r="BL15" s="472"/>
      <c r="BM15" s="472"/>
      <c r="BN15" s="472"/>
      <c r="BO15" s="472"/>
      <c r="BP15" s="472"/>
      <c r="BQ15" s="472"/>
      <c r="BR15" s="472"/>
      <c r="BS15" s="472"/>
      <c r="BT15" s="472"/>
      <c r="BU15" s="472"/>
      <c r="BV15" s="472"/>
      <c r="BW15" s="472"/>
      <c r="BX15" s="472"/>
      <c r="BY15" s="473"/>
    </row>
    <row r="16" spans="1:77" ht="15.75" customHeight="1" x14ac:dyDescent="0.25">
      <c r="A16" s="83"/>
      <c r="B16" s="97"/>
      <c r="C16" s="91"/>
      <c r="D16" s="478" t="s">
        <v>2284</v>
      </c>
      <c r="E16" s="478"/>
      <c r="F16" s="478"/>
      <c r="G16" s="478"/>
      <c r="H16" s="478"/>
      <c r="I16" s="481" t="str">
        <f>IF('Cover Sheet'!I34="", "", IF('Cover Sheet'!I38="", "", IF('Cover Sheet'!J36="", 'Cover Sheet'!I34&amp;" "&amp;'Cover Sheet'!I38, 'Cover Sheet'!I34&amp;" "&amp;'Cover Sheet'!J36&amp;" "&amp;'Cover Sheet'!I38)))</f>
        <v/>
      </c>
      <c r="J16" s="481"/>
      <c r="K16" s="481"/>
      <c r="L16" s="481"/>
      <c r="M16" s="481"/>
      <c r="N16" s="481"/>
      <c r="O16" s="481"/>
      <c r="P16" s="481"/>
      <c r="Q16" s="481"/>
      <c r="R16" s="481"/>
      <c r="S16" s="481"/>
      <c r="T16" s="481"/>
      <c r="U16" s="481"/>
      <c r="V16" s="481"/>
      <c r="W16" s="98"/>
      <c r="X16" s="98"/>
      <c r="Y16" s="478" t="s">
        <v>20</v>
      </c>
      <c r="Z16" s="478"/>
      <c r="AA16" s="478"/>
      <c r="AB16" s="478"/>
      <c r="AC16" s="482" t="str">
        <f>IF('Cover Sheet'!AC34="", "", 'Cover Sheet'!AC34)</f>
        <v/>
      </c>
      <c r="AD16" s="482"/>
      <c r="AE16" s="482"/>
      <c r="AF16" s="482"/>
      <c r="AG16" s="482"/>
      <c r="AH16" s="482"/>
      <c r="AI16" s="482"/>
      <c r="AJ16" s="482"/>
      <c r="AK16" s="482"/>
      <c r="AL16" s="482"/>
      <c r="AM16" s="482"/>
      <c r="AN16" s="99"/>
      <c r="AO16" s="99"/>
      <c r="AP16" s="99"/>
      <c r="AQ16" s="99"/>
      <c r="AR16" s="99"/>
      <c r="AS16" s="99"/>
      <c r="AT16" s="99"/>
      <c r="AU16" s="99"/>
      <c r="AV16" s="99"/>
      <c r="AW16" s="99"/>
      <c r="AX16" s="99"/>
      <c r="AY16" s="99"/>
      <c r="AZ16" s="99"/>
      <c r="BA16" s="99"/>
      <c r="BB16" s="100"/>
      <c r="BC16" s="86"/>
      <c r="BG16" s="471"/>
      <c r="BH16" s="472"/>
      <c r="BI16" s="472"/>
      <c r="BJ16" s="472"/>
      <c r="BK16" s="472"/>
      <c r="BL16" s="472"/>
      <c r="BM16" s="472"/>
      <c r="BN16" s="472"/>
      <c r="BO16" s="472"/>
      <c r="BP16" s="472"/>
      <c r="BQ16" s="472"/>
      <c r="BR16" s="472"/>
      <c r="BS16" s="472"/>
      <c r="BT16" s="472"/>
      <c r="BU16" s="472"/>
      <c r="BV16" s="472"/>
      <c r="BW16" s="472"/>
      <c r="BX16" s="472"/>
      <c r="BY16" s="473"/>
    </row>
    <row r="17" spans="1:77" x14ac:dyDescent="0.25">
      <c r="A17" s="83"/>
      <c r="B17" s="97"/>
      <c r="C17" s="91"/>
      <c r="D17" s="91"/>
      <c r="E17" s="91"/>
      <c r="F17" s="91"/>
      <c r="G17" s="91"/>
      <c r="H17" s="91"/>
      <c r="I17" s="91"/>
      <c r="J17" s="91"/>
      <c r="K17" s="91"/>
      <c r="L17" s="91"/>
      <c r="M17" s="91"/>
      <c r="N17" s="91"/>
      <c r="O17" s="91"/>
      <c r="P17" s="91"/>
      <c r="Q17" s="91"/>
      <c r="R17" s="91"/>
      <c r="S17" s="91"/>
      <c r="T17" s="91"/>
      <c r="U17" s="91"/>
      <c r="V17" s="98"/>
      <c r="W17" s="98"/>
      <c r="X17" s="98"/>
      <c r="Y17" s="101"/>
      <c r="Z17" s="101"/>
      <c r="AA17" s="101"/>
      <c r="AB17" s="101"/>
      <c r="AC17" s="102"/>
      <c r="AD17" s="102"/>
      <c r="AE17" s="102"/>
      <c r="AF17" s="102"/>
      <c r="AG17" s="102"/>
      <c r="AH17" s="102"/>
      <c r="AI17" s="102"/>
      <c r="AJ17" s="102"/>
      <c r="AK17" s="102"/>
      <c r="AL17" s="102"/>
      <c r="AM17" s="102"/>
      <c r="AN17" s="99"/>
      <c r="AO17" s="99"/>
      <c r="AP17" s="99"/>
      <c r="AQ17" s="99"/>
      <c r="AR17" s="99"/>
      <c r="AS17" s="99"/>
      <c r="AT17" s="99"/>
      <c r="AU17" s="99"/>
      <c r="AV17" s="99"/>
      <c r="AW17" s="99"/>
      <c r="AX17" s="99"/>
      <c r="AY17" s="99"/>
      <c r="AZ17" s="99"/>
      <c r="BA17" s="99"/>
      <c r="BB17" s="100"/>
      <c r="BC17" s="86"/>
      <c r="BG17" s="474"/>
      <c r="BH17" s="475"/>
      <c r="BI17" s="475"/>
      <c r="BJ17" s="475"/>
      <c r="BK17" s="475"/>
      <c r="BL17" s="475"/>
      <c r="BM17" s="475"/>
      <c r="BN17" s="475"/>
      <c r="BO17" s="475"/>
      <c r="BP17" s="475"/>
      <c r="BQ17" s="475"/>
      <c r="BR17" s="475"/>
      <c r="BS17" s="475"/>
      <c r="BT17" s="475"/>
      <c r="BU17" s="475"/>
      <c r="BV17" s="475"/>
      <c r="BW17" s="475"/>
      <c r="BX17" s="475"/>
      <c r="BY17" s="476"/>
    </row>
    <row r="18" spans="1:77" x14ac:dyDescent="0.25">
      <c r="A18" s="83"/>
      <c r="B18" s="97"/>
      <c r="C18" s="478" t="s">
        <v>44</v>
      </c>
      <c r="D18" s="478"/>
      <c r="E18" s="478"/>
      <c r="F18" s="478"/>
      <c r="G18" s="478"/>
      <c r="H18" s="478"/>
      <c r="I18" s="479"/>
      <c r="J18" s="479"/>
      <c r="K18" s="479"/>
      <c r="L18" s="479"/>
      <c r="M18" s="479"/>
      <c r="N18" s="479"/>
      <c r="O18" s="479"/>
      <c r="P18" s="479"/>
      <c r="Q18" s="479"/>
      <c r="R18" s="479"/>
      <c r="S18" s="479"/>
      <c r="T18" s="479"/>
      <c r="U18" s="479"/>
      <c r="V18" s="479"/>
      <c r="W18" s="91"/>
      <c r="X18" s="91"/>
      <c r="Y18" s="478" t="s">
        <v>45</v>
      </c>
      <c r="Z18" s="478"/>
      <c r="AA18" s="478"/>
      <c r="AB18" s="478"/>
      <c r="AC18" s="480"/>
      <c r="AD18" s="480"/>
      <c r="AE18" s="480"/>
      <c r="AF18" s="480"/>
      <c r="AG18" s="480"/>
      <c r="AH18" s="480"/>
      <c r="AI18" s="480"/>
      <c r="AJ18" s="91"/>
      <c r="AK18" s="91"/>
      <c r="AL18" s="91"/>
      <c r="AM18" s="91"/>
      <c r="AN18" s="99"/>
      <c r="AO18" s="99"/>
      <c r="AP18" s="99"/>
      <c r="AQ18" s="99"/>
      <c r="AR18" s="99"/>
      <c r="AS18" s="99"/>
      <c r="AT18" s="99"/>
      <c r="AU18" s="99"/>
      <c r="AV18" s="99"/>
      <c r="AW18" s="99"/>
      <c r="AX18" s="99"/>
      <c r="AY18" s="99"/>
      <c r="AZ18" s="99"/>
      <c r="BA18" s="99"/>
      <c r="BB18" s="27"/>
      <c r="BC18" s="86"/>
    </row>
    <row r="19" spans="1:77" x14ac:dyDescent="0.25">
      <c r="A19" s="83"/>
      <c r="B19" s="97"/>
      <c r="C19" s="436"/>
      <c r="D19" s="436"/>
      <c r="E19" s="436"/>
      <c r="F19" s="436"/>
      <c r="G19" s="436"/>
      <c r="H19" s="436"/>
      <c r="I19" s="103"/>
      <c r="J19" s="103"/>
      <c r="K19" s="103"/>
      <c r="L19" s="103"/>
      <c r="M19" s="103"/>
      <c r="N19" s="103"/>
      <c r="O19" s="103"/>
      <c r="P19" s="103"/>
      <c r="Q19" s="103"/>
      <c r="R19" s="103"/>
      <c r="S19" s="103"/>
      <c r="T19" s="103"/>
      <c r="U19" s="103"/>
      <c r="V19" s="103"/>
      <c r="W19" s="91"/>
      <c r="X19" s="91"/>
      <c r="Y19" s="436"/>
      <c r="Z19" s="436"/>
      <c r="AA19" s="436"/>
      <c r="AB19" s="436"/>
      <c r="AC19" s="104"/>
      <c r="AD19" s="104"/>
      <c r="AE19" s="104"/>
      <c r="AF19" s="104"/>
      <c r="AG19" s="104"/>
      <c r="AH19" s="104"/>
      <c r="AI19" s="104"/>
      <c r="AJ19" s="91"/>
      <c r="AK19" s="91"/>
      <c r="AL19" s="91"/>
      <c r="AM19" s="91"/>
      <c r="AN19" s="99"/>
      <c r="AO19" s="99"/>
      <c r="AP19" s="99"/>
      <c r="AQ19" s="99"/>
      <c r="AR19" s="99"/>
      <c r="AS19" s="99"/>
      <c r="AT19" s="99"/>
      <c r="AU19" s="99"/>
      <c r="AV19" s="99"/>
      <c r="AW19" s="99"/>
      <c r="AX19" s="99"/>
      <c r="AY19" s="99"/>
      <c r="AZ19" s="99"/>
      <c r="BA19" s="99"/>
      <c r="BB19" s="27"/>
      <c r="BC19" s="86"/>
      <c r="BG19" s="477"/>
      <c r="BH19" s="477"/>
      <c r="BI19" s="477"/>
      <c r="BJ19" s="477"/>
      <c r="BK19" s="477"/>
      <c r="BL19" s="477"/>
      <c r="BM19" s="477"/>
    </row>
    <row r="20" spans="1:77" ht="18.75" x14ac:dyDescent="0.25">
      <c r="A20" s="483" t="s">
        <v>34</v>
      </c>
      <c r="B20" s="484"/>
      <c r="C20" s="484"/>
      <c r="D20" s="484"/>
      <c r="E20" s="484"/>
      <c r="F20" s="484"/>
      <c r="G20" s="484"/>
      <c r="H20" s="484"/>
      <c r="I20" s="484"/>
      <c r="J20" s="484"/>
      <c r="K20" s="484"/>
      <c r="L20" s="484"/>
      <c r="M20" s="484"/>
      <c r="N20" s="484"/>
      <c r="O20" s="484"/>
      <c r="P20" s="484"/>
      <c r="Q20" s="484"/>
      <c r="R20" s="484"/>
      <c r="S20" s="484"/>
      <c r="T20" s="484"/>
      <c r="U20" s="484"/>
      <c r="V20" s="484"/>
      <c r="W20" s="484"/>
      <c r="X20" s="484"/>
      <c r="Y20" s="484"/>
      <c r="Z20" s="484"/>
      <c r="AA20" s="484"/>
      <c r="AB20" s="484"/>
      <c r="AC20" s="484"/>
      <c r="AD20" s="484"/>
      <c r="AE20" s="484"/>
      <c r="AF20" s="484"/>
      <c r="AG20" s="484"/>
      <c r="AH20" s="484"/>
      <c r="AI20" s="484"/>
      <c r="AJ20" s="484"/>
      <c r="AK20" s="484"/>
      <c r="AL20" s="484"/>
      <c r="AM20" s="484"/>
      <c r="AN20" s="484"/>
      <c r="AO20" s="484"/>
      <c r="AP20" s="484"/>
      <c r="AQ20" s="484"/>
      <c r="AR20" s="484"/>
      <c r="AS20" s="484"/>
      <c r="AT20" s="484"/>
      <c r="AU20" s="484"/>
      <c r="AV20" s="484"/>
      <c r="AW20" s="484"/>
      <c r="AX20" s="484"/>
      <c r="AY20" s="484"/>
      <c r="AZ20" s="484"/>
      <c r="BA20" s="484"/>
      <c r="BB20" s="484"/>
      <c r="BC20" s="485"/>
      <c r="BD20" s="80"/>
      <c r="BE20" s="80"/>
      <c r="BF20" s="80"/>
      <c r="BG20" s="477"/>
      <c r="BH20" s="477"/>
      <c r="BI20" s="477"/>
      <c r="BJ20" s="477"/>
      <c r="BK20" s="477"/>
      <c r="BL20" s="477"/>
      <c r="BM20" s="477"/>
    </row>
    <row r="21" spans="1:77" ht="18" customHeight="1" x14ac:dyDescent="0.25">
      <c r="A21" s="83"/>
      <c r="B21" s="464" t="str">
        <f>"As the authorizing official for the "&amp;'Cover Sheet'!N81&amp;" School District:"</f>
        <v>As the authorizing official for the  School District:</v>
      </c>
      <c r="C21" s="464"/>
      <c r="D21" s="464"/>
      <c r="E21" s="464"/>
      <c r="F21" s="464"/>
      <c r="G21" s="464"/>
      <c r="H21" s="464"/>
      <c r="I21" s="464"/>
      <c r="J21" s="464"/>
      <c r="K21" s="464"/>
      <c r="L21" s="464"/>
      <c r="M21" s="464"/>
      <c r="N21" s="464"/>
      <c r="O21" s="464"/>
      <c r="P21" s="464"/>
      <c r="Q21" s="464"/>
      <c r="R21" s="464"/>
      <c r="S21" s="464"/>
      <c r="T21" s="464"/>
      <c r="U21" s="464"/>
      <c r="V21" s="464"/>
      <c r="W21" s="464"/>
      <c r="X21" s="464"/>
      <c r="Y21" s="464"/>
      <c r="Z21" s="464"/>
      <c r="AA21" s="464"/>
      <c r="AB21" s="464"/>
      <c r="AC21" s="464"/>
      <c r="AD21" s="464"/>
      <c r="AE21" s="464"/>
      <c r="AF21" s="464"/>
      <c r="AG21" s="464"/>
      <c r="AH21" s="464"/>
      <c r="AI21" s="464"/>
      <c r="AJ21" s="464"/>
      <c r="AK21" s="464"/>
      <c r="AL21" s="464"/>
      <c r="AM21" s="464"/>
      <c r="AN21" s="464"/>
      <c r="AO21" s="464"/>
      <c r="AP21" s="464"/>
      <c r="AQ21" s="464"/>
      <c r="AR21" s="464"/>
      <c r="AS21" s="464"/>
      <c r="AT21" s="464"/>
      <c r="AU21" s="464"/>
      <c r="AV21" s="464"/>
      <c r="AW21" s="464"/>
      <c r="AX21" s="464"/>
      <c r="AY21" s="464"/>
      <c r="AZ21" s="464"/>
      <c r="BA21" s="464"/>
      <c r="BB21" s="464"/>
      <c r="BC21" s="84"/>
      <c r="BD21" s="80"/>
      <c r="BE21" s="80"/>
      <c r="BF21" s="80"/>
      <c r="BG21" s="477"/>
      <c r="BH21" s="477"/>
      <c r="BI21" s="477"/>
      <c r="BJ21" s="477"/>
      <c r="BK21" s="477"/>
      <c r="BL21" s="477"/>
      <c r="BM21" s="477"/>
    </row>
    <row r="22" spans="1:77" ht="18" customHeight="1" x14ac:dyDescent="0.25">
      <c r="A22" s="83"/>
      <c r="B22" s="97"/>
      <c r="C22" s="97"/>
      <c r="D22" s="97"/>
      <c r="E22" s="486" t="s">
        <v>2279</v>
      </c>
      <c r="F22" s="486"/>
      <c r="G22" s="460" t="s">
        <v>2281</v>
      </c>
      <c r="H22" s="460"/>
      <c r="I22" s="460"/>
      <c r="J22" s="460"/>
      <c r="K22" s="460"/>
      <c r="L22" s="460"/>
      <c r="M22" s="460"/>
      <c r="N22" s="460"/>
      <c r="O22" s="460"/>
      <c r="P22" s="460"/>
      <c r="Q22" s="460"/>
      <c r="R22" s="460"/>
      <c r="S22" s="460"/>
      <c r="T22" s="460"/>
      <c r="U22" s="460"/>
      <c r="V22" s="460"/>
      <c r="W22" s="460"/>
      <c r="X22" s="460"/>
      <c r="Y22" s="460"/>
      <c r="Z22" s="460"/>
      <c r="AA22" s="460"/>
      <c r="AB22" s="460"/>
      <c r="AC22" s="460"/>
      <c r="AD22" s="460"/>
      <c r="AE22" s="460"/>
      <c r="AF22" s="460"/>
      <c r="AG22" s="460"/>
      <c r="AH22" s="460"/>
      <c r="AI22" s="460"/>
      <c r="AJ22" s="460"/>
      <c r="AK22" s="460"/>
      <c r="AL22" s="460"/>
      <c r="AM22" s="460"/>
      <c r="AN22" s="460"/>
      <c r="AO22" s="460"/>
      <c r="AP22" s="460"/>
      <c r="AQ22" s="460"/>
      <c r="AR22" s="460"/>
      <c r="AS22" s="460"/>
      <c r="AT22" s="460"/>
      <c r="AU22" s="460"/>
      <c r="AV22" s="460"/>
      <c r="AW22" s="460"/>
      <c r="AX22" s="460"/>
      <c r="AY22" s="460"/>
      <c r="AZ22" s="460"/>
      <c r="BA22" s="460"/>
      <c r="BB22" s="460"/>
      <c r="BC22" s="86"/>
      <c r="BG22" s="477"/>
      <c r="BH22" s="477"/>
      <c r="BI22" s="477"/>
      <c r="BJ22" s="477"/>
      <c r="BK22" s="477"/>
      <c r="BL22" s="477"/>
      <c r="BM22" s="477"/>
    </row>
    <row r="23" spans="1:77" ht="18" customHeight="1" x14ac:dyDescent="0.25">
      <c r="A23" s="83"/>
      <c r="B23" s="97"/>
      <c r="C23" s="97"/>
      <c r="D23" s="97"/>
      <c r="E23" s="105"/>
      <c r="F23" s="98"/>
      <c r="G23" s="460"/>
      <c r="H23" s="460"/>
      <c r="I23" s="460"/>
      <c r="J23" s="460"/>
      <c r="K23" s="460"/>
      <c r="L23" s="460"/>
      <c r="M23" s="460"/>
      <c r="N23" s="460"/>
      <c r="O23" s="460"/>
      <c r="P23" s="460"/>
      <c r="Q23" s="460"/>
      <c r="R23" s="460"/>
      <c r="S23" s="460"/>
      <c r="T23" s="460"/>
      <c r="U23" s="460"/>
      <c r="V23" s="460"/>
      <c r="W23" s="460"/>
      <c r="X23" s="460"/>
      <c r="Y23" s="460"/>
      <c r="Z23" s="460"/>
      <c r="AA23" s="460"/>
      <c r="AB23" s="460"/>
      <c r="AC23" s="460"/>
      <c r="AD23" s="460"/>
      <c r="AE23" s="460"/>
      <c r="AF23" s="460"/>
      <c r="AG23" s="460"/>
      <c r="AH23" s="460"/>
      <c r="AI23" s="460"/>
      <c r="AJ23" s="460"/>
      <c r="AK23" s="460"/>
      <c r="AL23" s="460"/>
      <c r="AM23" s="460"/>
      <c r="AN23" s="460"/>
      <c r="AO23" s="460"/>
      <c r="AP23" s="460"/>
      <c r="AQ23" s="460"/>
      <c r="AR23" s="460"/>
      <c r="AS23" s="460"/>
      <c r="AT23" s="460"/>
      <c r="AU23" s="460"/>
      <c r="AV23" s="460"/>
      <c r="AW23" s="460"/>
      <c r="AX23" s="460"/>
      <c r="AY23" s="460"/>
      <c r="AZ23" s="460"/>
      <c r="BA23" s="460"/>
      <c r="BB23" s="460"/>
      <c r="BC23" s="86"/>
      <c r="BG23" s="477"/>
      <c r="BH23" s="477"/>
      <c r="BI23" s="477"/>
      <c r="BJ23" s="477"/>
      <c r="BK23" s="477"/>
      <c r="BL23" s="477"/>
      <c r="BM23" s="477"/>
    </row>
    <row r="24" spans="1:77" ht="18" customHeight="1" x14ac:dyDescent="0.25">
      <c r="A24" s="83"/>
      <c r="B24" s="97"/>
      <c r="C24" s="97"/>
      <c r="D24" s="97"/>
      <c r="E24" s="486" t="s">
        <v>2280</v>
      </c>
      <c r="F24" s="486"/>
      <c r="G24" s="460" t="str">
        <f>"The"&amp;" "&amp;'Cover Sheet'!N81&amp;" "&amp;"School District has read and pledges to adhere to the SAFE Mission by striving to achieve its goals and objectives."</f>
        <v>The  School District has read and pledges to adhere to the SAFE Mission by striving to achieve its goals and objectives.</v>
      </c>
      <c r="H24" s="460"/>
      <c r="I24" s="460"/>
      <c r="J24" s="460"/>
      <c r="K24" s="460"/>
      <c r="L24" s="460"/>
      <c r="M24" s="460"/>
      <c r="N24" s="460"/>
      <c r="O24" s="460"/>
      <c r="P24" s="460"/>
      <c r="Q24" s="460"/>
      <c r="R24" s="460"/>
      <c r="S24" s="460"/>
      <c r="T24" s="460"/>
      <c r="U24" s="460"/>
      <c r="V24" s="460"/>
      <c r="W24" s="460"/>
      <c r="X24" s="460"/>
      <c r="Y24" s="460"/>
      <c r="Z24" s="460"/>
      <c r="AA24" s="460"/>
      <c r="AB24" s="460"/>
      <c r="AC24" s="460"/>
      <c r="AD24" s="460"/>
      <c r="AE24" s="460"/>
      <c r="AF24" s="460"/>
      <c r="AG24" s="460"/>
      <c r="AH24" s="460"/>
      <c r="AI24" s="460"/>
      <c r="AJ24" s="460"/>
      <c r="AK24" s="460"/>
      <c r="AL24" s="460"/>
      <c r="AM24" s="460"/>
      <c r="AN24" s="460"/>
      <c r="AO24" s="460"/>
      <c r="AP24" s="460"/>
      <c r="AQ24" s="460"/>
      <c r="AR24" s="460"/>
      <c r="AS24" s="460"/>
      <c r="AT24" s="460"/>
      <c r="AU24" s="460"/>
      <c r="AV24" s="460"/>
      <c r="AW24" s="460"/>
      <c r="AX24" s="460"/>
      <c r="AY24" s="460"/>
      <c r="AZ24" s="460"/>
      <c r="BA24" s="460"/>
      <c r="BB24" s="460"/>
      <c r="BC24" s="86"/>
      <c r="BG24" s="477"/>
      <c r="BH24" s="477"/>
      <c r="BI24" s="477"/>
      <c r="BJ24" s="477"/>
      <c r="BK24" s="477"/>
      <c r="BL24" s="477"/>
      <c r="BM24" s="477"/>
    </row>
    <row r="25" spans="1:77" ht="18" customHeight="1" x14ac:dyDescent="0.25">
      <c r="A25" s="83"/>
      <c r="B25" s="97"/>
      <c r="C25" s="97"/>
      <c r="D25" s="97"/>
      <c r="E25" s="105"/>
      <c r="F25" s="98"/>
      <c r="G25" s="460"/>
      <c r="H25" s="460"/>
      <c r="I25" s="460"/>
      <c r="J25" s="460"/>
      <c r="K25" s="460"/>
      <c r="L25" s="460"/>
      <c r="M25" s="460"/>
      <c r="N25" s="460"/>
      <c r="O25" s="460"/>
      <c r="P25" s="460"/>
      <c r="Q25" s="460"/>
      <c r="R25" s="460"/>
      <c r="S25" s="460"/>
      <c r="T25" s="460"/>
      <c r="U25" s="460"/>
      <c r="V25" s="460"/>
      <c r="W25" s="460"/>
      <c r="X25" s="460"/>
      <c r="Y25" s="460"/>
      <c r="Z25" s="460"/>
      <c r="AA25" s="460"/>
      <c r="AB25" s="460"/>
      <c r="AC25" s="460"/>
      <c r="AD25" s="460"/>
      <c r="AE25" s="460"/>
      <c r="AF25" s="460"/>
      <c r="AG25" s="460"/>
      <c r="AH25" s="460"/>
      <c r="AI25" s="460"/>
      <c r="AJ25" s="460"/>
      <c r="AK25" s="460"/>
      <c r="AL25" s="460"/>
      <c r="AM25" s="460"/>
      <c r="AN25" s="460"/>
      <c r="AO25" s="460"/>
      <c r="AP25" s="460"/>
      <c r="AQ25" s="460"/>
      <c r="AR25" s="460"/>
      <c r="AS25" s="460"/>
      <c r="AT25" s="460"/>
      <c r="AU25" s="460"/>
      <c r="AV25" s="460"/>
      <c r="AW25" s="460"/>
      <c r="AX25" s="460"/>
      <c r="AY25" s="460"/>
      <c r="AZ25" s="460"/>
      <c r="BA25" s="460"/>
      <c r="BB25" s="460"/>
      <c r="BC25" s="86"/>
      <c r="BG25" s="477"/>
      <c r="BH25" s="477"/>
      <c r="BI25" s="477"/>
      <c r="BJ25" s="477"/>
      <c r="BK25" s="477"/>
      <c r="BL25" s="477"/>
      <c r="BM25" s="477"/>
    </row>
    <row r="26" spans="1:77" ht="6.75" customHeight="1" x14ac:dyDescent="0.25">
      <c r="A26" s="83"/>
      <c r="B26" s="93"/>
      <c r="C26" s="93"/>
      <c r="D26" s="94"/>
      <c r="E26" s="94"/>
      <c r="F26" s="95"/>
      <c r="G26" s="95"/>
      <c r="H26" s="95"/>
      <c r="I26" s="95"/>
      <c r="J26" s="95"/>
      <c r="K26" s="95"/>
      <c r="L26" s="95"/>
      <c r="M26" s="95"/>
      <c r="N26" s="95"/>
      <c r="O26" s="95"/>
      <c r="P26" s="95"/>
      <c r="Q26" s="95"/>
      <c r="R26" s="95"/>
      <c r="S26" s="95"/>
      <c r="T26" s="95"/>
      <c r="U26" s="95"/>
      <c r="V26" s="95"/>
      <c r="W26" s="95"/>
      <c r="X26" s="95"/>
      <c r="Y26" s="95"/>
      <c r="Z26" s="95"/>
      <c r="AA26" s="95"/>
      <c r="AB26" s="95"/>
      <c r="AC26" s="95"/>
      <c r="AD26" s="95"/>
      <c r="AE26" s="95"/>
      <c r="AF26" s="95"/>
      <c r="AG26" s="95"/>
      <c r="AH26" s="95"/>
      <c r="AI26" s="95"/>
      <c r="AJ26" s="95"/>
      <c r="AK26" s="95"/>
      <c r="AL26" s="95"/>
      <c r="AM26" s="95"/>
      <c r="AN26" s="95"/>
      <c r="AO26" s="96"/>
      <c r="AP26" s="96"/>
      <c r="AQ26" s="96"/>
      <c r="AR26" s="96"/>
      <c r="AS26" s="96"/>
      <c r="AT26" s="96"/>
      <c r="AU26" s="96"/>
      <c r="AV26" s="96"/>
      <c r="AW26" s="96"/>
      <c r="AX26" s="96"/>
      <c r="AY26" s="96"/>
      <c r="AZ26" s="96"/>
      <c r="BA26" s="96"/>
      <c r="BB26" s="96"/>
      <c r="BC26" s="86"/>
      <c r="BG26" s="477"/>
      <c r="BH26" s="477"/>
      <c r="BI26" s="477"/>
      <c r="BJ26" s="477"/>
      <c r="BK26" s="477"/>
      <c r="BL26" s="477"/>
      <c r="BM26" s="477"/>
    </row>
    <row r="27" spans="1:77" x14ac:dyDescent="0.25">
      <c r="A27" s="83"/>
      <c r="B27" s="97"/>
      <c r="C27" s="91"/>
      <c r="D27" s="478" t="s">
        <v>2284</v>
      </c>
      <c r="E27" s="478"/>
      <c r="F27" s="478"/>
      <c r="G27" s="478"/>
      <c r="H27" s="478"/>
      <c r="I27" s="481" t="str">
        <f>IF('Cover Sheet'!I83="", "", IF('Cover Sheet'!I87="", "", IF('Cover Sheet'!J85="", 'Cover Sheet'!I83&amp;" "&amp;'Cover Sheet'!I87, 'Cover Sheet'!I83&amp;" "&amp;'Cover Sheet'!J85&amp;" "&amp;'Cover Sheet'!I87)))</f>
        <v/>
      </c>
      <c r="J27" s="481"/>
      <c r="K27" s="481"/>
      <c r="L27" s="481"/>
      <c r="M27" s="481"/>
      <c r="N27" s="481"/>
      <c r="O27" s="481"/>
      <c r="P27" s="481"/>
      <c r="Q27" s="481"/>
      <c r="R27" s="481"/>
      <c r="S27" s="481"/>
      <c r="T27" s="481"/>
      <c r="U27" s="481"/>
      <c r="V27" s="481"/>
      <c r="W27" s="98"/>
      <c r="X27" s="98"/>
      <c r="Y27" s="478" t="s">
        <v>20</v>
      </c>
      <c r="Z27" s="478"/>
      <c r="AA27" s="478"/>
      <c r="AB27" s="478"/>
      <c r="AC27" s="482" t="str">
        <f>IF('Cover Sheet'!AC83="", "", 'Cover Sheet'!AC83)</f>
        <v/>
      </c>
      <c r="AD27" s="482"/>
      <c r="AE27" s="482"/>
      <c r="AF27" s="482"/>
      <c r="AG27" s="482"/>
      <c r="AH27" s="482"/>
      <c r="AI27" s="482"/>
      <c r="AJ27" s="482"/>
      <c r="AK27" s="482"/>
      <c r="AL27" s="482"/>
      <c r="AM27" s="482"/>
      <c r="AN27" s="99"/>
      <c r="AO27" s="99"/>
      <c r="AP27" s="99"/>
      <c r="AQ27" s="99"/>
      <c r="AR27" s="99"/>
      <c r="AS27" s="99"/>
      <c r="AT27" s="99"/>
      <c r="AU27" s="99"/>
      <c r="AV27" s="99"/>
      <c r="AW27" s="99"/>
      <c r="AX27" s="99"/>
      <c r="AY27" s="99"/>
      <c r="AZ27" s="99"/>
      <c r="BA27" s="99"/>
      <c r="BB27" s="100"/>
      <c r="BC27" s="86"/>
    </row>
    <row r="28" spans="1:77" x14ac:dyDescent="0.25">
      <c r="A28" s="83"/>
      <c r="B28" s="97"/>
      <c r="C28" s="91"/>
      <c r="D28" s="91"/>
      <c r="E28" s="91"/>
      <c r="F28" s="91"/>
      <c r="G28" s="91"/>
      <c r="H28" s="91"/>
      <c r="I28" s="91"/>
      <c r="J28" s="91"/>
      <c r="K28" s="91"/>
      <c r="L28" s="91"/>
      <c r="M28" s="91"/>
      <c r="N28" s="91"/>
      <c r="O28" s="91"/>
      <c r="P28" s="91"/>
      <c r="Q28" s="91"/>
      <c r="R28" s="91"/>
      <c r="S28" s="91"/>
      <c r="T28" s="91"/>
      <c r="U28" s="91"/>
      <c r="V28" s="98"/>
      <c r="W28" s="98"/>
      <c r="X28" s="98"/>
      <c r="Y28" s="101"/>
      <c r="Z28" s="101"/>
      <c r="AA28" s="101"/>
      <c r="AB28" s="101"/>
      <c r="AC28" s="102"/>
      <c r="AD28" s="102"/>
      <c r="AE28" s="102"/>
      <c r="AF28" s="102"/>
      <c r="AG28" s="102"/>
      <c r="AH28" s="102"/>
      <c r="AI28" s="102"/>
      <c r="AJ28" s="102"/>
      <c r="AK28" s="102"/>
      <c r="AL28" s="102"/>
      <c r="AM28" s="102"/>
      <c r="AN28" s="99"/>
      <c r="AO28" s="99"/>
      <c r="AP28" s="99"/>
      <c r="AQ28" s="99"/>
      <c r="AR28" s="99"/>
      <c r="AS28" s="99"/>
      <c r="AT28" s="99"/>
      <c r="AU28" s="99"/>
      <c r="AV28" s="99"/>
      <c r="AW28" s="99"/>
      <c r="AX28" s="99"/>
      <c r="AY28" s="99"/>
      <c r="AZ28" s="99"/>
      <c r="BA28" s="99"/>
      <c r="BB28" s="100"/>
      <c r="BC28" s="86"/>
    </row>
    <row r="29" spans="1:77" x14ac:dyDescent="0.25">
      <c r="A29" s="83"/>
      <c r="B29" s="97"/>
      <c r="C29" s="478" t="s">
        <v>44</v>
      </c>
      <c r="D29" s="478"/>
      <c r="E29" s="478"/>
      <c r="F29" s="478"/>
      <c r="G29" s="478"/>
      <c r="H29" s="478"/>
      <c r="I29" s="479"/>
      <c r="J29" s="479"/>
      <c r="K29" s="479"/>
      <c r="L29" s="479"/>
      <c r="M29" s="479"/>
      <c r="N29" s="479"/>
      <c r="O29" s="479"/>
      <c r="P29" s="479"/>
      <c r="Q29" s="479"/>
      <c r="R29" s="479"/>
      <c r="S29" s="479"/>
      <c r="T29" s="479"/>
      <c r="U29" s="479"/>
      <c r="V29" s="479"/>
      <c r="W29" s="91"/>
      <c r="X29" s="91"/>
      <c r="Y29" s="478" t="s">
        <v>45</v>
      </c>
      <c r="Z29" s="478"/>
      <c r="AA29" s="478"/>
      <c r="AB29" s="478"/>
      <c r="AC29" s="480"/>
      <c r="AD29" s="480"/>
      <c r="AE29" s="480"/>
      <c r="AF29" s="480"/>
      <c r="AG29" s="480"/>
      <c r="AH29" s="480"/>
      <c r="AI29" s="480"/>
      <c r="AJ29" s="91"/>
      <c r="AK29" s="91"/>
      <c r="AL29" s="91"/>
      <c r="AM29" s="91"/>
      <c r="AN29" s="99"/>
      <c r="AO29" s="99"/>
      <c r="AP29" s="99"/>
      <c r="AQ29" s="99"/>
      <c r="AR29" s="99"/>
      <c r="AS29" s="99"/>
      <c r="AT29" s="99"/>
      <c r="AU29" s="99"/>
      <c r="AV29" s="99"/>
      <c r="AW29" s="99"/>
      <c r="AX29" s="99"/>
      <c r="AY29" s="99"/>
      <c r="AZ29" s="99"/>
      <c r="BA29" s="99"/>
      <c r="BB29" s="27"/>
      <c r="BC29" s="86"/>
    </row>
    <row r="30" spans="1:77" x14ac:dyDescent="0.25">
      <c r="A30" s="83"/>
      <c r="B30" s="97"/>
      <c r="C30" s="436"/>
      <c r="D30" s="436"/>
      <c r="E30" s="436"/>
      <c r="F30" s="436"/>
      <c r="G30" s="436"/>
      <c r="H30" s="436"/>
      <c r="I30" s="103"/>
      <c r="J30" s="103"/>
      <c r="K30" s="103"/>
      <c r="L30" s="103"/>
      <c r="M30" s="103"/>
      <c r="N30" s="103"/>
      <c r="O30" s="103"/>
      <c r="P30" s="103"/>
      <c r="Q30" s="103"/>
      <c r="R30" s="103"/>
      <c r="S30" s="103"/>
      <c r="T30" s="103"/>
      <c r="U30" s="103"/>
      <c r="V30" s="103"/>
      <c r="W30" s="91"/>
      <c r="X30" s="91"/>
      <c r="Y30" s="436"/>
      <c r="Z30" s="436"/>
      <c r="AA30" s="436"/>
      <c r="AB30" s="436"/>
      <c r="AC30" s="104"/>
      <c r="AD30" s="104"/>
      <c r="AE30" s="104"/>
      <c r="AF30" s="104"/>
      <c r="AG30" s="104"/>
      <c r="AH30" s="104"/>
      <c r="AI30" s="104"/>
      <c r="AJ30" s="91"/>
      <c r="AK30" s="91"/>
      <c r="AL30" s="91"/>
      <c r="AM30" s="91"/>
      <c r="AN30" s="99"/>
      <c r="AO30" s="99"/>
      <c r="AP30" s="99"/>
      <c r="AQ30" s="99"/>
      <c r="AR30" s="99"/>
      <c r="AS30" s="99"/>
      <c r="AT30" s="99"/>
      <c r="AU30" s="99"/>
      <c r="AV30" s="99"/>
      <c r="AW30" s="99"/>
      <c r="AX30" s="99"/>
      <c r="AY30" s="99"/>
      <c r="AZ30" s="99"/>
      <c r="BA30" s="99"/>
      <c r="BB30" s="27"/>
      <c r="BC30" s="86"/>
    </row>
    <row r="31" spans="1:77" ht="18.75" x14ac:dyDescent="0.25">
      <c r="A31" s="483" t="s">
        <v>2285</v>
      </c>
      <c r="B31" s="484"/>
      <c r="C31" s="484"/>
      <c r="D31" s="484"/>
      <c r="E31" s="484"/>
      <c r="F31" s="484"/>
      <c r="G31" s="484"/>
      <c r="H31" s="484"/>
      <c r="I31" s="484"/>
      <c r="J31" s="484"/>
      <c r="K31" s="484"/>
      <c r="L31" s="484"/>
      <c r="M31" s="484"/>
      <c r="N31" s="484"/>
      <c r="O31" s="484"/>
      <c r="P31" s="484"/>
      <c r="Q31" s="484"/>
      <c r="R31" s="484"/>
      <c r="S31" s="484"/>
      <c r="T31" s="484"/>
      <c r="U31" s="484"/>
      <c r="V31" s="484"/>
      <c r="W31" s="484"/>
      <c r="X31" s="484"/>
      <c r="Y31" s="484"/>
      <c r="Z31" s="484"/>
      <c r="AA31" s="484"/>
      <c r="AB31" s="484"/>
      <c r="AC31" s="484"/>
      <c r="AD31" s="484"/>
      <c r="AE31" s="484"/>
      <c r="AF31" s="484"/>
      <c r="AG31" s="484"/>
      <c r="AH31" s="484"/>
      <c r="AI31" s="484"/>
      <c r="AJ31" s="484"/>
      <c r="AK31" s="484"/>
      <c r="AL31" s="484"/>
      <c r="AM31" s="484"/>
      <c r="AN31" s="484"/>
      <c r="AO31" s="484"/>
      <c r="AP31" s="484"/>
      <c r="AQ31" s="484"/>
      <c r="AR31" s="484"/>
      <c r="AS31" s="484"/>
      <c r="AT31" s="484"/>
      <c r="AU31" s="484"/>
      <c r="AV31" s="484"/>
      <c r="AW31" s="484"/>
      <c r="AX31" s="484"/>
      <c r="AY31" s="484"/>
      <c r="AZ31" s="484"/>
      <c r="BA31" s="484"/>
      <c r="BB31" s="484"/>
      <c r="BC31" s="485"/>
      <c r="BD31" s="80"/>
      <c r="BE31" s="80"/>
      <c r="BF31" s="80"/>
    </row>
    <row r="32" spans="1:77" ht="18" customHeight="1" x14ac:dyDescent="0.25">
      <c r="A32" s="83"/>
      <c r="B32" s="464" t="str">
        <f>"As the authorizing official for the "&amp;'Cover Sheet'!N91&amp;":"</f>
        <v>As the authorizing official for the :</v>
      </c>
      <c r="C32" s="464"/>
      <c r="D32" s="464"/>
      <c r="E32" s="464"/>
      <c r="F32" s="464"/>
      <c r="G32" s="464"/>
      <c r="H32" s="464"/>
      <c r="I32" s="464"/>
      <c r="J32" s="464"/>
      <c r="K32" s="464"/>
      <c r="L32" s="464"/>
      <c r="M32" s="464"/>
      <c r="N32" s="464"/>
      <c r="O32" s="464"/>
      <c r="P32" s="464"/>
      <c r="Q32" s="464"/>
      <c r="R32" s="464"/>
      <c r="S32" s="464"/>
      <c r="T32" s="464"/>
      <c r="U32" s="464"/>
      <c r="V32" s="464"/>
      <c r="W32" s="464"/>
      <c r="X32" s="464"/>
      <c r="Y32" s="464"/>
      <c r="Z32" s="464"/>
      <c r="AA32" s="464"/>
      <c r="AB32" s="464"/>
      <c r="AC32" s="464"/>
      <c r="AD32" s="464"/>
      <c r="AE32" s="464"/>
      <c r="AF32" s="464"/>
      <c r="AG32" s="464"/>
      <c r="AH32" s="464"/>
      <c r="AI32" s="464"/>
      <c r="AJ32" s="464"/>
      <c r="AK32" s="464"/>
      <c r="AL32" s="464"/>
      <c r="AM32" s="464"/>
      <c r="AN32" s="464"/>
      <c r="AO32" s="464"/>
      <c r="AP32" s="464"/>
      <c r="AQ32" s="464"/>
      <c r="AR32" s="464"/>
      <c r="AS32" s="464"/>
      <c r="AT32" s="464"/>
      <c r="AU32" s="464"/>
      <c r="AV32" s="464"/>
      <c r="AW32" s="464"/>
      <c r="AX32" s="464"/>
      <c r="AY32" s="464"/>
      <c r="AZ32" s="464"/>
      <c r="BA32" s="464"/>
      <c r="BB32" s="464"/>
      <c r="BC32" s="84"/>
      <c r="BD32" s="80"/>
      <c r="BE32" s="80"/>
      <c r="BF32" s="80"/>
    </row>
    <row r="33" spans="1:55" ht="18" customHeight="1" x14ac:dyDescent="0.25">
      <c r="A33" s="83"/>
      <c r="B33" s="97"/>
      <c r="C33" s="97"/>
      <c r="D33" s="97"/>
      <c r="E33" s="486" t="s">
        <v>2279</v>
      </c>
      <c r="F33" s="486"/>
      <c r="G33" s="460" t="s">
        <v>2281</v>
      </c>
      <c r="H33" s="460"/>
      <c r="I33" s="460"/>
      <c r="J33" s="460"/>
      <c r="K33" s="460"/>
      <c r="L33" s="460"/>
      <c r="M33" s="460"/>
      <c r="N33" s="460"/>
      <c r="O33" s="460"/>
      <c r="P33" s="460"/>
      <c r="Q33" s="460"/>
      <c r="R33" s="460"/>
      <c r="S33" s="460"/>
      <c r="T33" s="460"/>
      <c r="U33" s="460"/>
      <c r="V33" s="460"/>
      <c r="W33" s="460"/>
      <c r="X33" s="460"/>
      <c r="Y33" s="460"/>
      <c r="Z33" s="460"/>
      <c r="AA33" s="460"/>
      <c r="AB33" s="460"/>
      <c r="AC33" s="460"/>
      <c r="AD33" s="460"/>
      <c r="AE33" s="460"/>
      <c r="AF33" s="460"/>
      <c r="AG33" s="460"/>
      <c r="AH33" s="460"/>
      <c r="AI33" s="460"/>
      <c r="AJ33" s="460"/>
      <c r="AK33" s="460"/>
      <c r="AL33" s="460"/>
      <c r="AM33" s="460"/>
      <c r="AN33" s="460"/>
      <c r="AO33" s="460"/>
      <c r="AP33" s="460"/>
      <c r="AQ33" s="460"/>
      <c r="AR33" s="460"/>
      <c r="AS33" s="460"/>
      <c r="AT33" s="460"/>
      <c r="AU33" s="460"/>
      <c r="AV33" s="460"/>
      <c r="AW33" s="460"/>
      <c r="AX33" s="460"/>
      <c r="AY33" s="460"/>
      <c r="AZ33" s="460"/>
      <c r="BA33" s="460"/>
      <c r="BB33" s="460"/>
      <c r="BC33" s="86"/>
    </row>
    <row r="34" spans="1:55" ht="18" customHeight="1" x14ac:dyDescent="0.25">
      <c r="A34" s="83"/>
      <c r="B34" s="97"/>
      <c r="C34" s="97"/>
      <c r="D34" s="97"/>
      <c r="E34" s="106"/>
      <c r="F34" s="85"/>
      <c r="G34" s="460"/>
      <c r="H34" s="460"/>
      <c r="I34" s="460"/>
      <c r="J34" s="460"/>
      <c r="K34" s="460"/>
      <c r="L34" s="460"/>
      <c r="M34" s="460"/>
      <c r="N34" s="460"/>
      <c r="O34" s="460"/>
      <c r="P34" s="460"/>
      <c r="Q34" s="460"/>
      <c r="R34" s="460"/>
      <c r="S34" s="460"/>
      <c r="T34" s="460"/>
      <c r="U34" s="460"/>
      <c r="V34" s="460"/>
      <c r="W34" s="460"/>
      <c r="X34" s="460"/>
      <c r="Y34" s="460"/>
      <c r="Z34" s="460"/>
      <c r="AA34" s="460"/>
      <c r="AB34" s="460"/>
      <c r="AC34" s="460"/>
      <c r="AD34" s="460"/>
      <c r="AE34" s="460"/>
      <c r="AF34" s="460"/>
      <c r="AG34" s="460"/>
      <c r="AH34" s="460"/>
      <c r="AI34" s="460"/>
      <c r="AJ34" s="460"/>
      <c r="AK34" s="460"/>
      <c r="AL34" s="460"/>
      <c r="AM34" s="460"/>
      <c r="AN34" s="460"/>
      <c r="AO34" s="460"/>
      <c r="AP34" s="460"/>
      <c r="AQ34" s="460"/>
      <c r="AR34" s="460"/>
      <c r="AS34" s="460"/>
      <c r="AT34" s="460"/>
      <c r="AU34" s="460"/>
      <c r="AV34" s="460"/>
      <c r="AW34" s="460"/>
      <c r="AX34" s="460"/>
      <c r="AY34" s="460"/>
      <c r="AZ34" s="460"/>
      <c r="BA34" s="460"/>
      <c r="BB34" s="460"/>
      <c r="BC34" s="86"/>
    </row>
    <row r="35" spans="1:55" ht="18" customHeight="1" x14ac:dyDescent="0.25">
      <c r="A35" s="83"/>
      <c r="B35" s="97"/>
      <c r="C35" s="97"/>
      <c r="D35" s="97"/>
      <c r="E35" s="486" t="s">
        <v>2280</v>
      </c>
      <c r="F35" s="486"/>
      <c r="G35" s="460" t="str">
        <f>"The"&amp;" "&amp;'Cover Sheet'!N91&amp;" "&amp;"has read and pledges to adhere to the Senior SAFE Mission by striving to achieve its goals and objectives."</f>
        <v>The  has read and pledges to adhere to the Senior SAFE Mission by striving to achieve its goals and objectives.</v>
      </c>
      <c r="H35" s="460"/>
      <c r="I35" s="460"/>
      <c r="J35" s="460"/>
      <c r="K35" s="460"/>
      <c r="L35" s="460"/>
      <c r="M35" s="460"/>
      <c r="N35" s="460"/>
      <c r="O35" s="460"/>
      <c r="P35" s="460"/>
      <c r="Q35" s="460"/>
      <c r="R35" s="460"/>
      <c r="S35" s="460"/>
      <c r="T35" s="460"/>
      <c r="U35" s="460"/>
      <c r="V35" s="460"/>
      <c r="W35" s="460"/>
      <c r="X35" s="460"/>
      <c r="Y35" s="460"/>
      <c r="Z35" s="460"/>
      <c r="AA35" s="460"/>
      <c r="AB35" s="460"/>
      <c r="AC35" s="460"/>
      <c r="AD35" s="460"/>
      <c r="AE35" s="460"/>
      <c r="AF35" s="460"/>
      <c r="AG35" s="460"/>
      <c r="AH35" s="460"/>
      <c r="AI35" s="460"/>
      <c r="AJ35" s="460"/>
      <c r="AK35" s="460"/>
      <c r="AL35" s="460"/>
      <c r="AM35" s="460"/>
      <c r="AN35" s="460"/>
      <c r="AO35" s="460"/>
      <c r="AP35" s="460"/>
      <c r="AQ35" s="460"/>
      <c r="AR35" s="460"/>
      <c r="AS35" s="460"/>
      <c r="AT35" s="460"/>
      <c r="AU35" s="460"/>
      <c r="AV35" s="460"/>
      <c r="AW35" s="460"/>
      <c r="AX35" s="460"/>
      <c r="AY35" s="460"/>
      <c r="AZ35" s="460"/>
      <c r="BA35" s="460"/>
      <c r="BB35" s="460"/>
      <c r="BC35" s="86"/>
    </row>
    <row r="36" spans="1:55" ht="18" customHeight="1" x14ac:dyDescent="0.25">
      <c r="A36" s="83"/>
      <c r="B36" s="97"/>
      <c r="C36" s="97"/>
      <c r="D36" s="97"/>
      <c r="E36" s="97"/>
      <c r="F36" s="98"/>
      <c r="G36" s="460"/>
      <c r="H36" s="460"/>
      <c r="I36" s="460"/>
      <c r="J36" s="460"/>
      <c r="K36" s="460"/>
      <c r="L36" s="460"/>
      <c r="M36" s="460"/>
      <c r="N36" s="460"/>
      <c r="O36" s="460"/>
      <c r="P36" s="460"/>
      <c r="Q36" s="460"/>
      <c r="R36" s="460"/>
      <c r="S36" s="460"/>
      <c r="T36" s="460"/>
      <c r="U36" s="460"/>
      <c r="V36" s="460"/>
      <c r="W36" s="460"/>
      <c r="X36" s="460"/>
      <c r="Y36" s="460"/>
      <c r="Z36" s="460"/>
      <c r="AA36" s="460"/>
      <c r="AB36" s="460"/>
      <c r="AC36" s="460"/>
      <c r="AD36" s="460"/>
      <c r="AE36" s="460"/>
      <c r="AF36" s="460"/>
      <c r="AG36" s="460"/>
      <c r="AH36" s="460"/>
      <c r="AI36" s="460"/>
      <c r="AJ36" s="460"/>
      <c r="AK36" s="460"/>
      <c r="AL36" s="460"/>
      <c r="AM36" s="460"/>
      <c r="AN36" s="460"/>
      <c r="AO36" s="460"/>
      <c r="AP36" s="460"/>
      <c r="AQ36" s="460"/>
      <c r="AR36" s="460"/>
      <c r="AS36" s="460"/>
      <c r="AT36" s="460"/>
      <c r="AU36" s="460"/>
      <c r="AV36" s="460"/>
      <c r="AW36" s="460"/>
      <c r="AX36" s="460"/>
      <c r="AY36" s="460"/>
      <c r="AZ36" s="460"/>
      <c r="BA36" s="460"/>
      <c r="BB36" s="460"/>
      <c r="BC36" s="86"/>
    </row>
    <row r="37" spans="1:55" ht="6.75" customHeight="1" x14ac:dyDescent="0.25">
      <c r="A37" s="83"/>
      <c r="B37" s="93"/>
      <c r="C37" s="93"/>
      <c r="D37" s="94"/>
      <c r="E37" s="94"/>
      <c r="F37" s="95"/>
      <c r="G37" s="95"/>
      <c r="H37" s="95"/>
      <c r="I37" s="95"/>
      <c r="J37" s="95"/>
      <c r="K37" s="95"/>
      <c r="L37" s="95"/>
      <c r="M37" s="95"/>
      <c r="N37" s="95"/>
      <c r="O37" s="95"/>
      <c r="P37" s="95"/>
      <c r="Q37" s="95"/>
      <c r="R37" s="95"/>
      <c r="S37" s="95"/>
      <c r="T37" s="95"/>
      <c r="U37" s="95"/>
      <c r="V37" s="95"/>
      <c r="W37" s="95"/>
      <c r="X37" s="95"/>
      <c r="Y37" s="95"/>
      <c r="Z37" s="95"/>
      <c r="AA37" s="95"/>
      <c r="AB37" s="95"/>
      <c r="AC37" s="95"/>
      <c r="AD37" s="95"/>
      <c r="AE37" s="95"/>
      <c r="AF37" s="95"/>
      <c r="AG37" s="95"/>
      <c r="AH37" s="95"/>
      <c r="AI37" s="95"/>
      <c r="AJ37" s="95"/>
      <c r="AK37" s="95"/>
      <c r="AL37" s="95"/>
      <c r="AM37" s="95"/>
      <c r="AN37" s="95"/>
      <c r="AO37" s="96"/>
      <c r="AP37" s="96"/>
      <c r="AQ37" s="96"/>
      <c r="AR37" s="96"/>
      <c r="AS37" s="96"/>
      <c r="AT37" s="96"/>
      <c r="AU37" s="96"/>
      <c r="AV37" s="96"/>
      <c r="AW37" s="96"/>
      <c r="AX37" s="96"/>
      <c r="AY37" s="96"/>
      <c r="AZ37" s="96"/>
      <c r="BA37" s="96"/>
      <c r="BB37" s="96"/>
      <c r="BC37" s="86"/>
    </row>
    <row r="38" spans="1:55" x14ac:dyDescent="0.25">
      <c r="A38" s="83"/>
      <c r="B38" s="97"/>
      <c r="C38" s="91"/>
      <c r="D38" s="478" t="s">
        <v>2284</v>
      </c>
      <c r="E38" s="478"/>
      <c r="F38" s="478"/>
      <c r="G38" s="478"/>
      <c r="H38" s="478"/>
      <c r="I38" s="481" t="str">
        <f>IF('Cover Sheet'!I93="", "", IF('Cover Sheet'!I97="", "", IF('Cover Sheet'!J95="", 'Cover Sheet'!I93&amp;" "&amp;'Cover Sheet'!I97, 'Cover Sheet'!I93&amp;" "&amp;'Cover Sheet'!J95&amp;" "&amp;'Cover Sheet'!I97)))</f>
        <v/>
      </c>
      <c r="J38" s="481"/>
      <c r="K38" s="481"/>
      <c r="L38" s="481"/>
      <c r="M38" s="481"/>
      <c r="N38" s="481"/>
      <c r="O38" s="481"/>
      <c r="P38" s="481"/>
      <c r="Q38" s="481"/>
      <c r="R38" s="481"/>
      <c r="S38" s="481"/>
      <c r="T38" s="481"/>
      <c r="U38" s="481"/>
      <c r="V38" s="481"/>
      <c r="W38" s="98"/>
      <c r="X38" s="98"/>
      <c r="Y38" s="478" t="s">
        <v>20</v>
      </c>
      <c r="Z38" s="478"/>
      <c r="AA38" s="478"/>
      <c r="AB38" s="478"/>
      <c r="AC38" s="482" t="str">
        <f>IF('Cover Sheet'!AC93="", "", 'Cover Sheet'!AC93)</f>
        <v/>
      </c>
      <c r="AD38" s="482"/>
      <c r="AE38" s="482"/>
      <c r="AF38" s="482"/>
      <c r="AG38" s="482"/>
      <c r="AH38" s="482"/>
      <c r="AI38" s="482"/>
      <c r="AJ38" s="482"/>
      <c r="AK38" s="482"/>
      <c r="AL38" s="482"/>
      <c r="AM38" s="482"/>
      <c r="AN38" s="99"/>
      <c r="AO38" s="99"/>
      <c r="AP38" s="99"/>
      <c r="AQ38" s="99"/>
      <c r="AR38" s="99"/>
      <c r="AS38" s="99"/>
      <c r="AT38" s="99"/>
      <c r="AU38" s="99"/>
      <c r="AV38" s="99"/>
      <c r="AW38" s="99"/>
      <c r="AX38" s="99"/>
      <c r="AY38" s="99"/>
      <c r="AZ38" s="99"/>
      <c r="BA38" s="99"/>
      <c r="BB38" s="100"/>
      <c r="BC38" s="86"/>
    </row>
    <row r="39" spans="1:55" x14ac:dyDescent="0.25">
      <c r="A39" s="83"/>
      <c r="B39" s="97"/>
      <c r="C39" s="91"/>
      <c r="D39" s="91"/>
      <c r="E39" s="91"/>
      <c r="F39" s="91"/>
      <c r="G39" s="91"/>
      <c r="H39" s="91"/>
      <c r="I39" s="91"/>
      <c r="J39" s="91"/>
      <c r="K39" s="91"/>
      <c r="L39" s="91"/>
      <c r="M39" s="91"/>
      <c r="N39" s="91"/>
      <c r="O39" s="91"/>
      <c r="P39" s="91"/>
      <c r="Q39" s="91"/>
      <c r="R39" s="91"/>
      <c r="S39" s="91"/>
      <c r="T39" s="91"/>
      <c r="U39" s="91"/>
      <c r="V39" s="98"/>
      <c r="W39" s="98"/>
      <c r="X39" s="98"/>
      <c r="Y39" s="101"/>
      <c r="Z39" s="101"/>
      <c r="AA39" s="101"/>
      <c r="AB39" s="101"/>
      <c r="AC39" s="102"/>
      <c r="AD39" s="102"/>
      <c r="AE39" s="102"/>
      <c r="AF39" s="102"/>
      <c r="AG39" s="102"/>
      <c r="AH39" s="102"/>
      <c r="AI39" s="102"/>
      <c r="AJ39" s="102"/>
      <c r="AK39" s="102"/>
      <c r="AL39" s="102"/>
      <c r="AM39" s="102"/>
      <c r="AN39" s="99"/>
      <c r="AO39" s="99"/>
      <c r="AP39" s="99"/>
      <c r="AQ39" s="99"/>
      <c r="AR39" s="99"/>
      <c r="AS39" s="99"/>
      <c r="AT39" s="99"/>
      <c r="AU39" s="99"/>
      <c r="AV39" s="99"/>
      <c r="AW39" s="99"/>
      <c r="AX39" s="99"/>
      <c r="AY39" s="99"/>
      <c r="AZ39" s="99"/>
      <c r="BA39" s="99"/>
      <c r="BB39" s="100"/>
      <c r="BC39" s="86"/>
    </row>
    <row r="40" spans="1:55" x14ac:dyDescent="0.25">
      <c r="A40" s="83"/>
      <c r="B40" s="97"/>
      <c r="C40" s="478" t="s">
        <v>44</v>
      </c>
      <c r="D40" s="478"/>
      <c r="E40" s="478"/>
      <c r="F40" s="478"/>
      <c r="G40" s="478"/>
      <c r="H40" s="478"/>
      <c r="I40" s="479"/>
      <c r="J40" s="479"/>
      <c r="K40" s="479"/>
      <c r="L40" s="479"/>
      <c r="M40" s="479"/>
      <c r="N40" s="479"/>
      <c r="O40" s="479"/>
      <c r="P40" s="479"/>
      <c r="Q40" s="479"/>
      <c r="R40" s="479"/>
      <c r="S40" s="479"/>
      <c r="T40" s="479"/>
      <c r="U40" s="479"/>
      <c r="V40" s="479"/>
      <c r="W40" s="91"/>
      <c r="X40" s="91"/>
      <c r="Y40" s="478" t="s">
        <v>45</v>
      </c>
      <c r="Z40" s="478"/>
      <c r="AA40" s="478"/>
      <c r="AB40" s="478"/>
      <c r="AC40" s="480"/>
      <c r="AD40" s="480"/>
      <c r="AE40" s="480"/>
      <c r="AF40" s="480"/>
      <c r="AG40" s="480"/>
      <c r="AH40" s="480"/>
      <c r="AI40" s="480"/>
      <c r="AJ40" s="91"/>
      <c r="AK40" s="91"/>
      <c r="AL40" s="91"/>
      <c r="AM40" s="91"/>
      <c r="AN40" s="99"/>
      <c r="AO40" s="99"/>
      <c r="AP40" s="99"/>
      <c r="AQ40" s="99"/>
      <c r="AR40" s="99"/>
      <c r="AS40" s="99"/>
      <c r="AT40" s="99"/>
      <c r="AU40" s="99"/>
      <c r="AV40" s="99"/>
      <c r="AW40" s="99"/>
      <c r="AX40" s="99"/>
      <c r="AY40" s="99"/>
      <c r="AZ40" s="99"/>
      <c r="BA40" s="99"/>
      <c r="BB40" s="27"/>
      <c r="BC40" s="86"/>
    </row>
    <row r="41" spans="1:55" ht="12" customHeight="1" thickBot="1" x14ac:dyDescent="0.3">
      <c r="A41" s="107"/>
      <c r="B41" s="108"/>
      <c r="C41" s="109"/>
      <c r="D41" s="109"/>
      <c r="E41" s="109"/>
      <c r="F41" s="109"/>
      <c r="G41" s="109"/>
      <c r="H41" s="109"/>
      <c r="I41" s="109"/>
      <c r="J41" s="109"/>
      <c r="K41" s="109"/>
      <c r="L41" s="109"/>
      <c r="M41" s="109"/>
      <c r="N41" s="109"/>
      <c r="O41" s="109"/>
      <c r="P41" s="109"/>
      <c r="Q41" s="109"/>
      <c r="R41" s="109"/>
      <c r="S41" s="109"/>
      <c r="T41" s="109"/>
      <c r="U41" s="109"/>
      <c r="V41" s="109"/>
      <c r="W41" s="109"/>
      <c r="X41" s="109"/>
      <c r="Y41" s="109"/>
      <c r="Z41" s="109"/>
      <c r="AA41" s="109"/>
      <c r="AB41" s="109"/>
      <c r="AC41" s="109"/>
      <c r="AD41" s="109"/>
      <c r="AE41" s="109"/>
      <c r="AF41" s="109"/>
      <c r="AG41" s="109"/>
      <c r="AH41" s="109"/>
      <c r="AI41" s="109"/>
      <c r="AJ41" s="109"/>
      <c r="AK41" s="109"/>
      <c r="AL41" s="109"/>
      <c r="AM41" s="109"/>
      <c r="AN41" s="109"/>
      <c r="AO41" s="109"/>
      <c r="AP41" s="109"/>
      <c r="AQ41" s="109"/>
      <c r="AR41" s="109"/>
      <c r="AS41" s="109"/>
      <c r="AT41" s="109"/>
      <c r="AU41" s="109"/>
      <c r="AV41" s="109"/>
      <c r="AW41" s="109"/>
      <c r="AX41" s="109"/>
      <c r="AY41" s="109"/>
      <c r="AZ41" s="109"/>
      <c r="BA41" s="109"/>
      <c r="BB41" s="109"/>
      <c r="BC41" s="110"/>
    </row>
    <row r="42" spans="1:55" ht="16.5" thickTop="1" x14ac:dyDescent="0.25"/>
  </sheetData>
  <sheetProtection algorithmName="SHA-512" hashValue="xj+RnsFzc1WC7GS+IY1waN5VonGrKCLYxMSJEm5vR0mQvucx1pAe54FCVejFxx86BiFK/rjKK2zEtV+pVo88Sw==" saltValue="vip8oAlUcwJEL3eJooPmeg==" spinCount="100000" sheet="1" selectLockedCells="1"/>
  <mergeCells count="54">
    <mergeCell ref="E24:F24"/>
    <mergeCell ref="E33:F33"/>
    <mergeCell ref="E35:F35"/>
    <mergeCell ref="B32:BB32"/>
    <mergeCell ref="A31:BC31"/>
    <mergeCell ref="Y27:AB27"/>
    <mergeCell ref="AC27:AM27"/>
    <mergeCell ref="C29:H29"/>
    <mergeCell ref="I29:V29"/>
    <mergeCell ref="Y29:AB29"/>
    <mergeCell ref="AC29:AI29"/>
    <mergeCell ref="D27:H27"/>
    <mergeCell ref="I27:V27"/>
    <mergeCell ref="I18:V18"/>
    <mergeCell ref="AC18:AI18"/>
    <mergeCell ref="C18:H18"/>
    <mergeCell ref="Y18:AB18"/>
    <mergeCell ref="Y16:AB16"/>
    <mergeCell ref="D16:H16"/>
    <mergeCell ref="AC16:AM16"/>
    <mergeCell ref="I16:V16"/>
    <mergeCell ref="BG19:BM26"/>
    <mergeCell ref="C40:H40"/>
    <mergeCell ref="I40:V40"/>
    <mergeCell ref="Y40:AB40"/>
    <mergeCell ref="AC40:AI40"/>
    <mergeCell ref="G33:BB34"/>
    <mergeCell ref="D38:H38"/>
    <mergeCell ref="I38:V38"/>
    <mergeCell ref="Y38:AB38"/>
    <mergeCell ref="AC38:AM38"/>
    <mergeCell ref="G24:BB25"/>
    <mergeCell ref="G35:BB36"/>
    <mergeCell ref="A20:BC20"/>
    <mergeCell ref="G22:BB23"/>
    <mergeCell ref="B21:BB21"/>
    <mergeCell ref="E22:F22"/>
    <mergeCell ref="BG5:BG9"/>
    <mergeCell ref="B5:BB5"/>
    <mergeCell ref="B2:BB2"/>
    <mergeCell ref="F11:BB12"/>
    <mergeCell ref="F13:BB14"/>
    <mergeCell ref="D6:E6"/>
    <mergeCell ref="D7:E7"/>
    <mergeCell ref="D9:E9"/>
    <mergeCell ref="D11:E11"/>
    <mergeCell ref="D13:E13"/>
    <mergeCell ref="BG11:BY17"/>
    <mergeCell ref="A1:BC1"/>
    <mergeCell ref="A3:BC3"/>
    <mergeCell ref="A4:BC4"/>
    <mergeCell ref="F9:BB10"/>
    <mergeCell ref="F6:BB6"/>
    <mergeCell ref="F7:BB8"/>
  </mergeCells>
  <hyperlinks>
    <hyperlink ref="BG5" r:id="rId1" display="https://www.mass.gov/info-details/safe-and-senior-safe-mission-statements" xr:uid="{8819E2F8-7443-4797-804C-C2BBFAB09B50}"/>
  </hyperlinks>
  <pageMargins left="0.25" right="0.25" top="0.25" bottom="0.25" header="0" footer="0"/>
  <pageSetup orientation="portrait"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dimension ref="A1:AV367"/>
  <sheetViews>
    <sheetView zoomScale="80" zoomScaleNormal="80" workbookViewId="0">
      <pane xSplit="2" ySplit="2" topLeftCell="C341" activePane="bottomRight" state="frozen"/>
      <selection pane="topRight" activeCell="AO15" sqref="AO15:BB17"/>
      <selection pane="bottomLeft" activeCell="AO15" sqref="AO15:BB17"/>
      <selection pane="bottomRight" activeCell="G361" sqref="G361"/>
    </sheetView>
  </sheetViews>
  <sheetFormatPr defaultColWidth="9.140625" defaultRowHeight="17.45" customHeight="1" x14ac:dyDescent="0.3"/>
  <cols>
    <col min="1" max="1" width="43.140625" style="246" hidden="1" customWidth="1"/>
    <col min="2" max="2" width="34" style="246" bestFit="1" customWidth="1"/>
    <col min="3" max="3" width="22" style="246" customWidth="1"/>
    <col min="4" max="4" width="20.7109375" style="246" customWidth="1"/>
    <col min="5" max="5" width="16.5703125" style="246" customWidth="1"/>
    <col min="6" max="6" width="18.42578125" style="289" customWidth="1"/>
    <col min="7" max="7" width="18.42578125" style="290" customWidth="1"/>
    <col min="8" max="8" width="15" style="291" customWidth="1"/>
    <col min="9" max="9" width="12" style="291" customWidth="1"/>
    <col min="10" max="10" width="30.28515625" style="292" customWidth="1"/>
    <col min="11" max="12" width="20.42578125" style="292" customWidth="1"/>
    <col min="13" max="14" width="14.42578125" style="46" customWidth="1"/>
    <col min="15" max="15" width="26.42578125" style="410" customWidth="1"/>
    <col min="16" max="16" width="15.42578125" style="246" bestFit="1" customWidth="1"/>
    <col min="17" max="17" width="12.28515625" style="246" bestFit="1" customWidth="1"/>
    <col min="18" max="18" width="20.5703125" style="246" bestFit="1" customWidth="1"/>
    <col min="19" max="19" width="12.28515625" style="246" bestFit="1" customWidth="1"/>
    <col min="20" max="20" width="20.5703125" style="246" bestFit="1" customWidth="1"/>
    <col min="21" max="21" width="12.7109375" style="246" bestFit="1" customWidth="1"/>
    <col min="22" max="22" width="9.42578125" style="246" customWidth="1"/>
    <col min="23" max="23" width="19.85546875" style="246" customWidth="1"/>
    <col min="24" max="24" width="19.140625" style="246" bestFit="1" customWidth="1"/>
    <col min="25" max="25" width="15" style="246" bestFit="1" customWidth="1"/>
    <col min="26" max="26" width="15" style="246" customWidth="1"/>
    <col min="27" max="40" width="20.140625" style="246" customWidth="1"/>
    <col min="41" max="41" width="28.85546875" style="246" customWidth="1"/>
    <col min="42" max="42" width="35.5703125" style="246" bestFit="1" customWidth="1"/>
    <col min="43" max="43" width="28.28515625" style="246" bestFit="1" customWidth="1"/>
    <col min="44" max="44" width="28.28515625" style="246" customWidth="1"/>
    <col min="45" max="45" width="33.28515625" style="246" customWidth="1"/>
    <col min="46" max="46" width="35.140625" style="246" bestFit="1" customWidth="1"/>
    <col min="47" max="47" width="27.28515625" style="285" bestFit="1" customWidth="1"/>
    <col min="48" max="48" width="9.140625" style="246" customWidth="1"/>
    <col min="49" max="16384" width="9.140625" style="246"/>
  </cols>
  <sheetData>
    <row r="1" spans="1:48" s="232" customFormat="1" ht="21" customHeight="1" x14ac:dyDescent="0.35">
      <c r="A1" s="827" t="s">
        <v>2286</v>
      </c>
      <c r="B1" s="828"/>
      <c r="C1" s="828"/>
      <c r="D1" s="828"/>
      <c r="E1" s="828"/>
      <c r="F1" s="828"/>
      <c r="G1" s="828"/>
      <c r="H1" s="828"/>
      <c r="I1" s="829"/>
      <c r="J1" s="830" t="s">
        <v>2287</v>
      </c>
      <c r="K1" s="831"/>
      <c r="L1" s="449"/>
      <c r="M1" s="832" t="s">
        <v>2288</v>
      </c>
      <c r="N1" s="833"/>
      <c r="O1" s="842" t="s">
        <v>2289</v>
      </c>
      <c r="P1" s="834" t="s">
        <v>2290</v>
      </c>
      <c r="Q1" s="835"/>
      <c r="R1" s="835"/>
      <c r="S1" s="835"/>
      <c r="T1" s="836"/>
      <c r="V1" s="847" t="s">
        <v>2291</v>
      </c>
      <c r="W1" s="848"/>
      <c r="X1" s="847" t="s">
        <v>2292</v>
      </c>
      <c r="Y1" s="849"/>
      <c r="Z1" s="850"/>
      <c r="AA1" s="863" t="s">
        <v>2293</v>
      </c>
      <c r="AB1" s="864"/>
      <c r="AC1" s="864"/>
      <c r="AD1" s="864"/>
      <c r="AE1" s="864"/>
      <c r="AF1" s="865"/>
      <c r="AG1" s="843" t="s">
        <v>2294</v>
      </c>
      <c r="AH1" s="866"/>
      <c r="AI1" s="866"/>
      <c r="AJ1" s="866"/>
      <c r="AK1" s="866"/>
      <c r="AL1" s="866"/>
      <c r="AM1" s="866"/>
      <c r="AN1" s="866"/>
      <c r="AO1" s="844"/>
      <c r="AP1" s="851" t="s">
        <v>2295</v>
      </c>
      <c r="AQ1" s="852"/>
      <c r="AR1" s="853"/>
      <c r="AS1" s="854"/>
      <c r="AT1" s="843" t="s">
        <v>2296</v>
      </c>
      <c r="AU1" s="844"/>
    </row>
    <row r="2" spans="1:48" s="312" customFormat="1" ht="50.25" thickBot="1" x14ac:dyDescent="0.3">
      <c r="A2" s="233" t="s">
        <v>2297</v>
      </c>
      <c r="B2" s="234" t="s">
        <v>2298</v>
      </c>
      <c r="C2" s="234" t="s">
        <v>2299</v>
      </c>
      <c r="D2" s="234" t="s">
        <v>2300</v>
      </c>
      <c r="E2" s="234" t="s">
        <v>2301</v>
      </c>
      <c r="F2" s="235" t="s">
        <v>2302</v>
      </c>
      <c r="G2" s="236" t="s">
        <v>2303</v>
      </c>
      <c r="H2" s="235" t="s">
        <v>2304</v>
      </c>
      <c r="I2" s="235" t="s">
        <v>2305</v>
      </c>
      <c r="J2" s="237" t="s">
        <v>2306</v>
      </c>
      <c r="K2" s="237" t="s">
        <v>2307</v>
      </c>
      <c r="L2" s="237" t="s">
        <v>3263</v>
      </c>
      <c r="M2" s="141" t="s">
        <v>2308</v>
      </c>
      <c r="N2" s="142" t="s">
        <v>2309</v>
      </c>
      <c r="O2" s="842"/>
      <c r="P2" s="837"/>
      <c r="Q2" s="838"/>
      <c r="R2" s="838"/>
      <c r="S2" s="838"/>
      <c r="T2" s="839"/>
      <c r="V2" s="238" t="s">
        <v>2310</v>
      </c>
      <c r="W2" s="239" t="s">
        <v>2311</v>
      </c>
      <c r="X2" s="233" t="s">
        <v>10</v>
      </c>
      <c r="Y2" s="234" t="s">
        <v>2312</v>
      </c>
      <c r="Z2" s="313" t="s">
        <v>12</v>
      </c>
      <c r="AA2" s="389" t="s">
        <v>2313</v>
      </c>
      <c r="AB2" s="390" t="s">
        <v>2314</v>
      </c>
      <c r="AC2" s="390" t="s">
        <v>2315</v>
      </c>
      <c r="AD2" s="390" t="s">
        <v>2316</v>
      </c>
      <c r="AE2" s="390" t="s">
        <v>2317</v>
      </c>
      <c r="AF2" s="314" t="s">
        <v>2318</v>
      </c>
      <c r="AG2" s="315" t="s">
        <v>2313</v>
      </c>
      <c r="AH2" s="316" t="s">
        <v>2314</v>
      </c>
      <c r="AI2" s="316" t="s">
        <v>2315</v>
      </c>
      <c r="AJ2" s="316" t="s">
        <v>2316</v>
      </c>
      <c r="AK2" s="316" t="s">
        <v>2319</v>
      </c>
      <c r="AL2" s="316" t="s">
        <v>3222</v>
      </c>
      <c r="AM2" s="316" t="s">
        <v>3227</v>
      </c>
      <c r="AN2" s="316" t="s">
        <v>2317</v>
      </c>
      <c r="AO2" s="317" t="s">
        <v>2318</v>
      </c>
      <c r="AP2" s="311" t="s">
        <v>2320</v>
      </c>
      <c r="AQ2" s="240" t="s">
        <v>78</v>
      </c>
      <c r="AR2" s="377" t="s">
        <v>80</v>
      </c>
      <c r="AS2" s="318" t="s">
        <v>2321</v>
      </c>
      <c r="AT2" s="319" t="s">
        <v>2320</v>
      </c>
      <c r="AU2" s="320" t="s">
        <v>2322</v>
      </c>
    </row>
    <row r="3" spans="1:48" ht="17.45" customHeight="1" thickBot="1" x14ac:dyDescent="0.35">
      <c r="A3" s="395" t="s">
        <v>3</v>
      </c>
      <c r="B3" s="241" t="s">
        <v>3</v>
      </c>
      <c r="C3" s="242" t="s">
        <v>7</v>
      </c>
      <c r="D3" s="37">
        <v>17062</v>
      </c>
      <c r="E3" s="243">
        <v>1</v>
      </c>
      <c r="F3" s="244">
        <f t="shared" ref="F3:F66" si="0">D3*E3</f>
        <v>17062</v>
      </c>
      <c r="G3" s="293" t="s">
        <v>26</v>
      </c>
      <c r="H3" s="245">
        <f t="shared" ref="H3:H66" si="1">IF(G3="No", 1500,IF(F3&lt;5000,$R$6,IF(F3&lt;15000,$R$7,IF(F3&lt;30000,$R$8,IF(F3&lt;50000,$R$9,IF(F3&lt;90000,$R$10,IF(F3&lt;500000,$R$11,$R$12)))))))</f>
        <v>8000</v>
      </c>
      <c r="I3" s="245">
        <f t="shared" ref="I3:I66" si="2">IF(F3&lt;5000,$T$6,IF(F3&lt;15000,$T$7,IF(F3&lt;30000,$T$8,IF(F3&lt;50000,$T$9,IF(F3&lt;90000,$T$10,IF(F3&lt;500000,$T$11,$T$12))))))</f>
        <v>3400</v>
      </c>
      <c r="J3" s="137" t="s">
        <v>26</v>
      </c>
      <c r="K3" s="137" t="s">
        <v>26</v>
      </c>
      <c r="L3" s="137" t="s">
        <v>26</v>
      </c>
      <c r="M3" s="38">
        <v>2857</v>
      </c>
      <c r="N3" s="399">
        <f t="shared" ref="N3:N34" si="3">E3*M3</f>
        <v>2857</v>
      </c>
      <c r="O3" s="406" t="s">
        <v>26</v>
      </c>
      <c r="P3" s="856" t="s">
        <v>2323</v>
      </c>
      <c r="Q3" s="855" t="s">
        <v>2324</v>
      </c>
      <c r="R3" s="855"/>
      <c r="S3" s="858" t="s">
        <v>2325</v>
      </c>
      <c r="T3" s="859"/>
      <c r="U3" s="247"/>
      <c r="V3" s="248" t="s">
        <v>26</v>
      </c>
      <c r="W3" s="249" t="s">
        <v>2326</v>
      </c>
      <c r="X3" s="250" t="s">
        <v>15</v>
      </c>
      <c r="Y3" s="251" t="str">
        <f>_xlfn.IFNA(IF(VLOOKUP('Cover Sheet'!U6,'Lookup Key'!B3:G367,6,FALSE)="Yes","Program Grant",""),"")</f>
        <v/>
      </c>
      <c r="Z3" s="252" t="s">
        <v>14</v>
      </c>
      <c r="AA3" s="48" t="s">
        <v>2327</v>
      </c>
      <c r="AB3" s="49" t="s">
        <v>2328</v>
      </c>
      <c r="AC3" s="49" t="s">
        <v>2329</v>
      </c>
      <c r="AD3" s="445" t="s">
        <v>2330</v>
      </c>
      <c r="AE3" s="230" t="s">
        <v>2331</v>
      </c>
      <c r="AF3" s="385" t="s">
        <v>2332</v>
      </c>
      <c r="AG3" s="48" t="s">
        <v>2327</v>
      </c>
      <c r="AH3" s="49" t="s">
        <v>3215</v>
      </c>
      <c r="AI3" s="49" t="s">
        <v>2329</v>
      </c>
      <c r="AJ3" s="32" t="s">
        <v>2330</v>
      </c>
      <c r="AK3" s="49" t="s">
        <v>2333</v>
      </c>
      <c r="AL3" s="231" t="s">
        <v>3242</v>
      </c>
      <c r="AM3" s="231" t="s">
        <v>3223</v>
      </c>
      <c r="AN3" s="231" t="s">
        <v>2334</v>
      </c>
      <c r="AO3" s="231" t="s">
        <v>2317</v>
      </c>
      <c r="AP3" s="228" t="s">
        <v>2335</v>
      </c>
      <c r="AQ3" s="49" t="s">
        <v>79</v>
      </c>
      <c r="AR3" s="231" t="s">
        <v>2336</v>
      </c>
      <c r="AS3" s="253" t="s">
        <v>52</v>
      </c>
      <c r="AT3" s="227" t="s">
        <v>2337</v>
      </c>
      <c r="AU3" s="304" t="s">
        <v>2338</v>
      </c>
      <c r="AV3" s="254" t="s">
        <v>2339</v>
      </c>
    </row>
    <row r="4" spans="1:48" ht="17.45" customHeight="1" thickBot="1" x14ac:dyDescent="0.35">
      <c r="A4" s="396" t="s">
        <v>2340</v>
      </c>
      <c r="B4" s="255" t="s">
        <v>2340</v>
      </c>
      <c r="C4" s="256" t="s">
        <v>2341</v>
      </c>
      <c r="D4" s="39">
        <v>24021</v>
      </c>
      <c r="E4" s="257">
        <v>1</v>
      </c>
      <c r="F4" s="258">
        <f t="shared" si="0"/>
        <v>24021</v>
      </c>
      <c r="G4" s="294" t="s">
        <v>26</v>
      </c>
      <c r="H4" s="259">
        <f t="shared" si="1"/>
        <v>8000</v>
      </c>
      <c r="I4" s="259">
        <f t="shared" si="2"/>
        <v>3400</v>
      </c>
      <c r="J4" s="138" t="s">
        <v>26</v>
      </c>
      <c r="K4" s="138" t="s">
        <v>26</v>
      </c>
      <c r="L4" s="138" t="s">
        <v>26</v>
      </c>
      <c r="M4" s="40">
        <v>3850</v>
      </c>
      <c r="N4" s="400">
        <f t="shared" si="3"/>
        <v>3850</v>
      </c>
      <c r="O4" s="407" t="s">
        <v>26</v>
      </c>
      <c r="P4" s="857"/>
      <c r="Q4" s="260" t="s">
        <v>2342</v>
      </c>
      <c r="R4" s="261" t="s">
        <v>2343</v>
      </c>
      <c r="S4" s="260" t="s">
        <v>2342</v>
      </c>
      <c r="T4" s="262" t="s">
        <v>2343</v>
      </c>
      <c r="U4" s="247"/>
      <c r="V4" s="263" t="s">
        <v>28</v>
      </c>
      <c r="W4" s="264" t="s">
        <v>2344</v>
      </c>
      <c r="X4" s="263" t="s">
        <v>2345</v>
      </c>
      <c r="Y4" s="265" t="s">
        <v>2346</v>
      </c>
      <c r="Z4" s="266" t="s">
        <v>2347</v>
      </c>
      <c r="AA4" s="35" t="s">
        <v>2348</v>
      </c>
      <c r="AB4" s="32" t="s">
        <v>2333</v>
      </c>
      <c r="AC4" s="32" t="s">
        <v>2349</v>
      </c>
      <c r="AD4" s="32" t="s">
        <v>3236</v>
      </c>
      <c r="AE4" s="216" t="s">
        <v>2351</v>
      </c>
      <c r="AF4" s="386" t="s">
        <v>2317</v>
      </c>
      <c r="AG4" s="35" t="s">
        <v>2348</v>
      </c>
      <c r="AH4" s="32" t="s">
        <v>2333</v>
      </c>
      <c r="AI4" s="32" t="s">
        <v>2349</v>
      </c>
      <c r="AJ4" s="32" t="s">
        <v>2350</v>
      </c>
      <c r="AK4" s="32" t="s">
        <v>2352</v>
      </c>
      <c r="AL4" s="231" t="s">
        <v>3218</v>
      </c>
      <c r="AM4" s="36" t="s">
        <v>3224</v>
      </c>
      <c r="AN4" s="36" t="s">
        <v>2276</v>
      </c>
      <c r="AO4" s="36" t="s">
        <v>2353</v>
      </c>
      <c r="AP4" s="229" t="s">
        <v>2354</v>
      </c>
      <c r="AQ4" s="32" t="s">
        <v>2355</v>
      </c>
      <c r="AR4" s="36" t="s">
        <v>81</v>
      </c>
      <c r="AS4" s="268" t="s">
        <v>53</v>
      </c>
      <c r="AT4" s="224" t="s">
        <v>2356</v>
      </c>
      <c r="AU4" s="305" t="s">
        <v>2357</v>
      </c>
      <c r="AV4" s="254" t="s">
        <v>2358</v>
      </c>
    </row>
    <row r="5" spans="1:48" ht="17.45" customHeight="1" thickBot="1" x14ac:dyDescent="0.35">
      <c r="A5" s="397" t="s">
        <v>2359</v>
      </c>
      <c r="B5" s="267" t="s">
        <v>2359</v>
      </c>
      <c r="C5" s="265" t="s">
        <v>120</v>
      </c>
      <c r="D5" s="41">
        <v>10559</v>
      </c>
      <c r="E5" s="269">
        <v>1</v>
      </c>
      <c r="F5" s="270">
        <f t="shared" si="0"/>
        <v>10559</v>
      </c>
      <c r="G5" s="295" t="s">
        <v>26</v>
      </c>
      <c r="H5" s="271">
        <f t="shared" si="1"/>
        <v>7000</v>
      </c>
      <c r="I5" s="271">
        <f t="shared" si="2"/>
        <v>3200</v>
      </c>
      <c r="J5" s="140" t="s">
        <v>26</v>
      </c>
      <c r="K5" s="140" t="s">
        <v>26</v>
      </c>
      <c r="L5" s="140" t="s">
        <v>26</v>
      </c>
      <c r="M5" s="42">
        <v>2160</v>
      </c>
      <c r="N5" s="401">
        <f t="shared" si="3"/>
        <v>2160</v>
      </c>
      <c r="O5" s="408" t="s">
        <v>2360</v>
      </c>
      <c r="P5" s="403" t="s">
        <v>2346</v>
      </c>
      <c r="Q5" s="272">
        <f t="shared" ref="Q5:Q12" si="4">COUNTIF($H$3:$H$367, R5)</f>
        <v>75</v>
      </c>
      <c r="R5" s="297">
        <v>1500</v>
      </c>
      <c r="S5" s="273">
        <f>COUNTIF($I$3:$I$367, T5)</f>
        <v>0</v>
      </c>
      <c r="T5" s="300" t="s">
        <v>2360</v>
      </c>
      <c r="U5" s="247"/>
      <c r="Y5" s="274" t="s">
        <v>2347</v>
      </c>
      <c r="AA5" s="35" t="s">
        <v>2361</v>
      </c>
      <c r="AB5" s="32" t="s">
        <v>2362</v>
      </c>
      <c r="AC5" s="32" t="s">
        <v>2363</v>
      </c>
      <c r="AD5" s="32" t="s">
        <v>2350</v>
      </c>
      <c r="AE5" s="216" t="s">
        <v>3214</v>
      </c>
      <c r="AF5" s="387"/>
      <c r="AG5" s="35" t="s">
        <v>2361</v>
      </c>
      <c r="AH5" s="32" t="s">
        <v>2362</v>
      </c>
      <c r="AI5" s="32" t="s">
        <v>2365</v>
      </c>
      <c r="AJ5" s="32" t="s">
        <v>2364</v>
      </c>
      <c r="AK5" s="32" t="s">
        <v>2366</v>
      </c>
      <c r="AL5" s="36" t="s">
        <v>3219</v>
      </c>
      <c r="AM5" s="36" t="s">
        <v>3229</v>
      </c>
      <c r="AN5" s="36" t="s">
        <v>3214</v>
      </c>
      <c r="AO5" s="220" t="s">
        <v>2367</v>
      </c>
      <c r="AP5" s="229" t="s">
        <v>2356</v>
      </c>
      <c r="AQ5" s="32" t="s">
        <v>2368</v>
      </c>
      <c r="AR5" s="36"/>
      <c r="AS5" s="268" t="s">
        <v>54</v>
      </c>
      <c r="AT5" s="224" t="s">
        <v>2369</v>
      </c>
      <c r="AU5" s="305" t="s">
        <v>2370</v>
      </c>
    </row>
    <row r="6" spans="1:48" ht="17.45" customHeight="1" x14ac:dyDescent="0.3">
      <c r="A6" s="396" t="s">
        <v>2371</v>
      </c>
      <c r="B6" s="255" t="s">
        <v>2371</v>
      </c>
      <c r="C6" s="256" t="s">
        <v>2372</v>
      </c>
      <c r="D6" s="43">
        <v>8166</v>
      </c>
      <c r="E6" s="275">
        <v>1</v>
      </c>
      <c r="F6" s="258">
        <f t="shared" si="0"/>
        <v>8166</v>
      </c>
      <c r="G6" s="294" t="s">
        <v>2373</v>
      </c>
      <c r="H6" s="259">
        <f t="shared" si="1"/>
        <v>1500</v>
      </c>
      <c r="I6" s="259">
        <f t="shared" si="2"/>
        <v>3200</v>
      </c>
      <c r="J6" s="138" t="s">
        <v>26</v>
      </c>
      <c r="K6" s="138" t="s">
        <v>26</v>
      </c>
      <c r="L6" s="138" t="s">
        <v>26</v>
      </c>
      <c r="M6" s="40">
        <v>1800</v>
      </c>
      <c r="N6" s="400">
        <f t="shared" si="3"/>
        <v>1800</v>
      </c>
      <c r="O6" s="407" t="s">
        <v>2360</v>
      </c>
      <c r="P6" s="404" t="s">
        <v>2374</v>
      </c>
      <c r="Q6" s="276">
        <f t="shared" si="4"/>
        <v>53</v>
      </c>
      <c r="R6" s="298">
        <v>5500</v>
      </c>
      <c r="S6" s="277">
        <f t="shared" ref="S6:S12" si="5">COUNTIF($I$3:$I$367, T6)</f>
        <v>111</v>
      </c>
      <c r="T6" s="301">
        <v>2800</v>
      </c>
      <c r="U6" s="278"/>
      <c r="AA6" s="35" t="s">
        <v>2262</v>
      </c>
      <c r="AB6" s="32" t="s">
        <v>2375</v>
      </c>
      <c r="AC6" s="32" t="s">
        <v>2264</v>
      </c>
      <c r="AD6" s="391" t="s">
        <v>2364</v>
      </c>
      <c r="AE6" s="216" t="s">
        <v>2377</v>
      </c>
      <c r="AF6" s="388"/>
      <c r="AG6" s="35" t="s">
        <v>2378</v>
      </c>
      <c r="AH6" s="32" t="s">
        <v>2375</v>
      </c>
      <c r="AI6" s="32" t="s">
        <v>2264</v>
      </c>
      <c r="AJ6" s="32" t="s">
        <v>2376</v>
      </c>
      <c r="AK6" s="32" t="s">
        <v>3217</v>
      </c>
      <c r="AL6" s="36" t="s">
        <v>3220</v>
      </c>
      <c r="AM6" s="36" t="s">
        <v>83</v>
      </c>
      <c r="AN6" s="216" t="s">
        <v>2377</v>
      </c>
      <c r="AP6" s="229" t="s">
        <v>2369</v>
      </c>
      <c r="AQ6" s="32" t="s">
        <v>2379</v>
      </c>
      <c r="AR6" s="36"/>
      <c r="AS6" s="268" t="s">
        <v>55</v>
      </c>
      <c r="AT6" s="224" t="s">
        <v>2380</v>
      </c>
      <c r="AU6" s="305" t="s">
        <v>2381</v>
      </c>
    </row>
    <row r="7" spans="1:48" ht="17.45" customHeight="1" x14ac:dyDescent="0.3">
      <c r="A7" s="397" t="s">
        <v>2382</v>
      </c>
      <c r="B7" s="267" t="s">
        <v>2382</v>
      </c>
      <c r="C7" s="265" t="s">
        <v>125</v>
      </c>
      <c r="D7" s="41">
        <v>28692</v>
      </c>
      <c r="E7" s="269">
        <v>1</v>
      </c>
      <c r="F7" s="270">
        <f t="shared" si="0"/>
        <v>28692</v>
      </c>
      <c r="G7" s="295" t="s">
        <v>2383</v>
      </c>
      <c r="H7" s="271">
        <f t="shared" si="1"/>
        <v>8000</v>
      </c>
      <c r="I7" s="271">
        <f t="shared" si="2"/>
        <v>3400</v>
      </c>
      <c r="J7" s="140" t="s">
        <v>26</v>
      </c>
      <c r="K7" s="140" t="s">
        <v>26</v>
      </c>
      <c r="L7" s="140" t="s">
        <v>26</v>
      </c>
      <c r="M7" s="42">
        <v>6418</v>
      </c>
      <c r="N7" s="401">
        <f t="shared" si="3"/>
        <v>6418</v>
      </c>
      <c r="O7" s="408" t="s">
        <v>2360</v>
      </c>
      <c r="P7" s="404" t="s">
        <v>2384</v>
      </c>
      <c r="Q7" s="276">
        <f t="shared" si="4"/>
        <v>108</v>
      </c>
      <c r="R7" s="298">
        <v>7000</v>
      </c>
      <c r="S7" s="277">
        <f t="shared" si="5"/>
        <v>117</v>
      </c>
      <c r="T7" s="301">
        <v>3200</v>
      </c>
      <c r="U7" s="278"/>
      <c r="AA7" s="35" t="s">
        <v>2385</v>
      </c>
      <c r="AB7" s="32" t="s">
        <v>2386</v>
      </c>
      <c r="AC7" s="32" t="s">
        <v>2273</v>
      </c>
      <c r="AD7" s="32" t="s">
        <v>2376</v>
      </c>
      <c r="AE7" s="216"/>
      <c r="AF7" s="388"/>
      <c r="AG7" s="35" t="s">
        <v>2394</v>
      </c>
      <c r="AH7" s="32" t="s">
        <v>2386</v>
      </c>
      <c r="AI7" s="32" t="s">
        <v>2273</v>
      </c>
      <c r="AJ7" s="32" t="s">
        <v>2397</v>
      </c>
      <c r="AK7" s="32" t="s">
        <v>2387</v>
      </c>
      <c r="AL7" s="36" t="s">
        <v>3243</v>
      </c>
      <c r="AM7" s="36" t="s">
        <v>3225</v>
      </c>
      <c r="AN7" s="216"/>
      <c r="AP7" s="229" t="s">
        <v>2388</v>
      </c>
      <c r="AQ7" s="310"/>
      <c r="AR7" s="378"/>
      <c r="AS7" s="268" t="s">
        <v>56</v>
      </c>
      <c r="AT7" s="224" t="s">
        <v>2389</v>
      </c>
      <c r="AU7" s="305" t="s">
        <v>2390</v>
      </c>
    </row>
    <row r="8" spans="1:48" ht="17.45" customHeight="1" x14ac:dyDescent="0.3">
      <c r="A8" s="396" t="s">
        <v>2391</v>
      </c>
      <c r="B8" s="255" t="s">
        <v>2391</v>
      </c>
      <c r="C8" s="256" t="s">
        <v>2392</v>
      </c>
      <c r="D8" s="43">
        <v>486</v>
      </c>
      <c r="E8" s="275">
        <v>1</v>
      </c>
      <c r="F8" s="258">
        <f t="shared" si="0"/>
        <v>486</v>
      </c>
      <c r="G8" s="294" t="s">
        <v>2373</v>
      </c>
      <c r="H8" s="259">
        <f t="shared" si="1"/>
        <v>1500</v>
      </c>
      <c r="I8" s="259">
        <f t="shared" si="2"/>
        <v>2800</v>
      </c>
      <c r="J8" s="138" t="s">
        <v>26</v>
      </c>
      <c r="K8" s="138" t="s">
        <v>26</v>
      </c>
      <c r="L8" s="138" t="s">
        <v>26</v>
      </c>
      <c r="M8" s="40">
        <v>200</v>
      </c>
      <c r="N8" s="400">
        <f t="shared" si="3"/>
        <v>200</v>
      </c>
      <c r="O8" s="407" t="s">
        <v>2360</v>
      </c>
      <c r="P8" s="404" t="s">
        <v>2393</v>
      </c>
      <c r="Q8" s="276">
        <f t="shared" si="4"/>
        <v>75</v>
      </c>
      <c r="R8" s="298">
        <v>8000</v>
      </c>
      <c r="S8" s="277">
        <f t="shared" si="5"/>
        <v>79</v>
      </c>
      <c r="T8" s="301">
        <v>3400</v>
      </c>
      <c r="U8" s="278"/>
      <c r="AA8" s="35" t="s">
        <v>2394</v>
      </c>
      <c r="AB8" s="32" t="s">
        <v>2376</v>
      </c>
      <c r="AC8" s="32" t="s">
        <v>2377</v>
      </c>
      <c r="AD8" s="391" t="s">
        <v>3233</v>
      </c>
      <c r="AE8" s="216"/>
      <c r="AF8" s="388"/>
      <c r="AG8" s="35" t="s">
        <v>2396</v>
      </c>
      <c r="AH8" s="32" t="s">
        <v>2376</v>
      </c>
      <c r="AI8" s="32" t="s">
        <v>2377</v>
      </c>
      <c r="AJ8" s="32" t="s">
        <v>3233</v>
      </c>
      <c r="AK8" s="32" t="s">
        <v>3216</v>
      </c>
      <c r="AL8" s="36" t="s">
        <v>3228</v>
      </c>
      <c r="AM8" s="36" t="s">
        <v>3226</v>
      </c>
      <c r="AN8" s="216"/>
      <c r="AP8" s="229" t="s">
        <v>2380</v>
      </c>
      <c r="AQ8" s="310"/>
      <c r="AR8" s="378"/>
      <c r="AS8" s="268" t="s">
        <v>57</v>
      </c>
      <c r="AT8" s="224" t="s">
        <v>2398</v>
      </c>
      <c r="AU8" s="305" t="s">
        <v>2399</v>
      </c>
    </row>
    <row r="9" spans="1:48" ht="17.45" customHeight="1" x14ac:dyDescent="0.3">
      <c r="A9" s="397" t="s">
        <v>2400</v>
      </c>
      <c r="B9" s="267" t="s">
        <v>2400</v>
      </c>
      <c r="C9" s="265" t="s">
        <v>136</v>
      </c>
      <c r="D9" s="41">
        <v>17366</v>
      </c>
      <c r="E9" s="269">
        <v>1</v>
      </c>
      <c r="F9" s="270">
        <f t="shared" si="0"/>
        <v>17366</v>
      </c>
      <c r="G9" s="295" t="s">
        <v>2383</v>
      </c>
      <c r="H9" s="271">
        <f t="shared" si="1"/>
        <v>8000</v>
      </c>
      <c r="I9" s="271">
        <f t="shared" si="2"/>
        <v>3400</v>
      </c>
      <c r="J9" s="140" t="s">
        <v>26</v>
      </c>
      <c r="K9" s="140" t="s">
        <v>26</v>
      </c>
      <c r="L9" s="140" t="s">
        <v>26</v>
      </c>
      <c r="M9" s="42">
        <v>3159</v>
      </c>
      <c r="N9" s="401">
        <f t="shared" si="3"/>
        <v>3159</v>
      </c>
      <c r="O9" s="408" t="s">
        <v>26</v>
      </c>
      <c r="P9" s="404" t="s">
        <v>2401</v>
      </c>
      <c r="Q9" s="276">
        <f t="shared" si="4"/>
        <v>31</v>
      </c>
      <c r="R9" s="298">
        <v>9500</v>
      </c>
      <c r="S9" s="277">
        <f t="shared" si="5"/>
        <v>32</v>
      </c>
      <c r="T9" s="301">
        <v>3800</v>
      </c>
      <c r="U9" s="278"/>
      <c r="AA9" s="35" t="s">
        <v>2396</v>
      </c>
      <c r="AB9" s="32" t="s">
        <v>2402</v>
      </c>
      <c r="AC9" s="32" t="s">
        <v>2403</v>
      </c>
      <c r="AD9" s="391" t="s">
        <v>2395</v>
      </c>
      <c r="AE9" s="216"/>
      <c r="AF9" s="388"/>
      <c r="AG9" s="35" t="s">
        <v>2405</v>
      </c>
      <c r="AH9" s="32" t="s">
        <v>2402</v>
      </c>
      <c r="AI9" s="32" t="s">
        <v>2406</v>
      </c>
      <c r="AJ9" s="32" t="s">
        <v>2395</v>
      </c>
      <c r="AK9" s="32" t="s">
        <v>2407</v>
      </c>
      <c r="AL9" s="36" t="s">
        <v>3221</v>
      </c>
      <c r="AM9" s="36"/>
      <c r="AN9" s="216"/>
      <c r="AP9" s="229" t="s">
        <v>85</v>
      </c>
      <c r="AQ9" s="32"/>
      <c r="AR9" s="36"/>
      <c r="AS9" s="268" t="s">
        <v>58</v>
      </c>
      <c r="AT9" s="224" t="s">
        <v>2408</v>
      </c>
      <c r="AU9" s="305" t="s">
        <v>2409</v>
      </c>
    </row>
    <row r="10" spans="1:48" ht="17.45" customHeight="1" thickBot="1" x14ac:dyDescent="0.35">
      <c r="A10" s="396" t="s">
        <v>2410</v>
      </c>
      <c r="B10" s="255" t="s">
        <v>2410</v>
      </c>
      <c r="C10" s="256" t="s">
        <v>142</v>
      </c>
      <c r="D10" s="43">
        <v>39263</v>
      </c>
      <c r="E10" s="275">
        <v>1</v>
      </c>
      <c r="F10" s="258">
        <f t="shared" si="0"/>
        <v>39263</v>
      </c>
      <c r="G10" s="294" t="s">
        <v>2383</v>
      </c>
      <c r="H10" s="259">
        <f t="shared" si="1"/>
        <v>9500</v>
      </c>
      <c r="I10" s="259">
        <f t="shared" si="2"/>
        <v>3800</v>
      </c>
      <c r="J10" s="138" t="s">
        <v>26</v>
      </c>
      <c r="K10" s="138" t="s">
        <v>26</v>
      </c>
      <c r="L10" s="138" t="s">
        <v>26</v>
      </c>
      <c r="M10" s="40">
        <v>4018</v>
      </c>
      <c r="N10" s="400">
        <f t="shared" si="3"/>
        <v>4018</v>
      </c>
      <c r="O10" s="407" t="s">
        <v>2360</v>
      </c>
      <c r="P10" s="404" t="s">
        <v>2411</v>
      </c>
      <c r="Q10" s="276">
        <f t="shared" si="4"/>
        <v>15</v>
      </c>
      <c r="R10" s="298">
        <v>11000</v>
      </c>
      <c r="S10" s="277">
        <f t="shared" si="5"/>
        <v>16</v>
      </c>
      <c r="T10" s="301">
        <v>4200</v>
      </c>
      <c r="U10" s="278"/>
      <c r="AA10" s="35" t="s">
        <v>2405</v>
      </c>
      <c r="AB10" s="32" t="s">
        <v>2420</v>
      </c>
      <c r="AC10" s="32"/>
      <c r="AD10" s="32" t="s">
        <v>2404</v>
      </c>
      <c r="AE10" s="216"/>
      <c r="AF10" s="388"/>
      <c r="AG10" s="35" t="s">
        <v>2413</v>
      </c>
      <c r="AH10" s="32" t="s">
        <v>2420</v>
      </c>
      <c r="AI10" s="32"/>
      <c r="AJ10" s="32" t="s">
        <v>2404</v>
      </c>
      <c r="AK10" s="32" t="s">
        <v>2414</v>
      </c>
      <c r="AL10" s="36"/>
      <c r="AM10" s="36"/>
      <c r="AN10" s="216"/>
      <c r="AP10" s="229" t="s">
        <v>2415</v>
      </c>
      <c r="AQ10" s="217"/>
      <c r="AR10" s="217"/>
      <c r="AS10" s="268" t="s">
        <v>59</v>
      </c>
      <c r="AT10" s="224" t="s">
        <v>2416</v>
      </c>
      <c r="AU10" s="305" t="s">
        <v>2417</v>
      </c>
    </row>
    <row r="11" spans="1:48" ht="17.45" customHeight="1" x14ac:dyDescent="0.3">
      <c r="A11" s="397" t="s">
        <v>2418</v>
      </c>
      <c r="B11" s="267" t="s">
        <v>2418</v>
      </c>
      <c r="C11" s="265" t="s">
        <v>149</v>
      </c>
      <c r="D11" s="41">
        <v>36569</v>
      </c>
      <c r="E11" s="269">
        <v>1</v>
      </c>
      <c r="F11" s="270">
        <f t="shared" si="0"/>
        <v>36569</v>
      </c>
      <c r="G11" s="295" t="s">
        <v>2383</v>
      </c>
      <c r="H11" s="271">
        <f t="shared" si="1"/>
        <v>9500</v>
      </c>
      <c r="I11" s="271">
        <f t="shared" si="2"/>
        <v>3800</v>
      </c>
      <c r="J11" s="140" t="s">
        <v>26</v>
      </c>
      <c r="K11" s="140" t="s">
        <v>26</v>
      </c>
      <c r="L11" s="140" t="s">
        <v>26</v>
      </c>
      <c r="M11" s="42">
        <v>6007</v>
      </c>
      <c r="N11" s="401">
        <f t="shared" si="3"/>
        <v>6007</v>
      </c>
      <c r="O11" s="408" t="s">
        <v>26</v>
      </c>
      <c r="P11" s="404" t="s">
        <v>2419</v>
      </c>
      <c r="Q11" s="276">
        <f t="shared" si="4"/>
        <v>8</v>
      </c>
      <c r="R11" s="298">
        <v>12500</v>
      </c>
      <c r="S11" s="277">
        <f t="shared" si="5"/>
        <v>9</v>
      </c>
      <c r="T11" s="301">
        <v>4600</v>
      </c>
      <c r="AA11" s="35" t="s">
        <v>2413</v>
      </c>
      <c r="AB11" s="32" t="s">
        <v>2428</v>
      </c>
      <c r="AC11" s="32"/>
      <c r="AD11" s="32" t="s">
        <v>2412</v>
      </c>
      <c r="AE11" s="392"/>
      <c r="AF11" s="388"/>
      <c r="AG11" s="35" t="s">
        <v>2271</v>
      </c>
      <c r="AH11" s="32" t="s">
        <v>2428</v>
      </c>
      <c r="AI11" s="32"/>
      <c r="AJ11" s="32" t="s">
        <v>2412</v>
      </c>
      <c r="AK11" s="32" t="s">
        <v>2275</v>
      </c>
      <c r="AL11" s="36"/>
      <c r="AM11" s="36"/>
      <c r="AN11" s="216"/>
      <c r="AP11" s="225" t="s">
        <v>2422</v>
      </c>
      <c r="AS11" s="279" t="s">
        <v>60</v>
      </c>
      <c r="AT11" s="224" t="s">
        <v>2423</v>
      </c>
      <c r="AU11" s="305" t="s">
        <v>2424</v>
      </c>
    </row>
    <row r="12" spans="1:48" ht="17.45" customHeight="1" thickBot="1" x14ac:dyDescent="0.35">
      <c r="A12" s="396" t="s">
        <v>2425</v>
      </c>
      <c r="B12" s="255" t="s">
        <v>2425</v>
      </c>
      <c r="C12" s="256" t="s">
        <v>2426</v>
      </c>
      <c r="D12" s="43">
        <v>439</v>
      </c>
      <c r="E12" s="275">
        <v>1</v>
      </c>
      <c r="F12" s="258">
        <f t="shared" si="0"/>
        <v>439</v>
      </c>
      <c r="G12" s="294" t="s">
        <v>2373</v>
      </c>
      <c r="H12" s="259">
        <f t="shared" si="1"/>
        <v>1500</v>
      </c>
      <c r="I12" s="259">
        <f t="shared" si="2"/>
        <v>2800</v>
      </c>
      <c r="J12" s="138" t="s">
        <v>26</v>
      </c>
      <c r="K12" s="138" t="s">
        <v>28</v>
      </c>
      <c r="L12" s="138" t="s">
        <v>26</v>
      </c>
      <c r="M12" s="40">
        <v>131</v>
      </c>
      <c r="N12" s="400">
        <f t="shared" si="3"/>
        <v>131</v>
      </c>
      <c r="O12" s="407" t="s">
        <v>2360</v>
      </c>
      <c r="P12" s="405" t="s">
        <v>2427</v>
      </c>
      <c r="Q12" s="281">
        <f t="shared" si="4"/>
        <v>0</v>
      </c>
      <c r="R12" s="299">
        <v>17500</v>
      </c>
      <c r="S12" s="282">
        <f t="shared" si="5"/>
        <v>1</v>
      </c>
      <c r="T12" s="302">
        <v>5000</v>
      </c>
      <c r="AA12" s="35" t="s">
        <v>2271</v>
      </c>
      <c r="AB12" s="32" t="s">
        <v>2435</v>
      </c>
      <c r="AC12" s="32"/>
      <c r="AD12" s="32" t="s">
        <v>2421</v>
      </c>
      <c r="AE12" s="392"/>
      <c r="AF12" s="388"/>
      <c r="AG12" s="35" t="s">
        <v>2430</v>
      </c>
      <c r="AH12" s="32" t="s">
        <v>2435</v>
      </c>
      <c r="AI12" s="32"/>
      <c r="AJ12" s="32" t="s">
        <v>2421</v>
      </c>
      <c r="AK12" s="32" t="s">
        <v>2431</v>
      </c>
      <c r="AL12" s="36"/>
      <c r="AM12" s="36"/>
      <c r="AN12" s="216"/>
      <c r="AP12" s="225" t="s">
        <v>2398</v>
      </c>
      <c r="AS12" s="279" t="s">
        <v>61</v>
      </c>
      <c r="AT12" s="224" t="s">
        <v>2432</v>
      </c>
      <c r="AU12" s="305" t="s">
        <v>2433</v>
      </c>
    </row>
    <row r="13" spans="1:48" ht="17.45" customHeight="1" thickBot="1" x14ac:dyDescent="0.35">
      <c r="A13" s="397" t="s">
        <v>2434</v>
      </c>
      <c r="B13" s="267" t="s">
        <v>2434</v>
      </c>
      <c r="C13" s="265" t="s">
        <v>162</v>
      </c>
      <c r="D13" s="41">
        <v>46308</v>
      </c>
      <c r="E13" s="269">
        <v>1</v>
      </c>
      <c r="F13" s="270">
        <f t="shared" si="0"/>
        <v>46308</v>
      </c>
      <c r="G13" s="295" t="s">
        <v>26</v>
      </c>
      <c r="H13" s="271">
        <f t="shared" si="1"/>
        <v>9500</v>
      </c>
      <c r="I13" s="271">
        <f t="shared" si="2"/>
        <v>3800</v>
      </c>
      <c r="J13" s="140" t="s">
        <v>26</v>
      </c>
      <c r="K13" s="140" t="s">
        <v>26</v>
      </c>
      <c r="L13" s="140" t="s">
        <v>26</v>
      </c>
      <c r="M13" s="42">
        <v>8181</v>
      </c>
      <c r="N13" s="401">
        <f t="shared" si="3"/>
        <v>8181</v>
      </c>
      <c r="O13" s="408" t="s">
        <v>26</v>
      </c>
      <c r="AA13" s="35" t="s">
        <v>2430</v>
      </c>
      <c r="AB13" s="32" t="s">
        <v>2443</v>
      </c>
      <c r="AC13" s="32"/>
      <c r="AD13" s="391" t="s">
        <v>2429</v>
      </c>
      <c r="AE13" s="392"/>
      <c r="AF13" s="388"/>
      <c r="AG13" s="35" t="s">
        <v>2437</v>
      </c>
      <c r="AH13" s="32" t="s">
        <v>2443</v>
      </c>
      <c r="AI13" s="32"/>
      <c r="AJ13" s="32" t="s">
        <v>2429</v>
      </c>
      <c r="AK13" s="32" t="s">
        <v>2438</v>
      </c>
      <c r="AL13" s="36"/>
      <c r="AM13" s="36"/>
      <c r="AN13" s="216"/>
      <c r="AP13" s="225" t="s">
        <v>2439</v>
      </c>
      <c r="AS13" s="279" t="s">
        <v>62</v>
      </c>
      <c r="AT13" s="224" t="s">
        <v>2440</v>
      </c>
      <c r="AU13" s="306"/>
    </row>
    <row r="14" spans="1:48" ht="17.45" customHeight="1" thickBot="1" x14ac:dyDescent="0.35">
      <c r="A14" s="396" t="s">
        <v>2441</v>
      </c>
      <c r="B14" s="255" t="s">
        <v>2441</v>
      </c>
      <c r="C14" s="256" t="s">
        <v>2442</v>
      </c>
      <c r="D14" s="43">
        <v>6315</v>
      </c>
      <c r="E14" s="275">
        <v>1</v>
      </c>
      <c r="F14" s="258">
        <f t="shared" si="0"/>
        <v>6315</v>
      </c>
      <c r="G14" s="294" t="s">
        <v>26</v>
      </c>
      <c r="H14" s="259">
        <f t="shared" si="1"/>
        <v>7000</v>
      </c>
      <c r="I14" s="259">
        <f t="shared" si="2"/>
        <v>3200</v>
      </c>
      <c r="J14" s="138" t="s">
        <v>26</v>
      </c>
      <c r="K14" s="138" t="s">
        <v>26</v>
      </c>
      <c r="L14" s="138" t="s">
        <v>28</v>
      </c>
      <c r="M14" s="40">
        <v>1095</v>
      </c>
      <c r="N14" s="400">
        <f t="shared" si="3"/>
        <v>1095</v>
      </c>
      <c r="O14" s="407" t="s">
        <v>26</v>
      </c>
      <c r="AA14" s="35" t="s">
        <v>2437</v>
      </c>
      <c r="AB14" s="32" t="s">
        <v>2450</v>
      </c>
      <c r="AC14" s="32"/>
      <c r="AD14" s="32" t="s">
        <v>2436</v>
      </c>
      <c r="AE14" s="392"/>
      <c r="AF14" s="388"/>
      <c r="AG14" s="35" t="s">
        <v>2444</v>
      </c>
      <c r="AH14" s="32" t="s">
        <v>2450</v>
      </c>
      <c r="AI14" s="32"/>
      <c r="AJ14" s="32" t="s">
        <v>2436</v>
      </c>
      <c r="AK14" s="32" t="s">
        <v>2445</v>
      </c>
      <c r="AL14" s="36"/>
      <c r="AM14" s="36"/>
      <c r="AN14" s="216"/>
      <c r="AP14" s="225" t="s">
        <v>2416</v>
      </c>
      <c r="AS14" s="279" t="s">
        <v>63</v>
      </c>
      <c r="AT14" s="53" t="s">
        <v>83</v>
      </c>
      <c r="AU14" s="283"/>
    </row>
    <row r="15" spans="1:48" ht="17.45" customHeight="1" x14ac:dyDescent="0.3">
      <c r="A15" s="397" t="s">
        <v>2446</v>
      </c>
      <c r="B15" s="267" t="s">
        <v>2446</v>
      </c>
      <c r="C15" s="265" t="s">
        <v>2447</v>
      </c>
      <c r="D15" s="41">
        <v>3193</v>
      </c>
      <c r="E15" s="269">
        <v>1</v>
      </c>
      <c r="F15" s="270">
        <f t="shared" si="0"/>
        <v>3193</v>
      </c>
      <c r="G15" s="295" t="s">
        <v>2383</v>
      </c>
      <c r="H15" s="271">
        <f t="shared" si="1"/>
        <v>5500</v>
      </c>
      <c r="I15" s="271">
        <f t="shared" si="2"/>
        <v>2800</v>
      </c>
      <c r="J15" s="140" t="s">
        <v>26</v>
      </c>
      <c r="K15" s="140" t="s">
        <v>26</v>
      </c>
      <c r="L15" s="140" t="s">
        <v>26</v>
      </c>
      <c r="M15" s="42">
        <v>554</v>
      </c>
      <c r="N15" s="401">
        <f t="shared" si="3"/>
        <v>554</v>
      </c>
      <c r="O15" s="408" t="s">
        <v>26</v>
      </c>
      <c r="P15" s="840" t="s">
        <v>2448</v>
      </c>
      <c r="Q15" s="841"/>
      <c r="R15" s="437" t="s">
        <v>2324</v>
      </c>
      <c r="S15" s="841" t="s">
        <v>2325</v>
      </c>
      <c r="T15" s="860"/>
      <c r="AA15" s="35" t="s">
        <v>2449</v>
      </c>
      <c r="AB15" s="32" t="s">
        <v>2263</v>
      </c>
      <c r="AC15" s="32"/>
      <c r="AD15" s="391" t="s">
        <v>2460</v>
      </c>
      <c r="AE15" s="392"/>
      <c r="AF15" s="388"/>
      <c r="AG15" s="35" t="s">
        <v>2452</v>
      </c>
      <c r="AH15" s="32" t="s">
        <v>2459</v>
      </c>
      <c r="AI15" s="32"/>
      <c r="AJ15" s="32" t="s">
        <v>2460</v>
      </c>
      <c r="AK15" s="32" t="s">
        <v>2453</v>
      </c>
      <c r="AL15" s="36"/>
      <c r="AM15" s="36"/>
      <c r="AN15" s="216"/>
      <c r="AP15" s="225" t="s">
        <v>2423</v>
      </c>
      <c r="AS15" s="279" t="s">
        <v>64</v>
      </c>
      <c r="AT15" s="53" t="s">
        <v>2454</v>
      </c>
      <c r="AU15" s="283"/>
    </row>
    <row r="16" spans="1:48" ht="17.45" customHeight="1" thickBot="1" x14ac:dyDescent="0.35">
      <c r="A16" s="396" t="s">
        <v>2455</v>
      </c>
      <c r="B16" s="255" t="s">
        <v>2455</v>
      </c>
      <c r="C16" s="256" t="s">
        <v>2456</v>
      </c>
      <c r="D16" s="43">
        <v>1695</v>
      </c>
      <c r="E16" s="275">
        <v>1</v>
      </c>
      <c r="F16" s="258">
        <f t="shared" si="0"/>
        <v>1695</v>
      </c>
      <c r="G16" s="294" t="s">
        <v>26</v>
      </c>
      <c r="H16" s="259">
        <f t="shared" si="1"/>
        <v>5500</v>
      </c>
      <c r="I16" s="259">
        <f t="shared" si="2"/>
        <v>2800</v>
      </c>
      <c r="J16" s="138" t="s">
        <v>26</v>
      </c>
      <c r="K16" s="138" t="s">
        <v>26</v>
      </c>
      <c r="L16" s="138" t="s">
        <v>26</v>
      </c>
      <c r="M16" s="40">
        <v>539</v>
      </c>
      <c r="N16" s="400">
        <f t="shared" si="3"/>
        <v>539</v>
      </c>
      <c r="O16" s="407" t="s">
        <v>2360</v>
      </c>
      <c r="P16" s="845" t="s">
        <v>2457</v>
      </c>
      <c r="Q16" s="846"/>
      <c r="R16" s="284">
        <f>SUM(H:H)</f>
        <v>2319500</v>
      </c>
      <c r="S16" s="861">
        <f>SUM(I:I)</f>
        <v>1189000</v>
      </c>
      <c r="T16" s="862"/>
      <c r="AA16" s="35" t="s">
        <v>2452</v>
      </c>
      <c r="AB16" s="32" t="s">
        <v>2451</v>
      </c>
      <c r="AC16" s="32"/>
      <c r="AD16" s="391" t="s">
        <v>2451</v>
      </c>
      <c r="AE16" s="392"/>
      <c r="AF16" s="388"/>
      <c r="AG16" s="35"/>
      <c r="AH16" s="32" t="s">
        <v>2451</v>
      </c>
      <c r="AI16" s="32"/>
      <c r="AJ16" s="32" t="s">
        <v>3238</v>
      </c>
      <c r="AK16" s="32"/>
      <c r="AL16" s="36"/>
      <c r="AM16" s="36"/>
      <c r="AN16" s="216"/>
      <c r="AP16" s="225" t="s">
        <v>2432</v>
      </c>
      <c r="AS16" s="274" t="s">
        <v>65</v>
      </c>
      <c r="AT16" s="53"/>
    </row>
    <row r="17" spans="1:46" ht="17.45" customHeight="1" x14ac:dyDescent="0.3">
      <c r="A17" s="397" t="s">
        <v>2461</v>
      </c>
      <c r="B17" s="267" t="s">
        <v>2461</v>
      </c>
      <c r="C17" s="265" t="s">
        <v>180</v>
      </c>
      <c r="D17" s="41">
        <v>18832</v>
      </c>
      <c r="E17" s="269">
        <v>1</v>
      </c>
      <c r="F17" s="270">
        <f t="shared" si="0"/>
        <v>18832</v>
      </c>
      <c r="G17" s="295" t="s">
        <v>26</v>
      </c>
      <c r="H17" s="271">
        <f t="shared" si="1"/>
        <v>8000</v>
      </c>
      <c r="I17" s="271">
        <f t="shared" si="2"/>
        <v>3400</v>
      </c>
      <c r="J17" s="140" t="s">
        <v>26</v>
      </c>
      <c r="K17" s="140" t="s">
        <v>26</v>
      </c>
      <c r="L17" s="140" t="s">
        <v>26</v>
      </c>
      <c r="M17" s="42">
        <v>3077</v>
      </c>
      <c r="N17" s="401">
        <f t="shared" si="3"/>
        <v>3077</v>
      </c>
      <c r="O17" s="408" t="s">
        <v>26</v>
      </c>
      <c r="AA17" s="35"/>
      <c r="AB17" s="32" t="s">
        <v>2458</v>
      </c>
      <c r="AC17" s="32"/>
      <c r="AD17" s="391" t="s">
        <v>2458</v>
      </c>
      <c r="AE17" s="392"/>
      <c r="AF17" s="388"/>
      <c r="AG17" s="35"/>
      <c r="AH17" s="32" t="s">
        <v>2458</v>
      </c>
      <c r="AI17" s="32"/>
      <c r="AJ17" s="32" t="s">
        <v>2451</v>
      </c>
      <c r="AK17" s="367"/>
      <c r="AL17" s="367"/>
      <c r="AM17" s="367"/>
      <c r="AN17" s="216"/>
      <c r="AP17" s="225" t="s">
        <v>2463</v>
      </c>
      <c r="AT17" s="53"/>
    </row>
    <row r="18" spans="1:46" ht="17.45" customHeight="1" thickBot="1" x14ac:dyDescent="0.35">
      <c r="A18" s="396" t="s">
        <v>2464</v>
      </c>
      <c r="B18" s="255" t="s">
        <v>2464</v>
      </c>
      <c r="C18" s="256" t="s">
        <v>2465</v>
      </c>
      <c r="D18" s="43">
        <v>11945</v>
      </c>
      <c r="E18" s="275">
        <v>1</v>
      </c>
      <c r="F18" s="258">
        <f t="shared" si="0"/>
        <v>11945</v>
      </c>
      <c r="G18" s="294" t="s">
        <v>26</v>
      </c>
      <c r="H18" s="259">
        <f t="shared" si="1"/>
        <v>7000</v>
      </c>
      <c r="I18" s="259">
        <f t="shared" si="2"/>
        <v>3200</v>
      </c>
      <c r="J18" s="138" t="s">
        <v>26</v>
      </c>
      <c r="K18" s="138" t="s">
        <v>26</v>
      </c>
      <c r="L18" s="138" t="s">
        <v>26</v>
      </c>
      <c r="M18" s="40">
        <v>2304</v>
      </c>
      <c r="N18" s="400">
        <f t="shared" si="3"/>
        <v>2304</v>
      </c>
      <c r="O18" s="407" t="s">
        <v>2360</v>
      </c>
      <c r="AA18" s="35"/>
      <c r="AB18" s="32" t="s">
        <v>3213</v>
      </c>
      <c r="AC18" s="32"/>
      <c r="AD18" s="391" t="s">
        <v>2462</v>
      </c>
      <c r="AE18" s="392"/>
      <c r="AF18" s="388"/>
      <c r="AG18" s="35"/>
      <c r="AH18" s="32" t="s">
        <v>3212</v>
      </c>
      <c r="AI18" s="32"/>
      <c r="AJ18" s="32" t="s">
        <v>2458</v>
      </c>
      <c r="AK18" s="32"/>
      <c r="AL18" s="36"/>
      <c r="AM18" s="36"/>
      <c r="AN18" s="216"/>
      <c r="AP18" s="225" t="s">
        <v>2466</v>
      </c>
      <c r="AT18" s="219"/>
    </row>
    <row r="19" spans="1:46" ht="17.45" customHeight="1" x14ac:dyDescent="0.3">
      <c r="A19" s="397" t="s">
        <v>2467</v>
      </c>
      <c r="B19" s="267" t="s">
        <v>2467</v>
      </c>
      <c r="C19" s="265" t="s">
        <v>195</v>
      </c>
      <c r="D19" s="41">
        <v>46461</v>
      </c>
      <c r="E19" s="269">
        <v>1</v>
      </c>
      <c r="F19" s="270">
        <f t="shared" si="0"/>
        <v>46461</v>
      </c>
      <c r="G19" s="295" t="s">
        <v>26</v>
      </c>
      <c r="H19" s="271">
        <f t="shared" si="1"/>
        <v>9500</v>
      </c>
      <c r="I19" s="271">
        <f t="shared" si="2"/>
        <v>3800</v>
      </c>
      <c r="J19" s="140" t="s">
        <v>26</v>
      </c>
      <c r="K19" s="140" t="s">
        <v>26</v>
      </c>
      <c r="L19" s="140" t="s">
        <v>26</v>
      </c>
      <c r="M19" s="42">
        <v>7578</v>
      </c>
      <c r="N19" s="401">
        <f t="shared" si="3"/>
        <v>7578</v>
      </c>
      <c r="O19" s="408" t="s">
        <v>26</v>
      </c>
      <c r="AA19" s="35"/>
      <c r="AB19" s="32" t="s">
        <v>2473</v>
      </c>
      <c r="AC19" s="32"/>
      <c r="AD19" s="391" t="s">
        <v>2274</v>
      </c>
      <c r="AE19" s="392"/>
      <c r="AF19" s="388"/>
      <c r="AG19" s="35"/>
      <c r="AH19" s="32" t="s">
        <v>2473</v>
      </c>
      <c r="AI19" s="32"/>
      <c r="AJ19" s="32" t="s">
        <v>3237</v>
      </c>
      <c r="AK19" s="32"/>
      <c r="AL19" s="36"/>
      <c r="AM19" s="36"/>
      <c r="AN19" s="216"/>
      <c r="AP19" s="225" t="s">
        <v>2469</v>
      </c>
    </row>
    <row r="20" spans="1:46" ht="17.45" customHeight="1" x14ac:dyDescent="0.3">
      <c r="A20" s="396" t="s">
        <v>2470</v>
      </c>
      <c r="B20" s="255" t="s">
        <v>2470</v>
      </c>
      <c r="C20" s="256" t="s">
        <v>208</v>
      </c>
      <c r="D20" s="43">
        <v>16889</v>
      </c>
      <c r="E20" s="275">
        <v>1</v>
      </c>
      <c r="F20" s="258">
        <f t="shared" si="0"/>
        <v>16889</v>
      </c>
      <c r="G20" s="294" t="s">
        <v>2383</v>
      </c>
      <c r="H20" s="259">
        <f t="shared" si="1"/>
        <v>8000</v>
      </c>
      <c r="I20" s="259">
        <f t="shared" si="2"/>
        <v>3400</v>
      </c>
      <c r="J20" s="138" t="s">
        <v>26</v>
      </c>
      <c r="K20" s="138" t="s">
        <v>26</v>
      </c>
      <c r="L20" s="138" t="s">
        <v>26</v>
      </c>
      <c r="M20" s="40">
        <v>3526</v>
      </c>
      <c r="N20" s="400">
        <f t="shared" si="3"/>
        <v>3526</v>
      </c>
      <c r="O20" s="407" t="s">
        <v>26</v>
      </c>
      <c r="T20" s="246">
        <f>200/366</f>
        <v>0.54644808743169404</v>
      </c>
      <c r="AA20" s="35"/>
      <c r="AB20" s="32" t="s">
        <v>2272</v>
      </c>
      <c r="AC20" s="32"/>
      <c r="AD20" s="391" t="s">
        <v>3234</v>
      </c>
      <c r="AE20" s="392"/>
      <c r="AF20" s="388"/>
      <c r="AG20" s="35"/>
      <c r="AH20" s="32" t="s">
        <v>2272</v>
      </c>
      <c r="AI20" s="32"/>
      <c r="AJ20" s="32" t="s">
        <v>2274</v>
      </c>
      <c r="AK20" s="32"/>
      <c r="AL20" s="36"/>
      <c r="AM20" s="36"/>
      <c r="AN20" s="216"/>
      <c r="AP20" s="225" t="s">
        <v>2440</v>
      </c>
    </row>
    <row r="21" spans="1:46" ht="17.45" customHeight="1" x14ac:dyDescent="0.3">
      <c r="A21" s="397" t="s">
        <v>2472</v>
      </c>
      <c r="B21" s="267" t="s">
        <v>2472</v>
      </c>
      <c r="C21" s="265" t="s">
        <v>214</v>
      </c>
      <c r="D21" s="41">
        <v>4777</v>
      </c>
      <c r="E21" s="269">
        <v>1</v>
      </c>
      <c r="F21" s="270">
        <f t="shared" si="0"/>
        <v>4777</v>
      </c>
      <c r="G21" s="295" t="s">
        <v>2383</v>
      </c>
      <c r="H21" s="271">
        <f t="shared" si="1"/>
        <v>5500</v>
      </c>
      <c r="I21" s="271">
        <f t="shared" si="2"/>
        <v>2800</v>
      </c>
      <c r="J21" s="140" t="s">
        <v>26</v>
      </c>
      <c r="K21" s="140" t="s">
        <v>26</v>
      </c>
      <c r="L21" s="140" t="s">
        <v>26</v>
      </c>
      <c r="M21" s="42">
        <v>865</v>
      </c>
      <c r="N21" s="401">
        <f t="shared" si="3"/>
        <v>865</v>
      </c>
      <c r="O21" s="408" t="s">
        <v>2360</v>
      </c>
      <c r="T21" s="291">
        <f>R16*T20</f>
        <v>1267486.3387978142</v>
      </c>
      <c r="U21" s="291">
        <f>S16*T20</f>
        <v>649726.77595628425</v>
      </c>
      <c r="AA21" s="35"/>
      <c r="AB21" s="32" t="s">
        <v>2480</v>
      </c>
      <c r="AC21" s="32"/>
      <c r="AD21" s="391" t="s">
        <v>2468</v>
      </c>
      <c r="AE21" s="392"/>
      <c r="AF21" s="388"/>
      <c r="AG21" s="35"/>
      <c r="AH21" s="32" t="s">
        <v>2480</v>
      </c>
      <c r="AI21" s="32"/>
      <c r="AJ21" s="32" t="s">
        <v>2468</v>
      </c>
      <c r="AK21" s="32"/>
      <c r="AL21" s="36"/>
      <c r="AM21" s="36"/>
      <c r="AN21" s="216"/>
      <c r="AP21" s="225" t="s">
        <v>83</v>
      </c>
    </row>
    <row r="22" spans="1:46" ht="17.45" customHeight="1" x14ac:dyDescent="0.3">
      <c r="A22" s="396" t="s">
        <v>2475</v>
      </c>
      <c r="B22" s="255" t="s">
        <v>2475</v>
      </c>
      <c r="C22" s="256" t="s">
        <v>2476</v>
      </c>
      <c r="D22" s="43">
        <v>8479</v>
      </c>
      <c r="E22" s="275">
        <v>1</v>
      </c>
      <c r="F22" s="258">
        <f t="shared" si="0"/>
        <v>8479</v>
      </c>
      <c r="G22" s="294" t="s">
        <v>2383</v>
      </c>
      <c r="H22" s="259">
        <f t="shared" si="1"/>
        <v>7000</v>
      </c>
      <c r="I22" s="259">
        <f t="shared" si="2"/>
        <v>3200</v>
      </c>
      <c r="J22" s="138" t="s">
        <v>26</v>
      </c>
      <c r="K22" s="138" t="s">
        <v>26</v>
      </c>
      <c r="L22" s="138" t="s">
        <v>26</v>
      </c>
      <c r="M22" s="40">
        <v>1397</v>
      </c>
      <c r="N22" s="400">
        <f t="shared" si="3"/>
        <v>1397</v>
      </c>
      <c r="O22" s="407" t="s">
        <v>26</v>
      </c>
      <c r="AA22" s="35"/>
      <c r="AB22" s="32" t="s">
        <v>2486</v>
      </c>
      <c r="AC22" s="32"/>
      <c r="AD22" s="32" t="s">
        <v>3211</v>
      </c>
      <c r="AE22" s="392"/>
      <c r="AF22" s="388"/>
      <c r="AG22" s="35"/>
      <c r="AH22" s="32" t="s">
        <v>2486</v>
      </c>
      <c r="AI22" s="32"/>
      <c r="AJ22" s="32" t="s">
        <v>3211</v>
      </c>
      <c r="AK22" s="32"/>
      <c r="AL22" s="36"/>
      <c r="AM22" s="36"/>
      <c r="AN22" s="216"/>
      <c r="AP22" s="225" t="s">
        <v>2478</v>
      </c>
    </row>
    <row r="23" spans="1:46" ht="17.45" customHeight="1" x14ac:dyDescent="0.3">
      <c r="A23" s="397" t="s">
        <v>2479</v>
      </c>
      <c r="B23" s="267" t="s">
        <v>2479</v>
      </c>
      <c r="C23" s="265" t="s">
        <v>222</v>
      </c>
      <c r="D23" s="41">
        <v>48916</v>
      </c>
      <c r="E23" s="269">
        <v>7.0000000000000007E-2</v>
      </c>
      <c r="F23" s="270">
        <f t="shared" si="0"/>
        <v>3424.1200000000003</v>
      </c>
      <c r="G23" s="295" t="s">
        <v>2383</v>
      </c>
      <c r="H23" s="271">
        <f t="shared" si="1"/>
        <v>5500</v>
      </c>
      <c r="I23" s="271">
        <f t="shared" si="2"/>
        <v>2800</v>
      </c>
      <c r="J23" s="140" t="s">
        <v>26</v>
      </c>
      <c r="K23" s="140" t="s">
        <v>26</v>
      </c>
      <c r="L23" s="140" t="s">
        <v>26</v>
      </c>
      <c r="M23" s="42">
        <v>12930</v>
      </c>
      <c r="N23" s="401">
        <f t="shared" si="3"/>
        <v>905.10000000000014</v>
      </c>
      <c r="O23" s="408" t="s">
        <v>2360</v>
      </c>
      <c r="AA23" s="35"/>
      <c r="AB23" s="32" t="s">
        <v>2492</v>
      </c>
      <c r="AC23" s="32"/>
      <c r="AD23" s="391" t="s">
        <v>2471</v>
      </c>
      <c r="AE23" s="392"/>
      <c r="AF23" s="388"/>
      <c r="AG23" s="35"/>
      <c r="AH23" s="32" t="s">
        <v>2492</v>
      </c>
      <c r="AI23" s="32"/>
      <c r="AJ23" s="32" t="s">
        <v>3239</v>
      </c>
      <c r="AK23" s="32"/>
      <c r="AL23" s="36"/>
      <c r="AM23" s="36"/>
      <c r="AN23" s="216"/>
      <c r="AP23" s="225" t="s">
        <v>2482</v>
      </c>
    </row>
    <row r="24" spans="1:46" ht="17.45" customHeight="1" x14ac:dyDescent="0.3">
      <c r="A24" s="396" t="s">
        <v>2483</v>
      </c>
      <c r="B24" s="255" t="s">
        <v>2483</v>
      </c>
      <c r="C24" s="256" t="s">
        <v>2484</v>
      </c>
      <c r="D24" s="43">
        <v>5530</v>
      </c>
      <c r="E24" s="275">
        <v>1</v>
      </c>
      <c r="F24" s="258">
        <f t="shared" si="0"/>
        <v>5530</v>
      </c>
      <c r="G24" s="294" t="s">
        <v>2383</v>
      </c>
      <c r="H24" s="259">
        <f t="shared" si="1"/>
        <v>7000</v>
      </c>
      <c r="I24" s="259">
        <f t="shared" si="2"/>
        <v>3200</v>
      </c>
      <c r="J24" s="138" t="s">
        <v>26</v>
      </c>
      <c r="K24" s="138" t="s">
        <v>26</v>
      </c>
      <c r="L24" s="138" t="s">
        <v>26</v>
      </c>
      <c r="M24" s="40">
        <v>963</v>
      </c>
      <c r="N24" s="400">
        <f t="shared" si="3"/>
        <v>963</v>
      </c>
      <c r="O24" s="407" t="s">
        <v>2360</v>
      </c>
      <c r="AA24" s="35"/>
      <c r="AB24" s="32"/>
      <c r="AC24" s="32"/>
      <c r="AD24" s="391" t="s">
        <v>3235</v>
      </c>
      <c r="AE24" s="392"/>
      <c r="AF24" s="388"/>
      <c r="AG24" s="35"/>
      <c r="AH24" s="32"/>
      <c r="AI24" s="32"/>
      <c r="AJ24" s="32" t="s">
        <v>3240</v>
      </c>
      <c r="AK24" s="32"/>
      <c r="AL24" s="36"/>
      <c r="AM24" s="36"/>
      <c r="AN24" s="216"/>
      <c r="AP24" s="225" t="s">
        <v>2489</v>
      </c>
    </row>
    <row r="25" spans="1:46" ht="17.45" customHeight="1" x14ac:dyDescent="0.3">
      <c r="A25" s="397" t="s">
        <v>2490</v>
      </c>
      <c r="B25" s="267" t="s">
        <v>2490</v>
      </c>
      <c r="C25" s="265" t="s">
        <v>2491</v>
      </c>
      <c r="D25" s="41">
        <v>1931</v>
      </c>
      <c r="E25" s="269">
        <v>1</v>
      </c>
      <c r="F25" s="270">
        <f t="shared" si="0"/>
        <v>1931</v>
      </c>
      <c r="G25" s="295" t="s">
        <v>2373</v>
      </c>
      <c r="H25" s="271">
        <f t="shared" si="1"/>
        <v>1500</v>
      </c>
      <c r="I25" s="271">
        <f t="shared" si="2"/>
        <v>2800</v>
      </c>
      <c r="J25" s="140" t="s">
        <v>26</v>
      </c>
      <c r="K25" s="140" t="s">
        <v>28</v>
      </c>
      <c r="L25" s="140" t="s">
        <v>26</v>
      </c>
      <c r="M25" s="42">
        <v>465</v>
      </c>
      <c r="N25" s="401">
        <f t="shared" si="3"/>
        <v>465</v>
      </c>
      <c r="O25" s="408" t="s">
        <v>2360</v>
      </c>
      <c r="AA25" s="35"/>
      <c r="AB25" s="32"/>
      <c r="AC25" s="32"/>
      <c r="AD25" s="391" t="s">
        <v>2474</v>
      </c>
      <c r="AE25" s="392"/>
      <c r="AF25" s="388"/>
      <c r="AG25" s="35"/>
      <c r="AH25" s="32"/>
      <c r="AI25" s="32"/>
      <c r="AJ25" s="32" t="s">
        <v>3241</v>
      </c>
      <c r="AK25" s="32"/>
      <c r="AL25" s="36"/>
      <c r="AM25" s="36"/>
      <c r="AN25" s="216"/>
      <c r="AP25" s="225" t="s">
        <v>87</v>
      </c>
    </row>
    <row r="26" spans="1:46" ht="17.45" customHeight="1" x14ac:dyDescent="0.3">
      <c r="A26" s="396" t="s">
        <v>2493</v>
      </c>
      <c r="B26" s="255" t="s">
        <v>2493</v>
      </c>
      <c r="C26" s="256" t="s">
        <v>234</v>
      </c>
      <c r="D26" s="43">
        <v>14383</v>
      </c>
      <c r="E26" s="275">
        <v>1</v>
      </c>
      <c r="F26" s="258">
        <f t="shared" si="0"/>
        <v>14383</v>
      </c>
      <c r="G26" s="294" t="s">
        <v>2383</v>
      </c>
      <c r="H26" s="259">
        <f t="shared" si="1"/>
        <v>7000</v>
      </c>
      <c r="I26" s="259">
        <f t="shared" si="2"/>
        <v>3200</v>
      </c>
      <c r="J26" s="138" t="s">
        <v>26</v>
      </c>
      <c r="K26" s="138" t="s">
        <v>26</v>
      </c>
      <c r="L26" s="138" t="s">
        <v>26</v>
      </c>
      <c r="M26" s="40">
        <v>3011</v>
      </c>
      <c r="N26" s="400">
        <f t="shared" si="3"/>
        <v>3011</v>
      </c>
      <c r="O26" s="407" t="s">
        <v>26</v>
      </c>
      <c r="AA26" s="35"/>
      <c r="AB26" s="32"/>
      <c r="AC26" s="32"/>
      <c r="AD26" s="391" t="s">
        <v>2477</v>
      </c>
      <c r="AE26" s="392"/>
      <c r="AF26" s="388"/>
      <c r="AG26" s="35"/>
      <c r="AH26" s="32"/>
      <c r="AI26" s="32"/>
      <c r="AJ26" s="32" t="s">
        <v>2471</v>
      </c>
      <c r="AK26" s="32"/>
      <c r="AL26" s="36"/>
      <c r="AM26" s="36"/>
      <c r="AN26" s="216"/>
      <c r="AP26" s="225" t="s">
        <v>2494</v>
      </c>
    </row>
    <row r="27" spans="1:46" ht="17.45" customHeight="1" x14ac:dyDescent="0.3">
      <c r="A27" s="397" t="s">
        <v>2495</v>
      </c>
      <c r="B27" s="267" t="s">
        <v>2495</v>
      </c>
      <c r="C27" s="265" t="s">
        <v>239</v>
      </c>
      <c r="D27" s="41">
        <v>15350</v>
      </c>
      <c r="E27" s="269">
        <v>1</v>
      </c>
      <c r="F27" s="270">
        <f t="shared" si="0"/>
        <v>15350</v>
      </c>
      <c r="G27" s="295" t="s">
        <v>2383</v>
      </c>
      <c r="H27" s="271">
        <f t="shared" si="1"/>
        <v>8000</v>
      </c>
      <c r="I27" s="271">
        <f t="shared" si="2"/>
        <v>3400</v>
      </c>
      <c r="J27" s="140" t="s">
        <v>26</v>
      </c>
      <c r="K27" s="140" t="s">
        <v>26</v>
      </c>
      <c r="L27" s="140" t="s">
        <v>26</v>
      </c>
      <c r="M27" s="42">
        <v>2826</v>
      </c>
      <c r="N27" s="401">
        <f t="shared" si="3"/>
        <v>2826</v>
      </c>
      <c r="O27" s="408" t="s">
        <v>2360</v>
      </c>
      <c r="AA27" s="35"/>
      <c r="AB27" s="32"/>
      <c r="AC27" s="32"/>
      <c r="AD27" s="391" t="s">
        <v>2481</v>
      </c>
      <c r="AE27" s="392"/>
      <c r="AF27" s="388"/>
      <c r="AG27" s="35"/>
      <c r="AH27" s="32"/>
      <c r="AI27" s="32"/>
      <c r="AJ27" s="32" t="s">
        <v>2474</v>
      </c>
      <c r="AK27" s="32"/>
      <c r="AL27" s="36"/>
      <c r="AM27" s="36"/>
      <c r="AN27" s="216"/>
      <c r="AP27" s="225" t="s">
        <v>2497</v>
      </c>
    </row>
    <row r="28" spans="1:46" ht="17.45" customHeight="1" x14ac:dyDescent="0.3">
      <c r="A28" s="396" t="s">
        <v>2498</v>
      </c>
      <c r="B28" s="255" t="s">
        <v>2498</v>
      </c>
      <c r="C28" s="256" t="s">
        <v>245</v>
      </c>
      <c r="D28" s="43">
        <v>16945</v>
      </c>
      <c r="E28" s="275">
        <v>1</v>
      </c>
      <c r="F28" s="258">
        <f t="shared" si="0"/>
        <v>16945</v>
      </c>
      <c r="G28" s="294" t="s">
        <v>2383</v>
      </c>
      <c r="H28" s="259">
        <f t="shared" si="1"/>
        <v>8000</v>
      </c>
      <c r="I28" s="259">
        <f t="shared" si="2"/>
        <v>3400</v>
      </c>
      <c r="J28" s="138" t="s">
        <v>26</v>
      </c>
      <c r="K28" s="138" t="s">
        <v>26</v>
      </c>
      <c r="L28" s="138" t="s">
        <v>26</v>
      </c>
      <c r="M28" s="40">
        <v>2835</v>
      </c>
      <c r="N28" s="400">
        <f t="shared" si="3"/>
        <v>2835</v>
      </c>
      <c r="O28" s="407" t="s">
        <v>26</v>
      </c>
      <c r="AA28" s="35"/>
      <c r="AB28" s="32"/>
      <c r="AC28" s="32"/>
      <c r="AD28" s="391" t="s">
        <v>2487</v>
      </c>
      <c r="AE28" s="392"/>
      <c r="AF28" s="388"/>
      <c r="AG28" s="35"/>
      <c r="AH28" s="32"/>
      <c r="AI28" s="32"/>
      <c r="AJ28" s="32" t="s">
        <v>2477</v>
      </c>
      <c r="AK28" s="32"/>
      <c r="AL28" s="36"/>
      <c r="AM28" s="36"/>
      <c r="AN28" s="216"/>
      <c r="AP28" s="225" t="s">
        <v>2499</v>
      </c>
    </row>
    <row r="29" spans="1:46" ht="17.45" customHeight="1" x14ac:dyDescent="0.3">
      <c r="A29" s="397" t="s">
        <v>2500</v>
      </c>
      <c r="B29" s="267" t="s">
        <v>2500</v>
      </c>
      <c r="C29" s="265" t="s">
        <v>251</v>
      </c>
      <c r="D29" s="41">
        <v>27295</v>
      </c>
      <c r="E29" s="269">
        <v>1</v>
      </c>
      <c r="F29" s="270">
        <f t="shared" si="0"/>
        <v>27295</v>
      </c>
      <c r="G29" s="295" t="s">
        <v>2383</v>
      </c>
      <c r="H29" s="271">
        <f t="shared" si="1"/>
        <v>8000</v>
      </c>
      <c r="I29" s="271">
        <f t="shared" si="2"/>
        <v>3400</v>
      </c>
      <c r="J29" s="140" t="s">
        <v>26</v>
      </c>
      <c r="K29" s="140" t="s">
        <v>26</v>
      </c>
      <c r="L29" s="140" t="s">
        <v>26</v>
      </c>
      <c r="M29" s="42">
        <v>4611</v>
      </c>
      <c r="N29" s="401">
        <f t="shared" si="3"/>
        <v>4611</v>
      </c>
      <c r="O29" s="408" t="s">
        <v>26</v>
      </c>
      <c r="AA29" s="35"/>
      <c r="AB29" s="32"/>
      <c r="AC29" s="32"/>
      <c r="AD29" s="391" t="s">
        <v>2485</v>
      </c>
      <c r="AE29" s="392"/>
      <c r="AF29" s="388"/>
      <c r="AG29" s="35"/>
      <c r="AH29" s="32"/>
      <c r="AI29" s="32"/>
      <c r="AJ29" s="32" t="s">
        <v>2488</v>
      </c>
      <c r="AK29" s="32"/>
      <c r="AL29" s="36"/>
      <c r="AM29" s="36"/>
      <c r="AN29" s="216"/>
      <c r="AP29" s="225"/>
    </row>
    <row r="30" spans="1:46" ht="17.45" customHeight="1" x14ac:dyDescent="0.3">
      <c r="A30" s="396" t="s">
        <v>2501</v>
      </c>
      <c r="B30" s="255" t="s">
        <v>2501</v>
      </c>
      <c r="C30" s="256" t="s">
        <v>263</v>
      </c>
      <c r="D30" s="43">
        <v>6764</v>
      </c>
      <c r="E30" s="275">
        <v>1</v>
      </c>
      <c r="F30" s="258">
        <f t="shared" si="0"/>
        <v>6764</v>
      </c>
      <c r="G30" s="294" t="s">
        <v>2383</v>
      </c>
      <c r="H30" s="259">
        <f t="shared" si="1"/>
        <v>7000</v>
      </c>
      <c r="I30" s="259">
        <f t="shared" si="2"/>
        <v>3200</v>
      </c>
      <c r="J30" s="138" t="s">
        <v>26</v>
      </c>
      <c r="K30" s="138" t="s">
        <v>26</v>
      </c>
      <c r="L30" s="138" t="s">
        <v>26</v>
      </c>
      <c r="M30" s="40">
        <v>987</v>
      </c>
      <c r="N30" s="400">
        <f t="shared" si="3"/>
        <v>987</v>
      </c>
      <c r="O30" s="407" t="s">
        <v>26</v>
      </c>
      <c r="AA30" s="35"/>
      <c r="AB30" s="32"/>
      <c r="AC30" s="32"/>
      <c r="AD30" s="391" t="s">
        <v>2265</v>
      </c>
      <c r="AE30" s="392"/>
      <c r="AF30" s="388"/>
      <c r="AG30" s="35"/>
      <c r="AH30" s="32"/>
      <c r="AI30" s="32"/>
      <c r="AJ30" s="32" t="s">
        <v>2487</v>
      </c>
      <c r="AK30" s="32"/>
      <c r="AL30" s="36"/>
      <c r="AM30" s="36"/>
      <c r="AN30" s="216"/>
      <c r="AP30" s="225"/>
    </row>
    <row r="31" spans="1:46" ht="17.45" customHeight="1" thickBot="1" x14ac:dyDescent="0.35">
      <c r="A31" s="397" t="s">
        <v>2502</v>
      </c>
      <c r="B31" s="267" t="s">
        <v>2502</v>
      </c>
      <c r="C31" s="265" t="s">
        <v>2503</v>
      </c>
      <c r="D31" s="41">
        <v>3158</v>
      </c>
      <c r="E31" s="269">
        <v>1</v>
      </c>
      <c r="F31" s="270">
        <f t="shared" si="0"/>
        <v>3158</v>
      </c>
      <c r="G31" s="295" t="s">
        <v>2383</v>
      </c>
      <c r="H31" s="271">
        <f t="shared" si="1"/>
        <v>5500</v>
      </c>
      <c r="I31" s="271">
        <f t="shared" si="2"/>
        <v>2800</v>
      </c>
      <c r="J31" s="140" t="s">
        <v>26</v>
      </c>
      <c r="K31" s="140" t="s">
        <v>26</v>
      </c>
      <c r="L31" s="140" t="s">
        <v>26</v>
      </c>
      <c r="M31" s="42">
        <v>704</v>
      </c>
      <c r="N31" s="401">
        <f t="shared" si="3"/>
        <v>704</v>
      </c>
      <c r="O31" s="408" t="s">
        <v>2360</v>
      </c>
      <c r="AA31" s="35"/>
      <c r="AB31" s="32"/>
      <c r="AC31" s="32"/>
      <c r="AD31" s="391" t="s">
        <v>2496</v>
      </c>
      <c r="AE31" s="392"/>
      <c r="AF31" s="388"/>
      <c r="AG31" s="35"/>
      <c r="AH31" s="32"/>
      <c r="AI31" s="32"/>
      <c r="AJ31" s="32" t="s">
        <v>2485</v>
      </c>
      <c r="AK31" s="32"/>
      <c r="AL31" s="36"/>
      <c r="AM31" s="36"/>
      <c r="AN31" s="216"/>
      <c r="AP31" s="226"/>
    </row>
    <row r="32" spans="1:46" ht="17.45" customHeight="1" x14ac:dyDescent="0.3">
      <c r="A32" s="396" t="s">
        <v>2504</v>
      </c>
      <c r="B32" s="255" t="s">
        <v>2504</v>
      </c>
      <c r="C32" s="256" t="s">
        <v>2505</v>
      </c>
      <c r="D32" s="43">
        <v>2102</v>
      </c>
      <c r="E32" s="275">
        <v>1</v>
      </c>
      <c r="F32" s="258">
        <f t="shared" si="0"/>
        <v>2102</v>
      </c>
      <c r="G32" s="294" t="s">
        <v>2373</v>
      </c>
      <c r="H32" s="259">
        <f t="shared" si="1"/>
        <v>1500</v>
      </c>
      <c r="I32" s="259">
        <f t="shared" si="2"/>
        <v>2800</v>
      </c>
      <c r="J32" s="138" t="s">
        <v>26</v>
      </c>
      <c r="K32" s="138" t="s">
        <v>26</v>
      </c>
      <c r="L32" s="138" t="s">
        <v>26</v>
      </c>
      <c r="M32" s="40">
        <v>529</v>
      </c>
      <c r="N32" s="400">
        <f t="shared" si="3"/>
        <v>529</v>
      </c>
      <c r="O32" s="407" t="s">
        <v>2360</v>
      </c>
      <c r="AA32" s="35"/>
      <c r="AB32" s="32"/>
      <c r="AC32" s="32"/>
      <c r="AD32" s="391"/>
      <c r="AE32" s="392"/>
      <c r="AF32" s="388"/>
      <c r="AG32" s="35"/>
      <c r="AH32" s="32"/>
      <c r="AI32" s="32"/>
      <c r="AJ32" s="32" t="s">
        <v>2265</v>
      </c>
      <c r="AK32" s="32"/>
      <c r="AL32" s="36"/>
      <c r="AM32" s="36"/>
      <c r="AN32" s="216"/>
    </row>
    <row r="33" spans="1:40" ht="17.45" customHeight="1" x14ac:dyDescent="0.3">
      <c r="A33" s="397" t="s">
        <v>2506</v>
      </c>
      <c r="B33" s="267" t="s">
        <v>2506</v>
      </c>
      <c r="C33" s="265" t="s">
        <v>277</v>
      </c>
      <c r="D33" s="41">
        <v>42670</v>
      </c>
      <c r="E33" s="269">
        <v>1</v>
      </c>
      <c r="F33" s="270">
        <f t="shared" si="0"/>
        <v>42670</v>
      </c>
      <c r="G33" s="295" t="s">
        <v>2383</v>
      </c>
      <c r="H33" s="271">
        <f t="shared" si="1"/>
        <v>9500</v>
      </c>
      <c r="I33" s="271">
        <f t="shared" si="2"/>
        <v>3800</v>
      </c>
      <c r="J33" s="140" t="s">
        <v>26</v>
      </c>
      <c r="K33" s="140" t="s">
        <v>26</v>
      </c>
      <c r="L33" s="140" t="s">
        <v>26</v>
      </c>
      <c r="M33" s="42">
        <v>7915</v>
      </c>
      <c r="N33" s="401">
        <f t="shared" si="3"/>
        <v>7915</v>
      </c>
      <c r="O33" s="408" t="s">
        <v>26</v>
      </c>
      <c r="AA33" s="35"/>
      <c r="AB33" s="32"/>
      <c r="AC33" s="32"/>
      <c r="AD33" s="391"/>
      <c r="AE33" s="392"/>
      <c r="AF33" s="388"/>
      <c r="AG33" s="35"/>
      <c r="AH33" s="32"/>
      <c r="AI33" s="32"/>
      <c r="AJ33" s="32"/>
      <c r="AK33" s="32"/>
      <c r="AL33" s="36"/>
      <c r="AM33" s="36"/>
      <c r="AN33" s="216"/>
    </row>
    <row r="34" spans="1:40" ht="17.45" customHeight="1" x14ac:dyDescent="0.3">
      <c r="A34" s="396" t="s">
        <v>2507</v>
      </c>
      <c r="B34" s="255" t="s">
        <v>2507</v>
      </c>
      <c r="C34" s="256" t="s">
        <v>285</v>
      </c>
      <c r="D34" s="43">
        <v>42119</v>
      </c>
      <c r="E34" s="275">
        <v>1</v>
      </c>
      <c r="F34" s="258">
        <f t="shared" si="0"/>
        <v>42119</v>
      </c>
      <c r="G34" s="294" t="s">
        <v>2383</v>
      </c>
      <c r="H34" s="259">
        <f t="shared" si="1"/>
        <v>9500</v>
      </c>
      <c r="I34" s="259">
        <f t="shared" si="2"/>
        <v>3800</v>
      </c>
      <c r="J34" s="138" t="s">
        <v>26</v>
      </c>
      <c r="K34" s="138" t="s">
        <v>26</v>
      </c>
      <c r="L34" s="138" t="s">
        <v>26</v>
      </c>
      <c r="M34" s="40">
        <v>6983</v>
      </c>
      <c r="N34" s="400">
        <f t="shared" si="3"/>
        <v>6983</v>
      </c>
      <c r="O34" s="407" t="s">
        <v>26</v>
      </c>
      <c r="AA34" s="35"/>
      <c r="AB34" s="32"/>
      <c r="AC34" s="32"/>
      <c r="AD34" s="391"/>
      <c r="AE34" s="392"/>
      <c r="AF34" s="388"/>
      <c r="AG34" s="35"/>
      <c r="AH34" s="32"/>
      <c r="AI34" s="32"/>
      <c r="AJ34" s="32"/>
      <c r="AK34" s="32"/>
      <c r="AL34" s="36"/>
      <c r="AM34" s="36"/>
      <c r="AN34" s="216"/>
    </row>
    <row r="35" spans="1:40" ht="17.45" customHeight="1" x14ac:dyDescent="0.3">
      <c r="A35" s="397" t="s">
        <v>2508</v>
      </c>
      <c r="B35" s="267" t="s">
        <v>2508</v>
      </c>
      <c r="C35" s="265" t="s">
        <v>2509</v>
      </c>
      <c r="D35" s="41">
        <v>9208</v>
      </c>
      <c r="E35" s="269">
        <v>1</v>
      </c>
      <c r="F35" s="270">
        <f t="shared" si="0"/>
        <v>9208</v>
      </c>
      <c r="G35" s="295" t="s">
        <v>2383</v>
      </c>
      <c r="H35" s="271">
        <f t="shared" si="1"/>
        <v>7000</v>
      </c>
      <c r="I35" s="271">
        <f t="shared" si="2"/>
        <v>3200</v>
      </c>
      <c r="J35" s="140" t="s">
        <v>26</v>
      </c>
      <c r="K35" s="140" t="s">
        <v>26</v>
      </c>
      <c r="L35" s="140" t="s">
        <v>26</v>
      </c>
      <c r="M35" s="42">
        <v>1538</v>
      </c>
      <c r="N35" s="401">
        <f t="shared" ref="N35:N66" si="6">E35*M35</f>
        <v>1538</v>
      </c>
      <c r="O35" s="408" t="s">
        <v>2360</v>
      </c>
      <c r="AA35" s="35"/>
      <c r="AB35" s="32"/>
      <c r="AC35" s="32"/>
      <c r="AD35" s="391"/>
      <c r="AE35" s="392"/>
      <c r="AF35" s="388"/>
      <c r="AG35" s="35"/>
      <c r="AH35" s="32"/>
      <c r="AI35" s="32"/>
      <c r="AJ35" s="32"/>
      <c r="AK35" s="32"/>
      <c r="AL35" s="36"/>
      <c r="AM35" s="36"/>
      <c r="AN35" s="216"/>
    </row>
    <row r="36" spans="1:40" ht="17.45" customHeight="1" x14ac:dyDescent="0.3">
      <c r="A36" s="396" t="s">
        <v>2510</v>
      </c>
      <c r="B36" s="255" t="s">
        <v>2510</v>
      </c>
      <c r="C36" s="256" t="s">
        <v>2511</v>
      </c>
      <c r="D36" s="43">
        <v>1215</v>
      </c>
      <c r="E36" s="275">
        <v>1</v>
      </c>
      <c r="F36" s="258">
        <f t="shared" si="0"/>
        <v>1215</v>
      </c>
      <c r="G36" s="294" t="s">
        <v>2373</v>
      </c>
      <c r="H36" s="259">
        <f t="shared" si="1"/>
        <v>1500</v>
      </c>
      <c r="I36" s="259">
        <f t="shared" si="2"/>
        <v>2800</v>
      </c>
      <c r="J36" s="138" t="s">
        <v>26</v>
      </c>
      <c r="K36" s="138" t="s">
        <v>28</v>
      </c>
      <c r="L36" s="138" t="s">
        <v>26</v>
      </c>
      <c r="M36" s="40">
        <v>301</v>
      </c>
      <c r="N36" s="400">
        <f t="shared" si="6"/>
        <v>301</v>
      </c>
      <c r="O36" s="407" t="s">
        <v>2360</v>
      </c>
      <c r="AA36" s="35"/>
      <c r="AB36" s="32"/>
      <c r="AC36" s="32"/>
      <c r="AD36" s="391"/>
      <c r="AE36" s="392"/>
      <c r="AF36" s="388"/>
      <c r="AG36" s="35"/>
      <c r="AH36" s="32"/>
      <c r="AI36" s="32"/>
      <c r="AJ36" s="32"/>
      <c r="AK36" s="32"/>
      <c r="AL36" s="36"/>
      <c r="AM36" s="36"/>
      <c r="AN36" s="216"/>
    </row>
    <row r="37" spans="1:40" ht="17.45" customHeight="1" x14ac:dyDescent="0.3">
      <c r="A37" s="397" t="s">
        <v>2512</v>
      </c>
      <c r="B37" s="267" t="s">
        <v>2512</v>
      </c>
      <c r="C37" s="265" t="s">
        <v>2513</v>
      </c>
      <c r="D37" s="41">
        <v>5665</v>
      </c>
      <c r="E37" s="269">
        <v>1</v>
      </c>
      <c r="F37" s="270">
        <f t="shared" si="0"/>
        <v>5665</v>
      </c>
      <c r="G37" s="295" t="s">
        <v>2373</v>
      </c>
      <c r="H37" s="271">
        <f t="shared" si="1"/>
        <v>1500</v>
      </c>
      <c r="I37" s="271">
        <f t="shared" si="2"/>
        <v>3200</v>
      </c>
      <c r="J37" s="140" t="s">
        <v>26</v>
      </c>
      <c r="K37" s="140" t="s">
        <v>26</v>
      </c>
      <c r="L37" s="140" t="s">
        <v>26</v>
      </c>
      <c r="M37" s="42">
        <v>865</v>
      </c>
      <c r="N37" s="401">
        <f t="shared" si="6"/>
        <v>865</v>
      </c>
      <c r="O37" s="408" t="s">
        <v>2360</v>
      </c>
      <c r="AA37" s="35"/>
      <c r="AB37" s="32"/>
      <c r="AC37" s="32"/>
      <c r="AD37" s="391"/>
      <c r="AE37" s="392"/>
      <c r="AF37" s="388"/>
      <c r="AG37" s="35"/>
      <c r="AH37" s="32"/>
      <c r="AI37" s="32"/>
      <c r="AJ37" s="32"/>
      <c r="AK37" s="32"/>
      <c r="AL37" s="36"/>
      <c r="AM37" s="36"/>
      <c r="AN37" s="216"/>
    </row>
    <row r="38" spans="1:40" ht="17.45" customHeight="1" x14ac:dyDescent="0.3">
      <c r="A38" s="396" t="s">
        <v>2514</v>
      </c>
      <c r="B38" s="255" t="s">
        <v>2515</v>
      </c>
      <c r="C38" s="256"/>
      <c r="D38" s="43">
        <v>12448</v>
      </c>
      <c r="E38" s="275">
        <v>0.23</v>
      </c>
      <c r="F38" s="258">
        <f t="shared" si="0"/>
        <v>2863.04</v>
      </c>
      <c r="G38" s="294" t="s">
        <v>2373</v>
      </c>
      <c r="H38" s="259">
        <f t="shared" si="1"/>
        <v>1500</v>
      </c>
      <c r="I38" s="259">
        <f t="shared" si="2"/>
        <v>2800</v>
      </c>
      <c r="J38" s="138" t="s">
        <v>26</v>
      </c>
      <c r="K38" s="138" t="s">
        <v>26</v>
      </c>
      <c r="L38" s="138" t="s">
        <v>26</v>
      </c>
      <c r="M38" s="40">
        <v>2364</v>
      </c>
      <c r="N38" s="400">
        <f t="shared" si="6"/>
        <v>543.72</v>
      </c>
      <c r="O38" s="407" t="s">
        <v>2360</v>
      </c>
      <c r="AA38" s="35"/>
      <c r="AB38" s="32"/>
      <c r="AC38" s="32"/>
      <c r="AD38" s="391"/>
      <c r="AE38" s="392"/>
      <c r="AF38" s="388"/>
      <c r="AG38" s="35"/>
      <c r="AH38" s="32"/>
      <c r="AI38" s="32"/>
      <c r="AJ38" s="32"/>
      <c r="AK38" s="32"/>
      <c r="AL38" s="36"/>
      <c r="AM38" s="36"/>
      <c r="AN38" s="216"/>
    </row>
    <row r="39" spans="1:40" ht="17.45" customHeight="1" x14ac:dyDescent="0.3">
      <c r="A39" s="397" t="s">
        <v>2516</v>
      </c>
      <c r="B39" s="267" t="s">
        <v>2516</v>
      </c>
      <c r="C39" s="265" t="s">
        <v>301</v>
      </c>
      <c r="D39" s="41">
        <v>675647</v>
      </c>
      <c r="E39" s="269">
        <v>1</v>
      </c>
      <c r="F39" s="270">
        <f t="shared" si="0"/>
        <v>675647</v>
      </c>
      <c r="G39" s="295" t="s">
        <v>2373</v>
      </c>
      <c r="H39" s="271">
        <f t="shared" si="1"/>
        <v>1500</v>
      </c>
      <c r="I39" s="271">
        <f t="shared" si="2"/>
        <v>5000</v>
      </c>
      <c r="J39" s="140" t="s">
        <v>26</v>
      </c>
      <c r="K39" s="140" t="s">
        <v>26</v>
      </c>
      <c r="L39" s="140" t="s">
        <v>26</v>
      </c>
      <c r="M39" s="42">
        <v>83913</v>
      </c>
      <c r="N39" s="401">
        <f t="shared" si="6"/>
        <v>83913</v>
      </c>
      <c r="O39" s="408" t="s">
        <v>2360</v>
      </c>
      <c r="AA39" s="35"/>
      <c r="AB39" s="32"/>
      <c r="AC39" s="32"/>
      <c r="AD39" s="391"/>
      <c r="AE39" s="392"/>
      <c r="AF39" s="388"/>
      <c r="AG39" s="35"/>
      <c r="AH39" s="32"/>
      <c r="AI39" s="32"/>
      <c r="AJ39" s="32"/>
      <c r="AK39" s="32"/>
      <c r="AL39" s="36"/>
      <c r="AM39" s="36"/>
      <c r="AN39" s="216"/>
    </row>
    <row r="40" spans="1:40" ht="17.45" customHeight="1" x14ac:dyDescent="0.3">
      <c r="A40" s="396" t="s">
        <v>2517</v>
      </c>
      <c r="B40" s="255" t="s">
        <v>2517</v>
      </c>
      <c r="C40" s="256" t="s">
        <v>420</v>
      </c>
      <c r="D40" s="43">
        <v>20452</v>
      </c>
      <c r="E40" s="275">
        <v>1</v>
      </c>
      <c r="F40" s="258">
        <f t="shared" si="0"/>
        <v>20452</v>
      </c>
      <c r="G40" s="294" t="s">
        <v>2383</v>
      </c>
      <c r="H40" s="259">
        <f t="shared" si="1"/>
        <v>8000</v>
      </c>
      <c r="I40" s="259">
        <f t="shared" si="2"/>
        <v>3400</v>
      </c>
      <c r="J40" s="138" t="s">
        <v>26</v>
      </c>
      <c r="K40" s="138" t="s">
        <v>26</v>
      </c>
      <c r="L40" s="138" t="s">
        <v>26</v>
      </c>
      <c r="M40" s="40">
        <v>5558</v>
      </c>
      <c r="N40" s="400">
        <f t="shared" si="6"/>
        <v>5558</v>
      </c>
      <c r="O40" s="407" t="s">
        <v>26</v>
      </c>
      <c r="AA40" s="35"/>
      <c r="AB40" s="32"/>
      <c r="AC40" s="32"/>
      <c r="AD40" s="391"/>
      <c r="AE40" s="392"/>
      <c r="AF40" s="388"/>
      <c r="AG40" s="35"/>
      <c r="AH40" s="32"/>
      <c r="AI40" s="32"/>
      <c r="AJ40" s="32"/>
      <c r="AK40" s="32"/>
      <c r="AL40" s="36"/>
      <c r="AM40" s="36"/>
      <c r="AN40" s="216"/>
    </row>
    <row r="41" spans="1:40" ht="17.45" customHeight="1" x14ac:dyDescent="0.3">
      <c r="A41" s="397" t="s">
        <v>2518</v>
      </c>
      <c r="B41" s="267" t="s">
        <v>2518</v>
      </c>
      <c r="C41" s="265" t="s">
        <v>2519</v>
      </c>
      <c r="D41" s="41">
        <v>5506</v>
      </c>
      <c r="E41" s="269">
        <v>1</v>
      </c>
      <c r="F41" s="270">
        <f t="shared" si="0"/>
        <v>5506</v>
      </c>
      <c r="G41" s="295" t="s">
        <v>2383</v>
      </c>
      <c r="H41" s="271">
        <f t="shared" si="1"/>
        <v>7000</v>
      </c>
      <c r="I41" s="271">
        <f t="shared" si="2"/>
        <v>3200</v>
      </c>
      <c r="J41" s="140" t="s">
        <v>26</v>
      </c>
      <c r="K41" s="140" t="s">
        <v>26</v>
      </c>
      <c r="L41" s="140" t="s">
        <v>26</v>
      </c>
      <c r="M41" s="42">
        <v>820</v>
      </c>
      <c r="N41" s="401">
        <f t="shared" si="6"/>
        <v>820</v>
      </c>
      <c r="O41" s="408" t="s">
        <v>26</v>
      </c>
      <c r="AA41" s="35"/>
      <c r="AB41" s="32"/>
      <c r="AC41" s="32"/>
      <c r="AD41" s="391"/>
      <c r="AE41" s="392"/>
      <c r="AF41" s="388"/>
      <c r="AG41" s="35"/>
      <c r="AH41" s="32"/>
      <c r="AI41" s="32"/>
      <c r="AJ41" s="32"/>
      <c r="AK41" s="32"/>
      <c r="AL41" s="36"/>
      <c r="AM41" s="36"/>
      <c r="AN41" s="216"/>
    </row>
    <row r="42" spans="1:40" ht="17.45" customHeight="1" x14ac:dyDescent="0.3">
      <c r="A42" s="396" t="s">
        <v>2520</v>
      </c>
      <c r="B42" s="255" t="s">
        <v>2520</v>
      </c>
      <c r="C42" s="256" t="s">
        <v>425</v>
      </c>
      <c r="D42" s="43">
        <v>8203</v>
      </c>
      <c r="E42" s="275">
        <v>1</v>
      </c>
      <c r="F42" s="258">
        <f t="shared" si="0"/>
        <v>8203</v>
      </c>
      <c r="G42" s="294" t="s">
        <v>2383</v>
      </c>
      <c r="H42" s="259">
        <f t="shared" si="1"/>
        <v>7000</v>
      </c>
      <c r="I42" s="259">
        <f t="shared" si="2"/>
        <v>3200</v>
      </c>
      <c r="J42" s="138" t="s">
        <v>26</v>
      </c>
      <c r="K42" s="138" t="s">
        <v>28</v>
      </c>
      <c r="L42" s="138" t="s">
        <v>26</v>
      </c>
      <c r="M42" s="40">
        <v>1430</v>
      </c>
      <c r="N42" s="400">
        <f t="shared" si="6"/>
        <v>1430</v>
      </c>
      <c r="O42" s="407" t="s">
        <v>26</v>
      </c>
      <c r="AA42" s="35"/>
      <c r="AB42" s="32"/>
      <c r="AC42" s="32"/>
      <c r="AD42" s="391"/>
      <c r="AE42" s="392"/>
      <c r="AF42" s="388"/>
      <c r="AG42" s="35"/>
      <c r="AH42" s="32"/>
      <c r="AI42" s="32"/>
      <c r="AJ42" s="32"/>
      <c r="AK42" s="32"/>
      <c r="AL42" s="36"/>
      <c r="AM42" s="36"/>
      <c r="AN42" s="216"/>
    </row>
    <row r="43" spans="1:40" ht="17.45" customHeight="1" x14ac:dyDescent="0.3">
      <c r="A43" s="397" t="s">
        <v>2521</v>
      </c>
      <c r="B43" s="267" t="s">
        <v>2521</v>
      </c>
      <c r="C43" s="265" t="s">
        <v>2522</v>
      </c>
      <c r="D43" s="41">
        <v>4849</v>
      </c>
      <c r="E43" s="269">
        <v>1</v>
      </c>
      <c r="F43" s="270">
        <f t="shared" si="0"/>
        <v>4849</v>
      </c>
      <c r="G43" s="295" t="s">
        <v>2383</v>
      </c>
      <c r="H43" s="271">
        <f t="shared" si="1"/>
        <v>5500</v>
      </c>
      <c r="I43" s="271">
        <f t="shared" si="2"/>
        <v>2800</v>
      </c>
      <c r="J43" s="140" t="s">
        <v>26</v>
      </c>
      <c r="K43" s="140" t="s">
        <v>26</v>
      </c>
      <c r="L43" s="140" t="s">
        <v>26</v>
      </c>
      <c r="M43" s="42">
        <v>927</v>
      </c>
      <c r="N43" s="401">
        <f t="shared" si="6"/>
        <v>927</v>
      </c>
      <c r="O43" s="408" t="s">
        <v>2360</v>
      </c>
      <c r="AA43" s="35"/>
      <c r="AB43" s="32"/>
      <c r="AC43" s="32"/>
      <c r="AD43" s="32"/>
      <c r="AE43" s="216"/>
      <c r="AF43" s="388"/>
      <c r="AG43" s="35"/>
      <c r="AH43" s="32"/>
      <c r="AI43" s="32"/>
      <c r="AJ43" s="32"/>
      <c r="AK43" s="32"/>
      <c r="AL43" s="36"/>
      <c r="AM43" s="36"/>
      <c r="AN43" s="216"/>
    </row>
    <row r="44" spans="1:40" ht="17.45" customHeight="1" x14ac:dyDescent="0.3">
      <c r="A44" s="396" t="s">
        <v>2523</v>
      </c>
      <c r="B44" s="255" t="s">
        <v>2523</v>
      </c>
      <c r="C44" s="256" t="s">
        <v>428</v>
      </c>
      <c r="D44" s="43">
        <v>39143</v>
      </c>
      <c r="E44" s="275">
        <v>1</v>
      </c>
      <c r="F44" s="258">
        <f t="shared" si="0"/>
        <v>39143</v>
      </c>
      <c r="G44" s="294" t="s">
        <v>28</v>
      </c>
      <c r="H44" s="259">
        <f t="shared" si="1"/>
        <v>1500</v>
      </c>
      <c r="I44" s="259">
        <f t="shared" si="2"/>
        <v>3800</v>
      </c>
      <c r="J44" s="138" t="s">
        <v>26</v>
      </c>
      <c r="K44" s="138" t="s">
        <v>26</v>
      </c>
      <c r="L44" s="138" t="s">
        <v>26</v>
      </c>
      <c r="M44" s="40">
        <v>7189</v>
      </c>
      <c r="N44" s="400">
        <f t="shared" si="6"/>
        <v>7189</v>
      </c>
      <c r="O44" s="407" t="s">
        <v>26</v>
      </c>
      <c r="AA44" s="35"/>
      <c r="AB44" s="32"/>
      <c r="AC44" s="32"/>
      <c r="AD44" s="32"/>
      <c r="AE44" s="216"/>
      <c r="AF44" s="388"/>
      <c r="AG44" s="35"/>
      <c r="AH44" s="32"/>
      <c r="AI44" s="32"/>
      <c r="AJ44" s="32"/>
      <c r="AK44" s="32"/>
      <c r="AL44" s="36"/>
      <c r="AM44" s="36"/>
      <c r="AN44" s="216"/>
    </row>
    <row r="45" spans="1:40" ht="17.45" customHeight="1" x14ac:dyDescent="0.3">
      <c r="A45" s="397" t="s">
        <v>2524</v>
      </c>
      <c r="B45" s="267" t="s">
        <v>2524</v>
      </c>
      <c r="C45" s="265" t="s">
        <v>438</v>
      </c>
      <c r="D45" s="41">
        <v>10318</v>
      </c>
      <c r="E45" s="269">
        <v>1</v>
      </c>
      <c r="F45" s="270">
        <f t="shared" si="0"/>
        <v>10318</v>
      </c>
      <c r="G45" s="295" t="s">
        <v>2383</v>
      </c>
      <c r="H45" s="271">
        <f t="shared" si="1"/>
        <v>7000</v>
      </c>
      <c r="I45" s="271">
        <f t="shared" si="2"/>
        <v>3200</v>
      </c>
      <c r="J45" s="140" t="s">
        <v>26</v>
      </c>
      <c r="K45" s="140" t="s">
        <v>26</v>
      </c>
      <c r="L45" s="140" t="s">
        <v>26</v>
      </c>
      <c r="M45" s="42">
        <v>3849</v>
      </c>
      <c r="N45" s="401">
        <f t="shared" si="6"/>
        <v>3849</v>
      </c>
      <c r="O45" s="408" t="s">
        <v>2360</v>
      </c>
      <c r="AA45" s="35"/>
      <c r="AB45" s="32"/>
      <c r="AC45" s="32"/>
      <c r="AD45" s="32"/>
      <c r="AE45" s="216"/>
      <c r="AF45" s="388"/>
      <c r="AG45" s="35"/>
      <c r="AH45" s="32"/>
      <c r="AI45" s="32"/>
      <c r="AJ45" s="32"/>
      <c r="AK45" s="32"/>
      <c r="AL45" s="36"/>
      <c r="AM45" s="36"/>
      <c r="AN45" s="216"/>
    </row>
    <row r="46" spans="1:40" ht="17.45" customHeight="1" thickBot="1" x14ac:dyDescent="0.35">
      <c r="A46" s="396" t="s">
        <v>2525</v>
      </c>
      <c r="B46" s="255" t="s">
        <v>2525</v>
      </c>
      <c r="C46" s="256" t="s">
        <v>2526</v>
      </c>
      <c r="D46" s="43">
        <v>28633</v>
      </c>
      <c r="E46" s="275">
        <v>1</v>
      </c>
      <c r="F46" s="258">
        <f t="shared" si="0"/>
        <v>28633</v>
      </c>
      <c r="G46" s="294" t="s">
        <v>2383</v>
      </c>
      <c r="H46" s="259">
        <f t="shared" si="1"/>
        <v>8000</v>
      </c>
      <c r="I46" s="259">
        <f t="shared" si="2"/>
        <v>3400</v>
      </c>
      <c r="J46" s="138" t="s">
        <v>26</v>
      </c>
      <c r="K46" s="138" t="s">
        <v>26</v>
      </c>
      <c r="L46" s="138" t="s">
        <v>26</v>
      </c>
      <c r="M46" s="40">
        <v>4350</v>
      </c>
      <c r="N46" s="400">
        <f t="shared" si="6"/>
        <v>4350</v>
      </c>
      <c r="O46" s="407" t="s">
        <v>26</v>
      </c>
      <c r="AA46" s="303"/>
      <c r="AB46" s="217"/>
      <c r="AC46" s="217"/>
      <c r="AD46" s="217"/>
      <c r="AE46" s="218"/>
      <c r="AF46" s="388"/>
      <c r="AG46" s="303"/>
      <c r="AH46" s="217"/>
      <c r="AI46" s="217"/>
      <c r="AJ46" s="217"/>
      <c r="AK46" s="217"/>
      <c r="AL46" s="220"/>
      <c r="AM46" s="220"/>
      <c r="AN46" s="218"/>
    </row>
    <row r="47" spans="1:40" ht="17.45" customHeight="1" x14ac:dyDescent="0.3">
      <c r="A47" s="397" t="s">
        <v>2527</v>
      </c>
      <c r="B47" s="267" t="s">
        <v>2527</v>
      </c>
      <c r="C47" s="265" t="s">
        <v>452</v>
      </c>
      <c r="D47" s="41">
        <v>3694</v>
      </c>
      <c r="E47" s="269">
        <v>1</v>
      </c>
      <c r="F47" s="270">
        <f t="shared" si="0"/>
        <v>3694</v>
      </c>
      <c r="G47" s="295" t="s">
        <v>2373</v>
      </c>
      <c r="H47" s="271">
        <f t="shared" si="1"/>
        <v>1500</v>
      </c>
      <c r="I47" s="271">
        <f t="shared" si="2"/>
        <v>2800</v>
      </c>
      <c r="J47" s="140" t="s">
        <v>26</v>
      </c>
      <c r="K47" s="140" t="s">
        <v>26</v>
      </c>
      <c r="L47" s="140" t="s">
        <v>26</v>
      </c>
      <c r="M47" s="42">
        <v>835</v>
      </c>
      <c r="N47" s="401">
        <f t="shared" si="6"/>
        <v>835</v>
      </c>
      <c r="O47" s="408" t="s">
        <v>2360</v>
      </c>
    </row>
    <row r="48" spans="1:40" ht="17.45" customHeight="1" x14ac:dyDescent="0.3">
      <c r="A48" s="396" t="s">
        <v>2528</v>
      </c>
      <c r="B48" s="255" t="s">
        <v>2528</v>
      </c>
      <c r="C48" s="256" t="s">
        <v>458</v>
      </c>
      <c r="D48" s="43">
        <v>105643</v>
      </c>
      <c r="E48" s="275">
        <v>1</v>
      </c>
      <c r="F48" s="258">
        <f t="shared" si="0"/>
        <v>105643</v>
      </c>
      <c r="G48" s="294" t="s">
        <v>2383</v>
      </c>
      <c r="H48" s="259">
        <f t="shared" si="1"/>
        <v>12500</v>
      </c>
      <c r="I48" s="259">
        <f t="shared" si="2"/>
        <v>4600</v>
      </c>
      <c r="J48" s="138" t="s">
        <v>26</v>
      </c>
      <c r="K48" s="138" t="s">
        <v>26</v>
      </c>
      <c r="L48" s="138" t="s">
        <v>26</v>
      </c>
      <c r="M48" s="40">
        <v>15454</v>
      </c>
      <c r="N48" s="400">
        <f t="shared" si="6"/>
        <v>15454</v>
      </c>
      <c r="O48" s="407" t="s">
        <v>26</v>
      </c>
    </row>
    <row r="49" spans="1:15" ht="17.45" customHeight="1" x14ac:dyDescent="0.3">
      <c r="A49" s="397" t="s">
        <v>2529</v>
      </c>
      <c r="B49" s="267" t="s">
        <v>2529</v>
      </c>
      <c r="C49" s="265" t="s">
        <v>464</v>
      </c>
      <c r="D49" s="41">
        <v>3439</v>
      </c>
      <c r="E49" s="269">
        <v>1</v>
      </c>
      <c r="F49" s="270">
        <f t="shared" si="0"/>
        <v>3439</v>
      </c>
      <c r="G49" s="295" t="s">
        <v>2383</v>
      </c>
      <c r="H49" s="271">
        <f t="shared" si="1"/>
        <v>5500</v>
      </c>
      <c r="I49" s="271">
        <f t="shared" si="2"/>
        <v>2800</v>
      </c>
      <c r="J49" s="140" t="s">
        <v>26</v>
      </c>
      <c r="K49" s="140" t="s">
        <v>26</v>
      </c>
      <c r="L49" s="140" t="s">
        <v>26</v>
      </c>
      <c r="M49" s="42">
        <v>755</v>
      </c>
      <c r="N49" s="401">
        <f t="shared" si="6"/>
        <v>755</v>
      </c>
      <c r="O49" s="408" t="s">
        <v>2360</v>
      </c>
    </row>
    <row r="50" spans="1:15" ht="17.45" customHeight="1" x14ac:dyDescent="0.3">
      <c r="A50" s="396" t="s">
        <v>2530</v>
      </c>
      <c r="B50" s="255" t="s">
        <v>2530</v>
      </c>
      <c r="C50" s="256" t="s">
        <v>483</v>
      </c>
      <c r="D50" s="43">
        <v>63191</v>
      </c>
      <c r="E50" s="275">
        <v>1</v>
      </c>
      <c r="F50" s="258">
        <f t="shared" si="0"/>
        <v>63191</v>
      </c>
      <c r="G50" s="294" t="s">
        <v>2383</v>
      </c>
      <c r="H50" s="259">
        <f t="shared" si="1"/>
        <v>11000</v>
      </c>
      <c r="I50" s="259">
        <f t="shared" si="2"/>
        <v>4200</v>
      </c>
      <c r="J50" s="138" t="s">
        <v>26</v>
      </c>
      <c r="K50" s="138" t="s">
        <v>26</v>
      </c>
      <c r="L50" s="138" t="s">
        <v>26</v>
      </c>
      <c r="M50" s="40">
        <v>10229</v>
      </c>
      <c r="N50" s="400">
        <f t="shared" si="6"/>
        <v>10229</v>
      </c>
      <c r="O50" s="407" t="s">
        <v>26</v>
      </c>
    </row>
    <row r="51" spans="1:15" ht="17.45" customHeight="1" x14ac:dyDescent="0.3">
      <c r="A51" s="397" t="s">
        <v>2531</v>
      </c>
      <c r="B51" s="267" t="s">
        <v>2531</v>
      </c>
      <c r="C51" s="265" t="s">
        <v>2532</v>
      </c>
      <c r="D51" s="41">
        <v>1816</v>
      </c>
      <c r="E51" s="269">
        <v>0.47</v>
      </c>
      <c r="F51" s="270">
        <f t="shared" si="0"/>
        <v>853.52</v>
      </c>
      <c r="G51" s="295" t="s">
        <v>2383</v>
      </c>
      <c r="H51" s="271">
        <f t="shared" si="1"/>
        <v>5500</v>
      </c>
      <c r="I51" s="271">
        <f t="shared" si="2"/>
        <v>2800</v>
      </c>
      <c r="J51" s="140" t="s">
        <v>26</v>
      </c>
      <c r="K51" s="140" t="s">
        <v>26</v>
      </c>
      <c r="L51" s="140" t="s">
        <v>26</v>
      </c>
      <c r="M51" s="42">
        <v>494</v>
      </c>
      <c r="N51" s="401">
        <f t="shared" si="6"/>
        <v>232.17999999999998</v>
      </c>
      <c r="O51" s="408" t="s">
        <v>2360</v>
      </c>
    </row>
    <row r="52" spans="1:15" ht="17.45" customHeight="1" x14ac:dyDescent="0.3">
      <c r="A52" s="396" t="s">
        <v>2533</v>
      </c>
      <c r="B52" s="255" t="s">
        <v>2533</v>
      </c>
      <c r="C52" s="256" t="s">
        <v>496</v>
      </c>
      <c r="D52" s="43">
        <v>26377</v>
      </c>
      <c r="E52" s="275">
        <v>1</v>
      </c>
      <c r="F52" s="258">
        <f t="shared" si="0"/>
        <v>26377</v>
      </c>
      <c r="G52" s="294" t="s">
        <v>2383</v>
      </c>
      <c r="H52" s="259">
        <f t="shared" si="1"/>
        <v>8000</v>
      </c>
      <c r="I52" s="259">
        <f t="shared" si="2"/>
        <v>3400</v>
      </c>
      <c r="J52" s="138" t="s">
        <v>26</v>
      </c>
      <c r="K52" s="138" t="s">
        <v>26</v>
      </c>
      <c r="L52" s="138" t="s">
        <v>26</v>
      </c>
      <c r="M52" s="40">
        <v>5136</v>
      </c>
      <c r="N52" s="400">
        <f t="shared" si="6"/>
        <v>5136</v>
      </c>
      <c r="O52" s="407" t="s">
        <v>26</v>
      </c>
    </row>
    <row r="53" spans="1:15" ht="17.45" customHeight="1" x14ac:dyDescent="0.3">
      <c r="A53" s="397" t="s">
        <v>2534</v>
      </c>
      <c r="B53" s="267" t="s">
        <v>2534</v>
      </c>
      <c r="C53" s="265" t="s">
        <v>503</v>
      </c>
      <c r="D53" s="41">
        <v>118403</v>
      </c>
      <c r="E53" s="269">
        <v>1</v>
      </c>
      <c r="F53" s="270">
        <f t="shared" si="0"/>
        <v>118403</v>
      </c>
      <c r="G53" s="295" t="s">
        <v>2383</v>
      </c>
      <c r="H53" s="271">
        <f t="shared" si="1"/>
        <v>12500</v>
      </c>
      <c r="I53" s="271">
        <f t="shared" si="2"/>
        <v>4600</v>
      </c>
      <c r="J53" s="140" t="s">
        <v>26</v>
      </c>
      <c r="K53" s="140" t="s">
        <v>26</v>
      </c>
      <c r="L53" s="140" t="s">
        <v>26</v>
      </c>
      <c r="M53" s="42">
        <v>14253</v>
      </c>
      <c r="N53" s="401">
        <f t="shared" si="6"/>
        <v>14253</v>
      </c>
      <c r="O53" s="408" t="s">
        <v>26</v>
      </c>
    </row>
    <row r="54" spans="1:15" ht="17.45" customHeight="1" x14ac:dyDescent="0.3">
      <c r="A54" s="396" t="s">
        <v>2535</v>
      </c>
      <c r="B54" s="255" t="s">
        <v>2535</v>
      </c>
      <c r="C54" s="256" t="s">
        <v>521</v>
      </c>
      <c r="D54" s="43">
        <v>24370</v>
      </c>
      <c r="E54" s="275">
        <v>1</v>
      </c>
      <c r="F54" s="258">
        <f t="shared" si="0"/>
        <v>24370</v>
      </c>
      <c r="G54" s="294" t="s">
        <v>2383</v>
      </c>
      <c r="H54" s="259">
        <f t="shared" si="1"/>
        <v>8000</v>
      </c>
      <c r="I54" s="259">
        <f t="shared" si="2"/>
        <v>3400</v>
      </c>
      <c r="J54" s="138" t="s">
        <v>26</v>
      </c>
      <c r="K54" s="138" t="s">
        <v>26</v>
      </c>
      <c r="L54" s="138" t="s">
        <v>26</v>
      </c>
      <c r="M54" s="40">
        <v>4878</v>
      </c>
      <c r="N54" s="400">
        <f t="shared" si="6"/>
        <v>4878</v>
      </c>
      <c r="O54" s="407" t="s">
        <v>26</v>
      </c>
    </row>
    <row r="55" spans="1:15" ht="17.45" customHeight="1" x14ac:dyDescent="0.3">
      <c r="A55" s="397" t="s">
        <v>2536</v>
      </c>
      <c r="B55" s="267" t="s">
        <v>2536</v>
      </c>
      <c r="C55" s="265" t="s">
        <v>531</v>
      </c>
      <c r="D55" s="41">
        <v>5237</v>
      </c>
      <c r="E55" s="269">
        <v>1</v>
      </c>
      <c r="F55" s="270">
        <f t="shared" si="0"/>
        <v>5237</v>
      </c>
      <c r="G55" s="295" t="s">
        <v>2373</v>
      </c>
      <c r="H55" s="271">
        <f t="shared" si="1"/>
        <v>1500</v>
      </c>
      <c r="I55" s="271">
        <f t="shared" si="2"/>
        <v>3200</v>
      </c>
      <c r="J55" s="140" t="s">
        <v>26</v>
      </c>
      <c r="K55" s="140" t="s">
        <v>26</v>
      </c>
      <c r="L55" s="140" t="s">
        <v>26</v>
      </c>
      <c r="M55" s="42">
        <v>1140</v>
      </c>
      <c r="N55" s="401">
        <f t="shared" si="6"/>
        <v>1140</v>
      </c>
      <c r="O55" s="408" t="s">
        <v>26</v>
      </c>
    </row>
    <row r="56" spans="1:15" ht="17.45" customHeight="1" x14ac:dyDescent="0.3">
      <c r="A56" s="396" t="s">
        <v>2537</v>
      </c>
      <c r="B56" s="255" t="s">
        <v>2537</v>
      </c>
      <c r="C56" s="256" t="s">
        <v>533</v>
      </c>
      <c r="D56" s="43">
        <v>11645</v>
      </c>
      <c r="E56" s="275">
        <v>1</v>
      </c>
      <c r="F56" s="258">
        <f t="shared" si="0"/>
        <v>11645</v>
      </c>
      <c r="G56" s="294" t="s">
        <v>2383</v>
      </c>
      <c r="H56" s="259">
        <f t="shared" si="1"/>
        <v>7000</v>
      </c>
      <c r="I56" s="259">
        <f t="shared" si="2"/>
        <v>3200</v>
      </c>
      <c r="J56" s="138" t="s">
        <v>26</v>
      </c>
      <c r="K56" s="138" t="s">
        <v>26</v>
      </c>
      <c r="L56" s="138" t="s">
        <v>26</v>
      </c>
      <c r="M56" s="40">
        <v>2594</v>
      </c>
      <c r="N56" s="400">
        <f t="shared" si="6"/>
        <v>2594</v>
      </c>
      <c r="O56" s="407" t="s">
        <v>28</v>
      </c>
    </row>
    <row r="57" spans="1:15" ht="17.45" customHeight="1" x14ac:dyDescent="0.3">
      <c r="A57" s="397" t="s">
        <v>2538</v>
      </c>
      <c r="B57" s="267" t="s">
        <v>2539</v>
      </c>
      <c r="C57" s="265"/>
      <c r="D57" s="41">
        <v>48916</v>
      </c>
      <c r="E57" s="269">
        <v>0.51</v>
      </c>
      <c r="F57" s="270">
        <f t="shared" si="0"/>
        <v>24947.16</v>
      </c>
      <c r="G57" s="295" t="s">
        <v>2383</v>
      </c>
      <c r="H57" s="271">
        <f t="shared" si="1"/>
        <v>8000</v>
      </c>
      <c r="I57" s="271">
        <f t="shared" si="2"/>
        <v>3400</v>
      </c>
      <c r="J57" s="140" t="s">
        <v>26</v>
      </c>
      <c r="K57" s="140" t="s">
        <v>26</v>
      </c>
      <c r="L57" s="140" t="s">
        <v>26</v>
      </c>
      <c r="M57" s="42">
        <v>12930</v>
      </c>
      <c r="N57" s="401">
        <f t="shared" si="6"/>
        <v>6594.3</v>
      </c>
      <c r="O57" s="408" t="s">
        <v>2360</v>
      </c>
    </row>
    <row r="58" spans="1:15" ht="17.45" customHeight="1" x14ac:dyDescent="0.3">
      <c r="A58" s="396" t="s">
        <v>2540</v>
      </c>
      <c r="B58" s="255" t="s">
        <v>2540</v>
      </c>
      <c r="C58" s="256" t="s">
        <v>2541</v>
      </c>
      <c r="D58" s="43">
        <v>1185</v>
      </c>
      <c r="E58" s="275">
        <v>1</v>
      </c>
      <c r="F58" s="258">
        <f t="shared" si="0"/>
        <v>1185</v>
      </c>
      <c r="G58" s="294" t="s">
        <v>2373</v>
      </c>
      <c r="H58" s="259">
        <f t="shared" si="1"/>
        <v>1500</v>
      </c>
      <c r="I58" s="259">
        <f t="shared" si="2"/>
        <v>2800</v>
      </c>
      <c r="J58" s="138" t="s">
        <v>26</v>
      </c>
      <c r="K58" s="138" t="s">
        <v>28</v>
      </c>
      <c r="L58" s="138" t="s">
        <v>26</v>
      </c>
      <c r="M58" s="40">
        <v>306</v>
      </c>
      <c r="N58" s="400">
        <f t="shared" si="6"/>
        <v>306</v>
      </c>
      <c r="O58" s="407" t="s">
        <v>2360</v>
      </c>
    </row>
    <row r="59" spans="1:15" ht="17.45" customHeight="1" x14ac:dyDescent="0.3">
      <c r="A59" s="397" t="s">
        <v>2542</v>
      </c>
      <c r="B59" s="267" t="s">
        <v>2542</v>
      </c>
      <c r="C59" s="265" t="s">
        <v>2543</v>
      </c>
      <c r="D59" s="41">
        <v>13315</v>
      </c>
      <c r="E59" s="269">
        <v>1</v>
      </c>
      <c r="F59" s="270">
        <f t="shared" si="0"/>
        <v>13315</v>
      </c>
      <c r="G59" s="295" t="s">
        <v>2383</v>
      </c>
      <c r="H59" s="271">
        <f t="shared" si="1"/>
        <v>7000</v>
      </c>
      <c r="I59" s="271">
        <f t="shared" si="2"/>
        <v>3200</v>
      </c>
      <c r="J59" s="140" t="s">
        <v>26</v>
      </c>
      <c r="K59" s="140" t="s">
        <v>26</v>
      </c>
      <c r="L59" s="140" t="s">
        <v>26</v>
      </c>
      <c r="M59" s="42">
        <v>2298</v>
      </c>
      <c r="N59" s="401">
        <f t="shared" si="6"/>
        <v>2298</v>
      </c>
      <c r="O59" s="408" t="s">
        <v>2360</v>
      </c>
    </row>
    <row r="60" spans="1:15" ht="17.45" customHeight="1" x14ac:dyDescent="0.3">
      <c r="A60" s="396" t="s">
        <v>2544</v>
      </c>
      <c r="B60" s="255" t="s">
        <v>2544</v>
      </c>
      <c r="C60" s="256" t="s">
        <v>2545</v>
      </c>
      <c r="D60" s="43">
        <v>6594</v>
      </c>
      <c r="E60" s="275">
        <v>1</v>
      </c>
      <c r="F60" s="258">
        <f t="shared" si="0"/>
        <v>6594</v>
      </c>
      <c r="G60" s="294" t="s">
        <v>2383</v>
      </c>
      <c r="H60" s="259">
        <f t="shared" si="1"/>
        <v>7000</v>
      </c>
      <c r="I60" s="259">
        <f t="shared" si="2"/>
        <v>3200</v>
      </c>
      <c r="J60" s="138" t="s">
        <v>26</v>
      </c>
      <c r="K60" s="138" t="s">
        <v>26</v>
      </c>
      <c r="L60" s="138" t="s">
        <v>26</v>
      </c>
      <c r="M60" s="40">
        <v>2991</v>
      </c>
      <c r="N60" s="400">
        <f t="shared" si="6"/>
        <v>2991</v>
      </c>
      <c r="O60" s="407" t="s">
        <v>2360</v>
      </c>
    </row>
    <row r="61" spans="1:15" ht="17.45" customHeight="1" x14ac:dyDescent="0.3">
      <c r="A61" s="397" t="s">
        <v>2546</v>
      </c>
      <c r="B61" s="267" t="s">
        <v>2546</v>
      </c>
      <c r="C61" s="265" t="s">
        <v>542</v>
      </c>
      <c r="D61" s="41">
        <v>36392</v>
      </c>
      <c r="E61" s="269">
        <v>1</v>
      </c>
      <c r="F61" s="270">
        <f t="shared" si="0"/>
        <v>36392</v>
      </c>
      <c r="G61" s="295" t="s">
        <v>2383</v>
      </c>
      <c r="H61" s="271">
        <f t="shared" si="1"/>
        <v>9500</v>
      </c>
      <c r="I61" s="271">
        <f t="shared" si="2"/>
        <v>3800</v>
      </c>
      <c r="J61" s="140" t="s">
        <v>26</v>
      </c>
      <c r="K61" s="140" t="s">
        <v>26</v>
      </c>
      <c r="L61" s="138" t="s">
        <v>26</v>
      </c>
      <c r="M61" s="42">
        <v>7163</v>
      </c>
      <c r="N61" s="401">
        <f t="shared" si="6"/>
        <v>7163</v>
      </c>
      <c r="O61" s="408" t="s">
        <v>26</v>
      </c>
    </row>
    <row r="62" spans="1:15" ht="17.45" customHeight="1" x14ac:dyDescent="0.3">
      <c r="A62" s="396" t="s">
        <v>2547</v>
      </c>
      <c r="B62" s="255" t="s">
        <v>2548</v>
      </c>
      <c r="C62" s="256" t="s">
        <v>551</v>
      </c>
      <c r="D62" s="43">
        <v>40787</v>
      </c>
      <c r="E62" s="275">
        <v>1</v>
      </c>
      <c r="F62" s="258">
        <f t="shared" si="0"/>
        <v>40787</v>
      </c>
      <c r="G62" s="294" t="s">
        <v>2383</v>
      </c>
      <c r="H62" s="259">
        <f t="shared" si="1"/>
        <v>9500</v>
      </c>
      <c r="I62" s="259">
        <f t="shared" si="2"/>
        <v>3800</v>
      </c>
      <c r="J62" s="138" t="s">
        <v>26</v>
      </c>
      <c r="K62" s="138" t="s">
        <v>26</v>
      </c>
      <c r="L62" s="138" t="s">
        <v>26</v>
      </c>
      <c r="M62" s="40">
        <v>4156</v>
      </c>
      <c r="N62" s="400">
        <f t="shared" si="6"/>
        <v>4156</v>
      </c>
      <c r="O62" s="407" t="s">
        <v>26</v>
      </c>
    </row>
    <row r="63" spans="1:15" ht="17.45" customHeight="1" x14ac:dyDescent="0.3">
      <c r="A63" s="397" t="s">
        <v>2549</v>
      </c>
      <c r="B63" s="267" t="s">
        <v>2549</v>
      </c>
      <c r="C63" s="265" t="s">
        <v>2550</v>
      </c>
      <c r="D63" s="41">
        <v>3258</v>
      </c>
      <c r="E63" s="269">
        <v>1</v>
      </c>
      <c r="F63" s="270">
        <f t="shared" si="0"/>
        <v>3258</v>
      </c>
      <c r="G63" s="295" t="s">
        <v>2373</v>
      </c>
      <c r="H63" s="271">
        <f t="shared" si="1"/>
        <v>1500</v>
      </c>
      <c r="I63" s="271">
        <f t="shared" si="2"/>
        <v>2800</v>
      </c>
      <c r="J63" s="140" t="s">
        <v>26</v>
      </c>
      <c r="K63" s="140" t="s">
        <v>26</v>
      </c>
      <c r="L63" s="138" t="s">
        <v>26</v>
      </c>
      <c r="M63" s="42">
        <v>799</v>
      </c>
      <c r="N63" s="401">
        <f t="shared" si="6"/>
        <v>799</v>
      </c>
      <c r="O63" s="408" t="s">
        <v>2360</v>
      </c>
    </row>
    <row r="64" spans="1:15" ht="17.45" customHeight="1" x14ac:dyDescent="0.3">
      <c r="A64" s="396" t="s">
        <v>2551</v>
      </c>
      <c r="B64" s="255" t="s">
        <v>2551</v>
      </c>
      <c r="C64" s="256" t="s">
        <v>2552</v>
      </c>
      <c r="D64" s="43">
        <v>1228</v>
      </c>
      <c r="E64" s="275">
        <v>1</v>
      </c>
      <c r="F64" s="258">
        <f t="shared" si="0"/>
        <v>1228</v>
      </c>
      <c r="G64" s="294" t="s">
        <v>2373</v>
      </c>
      <c r="H64" s="259">
        <f t="shared" si="1"/>
        <v>1500</v>
      </c>
      <c r="I64" s="259">
        <f t="shared" si="2"/>
        <v>2800</v>
      </c>
      <c r="J64" s="138" t="s">
        <v>26</v>
      </c>
      <c r="K64" s="138" t="s">
        <v>26</v>
      </c>
      <c r="L64" s="138" t="s">
        <v>26</v>
      </c>
      <c r="M64" s="40">
        <v>256</v>
      </c>
      <c r="N64" s="400">
        <f t="shared" si="6"/>
        <v>256</v>
      </c>
      <c r="O64" s="407" t="s">
        <v>2360</v>
      </c>
    </row>
    <row r="65" spans="1:15" ht="17.45" customHeight="1" x14ac:dyDescent="0.3">
      <c r="A65" s="397" t="s">
        <v>2553</v>
      </c>
      <c r="B65" s="267" t="s">
        <v>2553</v>
      </c>
      <c r="C65" s="265" t="s">
        <v>2554</v>
      </c>
      <c r="D65" s="41">
        <v>1186</v>
      </c>
      <c r="E65" s="269">
        <v>1</v>
      </c>
      <c r="F65" s="270">
        <f t="shared" si="0"/>
        <v>1186</v>
      </c>
      <c r="G65" s="295" t="s">
        <v>2373</v>
      </c>
      <c r="H65" s="271">
        <f t="shared" si="1"/>
        <v>1500</v>
      </c>
      <c r="I65" s="271">
        <f t="shared" si="2"/>
        <v>2800</v>
      </c>
      <c r="J65" s="140" t="s">
        <v>26</v>
      </c>
      <c r="K65" s="140" t="s">
        <v>26</v>
      </c>
      <c r="L65" s="138" t="s">
        <v>26</v>
      </c>
      <c r="M65" s="42">
        <v>278</v>
      </c>
      <c r="N65" s="401">
        <f t="shared" si="6"/>
        <v>278</v>
      </c>
      <c r="O65" s="408" t="s">
        <v>2360</v>
      </c>
    </row>
    <row r="66" spans="1:15" ht="17.45" customHeight="1" x14ac:dyDescent="0.3">
      <c r="A66" s="396" t="s">
        <v>2555</v>
      </c>
      <c r="B66" s="255" t="s">
        <v>2555</v>
      </c>
      <c r="C66" s="256" t="s">
        <v>565</v>
      </c>
      <c r="D66" s="43">
        <v>55560</v>
      </c>
      <c r="E66" s="275">
        <v>1</v>
      </c>
      <c r="F66" s="258">
        <f t="shared" si="0"/>
        <v>55560</v>
      </c>
      <c r="G66" s="294" t="s">
        <v>2383</v>
      </c>
      <c r="H66" s="259">
        <f t="shared" si="1"/>
        <v>11000</v>
      </c>
      <c r="I66" s="259">
        <f t="shared" si="2"/>
        <v>4200</v>
      </c>
      <c r="J66" s="138" t="s">
        <v>26</v>
      </c>
      <c r="K66" s="138" t="s">
        <v>26</v>
      </c>
      <c r="L66" s="138" t="s">
        <v>26</v>
      </c>
      <c r="M66" s="40">
        <v>10756</v>
      </c>
      <c r="N66" s="400">
        <f t="shared" si="6"/>
        <v>10756</v>
      </c>
      <c r="O66" s="407" t="s">
        <v>2360</v>
      </c>
    </row>
    <row r="67" spans="1:15" ht="17.45" customHeight="1" x14ac:dyDescent="0.3">
      <c r="A67" s="397" t="s">
        <v>2556</v>
      </c>
      <c r="B67" s="267" t="s">
        <v>2556</v>
      </c>
      <c r="C67" s="265" t="s">
        <v>2557</v>
      </c>
      <c r="D67" s="41">
        <v>1212</v>
      </c>
      <c r="E67" s="269">
        <v>1</v>
      </c>
      <c r="F67" s="270">
        <f t="shared" ref="F67:F130" si="7">D67*E67</f>
        <v>1212</v>
      </c>
      <c r="G67" s="295" t="s">
        <v>2373</v>
      </c>
      <c r="H67" s="271">
        <f t="shared" ref="H67:H130" si="8">IF(G67="No", 1500,IF(F67&lt;5000,$R$6,IF(F67&lt;15000,$R$7,IF(F67&lt;30000,$R$8,IF(F67&lt;50000,$R$9,IF(F67&lt;90000,$R$10,IF(F67&lt;500000,$R$11,$R$12)))))))</f>
        <v>1500</v>
      </c>
      <c r="I67" s="271">
        <f t="shared" ref="I67:I130" si="9">IF(F67&lt;5000,$T$6,IF(F67&lt;15000,$T$7,IF(F67&lt;30000,$T$8,IF(F67&lt;50000,$T$9,IF(F67&lt;90000,$T$10,IF(F67&lt;500000,$T$11,$T$12))))))</f>
        <v>2800</v>
      </c>
      <c r="J67" s="140" t="s">
        <v>26</v>
      </c>
      <c r="K67" s="140" t="s">
        <v>26</v>
      </c>
      <c r="L67" s="138" t="s">
        <v>26</v>
      </c>
      <c r="M67" s="42">
        <v>439</v>
      </c>
      <c r="N67" s="401">
        <f t="shared" ref="N67:N83" si="10">E67*M67</f>
        <v>439</v>
      </c>
      <c r="O67" s="408" t="s">
        <v>2360</v>
      </c>
    </row>
    <row r="68" spans="1:15" ht="17.45" customHeight="1" x14ac:dyDescent="0.3">
      <c r="A68" s="396" t="s">
        <v>2558</v>
      </c>
      <c r="B68" s="255" t="s">
        <v>2558</v>
      </c>
      <c r="C68" s="256" t="s">
        <v>585</v>
      </c>
      <c r="D68" s="43">
        <v>1657</v>
      </c>
      <c r="E68" s="275">
        <v>1</v>
      </c>
      <c r="F68" s="258">
        <f t="shared" si="7"/>
        <v>1657</v>
      </c>
      <c r="G68" s="294" t="s">
        <v>2373</v>
      </c>
      <c r="H68" s="259">
        <f t="shared" si="8"/>
        <v>1500</v>
      </c>
      <c r="I68" s="259">
        <f t="shared" si="9"/>
        <v>2800</v>
      </c>
      <c r="J68" s="138" t="s">
        <v>26</v>
      </c>
      <c r="K68" s="138" t="s">
        <v>26</v>
      </c>
      <c r="L68" s="138" t="s">
        <v>26</v>
      </c>
      <c r="M68" s="40">
        <v>372</v>
      </c>
      <c r="N68" s="400">
        <f t="shared" si="10"/>
        <v>372</v>
      </c>
      <c r="O68" s="407" t="s">
        <v>2360</v>
      </c>
    </row>
    <row r="69" spans="1:15" ht="17.45" customHeight="1" x14ac:dyDescent="0.3">
      <c r="A69" s="397" t="s">
        <v>2559</v>
      </c>
      <c r="B69" s="267" t="s">
        <v>2559</v>
      </c>
      <c r="C69" s="265" t="s">
        <v>587</v>
      </c>
      <c r="D69" s="41">
        <v>15428</v>
      </c>
      <c r="E69" s="269">
        <v>1</v>
      </c>
      <c r="F69" s="270">
        <f t="shared" si="7"/>
        <v>15428</v>
      </c>
      <c r="G69" s="295" t="s">
        <v>2373</v>
      </c>
      <c r="H69" s="271">
        <f t="shared" si="8"/>
        <v>1500</v>
      </c>
      <c r="I69" s="271">
        <f t="shared" si="9"/>
        <v>3400</v>
      </c>
      <c r="J69" s="140" t="s">
        <v>26</v>
      </c>
      <c r="K69" s="140" t="s">
        <v>28</v>
      </c>
      <c r="L69" s="138" t="s">
        <v>26</v>
      </c>
      <c r="M69" s="42">
        <v>2344</v>
      </c>
      <c r="N69" s="401">
        <f t="shared" si="10"/>
        <v>2344</v>
      </c>
      <c r="O69" s="408" t="s">
        <v>2360</v>
      </c>
    </row>
    <row r="70" spans="1:15" ht="17.45" customHeight="1" x14ac:dyDescent="0.3">
      <c r="A70" s="396" t="s">
        <v>2560</v>
      </c>
      <c r="B70" s="255" t="s">
        <v>2560</v>
      </c>
      <c r="C70" s="256" t="s">
        <v>593</v>
      </c>
      <c r="D70" s="43">
        <v>8381</v>
      </c>
      <c r="E70" s="275">
        <v>1</v>
      </c>
      <c r="F70" s="258">
        <f t="shared" si="7"/>
        <v>8381</v>
      </c>
      <c r="G70" s="294" t="s">
        <v>2383</v>
      </c>
      <c r="H70" s="259">
        <f t="shared" si="8"/>
        <v>7000</v>
      </c>
      <c r="I70" s="259">
        <f t="shared" si="9"/>
        <v>3200</v>
      </c>
      <c r="J70" s="138" t="s">
        <v>26</v>
      </c>
      <c r="K70" s="138" t="s">
        <v>26</v>
      </c>
      <c r="L70" s="138" t="s">
        <v>26</v>
      </c>
      <c r="M70" s="40">
        <v>1560</v>
      </c>
      <c r="N70" s="400">
        <f t="shared" si="10"/>
        <v>1560</v>
      </c>
      <c r="O70" s="407" t="s">
        <v>26</v>
      </c>
    </row>
    <row r="71" spans="1:15" ht="17.45" customHeight="1" x14ac:dyDescent="0.3">
      <c r="A71" s="397" t="s">
        <v>2561</v>
      </c>
      <c r="B71" s="267" t="s">
        <v>2561</v>
      </c>
      <c r="C71" s="265" t="s">
        <v>2562</v>
      </c>
      <c r="D71" s="41">
        <v>1606</v>
      </c>
      <c r="E71" s="269">
        <v>1</v>
      </c>
      <c r="F71" s="270">
        <f t="shared" si="7"/>
        <v>1606</v>
      </c>
      <c r="G71" s="295" t="s">
        <v>2383</v>
      </c>
      <c r="H71" s="271">
        <f t="shared" si="8"/>
        <v>5500</v>
      </c>
      <c r="I71" s="271">
        <f t="shared" si="9"/>
        <v>2800</v>
      </c>
      <c r="J71" s="140" t="s">
        <v>26</v>
      </c>
      <c r="K71" s="140" t="s">
        <v>26</v>
      </c>
      <c r="L71" s="138" t="s">
        <v>26</v>
      </c>
      <c r="M71" s="42">
        <v>370</v>
      </c>
      <c r="N71" s="401">
        <f t="shared" si="10"/>
        <v>370</v>
      </c>
      <c r="O71" s="408" t="s">
        <v>2360</v>
      </c>
    </row>
    <row r="72" spans="1:15" ht="17.45" customHeight="1" x14ac:dyDescent="0.3">
      <c r="A72" s="396" t="s">
        <v>2563</v>
      </c>
      <c r="B72" s="255" t="s">
        <v>2563</v>
      </c>
      <c r="C72" s="256" t="s">
        <v>604</v>
      </c>
      <c r="D72" s="43">
        <v>18491</v>
      </c>
      <c r="E72" s="275">
        <v>1</v>
      </c>
      <c r="F72" s="258">
        <f t="shared" si="7"/>
        <v>18491</v>
      </c>
      <c r="G72" s="294" t="s">
        <v>2383</v>
      </c>
      <c r="H72" s="259">
        <f t="shared" si="8"/>
        <v>8000</v>
      </c>
      <c r="I72" s="259">
        <f t="shared" si="9"/>
        <v>3400</v>
      </c>
      <c r="J72" s="138" t="s">
        <v>26</v>
      </c>
      <c r="K72" s="138" t="s">
        <v>26</v>
      </c>
      <c r="L72" s="138" t="s">
        <v>26</v>
      </c>
      <c r="M72" s="40">
        <v>4214</v>
      </c>
      <c r="N72" s="400">
        <f t="shared" si="10"/>
        <v>4214</v>
      </c>
      <c r="O72" s="407" t="s">
        <v>26</v>
      </c>
    </row>
    <row r="73" spans="1:15" ht="17.45" customHeight="1" x14ac:dyDescent="0.3">
      <c r="A73" s="397" t="s">
        <v>2564</v>
      </c>
      <c r="B73" s="267" t="s">
        <v>2564</v>
      </c>
      <c r="C73" s="265" t="s">
        <v>613</v>
      </c>
      <c r="D73" s="41">
        <v>1761</v>
      </c>
      <c r="E73" s="269">
        <v>1</v>
      </c>
      <c r="F73" s="270">
        <f t="shared" si="7"/>
        <v>1761</v>
      </c>
      <c r="G73" s="295" t="s">
        <v>2373</v>
      </c>
      <c r="H73" s="271">
        <f t="shared" si="8"/>
        <v>1500</v>
      </c>
      <c r="I73" s="271">
        <f t="shared" si="9"/>
        <v>2800</v>
      </c>
      <c r="J73" s="140" t="s">
        <v>26</v>
      </c>
      <c r="K73" s="140" t="s">
        <v>26</v>
      </c>
      <c r="L73" s="138" t="s">
        <v>26</v>
      </c>
      <c r="M73" s="42">
        <v>488</v>
      </c>
      <c r="N73" s="401">
        <f t="shared" si="10"/>
        <v>488</v>
      </c>
      <c r="O73" s="408" t="s">
        <v>2360</v>
      </c>
    </row>
    <row r="74" spans="1:15" ht="17.45" customHeight="1" x14ac:dyDescent="0.3">
      <c r="A74" s="396" t="s">
        <v>2565</v>
      </c>
      <c r="B74" s="255" t="s">
        <v>2565</v>
      </c>
      <c r="C74" s="256"/>
      <c r="D74" s="43">
        <v>48916</v>
      </c>
      <c r="E74" s="275">
        <v>7.0000000000000007E-2</v>
      </c>
      <c r="F74" s="258">
        <f t="shared" si="7"/>
        <v>3424.1200000000003</v>
      </c>
      <c r="G74" s="294" t="s">
        <v>2373</v>
      </c>
      <c r="H74" s="259">
        <f t="shared" si="8"/>
        <v>1500</v>
      </c>
      <c r="I74" s="259">
        <f t="shared" si="9"/>
        <v>2800</v>
      </c>
      <c r="J74" s="138" t="s">
        <v>26</v>
      </c>
      <c r="K74" s="138" t="s">
        <v>26</v>
      </c>
      <c r="L74" s="138" t="s">
        <v>26</v>
      </c>
      <c r="M74" s="40">
        <v>12930</v>
      </c>
      <c r="N74" s="400">
        <f t="shared" si="10"/>
        <v>905.10000000000014</v>
      </c>
      <c r="O74" s="407" t="s">
        <v>2360</v>
      </c>
    </row>
    <row r="75" spans="1:15" ht="17.45" customHeight="1" x14ac:dyDescent="0.3">
      <c r="A75" s="397" t="s">
        <v>2566</v>
      </c>
      <c r="B75" s="267" t="s">
        <v>2566</v>
      </c>
      <c r="C75" s="265" t="s">
        <v>2567</v>
      </c>
      <c r="D75" s="41">
        <v>829</v>
      </c>
      <c r="E75" s="269">
        <v>1</v>
      </c>
      <c r="F75" s="270">
        <f t="shared" si="7"/>
        <v>829</v>
      </c>
      <c r="G75" s="295" t="s">
        <v>2373</v>
      </c>
      <c r="H75" s="271">
        <f t="shared" si="8"/>
        <v>1500</v>
      </c>
      <c r="I75" s="271">
        <f t="shared" si="9"/>
        <v>2800</v>
      </c>
      <c r="J75" s="140" t="s">
        <v>26</v>
      </c>
      <c r="K75" s="140" t="s">
        <v>26</v>
      </c>
      <c r="L75" s="138" t="s">
        <v>26</v>
      </c>
      <c r="M75" s="42">
        <v>223</v>
      </c>
      <c r="N75" s="401">
        <f t="shared" si="10"/>
        <v>223</v>
      </c>
      <c r="O75" s="408" t="s">
        <v>2360</v>
      </c>
    </row>
    <row r="76" spans="1:15" ht="17.45" customHeight="1" x14ac:dyDescent="0.3">
      <c r="A76" s="396" t="s">
        <v>2568</v>
      </c>
      <c r="B76" s="255" t="s">
        <v>2568</v>
      </c>
      <c r="C76" s="256" t="s">
        <v>2569</v>
      </c>
      <c r="D76" s="43">
        <v>6330</v>
      </c>
      <c r="E76" s="275">
        <v>1</v>
      </c>
      <c r="F76" s="258">
        <f t="shared" si="7"/>
        <v>6330</v>
      </c>
      <c r="G76" s="294" t="s">
        <v>2383</v>
      </c>
      <c r="H76" s="259">
        <f t="shared" si="8"/>
        <v>7000</v>
      </c>
      <c r="I76" s="259">
        <f t="shared" si="9"/>
        <v>3200</v>
      </c>
      <c r="J76" s="138" t="s">
        <v>26</v>
      </c>
      <c r="K76" s="138" t="s">
        <v>26</v>
      </c>
      <c r="L76" s="138" t="s">
        <v>26</v>
      </c>
      <c r="M76" s="40">
        <v>1511</v>
      </c>
      <c r="N76" s="400">
        <f t="shared" si="10"/>
        <v>1511</v>
      </c>
      <c r="O76" s="407" t="s">
        <v>2360</v>
      </c>
    </row>
    <row r="77" spans="1:15" ht="17.45" customHeight="1" x14ac:dyDescent="0.3">
      <c r="A77" s="397" t="s">
        <v>2570</v>
      </c>
      <c r="B77" s="267" t="s">
        <v>2570</v>
      </c>
      <c r="C77" s="265" t="s">
        <v>615</v>
      </c>
      <c r="D77" s="41">
        <v>28087</v>
      </c>
      <c r="E77" s="269">
        <v>1</v>
      </c>
      <c r="F77" s="270">
        <f t="shared" si="7"/>
        <v>28087</v>
      </c>
      <c r="G77" s="295" t="s">
        <v>2383</v>
      </c>
      <c r="H77" s="271">
        <f t="shared" si="8"/>
        <v>8000</v>
      </c>
      <c r="I77" s="271">
        <f t="shared" si="9"/>
        <v>3400</v>
      </c>
      <c r="J77" s="140" t="s">
        <v>26</v>
      </c>
      <c r="K77" s="140" t="s">
        <v>26</v>
      </c>
      <c r="L77" s="138" t="s">
        <v>26</v>
      </c>
      <c r="M77" s="42">
        <v>6161</v>
      </c>
      <c r="N77" s="401">
        <f t="shared" si="10"/>
        <v>6161</v>
      </c>
      <c r="O77" s="408" t="s">
        <v>26</v>
      </c>
    </row>
    <row r="78" spans="1:15" ht="17.45" customHeight="1" x14ac:dyDescent="0.3">
      <c r="A78" s="396" t="s">
        <v>2571</v>
      </c>
      <c r="B78" s="255" t="s">
        <v>2571</v>
      </c>
      <c r="C78" s="256" t="s">
        <v>622</v>
      </c>
      <c r="D78" s="43">
        <v>33783</v>
      </c>
      <c r="E78" s="275">
        <v>0.39</v>
      </c>
      <c r="F78" s="258">
        <f t="shared" si="7"/>
        <v>13175.37</v>
      </c>
      <c r="G78" s="294" t="s">
        <v>2383</v>
      </c>
      <c r="H78" s="259">
        <f t="shared" si="8"/>
        <v>7000</v>
      </c>
      <c r="I78" s="259">
        <f t="shared" si="9"/>
        <v>3200</v>
      </c>
      <c r="J78" s="138" t="s">
        <v>26</v>
      </c>
      <c r="K78" s="138" t="s">
        <v>26</v>
      </c>
      <c r="L78" s="138" t="s">
        <v>26</v>
      </c>
      <c r="M78" s="40">
        <v>7430</v>
      </c>
      <c r="N78" s="400">
        <f t="shared" si="10"/>
        <v>2897.7000000000003</v>
      </c>
      <c r="O78" s="407" t="s">
        <v>2360</v>
      </c>
    </row>
    <row r="79" spans="1:15" ht="17.45" customHeight="1" x14ac:dyDescent="0.3">
      <c r="A79" s="397" t="s">
        <v>2572</v>
      </c>
      <c r="B79" s="267" t="s">
        <v>2573</v>
      </c>
      <c r="C79" s="265"/>
      <c r="D79" s="41">
        <v>33783</v>
      </c>
      <c r="E79" s="269">
        <v>0.08</v>
      </c>
      <c r="F79" s="270">
        <f t="shared" si="7"/>
        <v>2702.64</v>
      </c>
      <c r="G79" s="295" t="s">
        <v>2373</v>
      </c>
      <c r="H79" s="271">
        <f t="shared" si="8"/>
        <v>1500</v>
      </c>
      <c r="I79" s="271">
        <f t="shared" si="9"/>
        <v>2800</v>
      </c>
      <c r="J79" s="140" t="s">
        <v>26</v>
      </c>
      <c r="K79" s="140" t="s">
        <v>26</v>
      </c>
      <c r="L79" s="138" t="s">
        <v>26</v>
      </c>
      <c r="M79" s="42">
        <v>7430</v>
      </c>
      <c r="N79" s="401">
        <f t="shared" si="10"/>
        <v>594.4</v>
      </c>
      <c r="O79" s="408" t="s">
        <v>2360</v>
      </c>
    </row>
    <row r="80" spans="1:15" ht="17.45" customHeight="1" x14ac:dyDescent="0.3">
      <c r="A80" s="396" t="s">
        <v>2574</v>
      </c>
      <c r="B80" s="255" t="s">
        <v>2575</v>
      </c>
      <c r="C80" s="256"/>
      <c r="D80" s="43">
        <v>33783</v>
      </c>
      <c r="E80" s="275">
        <v>0.53</v>
      </c>
      <c r="F80" s="258">
        <f t="shared" si="7"/>
        <v>17904.990000000002</v>
      </c>
      <c r="G80" s="294" t="s">
        <v>2383</v>
      </c>
      <c r="H80" s="259">
        <f t="shared" si="8"/>
        <v>8000</v>
      </c>
      <c r="I80" s="259">
        <f t="shared" si="9"/>
        <v>3400</v>
      </c>
      <c r="J80" s="138" t="s">
        <v>26</v>
      </c>
      <c r="K80" s="138" t="s">
        <v>26</v>
      </c>
      <c r="L80" s="138" t="s">
        <v>26</v>
      </c>
      <c r="M80" s="40">
        <v>7430</v>
      </c>
      <c r="N80" s="400">
        <f t="shared" si="10"/>
        <v>3937.9</v>
      </c>
      <c r="O80" s="407" t="s">
        <v>2360</v>
      </c>
    </row>
    <row r="81" spans="1:15" ht="17.45" customHeight="1" x14ac:dyDescent="0.3">
      <c r="A81" s="397" t="s">
        <v>2576</v>
      </c>
      <c r="B81" s="267" t="s">
        <v>2576</v>
      </c>
      <c r="C81" s="265" t="s">
        <v>629</v>
      </c>
      <c r="D81" s="41">
        <v>25364</v>
      </c>
      <c r="E81" s="269">
        <v>1</v>
      </c>
      <c r="F81" s="270">
        <f t="shared" si="7"/>
        <v>25364</v>
      </c>
      <c r="G81" s="295" t="s">
        <v>2373</v>
      </c>
      <c r="H81" s="271">
        <f t="shared" si="8"/>
        <v>1500</v>
      </c>
      <c r="I81" s="271">
        <f t="shared" si="9"/>
        <v>3400</v>
      </c>
      <c r="J81" s="140" t="s">
        <v>26</v>
      </c>
      <c r="K81" s="140" t="s">
        <v>26</v>
      </c>
      <c r="L81" s="138" t="s">
        <v>26</v>
      </c>
      <c r="M81" s="42">
        <v>5241</v>
      </c>
      <c r="N81" s="401">
        <f t="shared" si="10"/>
        <v>5241</v>
      </c>
      <c r="O81" s="408" t="s">
        <v>26</v>
      </c>
    </row>
    <row r="82" spans="1:15" ht="17.45" customHeight="1" x14ac:dyDescent="0.3">
      <c r="A82" s="396" t="s">
        <v>2577</v>
      </c>
      <c r="B82" s="255" t="s">
        <v>2577</v>
      </c>
      <c r="C82" s="256" t="s">
        <v>637</v>
      </c>
      <c r="D82" s="43">
        <v>5090</v>
      </c>
      <c r="E82" s="275">
        <v>0.55000000000000004</v>
      </c>
      <c r="F82" s="258">
        <f t="shared" si="7"/>
        <v>2799.5</v>
      </c>
      <c r="G82" s="294" t="s">
        <v>2373</v>
      </c>
      <c r="H82" s="259">
        <f t="shared" si="8"/>
        <v>1500</v>
      </c>
      <c r="I82" s="259">
        <f t="shared" si="9"/>
        <v>2800</v>
      </c>
      <c r="J82" s="138" t="s">
        <v>26</v>
      </c>
      <c r="K82" s="138" t="s">
        <v>26</v>
      </c>
      <c r="L82" s="138" t="s">
        <v>26</v>
      </c>
      <c r="M82" s="40">
        <v>1193</v>
      </c>
      <c r="N82" s="400">
        <f t="shared" si="10"/>
        <v>656.15000000000009</v>
      </c>
      <c r="O82" s="407" t="s">
        <v>2360</v>
      </c>
    </row>
    <row r="83" spans="1:15" ht="17.45" customHeight="1" x14ac:dyDescent="0.3">
      <c r="A83" s="397" t="s">
        <v>2578</v>
      </c>
      <c r="B83" s="267" t="s">
        <v>2578</v>
      </c>
      <c r="C83" s="265" t="s">
        <v>2579</v>
      </c>
      <c r="D83" s="41">
        <v>14674</v>
      </c>
      <c r="E83" s="269">
        <v>1</v>
      </c>
      <c r="F83" s="270">
        <f t="shared" si="7"/>
        <v>14674</v>
      </c>
      <c r="G83" s="295" t="s">
        <v>2373</v>
      </c>
      <c r="H83" s="271">
        <f t="shared" si="8"/>
        <v>1500</v>
      </c>
      <c r="I83" s="271">
        <f t="shared" si="9"/>
        <v>3200</v>
      </c>
      <c r="J83" s="140" t="s">
        <v>26</v>
      </c>
      <c r="K83" s="140" t="s">
        <v>26</v>
      </c>
      <c r="L83" s="138" t="s">
        <v>26</v>
      </c>
      <c r="M83" s="42">
        <v>5750</v>
      </c>
      <c r="N83" s="401">
        <f t="shared" si="10"/>
        <v>5750</v>
      </c>
      <c r="O83" s="408" t="s">
        <v>2360</v>
      </c>
    </row>
    <row r="84" spans="1:15" ht="17.45" customHeight="1" x14ac:dyDescent="0.3">
      <c r="A84" s="396" t="s">
        <v>2580</v>
      </c>
      <c r="B84" s="255" t="s">
        <v>2581</v>
      </c>
      <c r="C84" s="256"/>
      <c r="D84" s="43">
        <v>1969</v>
      </c>
      <c r="E84" s="275">
        <v>1</v>
      </c>
      <c r="F84" s="258">
        <f t="shared" si="7"/>
        <v>1969</v>
      </c>
      <c r="G84" s="294" t="s">
        <v>2383</v>
      </c>
      <c r="H84" s="259">
        <f t="shared" si="8"/>
        <v>5500</v>
      </c>
      <c r="I84" s="259">
        <f t="shared" si="9"/>
        <v>2800</v>
      </c>
      <c r="J84" s="138" t="s">
        <v>26</v>
      </c>
      <c r="K84" s="138" t="s">
        <v>26</v>
      </c>
      <c r="L84" s="138" t="s">
        <v>26</v>
      </c>
      <c r="M84" s="40" t="s">
        <v>2582</v>
      </c>
      <c r="N84" s="400" t="s">
        <v>2582</v>
      </c>
      <c r="O84" s="407" t="s">
        <v>2360</v>
      </c>
    </row>
    <row r="85" spans="1:15" ht="17.45" customHeight="1" x14ac:dyDescent="0.3">
      <c r="A85" s="397" t="s">
        <v>2583</v>
      </c>
      <c r="B85" s="267" t="s">
        <v>2583</v>
      </c>
      <c r="C85" s="265" t="s">
        <v>2584</v>
      </c>
      <c r="D85" s="41">
        <v>8101</v>
      </c>
      <c r="E85" s="269">
        <v>1</v>
      </c>
      <c r="F85" s="270">
        <f t="shared" si="7"/>
        <v>8101</v>
      </c>
      <c r="G85" s="295" t="s">
        <v>2383</v>
      </c>
      <c r="H85" s="271">
        <f t="shared" si="8"/>
        <v>7000</v>
      </c>
      <c r="I85" s="271">
        <f t="shared" si="9"/>
        <v>3200</v>
      </c>
      <c r="J85" s="140" t="s">
        <v>26</v>
      </c>
      <c r="K85" s="140" t="s">
        <v>26</v>
      </c>
      <c r="L85" s="138" t="s">
        <v>26</v>
      </c>
      <c r="M85" s="42">
        <v>1263</v>
      </c>
      <c r="N85" s="401">
        <f t="shared" ref="N85:N116" si="11">E85*M85</f>
        <v>1263</v>
      </c>
      <c r="O85" s="408" t="s">
        <v>2360</v>
      </c>
    </row>
    <row r="86" spans="1:15" ht="17.45" customHeight="1" x14ac:dyDescent="0.3">
      <c r="A86" s="396" t="s">
        <v>2585</v>
      </c>
      <c r="B86" s="255" t="s">
        <v>2585</v>
      </c>
      <c r="C86" s="256" t="s">
        <v>652</v>
      </c>
      <c r="D86" s="43">
        <v>8983</v>
      </c>
      <c r="E86" s="275">
        <v>1</v>
      </c>
      <c r="F86" s="258">
        <f t="shared" si="7"/>
        <v>8983</v>
      </c>
      <c r="G86" s="294" t="s">
        <v>2383</v>
      </c>
      <c r="H86" s="259">
        <f t="shared" si="8"/>
        <v>7000</v>
      </c>
      <c r="I86" s="259">
        <f t="shared" si="9"/>
        <v>3200</v>
      </c>
      <c r="J86" s="138" t="s">
        <v>26</v>
      </c>
      <c r="K86" s="138" t="s">
        <v>26</v>
      </c>
      <c r="L86" s="138" t="s">
        <v>26</v>
      </c>
      <c r="M86" s="40">
        <v>1265</v>
      </c>
      <c r="N86" s="400">
        <f t="shared" si="11"/>
        <v>1265</v>
      </c>
      <c r="O86" s="407" t="s">
        <v>2360</v>
      </c>
    </row>
    <row r="87" spans="1:15" ht="17.45" customHeight="1" x14ac:dyDescent="0.3">
      <c r="A87" s="397" t="s">
        <v>2586</v>
      </c>
      <c r="B87" s="267" t="s">
        <v>2586</v>
      </c>
      <c r="C87" s="265" t="s">
        <v>657</v>
      </c>
      <c r="D87" s="41">
        <v>5923</v>
      </c>
      <c r="E87" s="269">
        <v>1</v>
      </c>
      <c r="F87" s="270">
        <f t="shared" si="7"/>
        <v>5923</v>
      </c>
      <c r="G87" s="295" t="s">
        <v>2383</v>
      </c>
      <c r="H87" s="271">
        <f t="shared" si="8"/>
        <v>7000</v>
      </c>
      <c r="I87" s="271">
        <f t="shared" si="9"/>
        <v>3200</v>
      </c>
      <c r="J87" s="140" t="s">
        <v>26</v>
      </c>
      <c r="K87" s="140" t="s">
        <v>26</v>
      </c>
      <c r="L87" s="138" t="s">
        <v>26</v>
      </c>
      <c r="M87" s="42">
        <v>1000</v>
      </c>
      <c r="N87" s="401">
        <f t="shared" si="11"/>
        <v>1000</v>
      </c>
      <c r="O87" s="408" t="s">
        <v>26</v>
      </c>
    </row>
    <row r="88" spans="1:15" ht="17.45" customHeight="1" x14ac:dyDescent="0.3">
      <c r="A88" s="396" t="s">
        <v>2587</v>
      </c>
      <c r="B88" s="255" t="s">
        <v>2587</v>
      </c>
      <c r="C88" s="256" t="s">
        <v>662</v>
      </c>
      <c r="D88" s="43">
        <v>32617</v>
      </c>
      <c r="E88" s="275">
        <v>1</v>
      </c>
      <c r="F88" s="258">
        <f t="shared" si="7"/>
        <v>32617</v>
      </c>
      <c r="G88" s="294" t="s">
        <v>2383</v>
      </c>
      <c r="H88" s="259">
        <f t="shared" si="8"/>
        <v>9500</v>
      </c>
      <c r="I88" s="259">
        <f t="shared" si="9"/>
        <v>3800</v>
      </c>
      <c r="J88" s="138" t="s">
        <v>26</v>
      </c>
      <c r="K88" s="138" t="s">
        <v>26</v>
      </c>
      <c r="L88" s="138" t="s">
        <v>26</v>
      </c>
      <c r="M88" s="40">
        <v>5486</v>
      </c>
      <c r="N88" s="400">
        <f t="shared" si="11"/>
        <v>5486</v>
      </c>
      <c r="O88" s="407" t="s">
        <v>28</v>
      </c>
    </row>
    <row r="89" spans="1:15" ht="17.45" customHeight="1" x14ac:dyDescent="0.3">
      <c r="A89" s="397" t="s">
        <v>2588</v>
      </c>
      <c r="B89" s="267" t="s">
        <v>2588</v>
      </c>
      <c r="C89" s="265" t="s">
        <v>2589</v>
      </c>
      <c r="D89" s="41">
        <v>11921</v>
      </c>
      <c r="E89" s="269">
        <v>1</v>
      </c>
      <c r="F89" s="270">
        <f t="shared" si="7"/>
        <v>11921</v>
      </c>
      <c r="G89" s="295" t="s">
        <v>2383</v>
      </c>
      <c r="H89" s="271">
        <f t="shared" si="8"/>
        <v>7000</v>
      </c>
      <c r="I89" s="271">
        <f t="shared" si="9"/>
        <v>3200</v>
      </c>
      <c r="J89" s="140" t="s">
        <v>26</v>
      </c>
      <c r="K89" s="140" t="s">
        <v>26</v>
      </c>
      <c r="L89" s="138" t="s">
        <v>26</v>
      </c>
      <c r="M89" s="42">
        <v>1854</v>
      </c>
      <c r="N89" s="401">
        <f t="shared" si="11"/>
        <v>1854</v>
      </c>
      <c r="O89" s="408" t="s">
        <v>2360</v>
      </c>
    </row>
    <row r="90" spans="1:15" ht="17.45" customHeight="1" x14ac:dyDescent="0.3">
      <c r="A90" s="396" t="s">
        <v>2590</v>
      </c>
      <c r="B90" s="255" t="s">
        <v>2590</v>
      </c>
      <c r="C90" s="256" t="s">
        <v>2591</v>
      </c>
      <c r="D90" s="43">
        <v>3358</v>
      </c>
      <c r="E90" s="275">
        <v>1</v>
      </c>
      <c r="F90" s="258">
        <f t="shared" si="7"/>
        <v>3358</v>
      </c>
      <c r="G90" s="294" t="s">
        <v>2383</v>
      </c>
      <c r="H90" s="259">
        <f t="shared" si="8"/>
        <v>5500</v>
      </c>
      <c r="I90" s="259">
        <f t="shared" si="9"/>
        <v>2800</v>
      </c>
      <c r="J90" s="138" t="s">
        <v>26</v>
      </c>
      <c r="K90" s="138" t="s">
        <v>26</v>
      </c>
      <c r="L90" s="138" t="s">
        <v>26</v>
      </c>
      <c r="M90" s="40">
        <v>494</v>
      </c>
      <c r="N90" s="400">
        <f t="shared" si="11"/>
        <v>494</v>
      </c>
      <c r="O90" s="407" t="s">
        <v>2360</v>
      </c>
    </row>
    <row r="91" spans="1:15" ht="17.45" customHeight="1" x14ac:dyDescent="0.3">
      <c r="A91" s="397" t="s">
        <v>2592</v>
      </c>
      <c r="B91" s="267" t="s">
        <v>2592</v>
      </c>
      <c r="C91" s="265" t="s">
        <v>679</v>
      </c>
      <c r="D91" s="41">
        <v>16090</v>
      </c>
      <c r="E91" s="269">
        <v>1</v>
      </c>
      <c r="F91" s="270">
        <f t="shared" si="7"/>
        <v>16090</v>
      </c>
      <c r="G91" s="295" t="s">
        <v>2383</v>
      </c>
      <c r="H91" s="271">
        <f t="shared" si="8"/>
        <v>8000</v>
      </c>
      <c r="I91" s="271">
        <f t="shared" si="9"/>
        <v>3400</v>
      </c>
      <c r="J91" s="140" t="s">
        <v>26</v>
      </c>
      <c r="K91" s="140" t="s">
        <v>26</v>
      </c>
      <c r="L91" s="138" t="s">
        <v>26</v>
      </c>
      <c r="M91" s="42">
        <v>3604</v>
      </c>
      <c r="N91" s="401">
        <f t="shared" si="11"/>
        <v>3604</v>
      </c>
      <c r="O91" s="408" t="s">
        <v>26</v>
      </c>
    </row>
    <row r="92" spans="1:15" ht="17.45" customHeight="1" x14ac:dyDescent="0.3">
      <c r="A92" s="396" t="s">
        <v>2593</v>
      </c>
      <c r="B92" s="255" t="s">
        <v>2593</v>
      </c>
      <c r="C92" s="256" t="s">
        <v>684</v>
      </c>
      <c r="D92" s="43">
        <v>14440</v>
      </c>
      <c r="E92" s="275">
        <v>1</v>
      </c>
      <c r="F92" s="258">
        <f t="shared" si="7"/>
        <v>14440</v>
      </c>
      <c r="G92" s="294" t="s">
        <v>2383</v>
      </c>
      <c r="H92" s="259">
        <f t="shared" si="8"/>
        <v>7000</v>
      </c>
      <c r="I92" s="259">
        <f t="shared" si="9"/>
        <v>3200</v>
      </c>
      <c r="J92" s="138" t="s">
        <v>26</v>
      </c>
      <c r="K92" s="138" t="s">
        <v>26</v>
      </c>
      <c r="L92" s="138" t="s">
        <v>26</v>
      </c>
      <c r="M92" s="40">
        <v>2617</v>
      </c>
      <c r="N92" s="400">
        <f t="shared" si="11"/>
        <v>2617</v>
      </c>
      <c r="O92" s="407" t="s">
        <v>28</v>
      </c>
    </row>
    <row r="93" spans="1:15" ht="17.45" customHeight="1" x14ac:dyDescent="0.3">
      <c r="A93" s="397" t="s">
        <v>2594</v>
      </c>
      <c r="B93" s="267" t="s">
        <v>2594</v>
      </c>
      <c r="C93" s="265" t="s">
        <v>2595</v>
      </c>
      <c r="D93" s="41">
        <v>2224</v>
      </c>
      <c r="E93" s="269">
        <v>1</v>
      </c>
      <c r="F93" s="270">
        <f t="shared" si="7"/>
        <v>2224</v>
      </c>
      <c r="G93" s="295" t="s">
        <v>2383</v>
      </c>
      <c r="H93" s="271">
        <f t="shared" si="8"/>
        <v>5500</v>
      </c>
      <c r="I93" s="271">
        <f t="shared" si="9"/>
        <v>2800</v>
      </c>
      <c r="J93" s="140" t="s">
        <v>26</v>
      </c>
      <c r="K93" s="140" t="s">
        <v>26</v>
      </c>
      <c r="L93" s="140" t="s">
        <v>26</v>
      </c>
      <c r="M93" s="42">
        <v>418</v>
      </c>
      <c r="N93" s="401">
        <f t="shared" si="11"/>
        <v>418</v>
      </c>
      <c r="O93" s="408" t="s">
        <v>2360</v>
      </c>
    </row>
    <row r="94" spans="1:15" ht="17.45" customHeight="1" x14ac:dyDescent="0.3">
      <c r="A94" s="396" t="s">
        <v>2596</v>
      </c>
      <c r="B94" s="255" t="s">
        <v>2596</v>
      </c>
      <c r="C94" s="256" t="s">
        <v>688</v>
      </c>
      <c r="D94" s="43">
        <v>16430</v>
      </c>
      <c r="E94" s="275">
        <v>1</v>
      </c>
      <c r="F94" s="258">
        <f t="shared" si="7"/>
        <v>16430</v>
      </c>
      <c r="G94" s="294" t="s">
        <v>2383</v>
      </c>
      <c r="H94" s="259">
        <f t="shared" si="8"/>
        <v>8000</v>
      </c>
      <c r="I94" s="259">
        <f t="shared" si="9"/>
        <v>3400</v>
      </c>
      <c r="J94" s="138" t="s">
        <v>26</v>
      </c>
      <c r="K94" s="138" t="s">
        <v>26</v>
      </c>
      <c r="L94" s="138" t="s">
        <v>26</v>
      </c>
      <c r="M94" s="40">
        <v>3865</v>
      </c>
      <c r="N94" s="400">
        <f t="shared" si="11"/>
        <v>3865</v>
      </c>
      <c r="O94" s="407" t="s">
        <v>2360</v>
      </c>
    </row>
    <row r="95" spans="1:15" ht="17.45" customHeight="1" x14ac:dyDescent="0.3">
      <c r="A95" s="397" t="s">
        <v>2597</v>
      </c>
      <c r="B95" s="267" t="s">
        <v>2597</v>
      </c>
      <c r="C95" s="265" t="s">
        <v>694</v>
      </c>
      <c r="D95" s="41">
        <v>5752</v>
      </c>
      <c r="E95" s="269">
        <v>1</v>
      </c>
      <c r="F95" s="270">
        <f t="shared" si="7"/>
        <v>5752</v>
      </c>
      <c r="G95" s="295" t="s">
        <v>2383</v>
      </c>
      <c r="H95" s="271">
        <f t="shared" si="8"/>
        <v>7000</v>
      </c>
      <c r="I95" s="271">
        <f t="shared" si="9"/>
        <v>3200</v>
      </c>
      <c r="J95" s="140" t="s">
        <v>26</v>
      </c>
      <c r="K95" s="140" t="s">
        <v>26</v>
      </c>
      <c r="L95" s="138" t="s">
        <v>26</v>
      </c>
      <c r="M95" s="42">
        <v>2326</v>
      </c>
      <c r="N95" s="401">
        <f t="shared" si="11"/>
        <v>2326</v>
      </c>
      <c r="O95" s="408" t="s">
        <v>2360</v>
      </c>
    </row>
    <row r="96" spans="1:15" ht="17.45" customHeight="1" x14ac:dyDescent="0.3">
      <c r="A96" s="396" t="s">
        <v>2598</v>
      </c>
      <c r="B96" s="255" t="s">
        <v>2598</v>
      </c>
      <c r="C96" s="256" t="s">
        <v>696</v>
      </c>
      <c r="D96" s="43">
        <v>16211</v>
      </c>
      <c r="E96" s="275">
        <v>1</v>
      </c>
      <c r="F96" s="258">
        <f t="shared" si="7"/>
        <v>16211</v>
      </c>
      <c r="G96" s="294" t="s">
        <v>2383</v>
      </c>
      <c r="H96" s="259">
        <f t="shared" si="8"/>
        <v>8000</v>
      </c>
      <c r="I96" s="259">
        <f t="shared" si="9"/>
        <v>3400</v>
      </c>
      <c r="J96" s="138" t="s">
        <v>26</v>
      </c>
      <c r="K96" s="138" t="s">
        <v>26</v>
      </c>
      <c r="L96" s="138" t="s">
        <v>26</v>
      </c>
      <c r="M96" s="40">
        <v>3509</v>
      </c>
      <c r="N96" s="400">
        <f t="shared" si="11"/>
        <v>3509</v>
      </c>
      <c r="O96" s="407" t="s">
        <v>2360</v>
      </c>
    </row>
    <row r="97" spans="1:15" ht="17.45" customHeight="1" x14ac:dyDescent="0.3">
      <c r="A97" s="397" t="s">
        <v>2599</v>
      </c>
      <c r="B97" s="267" t="s">
        <v>2599</v>
      </c>
      <c r="C97" s="265" t="s">
        <v>699</v>
      </c>
      <c r="D97" s="41">
        <v>25058</v>
      </c>
      <c r="E97" s="269">
        <v>1</v>
      </c>
      <c r="F97" s="270">
        <f t="shared" si="7"/>
        <v>25058</v>
      </c>
      <c r="G97" s="295" t="s">
        <v>2383</v>
      </c>
      <c r="H97" s="271">
        <f t="shared" si="8"/>
        <v>8000</v>
      </c>
      <c r="I97" s="271">
        <f t="shared" si="9"/>
        <v>3400</v>
      </c>
      <c r="J97" s="140" t="s">
        <v>26</v>
      </c>
      <c r="K97" s="140" t="s">
        <v>26</v>
      </c>
      <c r="L97" s="138" t="s">
        <v>26</v>
      </c>
      <c r="M97" s="42">
        <v>4343</v>
      </c>
      <c r="N97" s="401">
        <f t="shared" si="11"/>
        <v>4343</v>
      </c>
      <c r="O97" s="408" t="s">
        <v>26</v>
      </c>
    </row>
    <row r="98" spans="1:15" ht="17.45" customHeight="1" x14ac:dyDescent="0.3">
      <c r="A98" s="396" t="s">
        <v>2600</v>
      </c>
      <c r="B98" s="255" t="s">
        <v>2600</v>
      </c>
      <c r="C98" s="256" t="s">
        <v>704</v>
      </c>
      <c r="D98" s="43">
        <v>5168</v>
      </c>
      <c r="E98" s="275">
        <v>1</v>
      </c>
      <c r="F98" s="258">
        <f t="shared" si="7"/>
        <v>5168</v>
      </c>
      <c r="G98" s="294" t="s">
        <v>2373</v>
      </c>
      <c r="H98" s="259">
        <f t="shared" si="8"/>
        <v>1500</v>
      </c>
      <c r="I98" s="259">
        <f t="shared" si="9"/>
        <v>3200</v>
      </c>
      <c r="J98" s="138" t="s">
        <v>26</v>
      </c>
      <c r="K98" s="138" t="s">
        <v>26</v>
      </c>
      <c r="L98" s="138" t="s">
        <v>26</v>
      </c>
      <c r="M98" s="40">
        <v>1291</v>
      </c>
      <c r="N98" s="400">
        <f t="shared" si="11"/>
        <v>1291</v>
      </c>
      <c r="O98" s="407" t="s">
        <v>2360</v>
      </c>
    </row>
    <row r="99" spans="1:15" ht="17.45" customHeight="1" x14ac:dyDescent="0.3">
      <c r="A99" s="397" t="s">
        <v>2601</v>
      </c>
      <c r="B99" s="267" t="s">
        <v>2601</v>
      </c>
      <c r="C99" s="265" t="s">
        <v>1582</v>
      </c>
      <c r="D99" s="41">
        <v>1372</v>
      </c>
      <c r="E99" s="269">
        <v>1</v>
      </c>
      <c r="F99" s="270">
        <f t="shared" si="7"/>
        <v>1372</v>
      </c>
      <c r="G99" s="295" t="s">
        <v>2373</v>
      </c>
      <c r="H99" s="271">
        <f t="shared" si="8"/>
        <v>1500</v>
      </c>
      <c r="I99" s="271">
        <f t="shared" si="9"/>
        <v>2800</v>
      </c>
      <c r="J99" s="140" t="s">
        <v>26</v>
      </c>
      <c r="K99" s="140" t="s">
        <v>28</v>
      </c>
      <c r="L99" s="138" t="s">
        <v>26</v>
      </c>
      <c r="M99" s="42">
        <v>482</v>
      </c>
      <c r="N99" s="401">
        <f t="shared" si="11"/>
        <v>482</v>
      </c>
      <c r="O99" s="408" t="s">
        <v>2360</v>
      </c>
    </row>
    <row r="100" spans="1:15" ht="17.45" customHeight="1" x14ac:dyDescent="0.3">
      <c r="A100" s="396" t="s">
        <v>2602</v>
      </c>
      <c r="B100" s="255" t="s">
        <v>2602</v>
      </c>
      <c r="C100" s="256" t="s">
        <v>708</v>
      </c>
      <c r="D100" s="43">
        <v>1665</v>
      </c>
      <c r="E100" s="275">
        <v>1</v>
      </c>
      <c r="F100" s="258">
        <f t="shared" si="7"/>
        <v>1665</v>
      </c>
      <c r="G100" s="294" t="s">
        <v>2373</v>
      </c>
      <c r="H100" s="259">
        <f t="shared" si="8"/>
        <v>1500</v>
      </c>
      <c r="I100" s="259">
        <f t="shared" si="9"/>
        <v>2800</v>
      </c>
      <c r="J100" s="138" t="s">
        <v>26</v>
      </c>
      <c r="K100" s="138" t="s">
        <v>26</v>
      </c>
      <c r="L100" s="138" t="s">
        <v>26</v>
      </c>
      <c r="M100" s="40">
        <v>331</v>
      </c>
      <c r="N100" s="400">
        <f t="shared" si="11"/>
        <v>331</v>
      </c>
      <c r="O100" s="407" t="s">
        <v>2360</v>
      </c>
    </row>
    <row r="101" spans="1:15" ht="17.45" customHeight="1" x14ac:dyDescent="0.3">
      <c r="A101" s="397" t="s">
        <v>2603</v>
      </c>
      <c r="B101" s="267" t="s">
        <v>2603</v>
      </c>
      <c r="C101" s="265" t="s">
        <v>2604</v>
      </c>
      <c r="D101" s="41">
        <v>3675</v>
      </c>
      <c r="E101" s="269">
        <v>1</v>
      </c>
      <c r="F101" s="270">
        <f t="shared" si="7"/>
        <v>3675</v>
      </c>
      <c r="G101" s="295" t="s">
        <v>2383</v>
      </c>
      <c r="H101" s="271">
        <f t="shared" si="8"/>
        <v>5500</v>
      </c>
      <c r="I101" s="271">
        <f t="shared" si="9"/>
        <v>2800</v>
      </c>
      <c r="J101" s="140" t="s">
        <v>26</v>
      </c>
      <c r="K101" s="140" t="s">
        <v>26</v>
      </c>
      <c r="L101" s="138" t="s">
        <v>26</v>
      </c>
      <c r="M101" s="42">
        <v>694</v>
      </c>
      <c r="N101" s="401">
        <f t="shared" si="11"/>
        <v>694</v>
      </c>
      <c r="O101" s="408" t="s">
        <v>26</v>
      </c>
    </row>
    <row r="102" spans="1:15" ht="17.45" customHeight="1" x14ac:dyDescent="0.3">
      <c r="A102" s="396" t="s">
        <v>2605</v>
      </c>
      <c r="B102" s="255" t="s">
        <v>2605</v>
      </c>
      <c r="C102" s="256" t="s">
        <v>712</v>
      </c>
      <c r="D102" s="43">
        <v>49075</v>
      </c>
      <c r="E102" s="275">
        <v>1</v>
      </c>
      <c r="F102" s="258">
        <f t="shared" si="7"/>
        <v>49075</v>
      </c>
      <c r="G102" s="294" t="s">
        <v>2383</v>
      </c>
      <c r="H102" s="259">
        <f t="shared" si="8"/>
        <v>9500</v>
      </c>
      <c r="I102" s="259">
        <f t="shared" si="9"/>
        <v>3800</v>
      </c>
      <c r="J102" s="138" t="s">
        <v>26</v>
      </c>
      <c r="K102" s="138" t="s">
        <v>26</v>
      </c>
      <c r="L102" s="138" t="s">
        <v>26</v>
      </c>
      <c r="M102" s="40">
        <v>5444</v>
      </c>
      <c r="N102" s="400">
        <f t="shared" si="11"/>
        <v>5444</v>
      </c>
      <c r="O102" s="407" t="s">
        <v>26</v>
      </c>
    </row>
    <row r="103" spans="1:15" ht="17.45" customHeight="1" x14ac:dyDescent="0.3">
      <c r="A103" s="397" t="s">
        <v>2606</v>
      </c>
      <c r="B103" s="267" t="s">
        <v>2606</v>
      </c>
      <c r="C103" s="265" t="s">
        <v>727</v>
      </c>
      <c r="D103" s="41">
        <v>15924</v>
      </c>
      <c r="E103" s="269">
        <v>1</v>
      </c>
      <c r="F103" s="270">
        <f t="shared" si="7"/>
        <v>15924</v>
      </c>
      <c r="G103" s="295" t="s">
        <v>2383</v>
      </c>
      <c r="H103" s="271">
        <f t="shared" si="8"/>
        <v>8000</v>
      </c>
      <c r="I103" s="271">
        <f t="shared" si="9"/>
        <v>3400</v>
      </c>
      <c r="J103" s="140" t="s">
        <v>26</v>
      </c>
      <c r="K103" s="140" t="s">
        <v>26</v>
      </c>
      <c r="L103" s="138" t="s">
        <v>26</v>
      </c>
      <c r="M103" s="42">
        <v>4000</v>
      </c>
      <c r="N103" s="401">
        <f t="shared" si="11"/>
        <v>4000</v>
      </c>
      <c r="O103" s="408" t="s">
        <v>2360</v>
      </c>
    </row>
    <row r="104" spans="1:15" ht="17.45" customHeight="1" x14ac:dyDescent="0.3">
      <c r="A104" s="396" t="s">
        <v>2607</v>
      </c>
      <c r="B104" s="255" t="s">
        <v>2607</v>
      </c>
      <c r="C104" s="256" t="s">
        <v>732</v>
      </c>
      <c r="D104" s="43">
        <v>94000</v>
      </c>
      <c r="E104" s="275">
        <v>1</v>
      </c>
      <c r="F104" s="258">
        <f t="shared" si="7"/>
        <v>94000</v>
      </c>
      <c r="G104" s="294" t="s">
        <v>2383</v>
      </c>
      <c r="H104" s="259">
        <f t="shared" si="8"/>
        <v>12500</v>
      </c>
      <c r="I104" s="259">
        <f t="shared" si="9"/>
        <v>4600</v>
      </c>
      <c r="J104" s="138" t="s">
        <v>26</v>
      </c>
      <c r="K104" s="138" t="s">
        <v>26</v>
      </c>
      <c r="L104" s="138" t="s">
        <v>26</v>
      </c>
      <c r="M104" s="40">
        <v>15678</v>
      </c>
      <c r="N104" s="400">
        <f t="shared" si="11"/>
        <v>15678</v>
      </c>
      <c r="O104" s="407" t="s">
        <v>26</v>
      </c>
    </row>
    <row r="105" spans="1:15" ht="17.45" customHeight="1" x14ac:dyDescent="0.3">
      <c r="A105" s="397" t="s">
        <v>2608</v>
      </c>
      <c r="B105" s="267" t="s">
        <v>2608</v>
      </c>
      <c r="C105" s="265" t="s">
        <v>751</v>
      </c>
      <c r="D105" s="41">
        <v>32517</v>
      </c>
      <c r="E105" s="269">
        <v>1</v>
      </c>
      <c r="F105" s="270">
        <f t="shared" si="7"/>
        <v>32517</v>
      </c>
      <c r="G105" s="295" t="s">
        <v>2383</v>
      </c>
      <c r="H105" s="271">
        <f t="shared" si="8"/>
        <v>9500</v>
      </c>
      <c r="I105" s="271">
        <f t="shared" si="9"/>
        <v>3800</v>
      </c>
      <c r="J105" s="140" t="s">
        <v>26</v>
      </c>
      <c r="K105" s="140" t="s">
        <v>26</v>
      </c>
      <c r="L105" s="138" t="s">
        <v>26</v>
      </c>
      <c r="M105" s="42">
        <v>10907</v>
      </c>
      <c r="N105" s="401">
        <f t="shared" si="11"/>
        <v>10907</v>
      </c>
      <c r="O105" s="408" t="s">
        <v>2360</v>
      </c>
    </row>
    <row r="106" spans="1:15" ht="17.45" customHeight="1" x14ac:dyDescent="0.3">
      <c r="A106" s="396" t="s">
        <v>2609</v>
      </c>
      <c r="B106" s="255" t="s">
        <v>2609</v>
      </c>
      <c r="C106" s="256" t="s">
        <v>760</v>
      </c>
      <c r="D106" s="43">
        <v>41946</v>
      </c>
      <c r="E106" s="275">
        <v>1</v>
      </c>
      <c r="F106" s="258">
        <f t="shared" si="7"/>
        <v>41946</v>
      </c>
      <c r="G106" s="294" t="s">
        <v>2383</v>
      </c>
      <c r="H106" s="259">
        <f t="shared" si="8"/>
        <v>9500</v>
      </c>
      <c r="I106" s="259">
        <f t="shared" si="9"/>
        <v>3800</v>
      </c>
      <c r="J106" s="138" t="s">
        <v>26</v>
      </c>
      <c r="K106" s="138" t="s">
        <v>26</v>
      </c>
      <c r="L106" s="138" t="s">
        <v>26</v>
      </c>
      <c r="M106" s="40">
        <v>6117</v>
      </c>
      <c r="N106" s="400">
        <f t="shared" si="11"/>
        <v>6117</v>
      </c>
      <c r="O106" s="407" t="s">
        <v>26</v>
      </c>
    </row>
    <row r="107" spans="1:15" ht="17.45" customHeight="1" x14ac:dyDescent="0.3">
      <c r="A107" s="397" t="s">
        <v>2610</v>
      </c>
      <c r="B107" s="267" t="s">
        <v>2610</v>
      </c>
      <c r="C107" s="265" t="s">
        <v>769</v>
      </c>
      <c r="D107" s="41">
        <v>694</v>
      </c>
      <c r="E107" s="269">
        <v>1</v>
      </c>
      <c r="F107" s="270">
        <f t="shared" si="7"/>
        <v>694</v>
      </c>
      <c r="G107" s="295" t="s">
        <v>2373</v>
      </c>
      <c r="H107" s="271">
        <f t="shared" si="8"/>
        <v>1500</v>
      </c>
      <c r="I107" s="271">
        <f t="shared" si="9"/>
        <v>2800</v>
      </c>
      <c r="J107" s="140" t="s">
        <v>26</v>
      </c>
      <c r="K107" s="140" t="s">
        <v>26</v>
      </c>
      <c r="L107" s="138" t="s">
        <v>26</v>
      </c>
      <c r="M107" s="42">
        <v>145</v>
      </c>
      <c r="N107" s="401">
        <f t="shared" si="11"/>
        <v>145</v>
      </c>
      <c r="O107" s="408" t="s">
        <v>2360</v>
      </c>
    </row>
    <row r="108" spans="1:15" ht="17.45" customHeight="1" x14ac:dyDescent="0.3">
      <c r="A108" s="396" t="s">
        <v>2611</v>
      </c>
      <c r="B108" s="255" t="s">
        <v>2611</v>
      </c>
      <c r="C108" s="256" t="s">
        <v>773</v>
      </c>
      <c r="D108" s="43">
        <v>18618</v>
      </c>
      <c r="E108" s="275">
        <v>1</v>
      </c>
      <c r="F108" s="258">
        <f t="shared" si="7"/>
        <v>18618</v>
      </c>
      <c r="G108" s="294" t="s">
        <v>2383</v>
      </c>
      <c r="H108" s="259">
        <f t="shared" si="8"/>
        <v>8000</v>
      </c>
      <c r="I108" s="259">
        <f t="shared" si="9"/>
        <v>3400</v>
      </c>
      <c r="J108" s="138" t="s">
        <v>26</v>
      </c>
      <c r="K108" s="138" t="s">
        <v>26</v>
      </c>
      <c r="L108" s="138" t="s">
        <v>26</v>
      </c>
      <c r="M108" s="40">
        <v>3186</v>
      </c>
      <c r="N108" s="400">
        <f t="shared" si="11"/>
        <v>3186</v>
      </c>
      <c r="O108" s="407" t="s">
        <v>26</v>
      </c>
    </row>
    <row r="109" spans="1:15" ht="17.45" customHeight="1" x14ac:dyDescent="0.3">
      <c r="A109" s="397" t="s">
        <v>2612</v>
      </c>
      <c r="B109" s="267" t="s">
        <v>2612</v>
      </c>
      <c r="C109" s="265" t="s">
        <v>781</v>
      </c>
      <c r="D109" s="41">
        <v>72362</v>
      </c>
      <c r="E109" s="269">
        <v>1</v>
      </c>
      <c r="F109" s="270">
        <f t="shared" si="7"/>
        <v>72362</v>
      </c>
      <c r="G109" s="295" t="s">
        <v>2383</v>
      </c>
      <c r="H109" s="271">
        <f t="shared" si="8"/>
        <v>11000</v>
      </c>
      <c r="I109" s="271">
        <f t="shared" si="9"/>
        <v>4200</v>
      </c>
      <c r="J109" s="140" t="s">
        <v>26</v>
      </c>
      <c r="K109" s="140" t="s">
        <v>26</v>
      </c>
      <c r="L109" s="138" t="s">
        <v>26</v>
      </c>
      <c r="M109" s="42">
        <v>11648</v>
      </c>
      <c r="N109" s="401">
        <f t="shared" si="11"/>
        <v>11648</v>
      </c>
      <c r="O109" s="408" t="s">
        <v>26</v>
      </c>
    </row>
    <row r="110" spans="1:15" ht="17.45" customHeight="1" x14ac:dyDescent="0.3">
      <c r="A110" s="396" t="s">
        <v>2613</v>
      </c>
      <c r="B110" s="255" t="s">
        <v>2613</v>
      </c>
      <c r="C110" s="256" t="s">
        <v>797</v>
      </c>
      <c r="D110" s="43">
        <v>33261</v>
      </c>
      <c r="E110" s="275">
        <v>1</v>
      </c>
      <c r="F110" s="258">
        <f t="shared" si="7"/>
        <v>33261</v>
      </c>
      <c r="G110" s="294" t="s">
        <v>2383</v>
      </c>
      <c r="H110" s="259">
        <f t="shared" si="8"/>
        <v>9500</v>
      </c>
      <c r="I110" s="259">
        <f t="shared" si="9"/>
        <v>3800</v>
      </c>
      <c r="J110" s="138" t="s">
        <v>26</v>
      </c>
      <c r="K110" s="138" t="s">
        <v>26</v>
      </c>
      <c r="L110" s="138" t="s">
        <v>26</v>
      </c>
      <c r="M110" s="40">
        <v>4926</v>
      </c>
      <c r="N110" s="400">
        <f t="shared" si="11"/>
        <v>4926</v>
      </c>
      <c r="O110" s="407" t="s">
        <v>26</v>
      </c>
    </row>
    <row r="111" spans="1:15" ht="17.45" customHeight="1" x14ac:dyDescent="0.3">
      <c r="A111" s="397" t="s">
        <v>2614</v>
      </c>
      <c r="B111" s="267" t="s">
        <v>2614</v>
      </c>
      <c r="C111" s="265" t="s">
        <v>2615</v>
      </c>
      <c r="D111" s="41">
        <v>9206</v>
      </c>
      <c r="E111" s="269">
        <v>1</v>
      </c>
      <c r="F111" s="270">
        <f t="shared" si="7"/>
        <v>9206</v>
      </c>
      <c r="G111" s="295" t="s">
        <v>2383</v>
      </c>
      <c r="H111" s="271">
        <f t="shared" si="8"/>
        <v>7000</v>
      </c>
      <c r="I111" s="271">
        <f t="shared" si="9"/>
        <v>3200</v>
      </c>
      <c r="J111" s="140" t="s">
        <v>26</v>
      </c>
      <c r="K111" s="140" t="s">
        <v>26</v>
      </c>
      <c r="L111" s="138" t="s">
        <v>26</v>
      </c>
      <c r="M111" s="42">
        <v>1797</v>
      </c>
      <c r="N111" s="401">
        <f t="shared" si="11"/>
        <v>1797</v>
      </c>
      <c r="O111" s="408" t="s">
        <v>28</v>
      </c>
    </row>
    <row r="112" spans="1:15" ht="17.45" customHeight="1" x14ac:dyDescent="0.3">
      <c r="A112" s="396" t="s">
        <v>2616</v>
      </c>
      <c r="B112" s="255" t="s">
        <v>2616</v>
      </c>
      <c r="C112" s="256" t="s">
        <v>818</v>
      </c>
      <c r="D112" s="43">
        <v>21287</v>
      </c>
      <c r="E112" s="275">
        <v>1</v>
      </c>
      <c r="F112" s="258">
        <f t="shared" si="7"/>
        <v>21287</v>
      </c>
      <c r="G112" s="294" t="s">
        <v>2383</v>
      </c>
      <c r="H112" s="259">
        <f t="shared" si="8"/>
        <v>8000</v>
      </c>
      <c r="I112" s="259">
        <f t="shared" si="9"/>
        <v>3400</v>
      </c>
      <c r="J112" s="138" t="s">
        <v>26</v>
      </c>
      <c r="K112" s="138" t="s">
        <v>26</v>
      </c>
      <c r="L112" s="138" t="s">
        <v>26</v>
      </c>
      <c r="M112" s="40">
        <v>3891</v>
      </c>
      <c r="N112" s="400">
        <f t="shared" si="11"/>
        <v>3891</v>
      </c>
      <c r="O112" s="407" t="s">
        <v>2360</v>
      </c>
    </row>
    <row r="113" spans="1:15" ht="17.45" customHeight="1" x14ac:dyDescent="0.3">
      <c r="A113" s="397" t="s">
        <v>2617</v>
      </c>
      <c r="B113" s="267" t="s">
        <v>2617</v>
      </c>
      <c r="C113" s="265" t="s">
        <v>827</v>
      </c>
      <c r="D113" s="41">
        <v>8470</v>
      </c>
      <c r="E113" s="269">
        <v>1</v>
      </c>
      <c r="F113" s="270">
        <f t="shared" si="7"/>
        <v>8470</v>
      </c>
      <c r="G113" s="295" t="s">
        <v>2383</v>
      </c>
      <c r="H113" s="271">
        <f t="shared" si="8"/>
        <v>7000</v>
      </c>
      <c r="I113" s="271">
        <f t="shared" si="9"/>
        <v>3200</v>
      </c>
      <c r="J113" s="140" t="s">
        <v>26</v>
      </c>
      <c r="K113" s="140" t="s">
        <v>26</v>
      </c>
      <c r="L113" s="138" t="s">
        <v>26</v>
      </c>
      <c r="M113" s="42">
        <v>1487</v>
      </c>
      <c r="N113" s="401">
        <f t="shared" si="11"/>
        <v>1487</v>
      </c>
      <c r="O113" s="408" t="s">
        <v>26</v>
      </c>
    </row>
    <row r="114" spans="1:15" ht="17.45" customHeight="1" x14ac:dyDescent="0.3">
      <c r="A114" s="396" t="s">
        <v>2618</v>
      </c>
      <c r="B114" s="255" t="s">
        <v>2618</v>
      </c>
      <c r="C114" s="256" t="s">
        <v>2619</v>
      </c>
      <c r="D114" s="43">
        <v>1551</v>
      </c>
      <c r="E114" s="275">
        <v>1</v>
      </c>
      <c r="F114" s="258">
        <f t="shared" si="7"/>
        <v>1551</v>
      </c>
      <c r="G114" s="294" t="s">
        <v>2383</v>
      </c>
      <c r="H114" s="259">
        <f t="shared" si="8"/>
        <v>5500</v>
      </c>
      <c r="I114" s="259">
        <f t="shared" si="9"/>
        <v>2800</v>
      </c>
      <c r="J114" s="138" t="s">
        <v>26</v>
      </c>
      <c r="K114" s="138" t="s">
        <v>26</v>
      </c>
      <c r="L114" s="138" t="s">
        <v>26</v>
      </c>
      <c r="M114" s="40">
        <v>377</v>
      </c>
      <c r="N114" s="400">
        <f t="shared" si="11"/>
        <v>377</v>
      </c>
      <c r="O114" s="407" t="s">
        <v>2360</v>
      </c>
    </row>
    <row r="115" spans="1:15" ht="17.45" customHeight="1" x14ac:dyDescent="0.3">
      <c r="A115" s="397" t="s">
        <v>2620</v>
      </c>
      <c r="B115" s="267" t="s">
        <v>2620</v>
      </c>
      <c r="C115" s="265" t="s">
        <v>840</v>
      </c>
      <c r="D115" s="41">
        <v>29729</v>
      </c>
      <c r="E115" s="269">
        <v>1</v>
      </c>
      <c r="F115" s="270">
        <f t="shared" si="7"/>
        <v>29729</v>
      </c>
      <c r="G115" s="295" t="s">
        <v>2383</v>
      </c>
      <c r="H115" s="271">
        <f t="shared" si="8"/>
        <v>8000</v>
      </c>
      <c r="I115" s="271">
        <f t="shared" si="9"/>
        <v>3400</v>
      </c>
      <c r="J115" s="140" t="s">
        <v>26</v>
      </c>
      <c r="K115" s="140" t="s">
        <v>26</v>
      </c>
      <c r="L115" s="138" t="s">
        <v>26</v>
      </c>
      <c r="M115" s="42">
        <v>7504</v>
      </c>
      <c r="N115" s="401">
        <f t="shared" si="11"/>
        <v>7504</v>
      </c>
      <c r="O115" s="408" t="s">
        <v>26</v>
      </c>
    </row>
    <row r="116" spans="1:15" ht="17.45" customHeight="1" x14ac:dyDescent="0.3">
      <c r="A116" s="396" t="s">
        <v>2621</v>
      </c>
      <c r="B116" s="255" t="s">
        <v>2621</v>
      </c>
      <c r="C116" s="256" t="s">
        <v>2622</v>
      </c>
      <c r="D116" s="43">
        <v>960</v>
      </c>
      <c r="E116" s="275">
        <v>1</v>
      </c>
      <c r="F116" s="258">
        <f t="shared" si="7"/>
        <v>960</v>
      </c>
      <c r="G116" s="294" t="s">
        <v>2383</v>
      </c>
      <c r="H116" s="259">
        <f t="shared" si="8"/>
        <v>5500</v>
      </c>
      <c r="I116" s="259">
        <f t="shared" si="9"/>
        <v>2800</v>
      </c>
      <c r="J116" s="138" t="s">
        <v>26</v>
      </c>
      <c r="K116" s="138" t="s">
        <v>26</v>
      </c>
      <c r="L116" s="138" t="s">
        <v>26</v>
      </c>
      <c r="M116" s="40">
        <v>253</v>
      </c>
      <c r="N116" s="400">
        <f t="shared" si="11"/>
        <v>253</v>
      </c>
      <c r="O116" s="407" t="s">
        <v>2360</v>
      </c>
    </row>
    <row r="117" spans="1:15" ht="17.45" customHeight="1" x14ac:dyDescent="0.3">
      <c r="A117" s="397" t="s">
        <v>2623</v>
      </c>
      <c r="B117" s="267" t="s">
        <v>2623</v>
      </c>
      <c r="C117" s="265" t="s">
        <v>848</v>
      </c>
      <c r="D117" s="41">
        <v>70</v>
      </c>
      <c r="E117" s="269">
        <v>1</v>
      </c>
      <c r="F117" s="270">
        <f t="shared" si="7"/>
        <v>70</v>
      </c>
      <c r="G117" s="295" t="s">
        <v>2373</v>
      </c>
      <c r="H117" s="271">
        <f t="shared" si="8"/>
        <v>1500</v>
      </c>
      <c r="I117" s="271">
        <f t="shared" si="9"/>
        <v>2800</v>
      </c>
      <c r="J117" s="140" t="s">
        <v>26</v>
      </c>
      <c r="K117" s="140" t="s">
        <v>26</v>
      </c>
      <c r="L117" s="138" t="s">
        <v>26</v>
      </c>
      <c r="M117" s="42">
        <v>28</v>
      </c>
      <c r="N117" s="401">
        <f t="shared" ref="N117:N148" si="12">E117*M117</f>
        <v>28</v>
      </c>
      <c r="O117" s="408" t="s">
        <v>2360</v>
      </c>
    </row>
    <row r="118" spans="1:15" ht="17.45" customHeight="1" x14ac:dyDescent="0.3">
      <c r="A118" s="396" t="s">
        <v>2624</v>
      </c>
      <c r="B118" s="255" t="s">
        <v>2624</v>
      </c>
      <c r="C118" s="256" t="s">
        <v>850</v>
      </c>
      <c r="D118" s="43">
        <v>19664</v>
      </c>
      <c r="E118" s="275">
        <v>1</v>
      </c>
      <c r="F118" s="258">
        <f t="shared" si="7"/>
        <v>19664</v>
      </c>
      <c r="G118" s="294" t="s">
        <v>2383</v>
      </c>
      <c r="H118" s="259">
        <f t="shared" si="8"/>
        <v>8000</v>
      </c>
      <c r="I118" s="259">
        <f t="shared" si="9"/>
        <v>3400</v>
      </c>
      <c r="J118" s="138" t="s">
        <v>26</v>
      </c>
      <c r="K118" s="138" t="s">
        <v>26</v>
      </c>
      <c r="L118" s="138" t="s">
        <v>26</v>
      </c>
      <c r="M118" s="40">
        <v>2881</v>
      </c>
      <c r="N118" s="400">
        <f t="shared" si="12"/>
        <v>2881</v>
      </c>
      <c r="O118" s="407" t="s">
        <v>26</v>
      </c>
    </row>
    <row r="119" spans="1:15" ht="17.45" customHeight="1" x14ac:dyDescent="0.3">
      <c r="A119" s="397" t="s">
        <v>2625</v>
      </c>
      <c r="B119" s="267" t="s">
        <v>2625</v>
      </c>
      <c r="C119" s="265" t="s">
        <v>857</v>
      </c>
      <c r="D119" s="41">
        <v>6110</v>
      </c>
      <c r="E119" s="269">
        <v>1</v>
      </c>
      <c r="F119" s="270">
        <f t="shared" si="7"/>
        <v>6110</v>
      </c>
      <c r="G119" s="295" t="s">
        <v>2383</v>
      </c>
      <c r="H119" s="271">
        <f t="shared" si="8"/>
        <v>7000</v>
      </c>
      <c r="I119" s="271">
        <f t="shared" si="9"/>
        <v>3200</v>
      </c>
      <c r="J119" s="140" t="s">
        <v>26</v>
      </c>
      <c r="K119" s="140" t="s">
        <v>26</v>
      </c>
      <c r="L119" s="138" t="s">
        <v>26</v>
      </c>
      <c r="M119" s="42">
        <v>1219</v>
      </c>
      <c r="N119" s="401">
        <f t="shared" si="12"/>
        <v>1219</v>
      </c>
      <c r="O119" s="408" t="s">
        <v>2360</v>
      </c>
    </row>
    <row r="120" spans="1:15" ht="17.45" customHeight="1" x14ac:dyDescent="0.3">
      <c r="A120" s="396" t="s">
        <v>2626</v>
      </c>
      <c r="B120" s="255" t="s">
        <v>2626</v>
      </c>
      <c r="C120" s="256" t="s">
        <v>2627</v>
      </c>
      <c r="D120" s="43">
        <v>1538</v>
      </c>
      <c r="E120" s="275">
        <v>1</v>
      </c>
      <c r="F120" s="258">
        <f t="shared" si="7"/>
        <v>1538</v>
      </c>
      <c r="G120" s="294" t="s">
        <v>2373</v>
      </c>
      <c r="H120" s="259">
        <f t="shared" si="8"/>
        <v>1500</v>
      </c>
      <c r="I120" s="259">
        <f t="shared" si="9"/>
        <v>2800</v>
      </c>
      <c r="J120" s="138" t="s">
        <v>26</v>
      </c>
      <c r="K120" s="138" t="s">
        <v>26</v>
      </c>
      <c r="L120" s="138" t="s">
        <v>26</v>
      </c>
      <c r="M120" s="40">
        <v>300</v>
      </c>
      <c r="N120" s="400">
        <f t="shared" si="12"/>
        <v>300</v>
      </c>
      <c r="O120" s="407" t="s">
        <v>2360</v>
      </c>
    </row>
    <row r="121" spans="1:15" ht="17.45" customHeight="1" x14ac:dyDescent="0.3">
      <c r="A121" s="397" t="s">
        <v>2628</v>
      </c>
      <c r="B121" s="267" t="s">
        <v>2628</v>
      </c>
      <c r="C121" s="265" t="s">
        <v>2629</v>
      </c>
      <c r="D121" s="41">
        <v>7172</v>
      </c>
      <c r="E121" s="269">
        <v>1</v>
      </c>
      <c r="F121" s="270">
        <f t="shared" si="7"/>
        <v>7172</v>
      </c>
      <c r="G121" s="295" t="s">
        <v>2373</v>
      </c>
      <c r="H121" s="271">
        <f t="shared" si="8"/>
        <v>1500</v>
      </c>
      <c r="I121" s="271">
        <f t="shared" si="9"/>
        <v>3200</v>
      </c>
      <c r="J121" s="140" t="s">
        <v>26</v>
      </c>
      <c r="K121" s="140" t="s">
        <v>26</v>
      </c>
      <c r="L121" s="138" t="s">
        <v>26</v>
      </c>
      <c r="M121" s="42">
        <v>1981</v>
      </c>
      <c r="N121" s="401">
        <f t="shared" si="12"/>
        <v>1981</v>
      </c>
      <c r="O121" s="408" t="s">
        <v>2360</v>
      </c>
    </row>
    <row r="122" spans="1:15" ht="17.45" customHeight="1" x14ac:dyDescent="0.3">
      <c r="A122" s="396" t="s">
        <v>2630</v>
      </c>
      <c r="B122" s="255" t="s">
        <v>2630</v>
      </c>
      <c r="C122" s="256" t="s">
        <v>870</v>
      </c>
      <c r="D122" s="43">
        <v>17768</v>
      </c>
      <c r="E122" s="275">
        <v>1</v>
      </c>
      <c r="F122" s="258">
        <f t="shared" si="7"/>
        <v>17768</v>
      </c>
      <c r="G122" s="294" t="s">
        <v>2383</v>
      </c>
      <c r="H122" s="259">
        <f t="shared" si="8"/>
        <v>8000</v>
      </c>
      <c r="I122" s="259">
        <f t="shared" si="9"/>
        <v>3400</v>
      </c>
      <c r="J122" s="138" t="s">
        <v>26</v>
      </c>
      <c r="K122" s="138" t="s">
        <v>26</v>
      </c>
      <c r="L122" s="138" t="s">
        <v>26</v>
      </c>
      <c r="M122" s="40">
        <v>3971</v>
      </c>
      <c r="N122" s="400">
        <f t="shared" si="12"/>
        <v>3971</v>
      </c>
      <c r="O122" s="407" t="s">
        <v>2360</v>
      </c>
    </row>
    <row r="123" spans="1:15" ht="17.45" customHeight="1" x14ac:dyDescent="0.3">
      <c r="A123" s="397" t="s">
        <v>2631</v>
      </c>
      <c r="B123" s="267" t="s">
        <v>2631</v>
      </c>
      <c r="C123" s="265" t="s">
        <v>2632</v>
      </c>
      <c r="D123" s="41">
        <v>11315</v>
      </c>
      <c r="E123" s="269">
        <v>1</v>
      </c>
      <c r="F123" s="270">
        <f t="shared" si="7"/>
        <v>11315</v>
      </c>
      <c r="G123" s="295" t="s">
        <v>2383</v>
      </c>
      <c r="H123" s="271">
        <f t="shared" si="8"/>
        <v>7000</v>
      </c>
      <c r="I123" s="271">
        <f t="shared" si="9"/>
        <v>3200</v>
      </c>
      <c r="J123" s="140" t="s">
        <v>26</v>
      </c>
      <c r="K123" s="140" t="s">
        <v>26</v>
      </c>
      <c r="L123" s="138" t="s">
        <v>26</v>
      </c>
      <c r="M123" s="42">
        <v>1726</v>
      </c>
      <c r="N123" s="401">
        <f t="shared" si="12"/>
        <v>1726</v>
      </c>
      <c r="O123" s="408" t="s">
        <v>26</v>
      </c>
    </row>
    <row r="124" spans="1:15" ht="17.45" customHeight="1" x14ac:dyDescent="0.3">
      <c r="A124" s="396" t="s">
        <v>2633</v>
      </c>
      <c r="B124" s="255" t="s">
        <v>2633</v>
      </c>
      <c r="C124" s="256" t="s">
        <v>2634</v>
      </c>
      <c r="D124" s="43">
        <v>6752</v>
      </c>
      <c r="E124" s="275">
        <v>1</v>
      </c>
      <c r="F124" s="258">
        <f t="shared" si="7"/>
        <v>6752</v>
      </c>
      <c r="G124" s="294" t="s">
        <v>2383</v>
      </c>
      <c r="H124" s="259">
        <f t="shared" si="8"/>
        <v>7000</v>
      </c>
      <c r="I124" s="259">
        <f t="shared" si="9"/>
        <v>3200</v>
      </c>
      <c r="J124" s="138" t="s">
        <v>26</v>
      </c>
      <c r="K124" s="138" t="s">
        <v>26</v>
      </c>
      <c r="L124" s="138" t="s">
        <v>26</v>
      </c>
      <c r="M124" s="40">
        <v>1358</v>
      </c>
      <c r="N124" s="400">
        <f t="shared" si="12"/>
        <v>1358</v>
      </c>
      <c r="O124" s="407" t="s">
        <v>26</v>
      </c>
    </row>
    <row r="125" spans="1:15" ht="17.45" customHeight="1" x14ac:dyDescent="0.3">
      <c r="A125" s="397" t="s">
        <v>2635</v>
      </c>
      <c r="B125" s="267" t="s">
        <v>2635</v>
      </c>
      <c r="C125" s="265" t="s">
        <v>883</v>
      </c>
      <c r="D125" s="41">
        <v>5325</v>
      </c>
      <c r="E125" s="269">
        <v>1</v>
      </c>
      <c r="F125" s="270">
        <f t="shared" si="7"/>
        <v>5325</v>
      </c>
      <c r="G125" s="295" t="s">
        <v>2383</v>
      </c>
      <c r="H125" s="271">
        <f t="shared" si="8"/>
        <v>7000</v>
      </c>
      <c r="I125" s="271">
        <f t="shared" si="9"/>
        <v>3200</v>
      </c>
      <c r="J125" s="140" t="s">
        <v>26</v>
      </c>
      <c r="K125" s="140" t="s">
        <v>26</v>
      </c>
      <c r="L125" s="138" t="s">
        <v>26</v>
      </c>
      <c r="M125" s="42">
        <v>1325</v>
      </c>
      <c r="N125" s="401">
        <f t="shared" si="12"/>
        <v>1325</v>
      </c>
      <c r="O125" s="408" t="s">
        <v>2360</v>
      </c>
    </row>
    <row r="126" spans="1:15" ht="17.45" customHeight="1" x14ac:dyDescent="0.3">
      <c r="A126" s="396" t="s">
        <v>2636</v>
      </c>
      <c r="B126" s="255" t="s">
        <v>2636</v>
      </c>
      <c r="C126" s="256" t="s">
        <v>886</v>
      </c>
      <c r="D126" s="43">
        <v>7749</v>
      </c>
      <c r="E126" s="275">
        <v>1</v>
      </c>
      <c r="F126" s="258">
        <f t="shared" si="7"/>
        <v>7749</v>
      </c>
      <c r="G126" s="294" t="s">
        <v>2383</v>
      </c>
      <c r="H126" s="259">
        <f t="shared" si="8"/>
        <v>7000</v>
      </c>
      <c r="I126" s="259">
        <f t="shared" si="9"/>
        <v>3200</v>
      </c>
      <c r="J126" s="138" t="s">
        <v>26</v>
      </c>
      <c r="K126" s="138" t="s">
        <v>26</v>
      </c>
      <c r="L126" s="138" t="s">
        <v>26</v>
      </c>
      <c r="M126" s="40">
        <v>1498</v>
      </c>
      <c r="N126" s="400">
        <f t="shared" si="12"/>
        <v>1498</v>
      </c>
      <c r="O126" s="407" t="s">
        <v>28</v>
      </c>
    </row>
    <row r="127" spans="1:15" ht="17.45" customHeight="1" x14ac:dyDescent="0.3">
      <c r="A127" s="397" t="s">
        <v>2637</v>
      </c>
      <c r="B127" s="267" t="s">
        <v>2637</v>
      </c>
      <c r="C127" s="265" t="s">
        <v>2638</v>
      </c>
      <c r="D127" s="41">
        <v>7561</v>
      </c>
      <c r="E127" s="269">
        <v>1</v>
      </c>
      <c r="F127" s="270">
        <f t="shared" si="7"/>
        <v>7561</v>
      </c>
      <c r="G127" s="295" t="s">
        <v>2383</v>
      </c>
      <c r="H127" s="271">
        <f t="shared" si="8"/>
        <v>7000</v>
      </c>
      <c r="I127" s="271">
        <f t="shared" si="9"/>
        <v>3200</v>
      </c>
      <c r="J127" s="140" t="s">
        <v>26</v>
      </c>
      <c r="K127" s="140" t="s">
        <v>26</v>
      </c>
      <c r="L127" s="138" t="s">
        <v>26</v>
      </c>
      <c r="M127" s="42">
        <v>1337</v>
      </c>
      <c r="N127" s="401">
        <f t="shared" si="12"/>
        <v>1337</v>
      </c>
      <c r="O127" s="408" t="s">
        <v>26</v>
      </c>
    </row>
    <row r="128" spans="1:15" ht="17.45" customHeight="1" x14ac:dyDescent="0.3">
      <c r="A128" s="396" t="s">
        <v>2639</v>
      </c>
      <c r="B128" s="255" t="s">
        <v>2639</v>
      </c>
      <c r="C128" s="256" t="s">
        <v>2640</v>
      </c>
      <c r="D128" s="43">
        <v>4966</v>
      </c>
      <c r="E128" s="275">
        <v>1</v>
      </c>
      <c r="F128" s="258">
        <f t="shared" si="7"/>
        <v>4966</v>
      </c>
      <c r="G128" s="294" t="s">
        <v>2383</v>
      </c>
      <c r="H128" s="259">
        <f t="shared" si="8"/>
        <v>5500</v>
      </c>
      <c r="I128" s="259">
        <f t="shared" si="9"/>
        <v>2800</v>
      </c>
      <c r="J128" s="138" t="s">
        <v>26</v>
      </c>
      <c r="K128" s="138" t="s">
        <v>26</v>
      </c>
      <c r="L128" s="138" t="s">
        <v>26</v>
      </c>
      <c r="M128" s="40">
        <v>1301</v>
      </c>
      <c r="N128" s="400">
        <f t="shared" si="12"/>
        <v>1301</v>
      </c>
      <c r="O128" s="407" t="s">
        <v>2360</v>
      </c>
    </row>
    <row r="129" spans="1:15" ht="17.45" customHeight="1" x14ac:dyDescent="0.3">
      <c r="A129" s="397" t="s">
        <v>2641</v>
      </c>
      <c r="B129" s="267" t="s">
        <v>2641</v>
      </c>
      <c r="C129" s="265" t="s">
        <v>471</v>
      </c>
      <c r="D129" s="41">
        <v>757</v>
      </c>
      <c r="E129" s="269">
        <v>1</v>
      </c>
      <c r="F129" s="270">
        <f t="shared" si="7"/>
        <v>757</v>
      </c>
      <c r="G129" s="295" t="s">
        <v>2373</v>
      </c>
      <c r="H129" s="271">
        <f t="shared" si="8"/>
        <v>1500</v>
      </c>
      <c r="I129" s="271">
        <f t="shared" si="9"/>
        <v>2800</v>
      </c>
      <c r="J129" s="140" t="s">
        <v>26</v>
      </c>
      <c r="K129" s="140" t="s">
        <v>26</v>
      </c>
      <c r="L129" s="138" t="s">
        <v>26</v>
      </c>
      <c r="M129" s="42">
        <v>202</v>
      </c>
      <c r="N129" s="401">
        <f t="shared" si="12"/>
        <v>202</v>
      </c>
      <c r="O129" s="408" t="s">
        <v>2360</v>
      </c>
    </row>
    <row r="130" spans="1:15" ht="17.45" customHeight="1" x14ac:dyDescent="0.3">
      <c r="A130" s="396" t="s">
        <v>2642</v>
      </c>
      <c r="B130" s="255" t="s">
        <v>2642</v>
      </c>
      <c r="C130" s="256" t="s">
        <v>906</v>
      </c>
      <c r="D130" s="43">
        <v>14833</v>
      </c>
      <c r="E130" s="275">
        <v>1</v>
      </c>
      <c r="F130" s="258">
        <f t="shared" si="7"/>
        <v>14833</v>
      </c>
      <c r="G130" s="294" t="s">
        <v>2383</v>
      </c>
      <c r="H130" s="259">
        <f t="shared" si="8"/>
        <v>7000</v>
      </c>
      <c r="I130" s="259">
        <f t="shared" si="9"/>
        <v>3200</v>
      </c>
      <c r="J130" s="138" t="s">
        <v>26</v>
      </c>
      <c r="K130" s="138" t="s">
        <v>26</v>
      </c>
      <c r="L130" s="138" t="s">
        <v>26</v>
      </c>
      <c r="M130" s="40">
        <v>2704</v>
      </c>
      <c r="N130" s="400">
        <f t="shared" si="12"/>
        <v>2704</v>
      </c>
      <c r="O130" s="407" t="s">
        <v>26</v>
      </c>
    </row>
    <row r="131" spans="1:15" ht="17.45" customHeight="1" x14ac:dyDescent="0.3">
      <c r="A131" s="397" t="s">
        <v>2643</v>
      </c>
      <c r="B131" s="267" t="s">
        <v>2643</v>
      </c>
      <c r="C131" s="265" t="s">
        <v>2644</v>
      </c>
      <c r="D131" s="41">
        <v>10639</v>
      </c>
      <c r="E131" s="269">
        <v>1</v>
      </c>
      <c r="F131" s="270">
        <f t="shared" ref="F131:F193" si="13">D131*E131</f>
        <v>10639</v>
      </c>
      <c r="G131" s="295" t="s">
        <v>2383</v>
      </c>
      <c r="H131" s="271">
        <f t="shared" ref="H131:H194" si="14">IF(G131="No", 1500,IF(F131&lt;5000,$R$6,IF(F131&lt;15000,$R$7,IF(F131&lt;30000,$R$8,IF(F131&lt;50000,$R$9,IF(F131&lt;90000,$R$10,IF(F131&lt;500000,$R$11,$R$12)))))))</f>
        <v>7000</v>
      </c>
      <c r="I131" s="271">
        <f t="shared" ref="I131:I194" si="15">IF(F131&lt;5000,$T$6,IF(F131&lt;15000,$T$7,IF(F131&lt;30000,$T$8,IF(F131&lt;50000,$T$9,IF(F131&lt;90000,$T$10,IF(F131&lt;500000,$T$11,$T$12))))))</f>
        <v>3200</v>
      </c>
      <c r="J131" s="140" t="s">
        <v>26</v>
      </c>
      <c r="K131" s="140" t="s">
        <v>26</v>
      </c>
      <c r="L131" s="138" t="s">
        <v>26</v>
      </c>
      <c r="M131" s="42">
        <v>2002</v>
      </c>
      <c r="N131" s="401">
        <f t="shared" si="12"/>
        <v>2002</v>
      </c>
      <c r="O131" s="408" t="s">
        <v>26</v>
      </c>
    </row>
    <row r="132" spans="1:15" ht="17.45" customHeight="1" x14ac:dyDescent="0.3">
      <c r="A132" s="396" t="s">
        <v>2645</v>
      </c>
      <c r="B132" s="255" t="s">
        <v>2645</v>
      </c>
      <c r="C132" s="256" t="s">
        <v>2646</v>
      </c>
      <c r="D132" s="43">
        <v>2667</v>
      </c>
      <c r="E132" s="275">
        <v>1</v>
      </c>
      <c r="F132" s="258">
        <f t="shared" si="13"/>
        <v>2667</v>
      </c>
      <c r="G132" s="294" t="s">
        <v>2373</v>
      </c>
      <c r="H132" s="259">
        <f t="shared" si="14"/>
        <v>1500</v>
      </c>
      <c r="I132" s="259">
        <f t="shared" si="15"/>
        <v>2800</v>
      </c>
      <c r="J132" s="138" t="s">
        <v>26</v>
      </c>
      <c r="K132" s="138" t="s">
        <v>26</v>
      </c>
      <c r="L132" s="138" t="s">
        <v>26</v>
      </c>
      <c r="M132" s="40">
        <v>563</v>
      </c>
      <c r="N132" s="400">
        <f t="shared" si="12"/>
        <v>563</v>
      </c>
      <c r="O132" s="407" t="s">
        <v>2360</v>
      </c>
    </row>
    <row r="133" spans="1:15" ht="17.45" customHeight="1" x14ac:dyDescent="0.3">
      <c r="A133" s="397" t="s">
        <v>2647</v>
      </c>
      <c r="B133" s="267" t="s">
        <v>2647</v>
      </c>
      <c r="C133" s="265" t="s">
        <v>911</v>
      </c>
      <c r="D133" s="41">
        <v>6851</v>
      </c>
      <c r="E133" s="269">
        <v>1</v>
      </c>
      <c r="F133" s="270">
        <f t="shared" si="13"/>
        <v>6851</v>
      </c>
      <c r="G133" s="295" t="s">
        <v>2383</v>
      </c>
      <c r="H133" s="271">
        <f t="shared" si="14"/>
        <v>7000</v>
      </c>
      <c r="I133" s="271">
        <f t="shared" si="15"/>
        <v>3200</v>
      </c>
      <c r="J133" s="140" t="s">
        <v>26</v>
      </c>
      <c r="K133" s="140" t="s">
        <v>26</v>
      </c>
      <c r="L133" s="138" t="s">
        <v>26</v>
      </c>
      <c r="M133" s="42">
        <v>1323</v>
      </c>
      <c r="N133" s="401">
        <f t="shared" si="12"/>
        <v>1323</v>
      </c>
      <c r="O133" s="408" t="s">
        <v>26</v>
      </c>
    </row>
    <row r="134" spans="1:15" ht="17.45" customHeight="1" x14ac:dyDescent="0.3">
      <c r="A134" s="396" t="s">
        <v>2648</v>
      </c>
      <c r="B134" s="255" t="s">
        <v>2648</v>
      </c>
      <c r="C134" s="256" t="s">
        <v>2649</v>
      </c>
      <c r="D134" s="43">
        <v>13440</v>
      </c>
      <c r="E134" s="275">
        <v>1</v>
      </c>
      <c r="F134" s="258">
        <f t="shared" si="13"/>
        <v>13440</v>
      </c>
      <c r="G134" s="294" t="s">
        <v>2383</v>
      </c>
      <c r="H134" s="259">
        <f t="shared" si="14"/>
        <v>7000</v>
      </c>
      <c r="I134" s="259">
        <f t="shared" si="15"/>
        <v>3200</v>
      </c>
      <c r="J134" s="138" t="s">
        <v>26</v>
      </c>
      <c r="K134" s="138" t="s">
        <v>26</v>
      </c>
      <c r="L134" s="138" t="s">
        <v>26</v>
      </c>
      <c r="M134" s="40">
        <v>4785</v>
      </c>
      <c r="N134" s="400">
        <f t="shared" si="12"/>
        <v>4785</v>
      </c>
      <c r="O134" s="407" t="s">
        <v>2360</v>
      </c>
    </row>
    <row r="135" spans="1:15" ht="17.45" customHeight="1" x14ac:dyDescent="0.3">
      <c r="A135" s="397" t="s">
        <v>2650</v>
      </c>
      <c r="B135" s="267" t="s">
        <v>2650</v>
      </c>
      <c r="C135" s="265" t="s">
        <v>915</v>
      </c>
      <c r="D135" s="41">
        <v>3352</v>
      </c>
      <c r="E135" s="269">
        <v>1</v>
      </c>
      <c r="F135" s="270">
        <f t="shared" si="13"/>
        <v>3352</v>
      </c>
      <c r="G135" s="295" t="s">
        <v>2383</v>
      </c>
      <c r="H135" s="271">
        <f t="shared" si="14"/>
        <v>5500</v>
      </c>
      <c r="I135" s="271">
        <f t="shared" si="15"/>
        <v>2800</v>
      </c>
      <c r="J135" s="140" t="s">
        <v>26</v>
      </c>
      <c r="K135" s="140" t="s">
        <v>26</v>
      </c>
      <c r="L135" s="138" t="s">
        <v>26</v>
      </c>
      <c r="M135" s="42">
        <v>928</v>
      </c>
      <c r="N135" s="401">
        <f t="shared" si="12"/>
        <v>928</v>
      </c>
      <c r="O135" s="408" t="s">
        <v>2360</v>
      </c>
    </row>
    <row r="136" spans="1:15" ht="17.45" customHeight="1" x14ac:dyDescent="0.3">
      <c r="A136" s="396" t="s">
        <v>2651</v>
      </c>
      <c r="B136" s="255" t="s">
        <v>2651</v>
      </c>
      <c r="C136" s="256" t="s">
        <v>918</v>
      </c>
      <c r="D136" s="43">
        <v>67787</v>
      </c>
      <c r="E136" s="275">
        <v>1</v>
      </c>
      <c r="F136" s="258">
        <f t="shared" si="13"/>
        <v>67787</v>
      </c>
      <c r="G136" s="294" t="s">
        <v>2383</v>
      </c>
      <c r="H136" s="259">
        <f t="shared" si="14"/>
        <v>11000</v>
      </c>
      <c r="I136" s="259">
        <f t="shared" si="15"/>
        <v>4200</v>
      </c>
      <c r="J136" s="138" t="s">
        <v>26</v>
      </c>
      <c r="K136" s="138" t="s">
        <v>26</v>
      </c>
      <c r="L136" s="138" t="s">
        <v>26</v>
      </c>
      <c r="M136" s="40">
        <v>10554</v>
      </c>
      <c r="N136" s="400">
        <f t="shared" si="12"/>
        <v>10554</v>
      </c>
      <c r="O136" s="407" t="s">
        <v>26</v>
      </c>
    </row>
    <row r="137" spans="1:15" ht="17.45" customHeight="1" x14ac:dyDescent="0.3">
      <c r="A137" s="397" t="s">
        <v>2652</v>
      </c>
      <c r="B137" s="267" t="s">
        <v>2652</v>
      </c>
      <c r="C137" s="265" t="s">
        <v>2653</v>
      </c>
      <c r="D137" s="41">
        <v>353</v>
      </c>
      <c r="E137" s="269">
        <v>1</v>
      </c>
      <c r="F137" s="270">
        <f t="shared" si="13"/>
        <v>353</v>
      </c>
      <c r="G137" s="295" t="s">
        <v>2373</v>
      </c>
      <c r="H137" s="271">
        <f t="shared" si="14"/>
        <v>1500</v>
      </c>
      <c r="I137" s="271">
        <f t="shared" si="15"/>
        <v>2800</v>
      </c>
      <c r="J137" s="140" t="s">
        <v>26</v>
      </c>
      <c r="K137" s="140" t="s">
        <v>26</v>
      </c>
      <c r="L137" s="138" t="s">
        <v>26</v>
      </c>
      <c r="M137" s="42">
        <v>107</v>
      </c>
      <c r="N137" s="401">
        <f t="shared" si="12"/>
        <v>107</v>
      </c>
      <c r="O137" s="408" t="s">
        <v>2360</v>
      </c>
    </row>
    <row r="138" spans="1:15" ht="17.45" customHeight="1" x14ac:dyDescent="0.3">
      <c r="A138" s="396" t="s">
        <v>2654</v>
      </c>
      <c r="B138" s="255" t="s">
        <v>2654</v>
      </c>
      <c r="C138" s="256" t="s">
        <v>2655</v>
      </c>
      <c r="D138" s="43">
        <v>723</v>
      </c>
      <c r="E138" s="275">
        <v>1</v>
      </c>
      <c r="F138" s="258">
        <f t="shared" si="13"/>
        <v>723</v>
      </c>
      <c r="G138" s="294" t="s">
        <v>2383</v>
      </c>
      <c r="H138" s="259">
        <f t="shared" si="14"/>
        <v>5500</v>
      </c>
      <c r="I138" s="259">
        <f t="shared" si="15"/>
        <v>2800</v>
      </c>
      <c r="J138" s="138" t="s">
        <v>26</v>
      </c>
      <c r="K138" s="138" t="s">
        <v>28</v>
      </c>
      <c r="L138" s="138" t="s">
        <v>26</v>
      </c>
      <c r="M138" s="40">
        <v>188</v>
      </c>
      <c r="N138" s="400">
        <f t="shared" si="12"/>
        <v>188</v>
      </c>
      <c r="O138" s="407" t="s">
        <v>2360</v>
      </c>
    </row>
    <row r="139" spans="1:15" ht="17.45" customHeight="1" x14ac:dyDescent="0.3">
      <c r="A139" s="397" t="s">
        <v>2656</v>
      </c>
      <c r="B139" s="267" t="s">
        <v>2656</v>
      </c>
      <c r="C139" s="265" t="s">
        <v>941</v>
      </c>
      <c r="D139" s="41">
        <v>24284</v>
      </c>
      <c r="E139" s="269">
        <v>1</v>
      </c>
      <c r="F139" s="270">
        <f t="shared" si="13"/>
        <v>24284</v>
      </c>
      <c r="G139" s="295" t="s">
        <v>2383</v>
      </c>
      <c r="H139" s="271">
        <f t="shared" si="14"/>
        <v>8000</v>
      </c>
      <c r="I139" s="271">
        <f t="shared" si="15"/>
        <v>3400</v>
      </c>
      <c r="J139" s="140" t="s">
        <v>26</v>
      </c>
      <c r="K139" s="140" t="s">
        <v>26</v>
      </c>
      <c r="L139" s="138" t="s">
        <v>26</v>
      </c>
      <c r="M139" s="42">
        <v>5565</v>
      </c>
      <c r="N139" s="401">
        <f t="shared" si="12"/>
        <v>5565</v>
      </c>
      <c r="O139" s="408" t="s">
        <v>26</v>
      </c>
    </row>
    <row r="140" spans="1:15" ht="17.45" customHeight="1" x14ac:dyDescent="0.3">
      <c r="A140" s="396" t="s">
        <v>2657</v>
      </c>
      <c r="B140" s="255" t="s">
        <v>2657</v>
      </c>
      <c r="C140" s="256" t="s">
        <v>2658</v>
      </c>
      <c r="D140" s="43">
        <v>1919</v>
      </c>
      <c r="E140" s="275">
        <v>1</v>
      </c>
      <c r="F140" s="258">
        <f t="shared" si="13"/>
        <v>1919</v>
      </c>
      <c r="G140" s="294" t="s">
        <v>2373</v>
      </c>
      <c r="H140" s="259">
        <f t="shared" si="14"/>
        <v>1500</v>
      </c>
      <c r="I140" s="259">
        <f t="shared" si="15"/>
        <v>2800</v>
      </c>
      <c r="J140" s="138" t="s">
        <v>26</v>
      </c>
      <c r="K140" s="138" t="s">
        <v>26</v>
      </c>
      <c r="L140" s="138" t="s">
        <v>26</v>
      </c>
      <c r="M140" s="40">
        <v>483</v>
      </c>
      <c r="N140" s="400">
        <f t="shared" si="12"/>
        <v>483</v>
      </c>
      <c r="O140" s="407" t="s">
        <v>2360</v>
      </c>
    </row>
    <row r="141" spans="1:15" ht="17.45" customHeight="1" x14ac:dyDescent="0.3">
      <c r="A141" s="397" t="s">
        <v>2659</v>
      </c>
      <c r="B141" s="267" t="s">
        <v>2659</v>
      </c>
      <c r="C141" s="265" t="s">
        <v>947</v>
      </c>
      <c r="D141" s="41">
        <v>11405</v>
      </c>
      <c r="E141" s="269">
        <v>1</v>
      </c>
      <c r="F141" s="270">
        <f t="shared" si="13"/>
        <v>11405</v>
      </c>
      <c r="G141" s="295" t="s">
        <v>2383</v>
      </c>
      <c r="H141" s="271">
        <f t="shared" si="14"/>
        <v>7000</v>
      </c>
      <c r="I141" s="271">
        <f t="shared" si="15"/>
        <v>3200</v>
      </c>
      <c r="J141" s="140" t="s">
        <v>26</v>
      </c>
      <c r="K141" s="140" t="s">
        <v>26</v>
      </c>
      <c r="L141" s="138" t="s">
        <v>26</v>
      </c>
      <c r="M141" s="42">
        <v>1914</v>
      </c>
      <c r="N141" s="401">
        <f t="shared" si="12"/>
        <v>1914</v>
      </c>
      <c r="O141" s="408" t="s">
        <v>26</v>
      </c>
    </row>
    <row r="142" spans="1:15" ht="17.45" customHeight="1" x14ac:dyDescent="0.3">
      <c r="A142" s="396" t="s">
        <v>2660</v>
      </c>
      <c r="B142" s="255" t="s">
        <v>2660</v>
      </c>
      <c r="C142" s="256" t="s">
        <v>2661</v>
      </c>
      <c r="D142" s="43">
        <v>19905</v>
      </c>
      <c r="E142" s="275">
        <v>1</v>
      </c>
      <c r="F142" s="258">
        <f t="shared" si="13"/>
        <v>19905</v>
      </c>
      <c r="G142" s="294" t="s">
        <v>2383</v>
      </c>
      <c r="H142" s="259">
        <f t="shared" si="14"/>
        <v>8000</v>
      </c>
      <c r="I142" s="259">
        <f t="shared" si="15"/>
        <v>3400</v>
      </c>
      <c r="J142" s="138" t="s">
        <v>26</v>
      </c>
      <c r="K142" s="138" t="s">
        <v>26</v>
      </c>
      <c r="L142" s="138" t="s">
        <v>26</v>
      </c>
      <c r="M142" s="40">
        <v>3661</v>
      </c>
      <c r="N142" s="400">
        <f t="shared" si="12"/>
        <v>3661</v>
      </c>
      <c r="O142" s="407" t="s">
        <v>28</v>
      </c>
    </row>
    <row r="143" spans="1:15" ht="17.45" customHeight="1" x14ac:dyDescent="0.3">
      <c r="A143" s="397" t="s">
        <v>2662</v>
      </c>
      <c r="B143" s="267" t="s">
        <v>2662</v>
      </c>
      <c r="C143" s="265" t="s">
        <v>949</v>
      </c>
      <c r="D143" s="41">
        <v>2603</v>
      </c>
      <c r="E143" s="269">
        <v>1</v>
      </c>
      <c r="F143" s="270">
        <f t="shared" si="13"/>
        <v>2603</v>
      </c>
      <c r="G143" s="295" t="s">
        <v>2383</v>
      </c>
      <c r="H143" s="271">
        <f t="shared" si="14"/>
        <v>5500</v>
      </c>
      <c r="I143" s="271">
        <f t="shared" si="15"/>
        <v>2800</v>
      </c>
      <c r="J143" s="140" t="s">
        <v>26</v>
      </c>
      <c r="K143" s="140" t="s">
        <v>26</v>
      </c>
      <c r="L143" s="138" t="s">
        <v>26</v>
      </c>
      <c r="M143" s="42">
        <v>507</v>
      </c>
      <c r="N143" s="401">
        <f t="shared" si="12"/>
        <v>507</v>
      </c>
      <c r="O143" s="408" t="s">
        <v>2360</v>
      </c>
    </row>
    <row r="144" spans="1:15" ht="17.45" customHeight="1" x14ac:dyDescent="0.3">
      <c r="A144" s="396" t="s">
        <v>2663</v>
      </c>
      <c r="B144" s="255" t="s">
        <v>2663</v>
      </c>
      <c r="C144" s="256" t="s">
        <v>951</v>
      </c>
      <c r="D144" s="43">
        <v>14996</v>
      </c>
      <c r="E144" s="275">
        <v>1</v>
      </c>
      <c r="F144" s="258">
        <f t="shared" si="13"/>
        <v>14996</v>
      </c>
      <c r="G144" s="294" t="s">
        <v>2383</v>
      </c>
      <c r="H144" s="259">
        <f t="shared" si="14"/>
        <v>7000</v>
      </c>
      <c r="I144" s="259">
        <f t="shared" si="15"/>
        <v>3200</v>
      </c>
      <c r="J144" s="138" t="s">
        <v>26</v>
      </c>
      <c r="K144" s="138" t="s">
        <v>26</v>
      </c>
      <c r="L144" s="138" t="s">
        <v>26</v>
      </c>
      <c r="M144" s="40">
        <v>2602</v>
      </c>
      <c r="N144" s="400">
        <f t="shared" si="12"/>
        <v>2602</v>
      </c>
      <c r="O144" s="407" t="s">
        <v>26</v>
      </c>
    </row>
    <row r="145" spans="1:15" ht="17.45" customHeight="1" x14ac:dyDescent="0.3">
      <c r="A145" s="397" t="s">
        <v>2664</v>
      </c>
      <c r="B145" s="267" t="s">
        <v>2664</v>
      </c>
      <c r="C145" s="265" t="s">
        <v>956</v>
      </c>
      <c r="D145" s="41">
        <v>38238</v>
      </c>
      <c r="E145" s="269">
        <v>1</v>
      </c>
      <c r="F145" s="270">
        <f t="shared" si="13"/>
        <v>38238</v>
      </c>
      <c r="G145" s="295" t="s">
        <v>2383</v>
      </c>
      <c r="H145" s="271">
        <f t="shared" si="14"/>
        <v>9500</v>
      </c>
      <c r="I145" s="271">
        <f t="shared" si="15"/>
        <v>3800</v>
      </c>
      <c r="J145" s="140" t="s">
        <v>26</v>
      </c>
      <c r="K145" s="140" t="s">
        <v>26</v>
      </c>
      <c r="L145" s="138" t="s">
        <v>26</v>
      </c>
      <c r="M145" s="42">
        <v>6880</v>
      </c>
      <c r="N145" s="401">
        <f t="shared" si="12"/>
        <v>6880</v>
      </c>
      <c r="O145" s="408" t="s">
        <v>2360</v>
      </c>
    </row>
    <row r="146" spans="1:15" ht="17.45" customHeight="1" x14ac:dyDescent="0.3">
      <c r="A146" s="396" t="s">
        <v>2665</v>
      </c>
      <c r="B146" s="255" t="s">
        <v>2665</v>
      </c>
      <c r="C146" s="256" t="s">
        <v>973</v>
      </c>
      <c r="D146" s="43">
        <v>6017</v>
      </c>
      <c r="E146" s="275">
        <v>1</v>
      </c>
      <c r="F146" s="258">
        <f t="shared" si="13"/>
        <v>6017</v>
      </c>
      <c r="G146" s="294" t="s">
        <v>2383</v>
      </c>
      <c r="H146" s="259">
        <f t="shared" si="14"/>
        <v>7000</v>
      </c>
      <c r="I146" s="259">
        <f t="shared" si="15"/>
        <v>3200</v>
      </c>
      <c r="J146" s="138" t="s">
        <v>26</v>
      </c>
      <c r="K146" s="138" t="s">
        <v>26</v>
      </c>
      <c r="L146" s="138" t="s">
        <v>26</v>
      </c>
      <c r="M146" s="40">
        <v>1028</v>
      </c>
      <c r="N146" s="400">
        <f t="shared" si="12"/>
        <v>1028</v>
      </c>
      <c r="O146" s="407" t="s">
        <v>2360</v>
      </c>
    </row>
    <row r="147" spans="1:15" ht="17.45" customHeight="1" x14ac:dyDescent="0.3">
      <c r="A147" s="397" t="s">
        <v>2666</v>
      </c>
      <c r="B147" s="267" t="s">
        <v>2666</v>
      </c>
      <c r="C147" s="265" t="s">
        <v>976</v>
      </c>
      <c r="D147" s="41">
        <v>18758</v>
      </c>
      <c r="E147" s="269">
        <v>1</v>
      </c>
      <c r="F147" s="270">
        <f t="shared" si="13"/>
        <v>18758</v>
      </c>
      <c r="G147" s="295" t="s">
        <v>2383</v>
      </c>
      <c r="H147" s="271">
        <f t="shared" si="14"/>
        <v>8000</v>
      </c>
      <c r="I147" s="271">
        <f t="shared" si="15"/>
        <v>3400</v>
      </c>
      <c r="J147" s="140" t="s">
        <v>26</v>
      </c>
      <c r="K147" s="140" t="s">
        <v>26</v>
      </c>
      <c r="L147" s="138" t="s">
        <v>26</v>
      </c>
      <c r="M147" s="42">
        <v>2286</v>
      </c>
      <c r="N147" s="401">
        <f t="shared" si="12"/>
        <v>2286</v>
      </c>
      <c r="O147" s="408" t="s">
        <v>26</v>
      </c>
    </row>
    <row r="148" spans="1:15" ht="17.45" customHeight="1" x14ac:dyDescent="0.3">
      <c r="A148" s="396" t="s">
        <v>2667</v>
      </c>
      <c r="B148" s="255" t="s">
        <v>2667</v>
      </c>
      <c r="C148" s="256" t="s">
        <v>2668</v>
      </c>
      <c r="D148" s="43">
        <v>4328</v>
      </c>
      <c r="E148" s="275">
        <v>1</v>
      </c>
      <c r="F148" s="258">
        <f t="shared" si="13"/>
        <v>4328</v>
      </c>
      <c r="G148" s="294" t="s">
        <v>2383</v>
      </c>
      <c r="H148" s="259">
        <f t="shared" si="14"/>
        <v>5500</v>
      </c>
      <c r="I148" s="259">
        <f t="shared" si="15"/>
        <v>2800</v>
      </c>
      <c r="J148" s="138" t="s">
        <v>26</v>
      </c>
      <c r="K148" s="138" t="s">
        <v>26</v>
      </c>
      <c r="L148" s="138" t="s">
        <v>26</v>
      </c>
      <c r="M148" s="40">
        <v>833</v>
      </c>
      <c r="N148" s="400">
        <f t="shared" si="12"/>
        <v>833</v>
      </c>
      <c r="O148" s="407" t="s">
        <v>2360</v>
      </c>
    </row>
    <row r="149" spans="1:15" ht="17.45" customHeight="1" x14ac:dyDescent="0.3">
      <c r="A149" s="397" t="s">
        <v>2669</v>
      </c>
      <c r="B149" s="267" t="s">
        <v>2669</v>
      </c>
      <c r="C149" s="265" t="s">
        <v>983</v>
      </c>
      <c r="D149" s="41">
        <v>20092</v>
      </c>
      <c r="E149" s="269">
        <v>1</v>
      </c>
      <c r="F149" s="270">
        <f t="shared" si="13"/>
        <v>20092</v>
      </c>
      <c r="G149" s="295" t="s">
        <v>2383</v>
      </c>
      <c r="H149" s="271">
        <f t="shared" si="14"/>
        <v>8000</v>
      </c>
      <c r="I149" s="271">
        <f t="shared" si="15"/>
        <v>3400</v>
      </c>
      <c r="J149" s="140" t="s">
        <v>26</v>
      </c>
      <c r="K149" s="140" t="s">
        <v>26</v>
      </c>
      <c r="L149" s="138" t="s">
        <v>26</v>
      </c>
      <c r="M149" s="42">
        <v>3840</v>
      </c>
      <c r="N149" s="401">
        <f t="shared" ref="N149:N180" si="16">E149*M149</f>
        <v>3840</v>
      </c>
      <c r="O149" s="408" t="s">
        <v>2360</v>
      </c>
    </row>
    <row r="150" spans="1:15" ht="17.45" customHeight="1" x14ac:dyDescent="0.3">
      <c r="A150" s="396" t="s">
        <v>2670</v>
      </c>
      <c r="B150" s="255" t="s">
        <v>2670</v>
      </c>
      <c r="C150" s="256" t="s">
        <v>989</v>
      </c>
      <c r="D150" s="43">
        <v>10072</v>
      </c>
      <c r="E150" s="275">
        <v>1</v>
      </c>
      <c r="F150" s="258">
        <f t="shared" si="13"/>
        <v>10072</v>
      </c>
      <c r="G150" s="294" t="s">
        <v>2383</v>
      </c>
      <c r="H150" s="259">
        <f t="shared" si="14"/>
        <v>7000</v>
      </c>
      <c r="I150" s="259">
        <f t="shared" si="15"/>
        <v>3200</v>
      </c>
      <c r="J150" s="138" t="s">
        <v>26</v>
      </c>
      <c r="K150" s="138" t="s">
        <v>26</v>
      </c>
      <c r="L150" s="138" t="s">
        <v>26</v>
      </c>
      <c r="M150" s="40">
        <v>2704</v>
      </c>
      <c r="N150" s="400">
        <f t="shared" si="16"/>
        <v>2704</v>
      </c>
      <c r="O150" s="407" t="s">
        <v>26</v>
      </c>
    </row>
    <row r="151" spans="1:15" ht="17.45" customHeight="1" x14ac:dyDescent="0.3">
      <c r="A151" s="397" t="s">
        <v>2671</v>
      </c>
      <c r="B151" s="267" t="s">
        <v>2671</v>
      </c>
      <c r="C151" s="265" t="s">
        <v>2672</v>
      </c>
      <c r="D151" s="41">
        <v>2094</v>
      </c>
      <c r="E151" s="269">
        <v>1</v>
      </c>
      <c r="F151" s="270">
        <f t="shared" si="13"/>
        <v>2094</v>
      </c>
      <c r="G151" s="295" t="s">
        <v>2383</v>
      </c>
      <c r="H151" s="271">
        <f t="shared" si="14"/>
        <v>5500</v>
      </c>
      <c r="I151" s="271">
        <f t="shared" si="15"/>
        <v>2800</v>
      </c>
      <c r="J151" s="140" t="s">
        <v>26</v>
      </c>
      <c r="K151" s="140" t="s">
        <v>26</v>
      </c>
      <c r="L151" s="138" t="s">
        <v>26</v>
      </c>
      <c r="M151" s="42">
        <v>413</v>
      </c>
      <c r="N151" s="401">
        <f t="shared" si="16"/>
        <v>413</v>
      </c>
      <c r="O151" s="408" t="s">
        <v>2360</v>
      </c>
    </row>
    <row r="152" spans="1:15" ht="17.45" customHeight="1" x14ac:dyDescent="0.3">
      <c r="A152" s="396" t="s">
        <v>2673</v>
      </c>
      <c r="B152" s="255" t="s">
        <v>2673</v>
      </c>
      <c r="C152" s="256"/>
      <c r="D152" s="43">
        <v>48916</v>
      </c>
      <c r="E152" s="275">
        <v>0.28000000000000003</v>
      </c>
      <c r="F152" s="258">
        <f t="shared" si="13"/>
        <v>13696.480000000001</v>
      </c>
      <c r="G152" s="294" t="s">
        <v>2383</v>
      </c>
      <c r="H152" s="259">
        <f t="shared" si="14"/>
        <v>7000</v>
      </c>
      <c r="I152" s="259">
        <f t="shared" si="15"/>
        <v>3200</v>
      </c>
      <c r="J152" s="138" t="s">
        <v>26</v>
      </c>
      <c r="K152" s="138" t="s">
        <v>26</v>
      </c>
      <c r="L152" s="138" t="s">
        <v>26</v>
      </c>
      <c r="M152" s="40">
        <v>12930</v>
      </c>
      <c r="N152" s="400">
        <f t="shared" si="16"/>
        <v>3620.4000000000005</v>
      </c>
      <c r="O152" s="407" t="s">
        <v>2360</v>
      </c>
    </row>
    <row r="153" spans="1:15" ht="17.45" customHeight="1" x14ac:dyDescent="0.3">
      <c r="A153" s="397" t="s">
        <v>2674</v>
      </c>
      <c r="B153" s="267" t="s">
        <v>2674</v>
      </c>
      <c r="C153" s="265" t="s">
        <v>994</v>
      </c>
      <c r="D153" s="41">
        <v>13785</v>
      </c>
      <c r="E153" s="269">
        <v>1</v>
      </c>
      <c r="F153" s="270">
        <f t="shared" si="13"/>
        <v>13785</v>
      </c>
      <c r="G153" s="295" t="s">
        <v>2383</v>
      </c>
      <c r="H153" s="271">
        <f t="shared" si="14"/>
        <v>7000</v>
      </c>
      <c r="I153" s="271">
        <f t="shared" si="15"/>
        <v>3200</v>
      </c>
      <c r="J153" s="140" t="s">
        <v>26</v>
      </c>
      <c r="K153" s="140" t="s">
        <v>26</v>
      </c>
      <c r="L153" s="138" t="s">
        <v>26</v>
      </c>
      <c r="M153" s="42">
        <v>3511</v>
      </c>
      <c r="N153" s="401">
        <f t="shared" si="16"/>
        <v>3511</v>
      </c>
      <c r="O153" s="408" t="s">
        <v>26</v>
      </c>
    </row>
    <row r="154" spans="1:15" ht="17.45" customHeight="1" x14ac:dyDescent="0.3">
      <c r="A154" s="396" t="s">
        <v>2675</v>
      </c>
      <c r="B154" s="255" t="s">
        <v>2675</v>
      </c>
      <c r="C154" s="256" t="s">
        <v>1002</v>
      </c>
      <c r="D154" s="43">
        <v>13708</v>
      </c>
      <c r="E154" s="275">
        <v>1</v>
      </c>
      <c r="F154" s="258">
        <f t="shared" si="13"/>
        <v>13708</v>
      </c>
      <c r="G154" s="294" t="s">
        <v>2383</v>
      </c>
      <c r="H154" s="259">
        <f t="shared" si="14"/>
        <v>7000</v>
      </c>
      <c r="I154" s="259">
        <f t="shared" si="15"/>
        <v>3200</v>
      </c>
      <c r="J154" s="138" t="s">
        <v>26</v>
      </c>
      <c r="K154" s="138" t="s">
        <v>26</v>
      </c>
      <c r="L154" s="138" t="s">
        <v>26</v>
      </c>
      <c r="M154" s="40">
        <v>2601</v>
      </c>
      <c r="N154" s="400">
        <f t="shared" si="16"/>
        <v>2601</v>
      </c>
      <c r="O154" s="407" t="s">
        <v>26</v>
      </c>
    </row>
    <row r="155" spans="1:15" ht="17.45" customHeight="1" x14ac:dyDescent="0.3">
      <c r="A155" s="397" t="s">
        <v>2676</v>
      </c>
      <c r="B155" s="267" t="s">
        <v>2676</v>
      </c>
      <c r="C155" s="265" t="s">
        <v>2677</v>
      </c>
      <c r="D155" s="41">
        <v>11523</v>
      </c>
      <c r="E155" s="269">
        <v>1</v>
      </c>
      <c r="F155" s="270">
        <f t="shared" si="13"/>
        <v>11523</v>
      </c>
      <c r="G155" s="295" t="s">
        <v>2383</v>
      </c>
      <c r="H155" s="271">
        <f t="shared" si="14"/>
        <v>7000</v>
      </c>
      <c r="I155" s="271">
        <f t="shared" si="15"/>
        <v>3200</v>
      </c>
      <c r="J155" s="140" t="s">
        <v>26</v>
      </c>
      <c r="K155" s="140" t="s">
        <v>26</v>
      </c>
      <c r="L155" s="138" t="s">
        <v>26</v>
      </c>
      <c r="M155" s="42">
        <v>2076</v>
      </c>
      <c r="N155" s="401">
        <f t="shared" si="16"/>
        <v>2076</v>
      </c>
      <c r="O155" s="408" t="s">
        <v>26</v>
      </c>
    </row>
    <row r="156" spans="1:15" ht="17.45" customHeight="1" x14ac:dyDescent="0.3">
      <c r="A156" s="396" t="s">
        <v>2678</v>
      </c>
      <c r="B156" s="255" t="s">
        <v>2678</v>
      </c>
      <c r="C156" s="256" t="s">
        <v>2679</v>
      </c>
      <c r="D156" s="43">
        <v>8441</v>
      </c>
      <c r="E156" s="275">
        <v>1</v>
      </c>
      <c r="F156" s="258">
        <f t="shared" si="13"/>
        <v>8441</v>
      </c>
      <c r="G156" s="294" t="s">
        <v>2383</v>
      </c>
      <c r="H156" s="259">
        <f t="shared" si="14"/>
        <v>7000</v>
      </c>
      <c r="I156" s="259">
        <f t="shared" si="15"/>
        <v>3200</v>
      </c>
      <c r="J156" s="138" t="s">
        <v>26</v>
      </c>
      <c r="K156" s="138" t="s">
        <v>26</v>
      </c>
      <c r="L156" s="138" t="s">
        <v>26</v>
      </c>
      <c r="M156" s="40">
        <v>1395</v>
      </c>
      <c r="N156" s="400">
        <f t="shared" si="16"/>
        <v>1395</v>
      </c>
      <c r="O156" s="407" t="s">
        <v>26</v>
      </c>
    </row>
    <row r="157" spans="1:15" ht="17.45" customHeight="1" x14ac:dyDescent="0.3">
      <c r="A157" s="397" t="s">
        <v>2680</v>
      </c>
      <c r="B157" s="267" t="s">
        <v>2680</v>
      </c>
      <c r="C157" s="265" t="s">
        <v>2681</v>
      </c>
      <c r="D157" s="41">
        <v>3038</v>
      </c>
      <c r="E157" s="269">
        <v>1</v>
      </c>
      <c r="F157" s="270">
        <f t="shared" si="13"/>
        <v>3038</v>
      </c>
      <c r="G157" s="295" t="s">
        <v>2383</v>
      </c>
      <c r="H157" s="271">
        <f t="shared" si="14"/>
        <v>5500</v>
      </c>
      <c r="I157" s="271">
        <f t="shared" si="15"/>
        <v>2800</v>
      </c>
      <c r="J157" s="140" t="s">
        <v>26</v>
      </c>
      <c r="K157" s="140" t="s">
        <v>26</v>
      </c>
      <c r="L157" s="138" t="s">
        <v>26</v>
      </c>
      <c r="M157" s="42">
        <v>660</v>
      </c>
      <c r="N157" s="401">
        <f t="shared" si="16"/>
        <v>660</v>
      </c>
      <c r="O157" s="408" t="s">
        <v>2360</v>
      </c>
    </row>
    <row r="158" spans="1:15" ht="17.45" customHeight="1" x14ac:dyDescent="0.3">
      <c r="A158" s="396" t="s">
        <v>2682</v>
      </c>
      <c r="B158" s="255" t="s">
        <v>2682</v>
      </c>
      <c r="C158" s="256" t="s">
        <v>490</v>
      </c>
      <c r="D158" s="43">
        <v>89143</v>
      </c>
      <c r="E158" s="275">
        <v>1</v>
      </c>
      <c r="F158" s="258">
        <f t="shared" si="13"/>
        <v>89143</v>
      </c>
      <c r="G158" s="294" t="s">
        <v>2383</v>
      </c>
      <c r="H158" s="259">
        <f t="shared" si="14"/>
        <v>11000</v>
      </c>
      <c r="I158" s="259">
        <f t="shared" si="15"/>
        <v>4200</v>
      </c>
      <c r="J158" s="138" t="s">
        <v>26</v>
      </c>
      <c r="K158" s="138" t="s">
        <v>26</v>
      </c>
      <c r="L158" s="138" t="s">
        <v>26</v>
      </c>
      <c r="M158" s="40">
        <v>9725</v>
      </c>
      <c r="N158" s="400">
        <f t="shared" si="16"/>
        <v>9725</v>
      </c>
      <c r="O158" s="407" t="s">
        <v>26</v>
      </c>
    </row>
    <row r="159" spans="1:15" ht="17.45" customHeight="1" x14ac:dyDescent="0.3">
      <c r="A159" s="397" t="s">
        <v>2683</v>
      </c>
      <c r="B159" s="267" t="s">
        <v>2683</v>
      </c>
      <c r="C159" s="265" t="s">
        <v>1039</v>
      </c>
      <c r="D159" s="41">
        <v>5788</v>
      </c>
      <c r="E159" s="269">
        <v>1</v>
      </c>
      <c r="F159" s="270">
        <f t="shared" si="13"/>
        <v>5788</v>
      </c>
      <c r="G159" s="295" t="s">
        <v>2383</v>
      </c>
      <c r="H159" s="271">
        <f t="shared" si="14"/>
        <v>7000</v>
      </c>
      <c r="I159" s="271">
        <f t="shared" si="15"/>
        <v>3200</v>
      </c>
      <c r="J159" s="140" t="s">
        <v>26</v>
      </c>
      <c r="K159" s="140" t="s">
        <v>26</v>
      </c>
      <c r="L159" s="138" t="s">
        <v>26</v>
      </c>
      <c r="M159" s="42">
        <v>1686</v>
      </c>
      <c r="N159" s="401">
        <f t="shared" si="16"/>
        <v>1686</v>
      </c>
      <c r="O159" s="408" t="s">
        <v>2360</v>
      </c>
    </row>
    <row r="160" spans="1:15" ht="17.45" customHeight="1" x14ac:dyDescent="0.3">
      <c r="A160" s="396" t="s">
        <v>2684</v>
      </c>
      <c r="B160" s="255" t="s">
        <v>2684</v>
      </c>
      <c r="C160" s="256" t="s">
        <v>1042</v>
      </c>
      <c r="D160" s="43">
        <v>11087</v>
      </c>
      <c r="E160" s="275">
        <v>1</v>
      </c>
      <c r="F160" s="258">
        <f t="shared" si="13"/>
        <v>11087</v>
      </c>
      <c r="G160" s="294" t="s">
        <v>2383</v>
      </c>
      <c r="H160" s="259">
        <f t="shared" si="14"/>
        <v>7000</v>
      </c>
      <c r="I160" s="259">
        <f t="shared" si="15"/>
        <v>3200</v>
      </c>
      <c r="J160" s="138" t="s">
        <v>26</v>
      </c>
      <c r="K160" s="138" t="s">
        <v>26</v>
      </c>
      <c r="L160" s="138" t="s">
        <v>26</v>
      </c>
      <c r="M160" s="40">
        <v>2055</v>
      </c>
      <c r="N160" s="400">
        <f t="shared" si="16"/>
        <v>2055</v>
      </c>
      <c r="O160" s="407" t="s">
        <v>26</v>
      </c>
    </row>
    <row r="161" spans="1:15" ht="17.45" customHeight="1" x14ac:dyDescent="0.3">
      <c r="A161" s="397" t="s">
        <v>2685</v>
      </c>
      <c r="B161" s="267" t="s">
        <v>2685</v>
      </c>
      <c r="C161" s="265" t="s">
        <v>1047</v>
      </c>
      <c r="D161" s="41">
        <v>5095</v>
      </c>
      <c r="E161" s="269">
        <v>1</v>
      </c>
      <c r="F161" s="270">
        <f t="shared" si="13"/>
        <v>5095</v>
      </c>
      <c r="G161" s="295" t="s">
        <v>2373</v>
      </c>
      <c r="H161" s="271">
        <f t="shared" si="14"/>
        <v>1500</v>
      </c>
      <c r="I161" s="271">
        <f t="shared" si="15"/>
        <v>3200</v>
      </c>
      <c r="J161" s="140" t="s">
        <v>26</v>
      </c>
      <c r="K161" s="140" t="s">
        <v>26</v>
      </c>
      <c r="L161" s="138" t="s">
        <v>26</v>
      </c>
      <c r="M161" s="42">
        <v>1846</v>
      </c>
      <c r="N161" s="401">
        <f t="shared" si="16"/>
        <v>1846</v>
      </c>
      <c r="O161" s="408" t="s">
        <v>2360</v>
      </c>
    </row>
    <row r="162" spans="1:15" ht="17.45" customHeight="1" x14ac:dyDescent="0.3">
      <c r="A162" s="396" t="s">
        <v>2686</v>
      </c>
      <c r="B162" s="255" t="s">
        <v>2686</v>
      </c>
      <c r="C162" s="256" t="s">
        <v>1050</v>
      </c>
      <c r="D162" s="43">
        <v>43782</v>
      </c>
      <c r="E162" s="275">
        <v>1</v>
      </c>
      <c r="F162" s="258">
        <f t="shared" si="13"/>
        <v>43782</v>
      </c>
      <c r="G162" s="294" t="s">
        <v>2383</v>
      </c>
      <c r="H162" s="259">
        <f t="shared" si="14"/>
        <v>9500</v>
      </c>
      <c r="I162" s="259">
        <f t="shared" si="15"/>
        <v>3800</v>
      </c>
      <c r="J162" s="138" t="s">
        <v>26</v>
      </c>
      <c r="K162" s="138" t="s">
        <v>26</v>
      </c>
      <c r="L162" s="138" t="s">
        <v>26</v>
      </c>
      <c r="M162" s="40">
        <v>7396</v>
      </c>
      <c r="N162" s="400">
        <f t="shared" si="16"/>
        <v>7396</v>
      </c>
      <c r="O162" s="407" t="s">
        <v>26</v>
      </c>
    </row>
    <row r="163" spans="1:15" ht="17.45" customHeight="1" x14ac:dyDescent="0.3">
      <c r="A163" s="397" t="s">
        <v>2687</v>
      </c>
      <c r="B163" s="267" t="s">
        <v>2687</v>
      </c>
      <c r="C163" s="265" t="s">
        <v>1064</v>
      </c>
      <c r="D163" s="41">
        <v>1865</v>
      </c>
      <c r="E163" s="269">
        <v>1</v>
      </c>
      <c r="F163" s="270">
        <f t="shared" si="13"/>
        <v>1865</v>
      </c>
      <c r="G163" s="295" t="s">
        <v>2383</v>
      </c>
      <c r="H163" s="271">
        <f t="shared" si="14"/>
        <v>5500</v>
      </c>
      <c r="I163" s="271">
        <f t="shared" si="15"/>
        <v>2800</v>
      </c>
      <c r="J163" s="140" t="s">
        <v>26</v>
      </c>
      <c r="K163" s="140" t="s">
        <v>26</v>
      </c>
      <c r="L163" s="138" t="s">
        <v>26</v>
      </c>
      <c r="M163" s="42">
        <v>575</v>
      </c>
      <c r="N163" s="401">
        <f t="shared" si="16"/>
        <v>575</v>
      </c>
      <c r="O163" s="408" t="s">
        <v>2360</v>
      </c>
    </row>
    <row r="164" spans="1:15" ht="17.45" customHeight="1" x14ac:dyDescent="0.3">
      <c r="A164" s="396" t="s">
        <v>2688</v>
      </c>
      <c r="B164" s="255" t="s">
        <v>2688</v>
      </c>
      <c r="C164" s="256" t="s">
        <v>1066</v>
      </c>
      <c r="D164" s="43">
        <v>34454</v>
      </c>
      <c r="E164" s="275">
        <v>1</v>
      </c>
      <c r="F164" s="258">
        <f t="shared" si="13"/>
        <v>34454</v>
      </c>
      <c r="G164" s="294" t="s">
        <v>2383</v>
      </c>
      <c r="H164" s="259">
        <f t="shared" si="14"/>
        <v>9500</v>
      </c>
      <c r="I164" s="259">
        <f t="shared" si="15"/>
        <v>3800</v>
      </c>
      <c r="J164" s="138" t="s">
        <v>26</v>
      </c>
      <c r="K164" s="138" t="s">
        <v>26</v>
      </c>
      <c r="L164" s="138" t="s">
        <v>26</v>
      </c>
      <c r="M164" s="40">
        <v>6938</v>
      </c>
      <c r="N164" s="400">
        <f t="shared" si="16"/>
        <v>6938</v>
      </c>
      <c r="O164" s="407" t="s">
        <v>26</v>
      </c>
    </row>
    <row r="165" spans="1:15" ht="17.45" customHeight="1" x14ac:dyDescent="0.3">
      <c r="A165" s="397" t="s">
        <v>2689</v>
      </c>
      <c r="B165" s="267" t="s">
        <v>2689</v>
      </c>
      <c r="C165" s="265" t="s">
        <v>2690</v>
      </c>
      <c r="D165" s="41">
        <v>734</v>
      </c>
      <c r="E165" s="269">
        <v>1</v>
      </c>
      <c r="F165" s="270">
        <f t="shared" si="13"/>
        <v>734</v>
      </c>
      <c r="G165" s="295" t="s">
        <v>2373</v>
      </c>
      <c r="H165" s="271">
        <f t="shared" si="14"/>
        <v>1500</v>
      </c>
      <c r="I165" s="271">
        <f t="shared" si="15"/>
        <v>2800</v>
      </c>
      <c r="J165" s="140" t="s">
        <v>26</v>
      </c>
      <c r="K165" s="140" t="s">
        <v>26</v>
      </c>
      <c r="L165" s="138" t="s">
        <v>26</v>
      </c>
      <c r="M165" s="42">
        <v>204</v>
      </c>
      <c r="N165" s="401">
        <f t="shared" si="16"/>
        <v>204</v>
      </c>
      <c r="O165" s="408" t="s">
        <v>2360</v>
      </c>
    </row>
    <row r="166" spans="1:15" ht="17.45" customHeight="1" x14ac:dyDescent="0.3">
      <c r="A166" s="396" t="s">
        <v>2691</v>
      </c>
      <c r="B166" s="255" t="s">
        <v>2691</v>
      </c>
      <c r="C166" s="256" t="s">
        <v>1079</v>
      </c>
      <c r="D166" s="43">
        <v>7014</v>
      </c>
      <c r="E166" s="275">
        <v>1</v>
      </c>
      <c r="F166" s="258">
        <f t="shared" si="13"/>
        <v>7014</v>
      </c>
      <c r="G166" s="294" t="s">
        <v>2383</v>
      </c>
      <c r="H166" s="259">
        <f t="shared" si="14"/>
        <v>7000</v>
      </c>
      <c r="I166" s="259">
        <f t="shared" si="15"/>
        <v>3200</v>
      </c>
      <c r="J166" s="138" t="s">
        <v>26</v>
      </c>
      <c r="K166" s="138" t="s">
        <v>26</v>
      </c>
      <c r="L166" s="138" t="s">
        <v>26</v>
      </c>
      <c r="M166" s="40">
        <v>1759</v>
      </c>
      <c r="N166" s="400">
        <f t="shared" si="16"/>
        <v>1759</v>
      </c>
      <c r="O166" s="407" t="s">
        <v>26</v>
      </c>
    </row>
    <row r="167" spans="1:15" ht="17.45" customHeight="1" x14ac:dyDescent="0.3">
      <c r="A167" s="397" t="s">
        <v>2692</v>
      </c>
      <c r="B167" s="267" t="s">
        <v>2692</v>
      </c>
      <c r="C167" s="265" t="s">
        <v>1083</v>
      </c>
      <c r="D167" s="41">
        <v>10141</v>
      </c>
      <c r="E167" s="269">
        <v>1</v>
      </c>
      <c r="F167" s="270">
        <f t="shared" si="13"/>
        <v>10141</v>
      </c>
      <c r="G167" s="295" t="s">
        <v>2383</v>
      </c>
      <c r="H167" s="271">
        <f t="shared" si="14"/>
        <v>7000</v>
      </c>
      <c r="I167" s="271">
        <f t="shared" si="15"/>
        <v>3200</v>
      </c>
      <c r="J167" s="140" t="s">
        <v>26</v>
      </c>
      <c r="K167" s="140" t="s">
        <v>26</v>
      </c>
      <c r="L167" s="138" t="s">
        <v>26</v>
      </c>
      <c r="M167" s="42">
        <v>1749</v>
      </c>
      <c r="N167" s="401">
        <f t="shared" si="16"/>
        <v>1749</v>
      </c>
      <c r="O167" s="408" t="s">
        <v>26</v>
      </c>
    </row>
    <row r="168" spans="1:15" ht="17.45" customHeight="1" x14ac:dyDescent="0.3">
      <c r="A168" s="396" t="s">
        <v>2693</v>
      </c>
      <c r="B168" s="255" t="s">
        <v>2693</v>
      </c>
      <c r="C168" s="256" t="s">
        <v>1088</v>
      </c>
      <c r="D168" s="43">
        <v>15853</v>
      </c>
      <c r="E168" s="275">
        <v>1</v>
      </c>
      <c r="F168" s="258">
        <f t="shared" si="13"/>
        <v>15853</v>
      </c>
      <c r="G168" s="294" t="s">
        <v>2383</v>
      </c>
      <c r="H168" s="259">
        <f t="shared" si="14"/>
        <v>8000</v>
      </c>
      <c r="I168" s="259">
        <f t="shared" si="15"/>
        <v>3400</v>
      </c>
      <c r="J168" s="138" t="s">
        <v>26</v>
      </c>
      <c r="K168" s="138" t="s">
        <v>26</v>
      </c>
      <c r="L168" s="138" t="s">
        <v>26</v>
      </c>
      <c r="M168" s="40">
        <v>3576</v>
      </c>
      <c r="N168" s="400">
        <f t="shared" si="16"/>
        <v>3576</v>
      </c>
      <c r="O168" s="407" t="s">
        <v>2360</v>
      </c>
    </row>
    <row r="169" spans="1:15" ht="17.45" customHeight="1" x14ac:dyDescent="0.3">
      <c r="A169" s="397" t="s">
        <v>2694</v>
      </c>
      <c r="B169" s="267" t="s">
        <v>2694</v>
      </c>
      <c r="C169" s="265" t="s">
        <v>1095</v>
      </c>
      <c r="D169" s="41">
        <v>115554</v>
      </c>
      <c r="E169" s="269">
        <v>1</v>
      </c>
      <c r="F169" s="270">
        <f t="shared" si="13"/>
        <v>115554</v>
      </c>
      <c r="G169" s="295" t="s">
        <v>2383</v>
      </c>
      <c r="H169" s="271">
        <f t="shared" si="14"/>
        <v>12500</v>
      </c>
      <c r="I169" s="271">
        <f t="shared" si="15"/>
        <v>4600</v>
      </c>
      <c r="J169" s="140" t="s">
        <v>26</v>
      </c>
      <c r="K169" s="140" t="s">
        <v>26</v>
      </c>
      <c r="L169" s="138" t="s">
        <v>26</v>
      </c>
      <c r="M169" s="42">
        <v>14422</v>
      </c>
      <c r="N169" s="401">
        <f t="shared" si="16"/>
        <v>14422</v>
      </c>
      <c r="O169" s="408" t="s">
        <v>26</v>
      </c>
    </row>
    <row r="170" spans="1:15" ht="17.45" customHeight="1" x14ac:dyDescent="0.3">
      <c r="A170" s="396" t="s">
        <v>2695</v>
      </c>
      <c r="B170" s="255" t="s">
        <v>2695</v>
      </c>
      <c r="C170" s="256" t="s">
        <v>1127</v>
      </c>
      <c r="D170" s="43">
        <v>21002</v>
      </c>
      <c r="E170" s="275">
        <v>1</v>
      </c>
      <c r="F170" s="258">
        <f t="shared" si="13"/>
        <v>21002</v>
      </c>
      <c r="G170" s="294" t="s">
        <v>2383</v>
      </c>
      <c r="H170" s="259">
        <f t="shared" si="14"/>
        <v>8000</v>
      </c>
      <c r="I170" s="259">
        <f t="shared" si="15"/>
        <v>3400</v>
      </c>
      <c r="J170" s="138" t="s">
        <v>26</v>
      </c>
      <c r="K170" s="138" t="s">
        <v>26</v>
      </c>
      <c r="L170" s="138" t="s">
        <v>26</v>
      </c>
      <c r="M170" s="40">
        <v>4537</v>
      </c>
      <c r="N170" s="400">
        <f t="shared" si="16"/>
        <v>4537</v>
      </c>
      <c r="O170" s="407" t="s">
        <v>2360</v>
      </c>
    </row>
    <row r="171" spans="1:15" ht="17.45" customHeight="1" x14ac:dyDescent="0.3">
      <c r="A171" s="397" t="s">
        <v>2696</v>
      </c>
      <c r="B171" s="267" t="s">
        <v>2696</v>
      </c>
      <c r="C171" s="265" t="s">
        <v>1132</v>
      </c>
      <c r="D171" s="41">
        <v>11782</v>
      </c>
      <c r="E171" s="269">
        <v>1</v>
      </c>
      <c r="F171" s="270">
        <f t="shared" si="13"/>
        <v>11782</v>
      </c>
      <c r="G171" s="295" t="s">
        <v>2383</v>
      </c>
      <c r="H171" s="271">
        <f t="shared" si="14"/>
        <v>7000</v>
      </c>
      <c r="I171" s="271">
        <f t="shared" si="15"/>
        <v>3200</v>
      </c>
      <c r="J171" s="140" t="s">
        <v>26</v>
      </c>
      <c r="K171" s="140" t="s">
        <v>26</v>
      </c>
      <c r="L171" s="138" t="s">
        <v>26</v>
      </c>
      <c r="M171" s="42">
        <v>2232</v>
      </c>
      <c r="N171" s="401">
        <f t="shared" si="16"/>
        <v>2232</v>
      </c>
      <c r="O171" s="408" t="s">
        <v>26</v>
      </c>
    </row>
    <row r="172" spans="1:15" ht="17.45" customHeight="1" x14ac:dyDescent="0.3">
      <c r="A172" s="396" t="s">
        <v>2697</v>
      </c>
      <c r="B172" s="255" t="s">
        <v>2697</v>
      </c>
      <c r="C172" s="256" t="s">
        <v>1138</v>
      </c>
      <c r="D172" s="43">
        <v>101253</v>
      </c>
      <c r="E172" s="275">
        <v>1</v>
      </c>
      <c r="F172" s="258">
        <f t="shared" si="13"/>
        <v>101253</v>
      </c>
      <c r="G172" s="294" t="s">
        <v>2373</v>
      </c>
      <c r="H172" s="259">
        <f t="shared" si="14"/>
        <v>1500</v>
      </c>
      <c r="I172" s="259">
        <f t="shared" si="15"/>
        <v>4600</v>
      </c>
      <c r="J172" s="138" t="s">
        <v>26</v>
      </c>
      <c r="K172" s="138" t="s">
        <v>26</v>
      </c>
      <c r="L172" s="138" t="s">
        <v>26</v>
      </c>
      <c r="M172" s="40">
        <v>13720</v>
      </c>
      <c r="N172" s="400">
        <f t="shared" si="16"/>
        <v>13720</v>
      </c>
      <c r="O172" s="407" t="s">
        <v>26</v>
      </c>
    </row>
    <row r="173" spans="1:15" ht="17.45" customHeight="1" x14ac:dyDescent="0.3">
      <c r="A173" s="397" t="s">
        <v>2698</v>
      </c>
      <c r="B173" s="267" t="s">
        <v>2698</v>
      </c>
      <c r="C173" s="265" t="s">
        <v>1165</v>
      </c>
      <c r="D173" s="41">
        <v>13000</v>
      </c>
      <c r="E173" s="269">
        <v>1</v>
      </c>
      <c r="F173" s="270">
        <f t="shared" si="13"/>
        <v>13000</v>
      </c>
      <c r="G173" s="295" t="s">
        <v>2383</v>
      </c>
      <c r="H173" s="271">
        <f t="shared" si="14"/>
        <v>7000</v>
      </c>
      <c r="I173" s="271">
        <f t="shared" si="15"/>
        <v>3200</v>
      </c>
      <c r="J173" s="140" t="s">
        <v>26</v>
      </c>
      <c r="K173" s="140" t="s">
        <v>26</v>
      </c>
      <c r="L173" s="138" t="s">
        <v>26</v>
      </c>
      <c r="M173" s="42">
        <v>2608</v>
      </c>
      <c r="N173" s="401">
        <f t="shared" si="16"/>
        <v>2608</v>
      </c>
      <c r="O173" s="408" t="s">
        <v>26</v>
      </c>
    </row>
    <row r="174" spans="1:15" ht="17.45" customHeight="1" x14ac:dyDescent="0.3">
      <c r="A174" s="396" t="s">
        <v>2699</v>
      </c>
      <c r="B174" s="255" t="s">
        <v>2699</v>
      </c>
      <c r="C174" s="256" t="s">
        <v>1173</v>
      </c>
      <c r="D174" s="43">
        <v>66263</v>
      </c>
      <c r="E174" s="275">
        <v>1</v>
      </c>
      <c r="F174" s="258">
        <f t="shared" si="13"/>
        <v>66263</v>
      </c>
      <c r="G174" s="294" t="s">
        <v>2383</v>
      </c>
      <c r="H174" s="259">
        <f t="shared" si="14"/>
        <v>11000</v>
      </c>
      <c r="I174" s="259">
        <f t="shared" si="15"/>
        <v>4200</v>
      </c>
      <c r="J174" s="138" t="s">
        <v>26</v>
      </c>
      <c r="K174" s="138" t="s">
        <v>26</v>
      </c>
      <c r="L174" s="138" t="s">
        <v>26</v>
      </c>
      <c r="M174" s="40">
        <v>8942</v>
      </c>
      <c r="N174" s="400">
        <f t="shared" si="16"/>
        <v>8942</v>
      </c>
      <c r="O174" s="407" t="s">
        <v>26</v>
      </c>
    </row>
    <row r="175" spans="1:15" ht="17.45" customHeight="1" x14ac:dyDescent="0.3">
      <c r="A175" s="397" t="s">
        <v>2700</v>
      </c>
      <c r="B175" s="267" t="s">
        <v>2701</v>
      </c>
      <c r="C175" s="265" t="s">
        <v>2702</v>
      </c>
      <c r="D175" s="41">
        <v>5395</v>
      </c>
      <c r="E175" s="269">
        <v>1</v>
      </c>
      <c r="F175" s="270">
        <f t="shared" si="13"/>
        <v>5395</v>
      </c>
      <c r="G175" s="295" t="s">
        <v>2383</v>
      </c>
      <c r="H175" s="271">
        <f t="shared" si="14"/>
        <v>7000</v>
      </c>
      <c r="I175" s="271">
        <f t="shared" si="15"/>
        <v>3200</v>
      </c>
      <c r="J175" s="140" t="s">
        <v>26</v>
      </c>
      <c r="K175" s="140" t="s">
        <v>26</v>
      </c>
      <c r="L175" s="138" t="s">
        <v>26</v>
      </c>
      <c r="M175" s="42">
        <v>1334</v>
      </c>
      <c r="N175" s="401">
        <f t="shared" si="16"/>
        <v>1334</v>
      </c>
      <c r="O175" s="408" t="s">
        <v>26</v>
      </c>
    </row>
    <row r="176" spans="1:15" ht="17.45" customHeight="1" x14ac:dyDescent="0.3">
      <c r="A176" s="396" t="s">
        <v>2703</v>
      </c>
      <c r="B176" s="255" t="s">
        <v>2703</v>
      </c>
      <c r="C176" s="256" t="s">
        <v>1186</v>
      </c>
      <c r="D176" s="43">
        <v>23860</v>
      </c>
      <c r="E176" s="275">
        <v>1</v>
      </c>
      <c r="F176" s="258">
        <f t="shared" si="13"/>
        <v>23860</v>
      </c>
      <c r="G176" s="294" t="s">
        <v>2383</v>
      </c>
      <c r="H176" s="259">
        <f t="shared" si="14"/>
        <v>8000</v>
      </c>
      <c r="I176" s="259">
        <f t="shared" si="15"/>
        <v>3400</v>
      </c>
      <c r="J176" s="138" t="s">
        <v>26</v>
      </c>
      <c r="K176" s="138" t="s">
        <v>26</v>
      </c>
      <c r="L176" s="138" t="s">
        <v>26</v>
      </c>
      <c r="M176" s="40">
        <v>3104</v>
      </c>
      <c r="N176" s="400">
        <f t="shared" si="16"/>
        <v>3104</v>
      </c>
      <c r="O176" s="407" t="s">
        <v>26</v>
      </c>
    </row>
    <row r="177" spans="1:15" ht="17.45" customHeight="1" x14ac:dyDescent="0.3">
      <c r="A177" s="397" t="s">
        <v>2704</v>
      </c>
      <c r="B177" s="267" t="s">
        <v>2704</v>
      </c>
      <c r="C177" s="265" t="s">
        <v>1194</v>
      </c>
      <c r="D177" s="41">
        <v>20441</v>
      </c>
      <c r="E177" s="269">
        <v>1</v>
      </c>
      <c r="F177" s="270">
        <f t="shared" si="13"/>
        <v>20441</v>
      </c>
      <c r="G177" s="295" t="s">
        <v>2383</v>
      </c>
      <c r="H177" s="271">
        <f t="shared" si="14"/>
        <v>8000</v>
      </c>
      <c r="I177" s="271">
        <f t="shared" si="15"/>
        <v>3400</v>
      </c>
      <c r="J177" s="140" t="s">
        <v>26</v>
      </c>
      <c r="K177" s="140" t="s">
        <v>26</v>
      </c>
      <c r="L177" s="138" t="s">
        <v>26</v>
      </c>
      <c r="M177" s="42">
        <v>4794</v>
      </c>
      <c r="N177" s="401">
        <f t="shared" si="16"/>
        <v>4794</v>
      </c>
      <c r="O177" s="408" t="s">
        <v>28</v>
      </c>
    </row>
    <row r="178" spans="1:15" ht="17.45" customHeight="1" x14ac:dyDescent="0.3">
      <c r="A178" s="396" t="s">
        <v>2705</v>
      </c>
      <c r="B178" s="255" t="s">
        <v>2705</v>
      </c>
      <c r="C178" s="256" t="s">
        <v>1202</v>
      </c>
      <c r="D178" s="43">
        <v>5347</v>
      </c>
      <c r="E178" s="275">
        <v>1</v>
      </c>
      <c r="F178" s="258">
        <f t="shared" si="13"/>
        <v>5347</v>
      </c>
      <c r="G178" s="294" t="s">
        <v>2383</v>
      </c>
      <c r="H178" s="259">
        <f t="shared" si="14"/>
        <v>7000</v>
      </c>
      <c r="I178" s="259">
        <f t="shared" si="15"/>
        <v>3200</v>
      </c>
      <c r="J178" s="138" t="s">
        <v>26</v>
      </c>
      <c r="K178" s="138" t="s">
        <v>26</v>
      </c>
      <c r="L178" s="138" t="s">
        <v>26</v>
      </c>
      <c r="M178" s="40">
        <v>1388</v>
      </c>
      <c r="N178" s="400">
        <f t="shared" si="16"/>
        <v>1388</v>
      </c>
      <c r="O178" s="407" t="s">
        <v>2360</v>
      </c>
    </row>
    <row r="179" spans="1:15" ht="17.45" customHeight="1" x14ac:dyDescent="0.3">
      <c r="A179" s="397" t="s">
        <v>2706</v>
      </c>
      <c r="B179" s="267" t="s">
        <v>2706</v>
      </c>
      <c r="C179" s="265" t="s">
        <v>1204</v>
      </c>
      <c r="D179" s="41">
        <v>41793</v>
      </c>
      <c r="E179" s="269">
        <v>1</v>
      </c>
      <c r="F179" s="270">
        <f t="shared" si="13"/>
        <v>41793</v>
      </c>
      <c r="G179" s="295" t="s">
        <v>2383</v>
      </c>
      <c r="H179" s="271">
        <f t="shared" si="14"/>
        <v>9500</v>
      </c>
      <c r="I179" s="271">
        <f t="shared" si="15"/>
        <v>3800</v>
      </c>
      <c r="J179" s="140" t="s">
        <v>26</v>
      </c>
      <c r="K179" s="140" t="s">
        <v>26</v>
      </c>
      <c r="L179" s="138" t="s">
        <v>26</v>
      </c>
      <c r="M179" s="42">
        <v>6527</v>
      </c>
      <c r="N179" s="401">
        <f t="shared" si="16"/>
        <v>6527</v>
      </c>
      <c r="O179" s="408" t="s">
        <v>26</v>
      </c>
    </row>
    <row r="180" spans="1:15" ht="17.45" customHeight="1" x14ac:dyDescent="0.3">
      <c r="A180" s="396" t="s">
        <v>2707</v>
      </c>
      <c r="B180" s="255" t="s">
        <v>2707</v>
      </c>
      <c r="C180" s="256" t="s">
        <v>1211</v>
      </c>
      <c r="D180" s="43">
        <v>25825</v>
      </c>
      <c r="E180" s="275">
        <v>1</v>
      </c>
      <c r="F180" s="258">
        <f t="shared" si="13"/>
        <v>25825</v>
      </c>
      <c r="G180" s="294" t="s">
        <v>2383</v>
      </c>
      <c r="H180" s="259">
        <f t="shared" si="14"/>
        <v>8000</v>
      </c>
      <c r="I180" s="259">
        <f t="shared" si="15"/>
        <v>3400</v>
      </c>
      <c r="J180" s="138" t="s">
        <v>26</v>
      </c>
      <c r="K180" s="138" t="s">
        <v>26</v>
      </c>
      <c r="L180" s="138" t="s">
        <v>26</v>
      </c>
      <c r="M180" s="40">
        <v>5539</v>
      </c>
      <c r="N180" s="400">
        <f t="shared" si="16"/>
        <v>5539</v>
      </c>
      <c r="O180" s="407" t="s">
        <v>26</v>
      </c>
    </row>
    <row r="181" spans="1:15" ht="17.45" customHeight="1" x14ac:dyDescent="0.3">
      <c r="A181" s="397" t="s">
        <v>2708</v>
      </c>
      <c r="B181" s="267" t="s">
        <v>2708</v>
      </c>
      <c r="C181" s="265" t="s">
        <v>1229</v>
      </c>
      <c r="D181" s="41">
        <v>15060</v>
      </c>
      <c r="E181" s="269">
        <v>1</v>
      </c>
      <c r="F181" s="270">
        <f t="shared" si="13"/>
        <v>15060</v>
      </c>
      <c r="G181" s="295" t="s">
        <v>2383</v>
      </c>
      <c r="H181" s="271">
        <f t="shared" si="14"/>
        <v>8000</v>
      </c>
      <c r="I181" s="271">
        <f t="shared" si="15"/>
        <v>3400</v>
      </c>
      <c r="J181" s="140" t="s">
        <v>26</v>
      </c>
      <c r="K181" s="140" t="s">
        <v>26</v>
      </c>
      <c r="L181" s="138" t="s">
        <v>26</v>
      </c>
      <c r="M181" s="42">
        <v>4950</v>
      </c>
      <c r="N181" s="401">
        <f>E181*M181</f>
        <v>4950</v>
      </c>
      <c r="O181" s="408" t="s">
        <v>2360</v>
      </c>
    </row>
    <row r="182" spans="1:15" ht="17.45" customHeight="1" x14ac:dyDescent="0.3">
      <c r="A182" s="396" t="s">
        <v>2709</v>
      </c>
      <c r="B182" s="255" t="s">
        <v>2710</v>
      </c>
      <c r="C182" s="256"/>
      <c r="D182" s="43">
        <v>0</v>
      </c>
      <c r="E182" s="275">
        <v>1</v>
      </c>
      <c r="F182" s="258">
        <f t="shared" si="13"/>
        <v>0</v>
      </c>
      <c r="G182" s="294" t="s">
        <v>2373</v>
      </c>
      <c r="H182" s="259">
        <f t="shared" si="14"/>
        <v>1500</v>
      </c>
      <c r="I182" s="259">
        <f t="shared" si="15"/>
        <v>2800</v>
      </c>
      <c r="J182" s="138" t="s">
        <v>26</v>
      </c>
      <c r="K182" s="138" t="s">
        <v>26</v>
      </c>
      <c r="L182" s="138" t="s">
        <v>26</v>
      </c>
      <c r="M182" s="40" t="s">
        <v>2582</v>
      </c>
      <c r="N182" s="400" t="s">
        <v>2582</v>
      </c>
      <c r="O182" s="407" t="s">
        <v>2360</v>
      </c>
    </row>
    <row r="183" spans="1:15" ht="17.45" customHeight="1" x14ac:dyDescent="0.3">
      <c r="A183" s="397" t="s">
        <v>2711</v>
      </c>
      <c r="B183" s="267" t="s">
        <v>2711</v>
      </c>
      <c r="C183" s="265" t="s">
        <v>1235</v>
      </c>
      <c r="D183" s="41">
        <v>6508</v>
      </c>
      <c r="E183" s="269">
        <v>1</v>
      </c>
      <c r="F183" s="270">
        <f t="shared" si="13"/>
        <v>6508</v>
      </c>
      <c r="G183" s="295" t="s">
        <v>2383</v>
      </c>
      <c r="H183" s="271">
        <f t="shared" si="14"/>
        <v>7000</v>
      </c>
      <c r="I183" s="271">
        <f t="shared" si="15"/>
        <v>3200</v>
      </c>
      <c r="J183" s="140" t="s">
        <v>26</v>
      </c>
      <c r="K183" s="140" t="s">
        <v>26</v>
      </c>
      <c r="L183" s="138" t="s">
        <v>26</v>
      </c>
      <c r="M183" s="42">
        <v>1872</v>
      </c>
      <c r="N183" s="401">
        <f t="shared" ref="N183:N214" si="17">E183*M183</f>
        <v>1872</v>
      </c>
      <c r="O183" s="408" t="s">
        <v>2360</v>
      </c>
    </row>
    <row r="184" spans="1:15" ht="17.45" customHeight="1" x14ac:dyDescent="0.3">
      <c r="A184" s="396" t="s">
        <v>2712</v>
      </c>
      <c r="B184" s="255" t="s">
        <v>2712</v>
      </c>
      <c r="C184" s="256" t="s">
        <v>1237</v>
      </c>
      <c r="D184" s="43">
        <v>10746</v>
      </c>
      <c r="E184" s="275">
        <v>1</v>
      </c>
      <c r="F184" s="258">
        <f t="shared" si="13"/>
        <v>10746</v>
      </c>
      <c r="G184" s="294" t="s">
        <v>2383</v>
      </c>
      <c r="H184" s="259">
        <f t="shared" si="14"/>
        <v>7000</v>
      </c>
      <c r="I184" s="259">
        <f t="shared" si="15"/>
        <v>3200</v>
      </c>
      <c r="J184" s="138" t="s">
        <v>26</v>
      </c>
      <c r="K184" s="138" t="s">
        <v>26</v>
      </c>
      <c r="L184" s="138" t="s">
        <v>26</v>
      </c>
      <c r="M184" s="40">
        <v>1847</v>
      </c>
      <c r="N184" s="400">
        <f t="shared" si="17"/>
        <v>1847</v>
      </c>
      <c r="O184" s="407" t="s">
        <v>26</v>
      </c>
    </row>
    <row r="185" spans="1:15" ht="17.45" customHeight="1" x14ac:dyDescent="0.3">
      <c r="A185" s="397" t="s">
        <v>2713</v>
      </c>
      <c r="B185" s="267" t="s">
        <v>2713</v>
      </c>
      <c r="C185" s="265" t="s">
        <v>1241</v>
      </c>
      <c r="D185" s="41">
        <v>12799</v>
      </c>
      <c r="E185" s="269">
        <v>1</v>
      </c>
      <c r="F185" s="270">
        <f t="shared" si="13"/>
        <v>12799</v>
      </c>
      <c r="G185" s="295" t="s">
        <v>2383</v>
      </c>
      <c r="H185" s="271">
        <f t="shared" si="14"/>
        <v>7000</v>
      </c>
      <c r="I185" s="271">
        <f t="shared" si="15"/>
        <v>3200</v>
      </c>
      <c r="J185" s="140" t="s">
        <v>26</v>
      </c>
      <c r="K185" s="140" t="s">
        <v>26</v>
      </c>
      <c r="L185" s="138" t="s">
        <v>26</v>
      </c>
      <c r="M185" s="42">
        <v>1865</v>
      </c>
      <c r="N185" s="401">
        <f t="shared" si="17"/>
        <v>1865</v>
      </c>
      <c r="O185" s="408" t="s">
        <v>26</v>
      </c>
    </row>
    <row r="186" spans="1:15" ht="17.45" customHeight="1" x14ac:dyDescent="0.3">
      <c r="A186" s="396" t="s">
        <v>2714</v>
      </c>
      <c r="B186" s="255" t="s">
        <v>2714</v>
      </c>
      <c r="C186" s="256" t="s">
        <v>1247</v>
      </c>
      <c r="D186" s="43">
        <v>59659</v>
      </c>
      <c r="E186" s="275">
        <v>1</v>
      </c>
      <c r="F186" s="258">
        <f t="shared" si="13"/>
        <v>59659</v>
      </c>
      <c r="G186" s="294" t="s">
        <v>2383</v>
      </c>
      <c r="H186" s="259">
        <f t="shared" si="14"/>
        <v>11000</v>
      </c>
      <c r="I186" s="259">
        <f t="shared" si="15"/>
        <v>4200</v>
      </c>
      <c r="J186" s="138" t="s">
        <v>26</v>
      </c>
      <c r="K186" s="138" t="s">
        <v>26</v>
      </c>
      <c r="L186" s="138" t="s">
        <v>26</v>
      </c>
      <c r="M186" s="40">
        <v>9468</v>
      </c>
      <c r="N186" s="400">
        <f t="shared" si="17"/>
        <v>9468</v>
      </c>
      <c r="O186" s="407" t="s">
        <v>26</v>
      </c>
    </row>
    <row r="187" spans="1:15" ht="17.45" customHeight="1" x14ac:dyDescent="0.3">
      <c r="A187" s="397" t="s">
        <v>2715</v>
      </c>
      <c r="B187" s="267" t="s">
        <v>2715</v>
      </c>
      <c r="C187" s="265" t="s">
        <v>1256</v>
      </c>
      <c r="D187" s="41">
        <v>13115</v>
      </c>
      <c r="E187" s="269">
        <v>1</v>
      </c>
      <c r="F187" s="270">
        <f t="shared" si="13"/>
        <v>13115</v>
      </c>
      <c r="G187" s="295" t="s">
        <v>2383</v>
      </c>
      <c r="H187" s="271">
        <f t="shared" si="14"/>
        <v>7000</v>
      </c>
      <c r="I187" s="271">
        <f t="shared" si="15"/>
        <v>3200</v>
      </c>
      <c r="J187" s="140" t="s">
        <v>26</v>
      </c>
      <c r="K187" s="140" t="s">
        <v>26</v>
      </c>
      <c r="L187" s="138" t="s">
        <v>26</v>
      </c>
      <c r="M187" s="42">
        <v>1997</v>
      </c>
      <c r="N187" s="401">
        <f t="shared" si="17"/>
        <v>1997</v>
      </c>
      <c r="O187" s="408" t="s">
        <v>26</v>
      </c>
    </row>
    <row r="188" spans="1:15" ht="17.45" customHeight="1" x14ac:dyDescent="0.3">
      <c r="A188" s="396" t="s">
        <v>2716</v>
      </c>
      <c r="B188" s="255" t="s">
        <v>2716</v>
      </c>
      <c r="C188" s="256" t="s">
        <v>1261</v>
      </c>
      <c r="D188" s="43">
        <v>29817</v>
      </c>
      <c r="E188" s="275">
        <v>1</v>
      </c>
      <c r="F188" s="258">
        <f t="shared" si="13"/>
        <v>29817</v>
      </c>
      <c r="G188" s="294" t="s">
        <v>2373</v>
      </c>
      <c r="H188" s="259">
        <f t="shared" si="14"/>
        <v>1500</v>
      </c>
      <c r="I188" s="259">
        <f t="shared" si="15"/>
        <v>3400</v>
      </c>
      <c r="J188" s="138" t="s">
        <v>26</v>
      </c>
      <c r="K188" s="138" t="s">
        <v>26</v>
      </c>
      <c r="L188" s="138" t="s">
        <v>26</v>
      </c>
      <c r="M188" s="40">
        <v>5295</v>
      </c>
      <c r="N188" s="400">
        <f t="shared" si="17"/>
        <v>5295</v>
      </c>
      <c r="O188" s="407" t="s">
        <v>26</v>
      </c>
    </row>
    <row r="189" spans="1:15" ht="17.45" customHeight="1" x14ac:dyDescent="0.3">
      <c r="A189" s="397" t="s">
        <v>2717</v>
      </c>
      <c r="B189" s="267" t="s">
        <v>2717</v>
      </c>
      <c r="C189" s="265" t="s">
        <v>2718</v>
      </c>
      <c r="D189" s="41">
        <v>6228</v>
      </c>
      <c r="E189" s="269">
        <v>1</v>
      </c>
      <c r="F189" s="270">
        <f t="shared" si="13"/>
        <v>6228</v>
      </c>
      <c r="G189" s="295" t="s">
        <v>2383</v>
      </c>
      <c r="H189" s="271">
        <f t="shared" si="14"/>
        <v>7000</v>
      </c>
      <c r="I189" s="271">
        <f t="shared" si="15"/>
        <v>3200</v>
      </c>
      <c r="J189" s="140" t="s">
        <v>26</v>
      </c>
      <c r="K189" s="140" t="s">
        <v>26</v>
      </c>
      <c r="L189" s="138" t="s">
        <v>26</v>
      </c>
      <c r="M189" s="42">
        <v>969</v>
      </c>
      <c r="N189" s="401">
        <f t="shared" si="17"/>
        <v>969</v>
      </c>
      <c r="O189" s="408" t="s">
        <v>2360</v>
      </c>
    </row>
    <row r="190" spans="1:15" ht="17.45" customHeight="1" x14ac:dyDescent="0.3">
      <c r="A190" s="396" t="s">
        <v>2719</v>
      </c>
      <c r="B190" s="255" t="s">
        <v>2719</v>
      </c>
      <c r="C190" s="256" t="s">
        <v>2720</v>
      </c>
      <c r="D190" s="43">
        <v>6723</v>
      </c>
      <c r="E190" s="275">
        <v>1</v>
      </c>
      <c r="F190" s="258">
        <f t="shared" si="13"/>
        <v>6723</v>
      </c>
      <c r="G190" s="294" t="s">
        <v>2383</v>
      </c>
      <c r="H190" s="259">
        <f t="shared" si="14"/>
        <v>7000</v>
      </c>
      <c r="I190" s="259">
        <f t="shared" si="15"/>
        <v>3200</v>
      </c>
      <c r="J190" s="138" t="s">
        <v>26</v>
      </c>
      <c r="K190" s="138" t="s">
        <v>26</v>
      </c>
      <c r="L190" s="138" t="s">
        <v>26</v>
      </c>
      <c r="M190" s="40">
        <v>1340</v>
      </c>
      <c r="N190" s="400">
        <f t="shared" si="17"/>
        <v>1340</v>
      </c>
      <c r="O190" s="407" t="s">
        <v>26</v>
      </c>
    </row>
    <row r="191" spans="1:15" ht="17.45" customHeight="1" x14ac:dyDescent="0.3">
      <c r="A191" s="397" t="s">
        <v>2721</v>
      </c>
      <c r="B191" s="267" t="s">
        <v>2721</v>
      </c>
      <c r="C191" s="265" t="s">
        <v>1270</v>
      </c>
      <c r="D191" s="41">
        <v>53059</v>
      </c>
      <c r="E191" s="269">
        <v>1</v>
      </c>
      <c r="F191" s="270">
        <f t="shared" si="13"/>
        <v>53059</v>
      </c>
      <c r="G191" s="295" t="s">
        <v>2383</v>
      </c>
      <c r="H191" s="271">
        <f t="shared" si="14"/>
        <v>11000</v>
      </c>
      <c r="I191" s="271">
        <f t="shared" si="15"/>
        <v>4200</v>
      </c>
      <c r="J191" s="140" t="s">
        <v>26</v>
      </c>
      <c r="K191" s="140" t="s">
        <v>26</v>
      </c>
      <c r="L191" s="138" t="s">
        <v>26</v>
      </c>
      <c r="M191" s="42">
        <v>9391</v>
      </c>
      <c r="N191" s="401">
        <f t="shared" si="17"/>
        <v>9391</v>
      </c>
      <c r="O191" s="408" t="s">
        <v>26</v>
      </c>
    </row>
    <row r="192" spans="1:15" ht="17.45" customHeight="1" x14ac:dyDescent="0.3">
      <c r="A192" s="396" t="s">
        <v>2722</v>
      </c>
      <c r="B192" s="255" t="s">
        <v>2722</v>
      </c>
      <c r="C192" s="256" t="s">
        <v>1276</v>
      </c>
      <c r="D192" s="43">
        <v>24245</v>
      </c>
      <c r="E192" s="275">
        <v>1</v>
      </c>
      <c r="F192" s="258">
        <f t="shared" si="13"/>
        <v>24245</v>
      </c>
      <c r="G192" s="294" t="s">
        <v>2383</v>
      </c>
      <c r="H192" s="259">
        <f t="shared" si="14"/>
        <v>8000</v>
      </c>
      <c r="I192" s="259">
        <f t="shared" si="15"/>
        <v>3400</v>
      </c>
      <c r="J192" s="138" t="s">
        <v>26</v>
      </c>
      <c r="K192" s="138" t="s">
        <v>28</v>
      </c>
      <c r="L192" s="138" t="s">
        <v>26</v>
      </c>
      <c r="M192" s="40">
        <v>5094</v>
      </c>
      <c r="N192" s="400">
        <f t="shared" si="17"/>
        <v>5094</v>
      </c>
      <c r="O192" s="407" t="s">
        <v>26</v>
      </c>
    </row>
    <row r="193" spans="1:15" ht="17.45" customHeight="1" x14ac:dyDescent="0.3">
      <c r="A193" s="397" t="s">
        <v>2723</v>
      </c>
      <c r="B193" s="267" t="s">
        <v>2723</v>
      </c>
      <c r="C193" s="265" t="s">
        <v>2724</v>
      </c>
      <c r="D193" s="41">
        <v>385</v>
      </c>
      <c r="E193" s="269">
        <v>1</v>
      </c>
      <c r="F193" s="270">
        <f t="shared" si="13"/>
        <v>385</v>
      </c>
      <c r="G193" s="295" t="s">
        <v>2373</v>
      </c>
      <c r="H193" s="271">
        <f t="shared" si="14"/>
        <v>1500</v>
      </c>
      <c r="I193" s="271">
        <f t="shared" si="15"/>
        <v>2800</v>
      </c>
      <c r="J193" s="140" t="s">
        <v>26</v>
      </c>
      <c r="K193" s="140" t="s">
        <v>26</v>
      </c>
      <c r="L193" s="138" t="s">
        <v>26</v>
      </c>
      <c r="M193" s="42">
        <v>117</v>
      </c>
      <c r="N193" s="401">
        <f t="shared" si="17"/>
        <v>117</v>
      </c>
      <c r="O193" s="408" t="s">
        <v>2360</v>
      </c>
    </row>
    <row r="194" spans="1:15" ht="17.45" customHeight="1" x14ac:dyDescent="0.3">
      <c r="A194" s="396" t="s">
        <v>2725</v>
      </c>
      <c r="B194" s="255" t="s">
        <v>2725</v>
      </c>
      <c r="C194" s="256" t="s">
        <v>1282</v>
      </c>
      <c r="D194" s="43">
        <v>9779</v>
      </c>
      <c r="E194" s="275">
        <v>1</v>
      </c>
      <c r="F194" s="258">
        <f t="shared" ref="F194:F257" si="18">D194*E194</f>
        <v>9779</v>
      </c>
      <c r="G194" s="294" t="s">
        <v>2383</v>
      </c>
      <c r="H194" s="259">
        <f t="shared" si="14"/>
        <v>7000</v>
      </c>
      <c r="I194" s="259">
        <f t="shared" si="15"/>
        <v>3200</v>
      </c>
      <c r="J194" s="138" t="s">
        <v>26</v>
      </c>
      <c r="K194" s="138" t="s">
        <v>26</v>
      </c>
      <c r="L194" s="138" t="s">
        <v>26</v>
      </c>
      <c r="M194" s="40">
        <v>1876</v>
      </c>
      <c r="N194" s="400">
        <f t="shared" si="17"/>
        <v>1876</v>
      </c>
      <c r="O194" s="407" t="s">
        <v>28</v>
      </c>
    </row>
    <row r="195" spans="1:15" ht="17.45" customHeight="1" x14ac:dyDescent="0.3">
      <c r="A195" s="397" t="s">
        <v>2726</v>
      </c>
      <c r="B195" s="267" t="s">
        <v>2726</v>
      </c>
      <c r="C195" s="265" t="s">
        <v>1285</v>
      </c>
      <c r="D195" s="41">
        <v>30379</v>
      </c>
      <c r="E195" s="269">
        <v>1</v>
      </c>
      <c r="F195" s="270">
        <f t="shared" si="18"/>
        <v>30379</v>
      </c>
      <c r="G195" s="295" t="s">
        <v>2383</v>
      </c>
      <c r="H195" s="271">
        <f t="shared" ref="H195:H258" si="19">IF(G195="No", 1500,IF(F195&lt;5000,$R$6,IF(F195&lt;15000,$R$7,IF(F195&lt;30000,$R$8,IF(F195&lt;50000,$R$9,IF(F195&lt;90000,$R$10,IF(F195&lt;500000,$R$11,$R$12)))))))</f>
        <v>9500</v>
      </c>
      <c r="I195" s="271">
        <f t="shared" ref="I195:I258" si="20">IF(F195&lt;5000,$T$6,IF(F195&lt;15000,$T$7,IF(F195&lt;30000,$T$8,IF(F195&lt;50000,$T$9,IF(F195&lt;90000,$T$10,IF(F195&lt;500000,$T$11,$T$12))))))</f>
        <v>3800</v>
      </c>
      <c r="J195" s="140" t="s">
        <v>26</v>
      </c>
      <c r="K195" s="140" t="s">
        <v>26</v>
      </c>
      <c r="L195" s="138" t="s">
        <v>26</v>
      </c>
      <c r="M195" s="42">
        <v>5046</v>
      </c>
      <c r="N195" s="401">
        <f t="shared" si="17"/>
        <v>5046</v>
      </c>
      <c r="O195" s="408" t="s">
        <v>2360</v>
      </c>
    </row>
    <row r="196" spans="1:15" ht="17.45" customHeight="1" x14ac:dyDescent="0.3">
      <c r="A196" s="396" t="s">
        <v>2727</v>
      </c>
      <c r="B196" s="255" t="s">
        <v>2727</v>
      </c>
      <c r="C196" s="256" t="s">
        <v>1291</v>
      </c>
      <c r="D196" s="43">
        <v>13831</v>
      </c>
      <c r="E196" s="275">
        <v>1</v>
      </c>
      <c r="F196" s="258">
        <f t="shared" si="18"/>
        <v>13831</v>
      </c>
      <c r="G196" s="294" t="s">
        <v>2383</v>
      </c>
      <c r="H196" s="259">
        <f t="shared" si="19"/>
        <v>7000</v>
      </c>
      <c r="I196" s="259">
        <f t="shared" si="20"/>
        <v>3200</v>
      </c>
      <c r="J196" s="138" t="s">
        <v>26</v>
      </c>
      <c r="K196" s="138" t="s">
        <v>26</v>
      </c>
      <c r="L196" s="138" t="s">
        <v>26</v>
      </c>
      <c r="M196" s="40">
        <v>2761</v>
      </c>
      <c r="N196" s="400">
        <f t="shared" si="17"/>
        <v>2761</v>
      </c>
      <c r="O196" s="407" t="s">
        <v>26</v>
      </c>
    </row>
    <row r="197" spans="1:15" ht="17.45" customHeight="1" x14ac:dyDescent="0.3">
      <c r="A197" s="397" t="s">
        <v>2728</v>
      </c>
      <c r="B197" s="267" t="s">
        <v>2728</v>
      </c>
      <c r="C197" s="265" t="s">
        <v>1295</v>
      </c>
      <c r="D197" s="41">
        <v>8460</v>
      </c>
      <c r="E197" s="269">
        <v>1</v>
      </c>
      <c r="F197" s="270">
        <f t="shared" si="18"/>
        <v>8460</v>
      </c>
      <c r="G197" s="295" t="s">
        <v>2383</v>
      </c>
      <c r="H197" s="271">
        <f t="shared" si="19"/>
        <v>7000</v>
      </c>
      <c r="I197" s="271">
        <f t="shared" si="20"/>
        <v>3200</v>
      </c>
      <c r="J197" s="140" t="s">
        <v>26</v>
      </c>
      <c r="K197" s="140" t="s">
        <v>26</v>
      </c>
      <c r="L197" s="138" t="s">
        <v>26</v>
      </c>
      <c r="M197" s="42">
        <v>1604</v>
      </c>
      <c r="N197" s="401">
        <f t="shared" si="17"/>
        <v>1604</v>
      </c>
      <c r="O197" s="408" t="s">
        <v>26</v>
      </c>
    </row>
    <row r="198" spans="1:15" ht="17.45" customHeight="1" x14ac:dyDescent="0.3">
      <c r="A198" s="396" t="s">
        <v>2729</v>
      </c>
      <c r="B198" s="255" t="s">
        <v>2729</v>
      </c>
      <c r="C198" s="256" t="s">
        <v>2730</v>
      </c>
      <c r="D198" s="43">
        <v>3174</v>
      </c>
      <c r="E198" s="275">
        <v>1</v>
      </c>
      <c r="F198" s="258">
        <f t="shared" si="18"/>
        <v>3174</v>
      </c>
      <c r="G198" s="294" t="s">
        <v>2383</v>
      </c>
      <c r="H198" s="259">
        <f t="shared" si="19"/>
        <v>5500</v>
      </c>
      <c r="I198" s="259">
        <f t="shared" si="20"/>
        <v>2800</v>
      </c>
      <c r="J198" s="138" t="s">
        <v>26</v>
      </c>
      <c r="K198" s="138" t="s">
        <v>26</v>
      </c>
      <c r="L198" s="138" t="s">
        <v>26</v>
      </c>
      <c r="M198" s="40">
        <v>432</v>
      </c>
      <c r="N198" s="400">
        <f t="shared" si="17"/>
        <v>432</v>
      </c>
      <c r="O198" s="407" t="s">
        <v>2360</v>
      </c>
    </row>
    <row r="199" spans="1:15" ht="17.45" customHeight="1" x14ac:dyDescent="0.3">
      <c r="A199" s="397" t="s">
        <v>2731</v>
      </c>
      <c r="B199" s="267" t="s">
        <v>2731</v>
      </c>
      <c r="C199" s="265" t="s">
        <v>1300</v>
      </c>
      <c r="D199" s="41">
        <v>28630</v>
      </c>
      <c r="E199" s="269">
        <v>1</v>
      </c>
      <c r="F199" s="270">
        <f t="shared" si="18"/>
        <v>28630</v>
      </c>
      <c r="G199" s="295" t="s">
        <v>2383</v>
      </c>
      <c r="H199" s="271">
        <f t="shared" si="19"/>
        <v>8000</v>
      </c>
      <c r="I199" s="271">
        <f t="shared" si="20"/>
        <v>3400</v>
      </c>
      <c r="J199" s="140" t="s">
        <v>26</v>
      </c>
      <c r="K199" s="140" t="s">
        <v>26</v>
      </c>
      <c r="L199" s="138" t="s">
        <v>26</v>
      </c>
      <c r="M199" s="42">
        <v>5060</v>
      </c>
      <c r="N199" s="401">
        <f t="shared" si="17"/>
        <v>5060</v>
      </c>
      <c r="O199" s="408" t="s">
        <v>26</v>
      </c>
    </row>
    <row r="200" spans="1:15" ht="17.45" customHeight="1" x14ac:dyDescent="0.3">
      <c r="A200" s="396" t="s">
        <v>2732</v>
      </c>
      <c r="B200" s="255" t="s">
        <v>2732</v>
      </c>
      <c r="C200" s="256" t="s">
        <v>2733</v>
      </c>
      <c r="D200" s="43">
        <v>118</v>
      </c>
      <c r="E200" s="275">
        <v>1</v>
      </c>
      <c r="F200" s="258">
        <f t="shared" si="18"/>
        <v>118</v>
      </c>
      <c r="G200" s="294" t="s">
        <v>2373</v>
      </c>
      <c r="H200" s="259">
        <f t="shared" si="19"/>
        <v>1500</v>
      </c>
      <c r="I200" s="259">
        <f t="shared" si="20"/>
        <v>2800</v>
      </c>
      <c r="J200" s="138" t="s">
        <v>26</v>
      </c>
      <c r="K200" s="138" t="s">
        <v>28</v>
      </c>
      <c r="L200" s="138" t="s">
        <v>26</v>
      </c>
      <c r="M200" s="40">
        <v>24</v>
      </c>
      <c r="N200" s="400">
        <f t="shared" si="17"/>
        <v>24</v>
      </c>
      <c r="O200" s="407" t="s">
        <v>2360</v>
      </c>
    </row>
    <row r="201" spans="1:15" ht="17.45" customHeight="1" x14ac:dyDescent="0.3">
      <c r="A201" s="397" t="s">
        <v>2734</v>
      </c>
      <c r="B201" s="267" t="s">
        <v>2734</v>
      </c>
      <c r="C201" s="265" t="s">
        <v>1318</v>
      </c>
      <c r="D201" s="41">
        <v>8150</v>
      </c>
      <c r="E201" s="269">
        <v>1</v>
      </c>
      <c r="F201" s="270">
        <f t="shared" si="18"/>
        <v>8150</v>
      </c>
      <c r="G201" s="295" t="s">
        <v>2383</v>
      </c>
      <c r="H201" s="271">
        <f t="shared" si="19"/>
        <v>7000</v>
      </c>
      <c r="I201" s="271">
        <f t="shared" si="20"/>
        <v>3200</v>
      </c>
      <c r="J201" s="140" t="s">
        <v>26</v>
      </c>
      <c r="K201" s="140" t="s">
        <v>26</v>
      </c>
      <c r="L201" s="138" t="s">
        <v>26</v>
      </c>
      <c r="M201" s="42">
        <v>1710</v>
      </c>
      <c r="N201" s="401">
        <f t="shared" si="17"/>
        <v>1710</v>
      </c>
      <c r="O201" s="408" t="s">
        <v>2360</v>
      </c>
    </row>
    <row r="202" spans="1:15" ht="17.45" customHeight="1" x14ac:dyDescent="0.3">
      <c r="A202" s="396" t="s">
        <v>2735</v>
      </c>
      <c r="B202" s="255" t="s">
        <v>2735</v>
      </c>
      <c r="C202" s="256" t="s">
        <v>2736</v>
      </c>
      <c r="D202" s="43">
        <v>8580</v>
      </c>
      <c r="E202" s="275">
        <v>0.25</v>
      </c>
      <c r="F202" s="258">
        <f t="shared" si="18"/>
        <v>2145</v>
      </c>
      <c r="G202" s="294" t="s">
        <v>2373</v>
      </c>
      <c r="H202" s="259">
        <f t="shared" si="19"/>
        <v>1500</v>
      </c>
      <c r="I202" s="259">
        <f t="shared" si="20"/>
        <v>2800</v>
      </c>
      <c r="J202" s="138" t="s">
        <v>26</v>
      </c>
      <c r="K202" s="138" t="s">
        <v>26</v>
      </c>
      <c r="L202" s="138" t="s">
        <v>26</v>
      </c>
      <c r="M202" s="40">
        <v>1797</v>
      </c>
      <c r="N202" s="400">
        <f t="shared" si="17"/>
        <v>449.25</v>
      </c>
      <c r="O202" s="407" t="s">
        <v>2360</v>
      </c>
    </row>
    <row r="203" spans="1:15" ht="17.45" customHeight="1" x14ac:dyDescent="0.3">
      <c r="A203" s="397" t="s">
        <v>2737</v>
      </c>
      <c r="B203" s="267" t="s">
        <v>2737</v>
      </c>
      <c r="C203" s="265" t="s">
        <v>2738</v>
      </c>
      <c r="D203" s="41">
        <v>1095</v>
      </c>
      <c r="E203" s="269">
        <v>1</v>
      </c>
      <c r="F203" s="270">
        <f t="shared" si="18"/>
        <v>1095</v>
      </c>
      <c r="G203" s="295" t="s">
        <v>2373</v>
      </c>
      <c r="H203" s="271">
        <f t="shared" si="19"/>
        <v>1500</v>
      </c>
      <c r="I203" s="271">
        <f t="shared" si="20"/>
        <v>2800</v>
      </c>
      <c r="J203" s="140" t="s">
        <v>26</v>
      </c>
      <c r="K203" s="140" t="s">
        <v>26</v>
      </c>
      <c r="L203" s="138" t="s">
        <v>26</v>
      </c>
      <c r="M203" s="42">
        <v>371</v>
      </c>
      <c r="N203" s="401">
        <f t="shared" si="17"/>
        <v>371</v>
      </c>
      <c r="O203" s="408" t="s">
        <v>2360</v>
      </c>
    </row>
    <row r="204" spans="1:15" ht="17.45" customHeight="1" x14ac:dyDescent="0.3">
      <c r="A204" s="396" t="s">
        <v>2739</v>
      </c>
      <c r="B204" s="255" t="s">
        <v>2739</v>
      </c>
      <c r="C204" s="256" t="s">
        <v>2740</v>
      </c>
      <c r="D204" s="43">
        <v>819</v>
      </c>
      <c r="E204" s="275">
        <v>1</v>
      </c>
      <c r="F204" s="258">
        <f t="shared" si="18"/>
        <v>819</v>
      </c>
      <c r="G204" s="294" t="s">
        <v>2373</v>
      </c>
      <c r="H204" s="259">
        <f t="shared" si="19"/>
        <v>1500</v>
      </c>
      <c r="I204" s="259">
        <f t="shared" si="20"/>
        <v>2800</v>
      </c>
      <c r="J204" s="138" t="s">
        <v>26</v>
      </c>
      <c r="K204" s="138" t="s">
        <v>26</v>
      </c>
      <c r="L204" s="138" t="s">
        <v>26</v>
      </c>
      <c r="M204" s="40">
        <v>189</v>
      </c>
      <c r="N204" s="400">
        <f t="shared" si="17"/>
        <v>189</v>
      </c>
      <c r="O204" s="407" t="s">
        <v>2360</v>
      </c>
    </row>
    <row r="205" spans="1:15" ht="17.45" customHeight="1" x14ac:dyDescent="0.3">
      <c r="A205" s="397" t="s">
        <v>2741</v>
      </c>
      <c r="B205" s="267" t="s">
        <v>2741</v>
      </c>
      <c r="C205" s="265" t="s">
        <v>1329</v>
      </c>
      <c r="D205" s="41">
        <v>3334</v>
      </c>
      <c r="E205" s="269">
        <v>1</v>
      </c>
      <c r="F205" s="270">
        <f t="shared" si="18"/>
        <v>3334</v>
      </c>
      <c r="G205" s="295" t="s">
        <v>2383</v>
      </c>
      <c r="H205" s="271">
        <f t="shared" si="19"/>
        <v>5500</v>
      </c>
      <c r="I205" s="271">
        <f t="shared" si="20"/>
        <v>2800</v>
      </c>
      <c r="J205" s="140" t="s">
        <v>26</v>
      </c>
      <c r="K205" s="140" t="s">
        <v>26</v>
      </c>
      <c r="L205" s="138" t="s">
        <v>26</v>
      </c>
      <c r="M205" s="42">
        <v>1027</v>
      </c>
      <c r="N205" s="401">
        <f t="shared" si="17"/>
        <v>1027</v>
      </c>
      <c r="O205" s="408" t="s">
        <v>26</v>
      </c>
    </row>
    <row r="206" spans="1:15" ht="17.45" customHeight="1" x14ac:dyDescent="0.3">
      <c r="A206" s="396" t="s">
        <v>2742</v>
      </c>
      <c r="B206" s="255" t="s">
        <v>2742</v>
      </c>
      <c r="C206" s="256" t="s">
        <v>1331</v>
      </c>
      <c r="D206" s="43">
        <v>14255</v>
      </c>
      <c r="E206" s="275">
        <v>1</v>
      </c>
      <c r="F206" s="258">
        <f t="shared" si="18"/>
        <v>14255</v>
      </c>
      <c r="G206" s="294" t="s">
        <v>2383</v>
      </c>
      <c r="H206" s="259">
        <f t="shared" si="19"/>
        <v>7000</v>
      </c>
      <c r="I206" s="259">
        <f t="shared" si="20"/>
        <v>3200</v>
      </c>
      <c r="J206" s="138" t="s">
        <v>26</v>
      </c>
      <c r="K206" s="138" t="s">
        <v>26</v>
      </c>
      <c r="L206" s="138" t="s">
        <v>26</v>
      </c>
      <c r="M206" s="40">
        <v>2267</v>
      </c>
      <c r="N206" s="400">
        <f t="shared" si="17"/>
        <v>2267</v>
      </c>
      <c r="O206" s="407" t="s">
        <v>2360</v>
      </c>
    </row>
    <row r="207" spans="1:15" ht="17.45" customHeight="1" x14ac:dyDescent="0.3">
      <c r="A207" s="397" t="s">
        <v>2743</v>
      </c>
      <c r="B207" s="267" t="s">
        <v>2743</v>
      </c>
      <c r="C207" s="265" t="s">
        <v>1349</v>
      </c>
      <c r="D207" s="41">
        <v>37006</v>
      </c>
      <c r="E207" s="269">
        <v>1</v>
      </c>
      <c r="F207" s="270">
        <f t="shared" si="18"/>
        <v>37006</v>
      </c>
      <c r="G207" s="295" t="s">
        <v>2383</v>
      </c>
      <c r="H207" s="271">
        <f t="shared" si="19"/>
        <v>9500</v>
      </c>
      <c r="I207" s="271">
        <f t="shared" si="20"/>
        <v>3800</v>
      </c>
      <c r="J207" s="140" t="s">
        <v>26</v>
      </c>
      <c r="K207" s="140" t="s">
        <v>26</v>
      </c>
      <c r="L207" s="138" t="s">
        <v>26</v>
      </c>
      <c r="M207" s="42">
        <v>6745</v>
      </c>
      <c r="N207" s="401">
        <f t="shared" si="17"/>
        <v>6745</v>
      </c>
      <c r="O207" s="408" t="s">
        <v>26</v>
      </c>
    </row>
    <row r="208" spans="1:15" ht="17.45" customHeight="1" x14ac:dyDescent="0.3">
      <c r="A208" s="396" t="s">
        <v>2744</v>
      </c>
      <c r="B208" s="255" t="s">
        <v>2744</v>
      </c>
      <c r="C208" s="256" t="s">
        <v>1359</v>
      </c>
      <c r="D208" s="43">
        <v>32091</v>
      </c>
      <c r="E208" s="275">
        <v>1</v>
      </c>
      <c r="F208" s="258">
        <f t="shared" si="18"/>
        <v>32091</v>
      </c>
      <c r="G208" s="294" t="s">
        <v>2383</v>
      </c>
      <c r="H208" s="259">
        <f t="shared" si="19"/>
        <v>9500</v>
      </c>
      <c r="I208" s="259">
        <f t="shared" si="20"/>
        <v>3800</v>
      </c>
      <c r="J208" s="138" t="s">
        <v>26</v>
      </c>
      <c r="K208" s="138" t="s">
        <v>26</v>
      </c>
      <c r="L208" s="138" t="s">
        <v>26</v>
      </c>
      <c r="M208" s="40">
        <v>6032</v>
      </c>
      <c r="N208" s="400">
        <f t="shared" si="17"/>
        <v>6032</v>
      </c>
      <c r="O208" s="407" t="s">
        <v>26</v>
      </c>
    </row>
    <row r="209" spans="1:15" ht="17.45" customHeight="1" x14ac:dyDescent="0.3">
      <c r="A209" s="397" t="s">
        <v>2745</v>
      </c>
      <c r="B209" s="267" t="s">
        <v>2745</v>
      </c>
      <c r="C209" s="265" t="s">
        <v>2746</v>
      </c>
      <c r="D209" s="41">
        <v>250</v>
      </c>
      <c r="E209" s="269">
        <v>1</v>
      </c>
      <c r="F209" s="270">
        <f t="shared" si="18"/>
        <v>250</v>
      </c>
      <c r="G209" s="295" t="s">
        <v>2373</v>
      </c>
      <c r="H209" s="271">
        <f t="shared" si="19"/>
        <v>1500</v>
      </c>
      <c r="I209" s="271">
        <f t="shared" si="20"/>
        <v>2800</v>
      </c>
      <c r="J209" s="140" t="s">
        <v>26</v>
      </c>
      <c r="K209" s="140" t="s">
        <v>28</v>
      </c>
      <c r="L209" s="138" t="s">
        <v>26</v>
      </c>
      <c r="M209" s="42">
        <v>66</v>
      </c>
      <c r="N209" s="401">
        <f t="shared" si="17"/>
        <v>66</v>
      </c>
      <c r="O209" s="408" t="s">
        <v>2360</v>
      </c>
    </row>
    <row r="210" spans="1:15" ht="17.45" customHeight="1" x14ac:dyDescent="0.3">
      <c r="A210" s="396" t="s">
        <v>2747</v>
      </c>
      <c r="B210" s="255" t="s">
        <v>2747</v>
      </c>
      <c r="C210" s="256" t="s">
        <v>1370</v>
      </c>
      <c r="D210" s="43">
        <v>101079</v>
      </c>
      <c r="E210" s="275">
        <v>1</v>
      </c>
      <c r="F210" s="258">
        <f t="shared" si="18"/>
        <v>101079</v>
      </c>
      <c r="G210" s="294" t="s">
        <v>2383</v>
      </c>
      <c r="H210" s="259">
        <f t="shared" si="19"/>
        <v>12500</v>
      </c>
      <c r="I210" s="259">
        <f t="shared" si="20"/>
        <v>4600</v>
      </c>
      <c r="J210" s="138" t="s">
        <v>26</v>
      </c>
      <c r="K210" s="138" t="s">
        <v>26</v>
      </c>
      <c r="L210" s="138" t="s">
        <v>26</v>
      </c>
      <c r="M210" s="40">
        <v>16370</v>
      </c>
      <c r="N210" s="400">
        <f t="shared" si="17"/>
        <v>16370</v>
      </c>
      <c r="O210" s="407" t="s">
        <v>26</v>
      </c>
    </row>
    <row r="211" spans="1:15" ht="17.45" customHeight="1" x14ac:dyDescent="0.3">
      <c r="A211" s="397" t="s">
        <v>2748</v>
      </c>
      <c r="B211" s="267" t="s">
        <v>2748</v>
      </c>
      <c r="C211" s="265" t="s">
        <v>2749</v>
      </c>
      <c r="D211" s="41">
        <v>996</v>
      </c>
      <c r="E211" s="269">
        <v>1</v>
      </c>
      <c r="F211" s="270">
        <f t="shared" si="18"/>
        <v>996</v>
      </c>
      <c r="G211" s="295" t="s">
        <v>2383</v>
      </c>
      <c r="H211" s="271">
        <f t="shared" si="19"/>
        <v>5500</v>
      </c>
      <c r="I211" s="271">
        <f t="shared" si="20"/>
        <v>2800</v>
      </c>
      <c r="J211" s="140" t="s">
        <v>26</v>
      </c>
      <c r="K211" s="140" t="s">
        <v>26</v>
      </c>
      <c r="L211" s="138" t="s">
        <v>26</v>
      </c>
      <c r="M211" s="42">
        <v>191</v>
      </c>
      <c r="N211" s="401">
        <f t="shared" si="17"/>
        <v>191</v>
      </c>
      <c r="O211" s="408" t="s">
        <v>2360</v>
      </c>
    </row>
    <row r="212" spans="1:15" ht="17.45" customHeight="1" x14ac:dyDescent="0.3">
      <c r="A212" s="396" t="s">
        <v>2750</v>
      </c>
      <c r="B212" s="255" t="s">
        <v>2750</v>
      </c>
      <c r="C212" s="256" t="s">
        <v>2751</v>
      </c>
      <c r="D212" s="43">
        <v>1528</v>
      </c>
      <c r="E212" s="275">
        <v>1</v>
      </c>
      <c r="F212" s="258">
        <f t="shared" si="18"/>
        <v>1528</v>
      </c>
      <c r="G212" s="294" t="s">
        <v>2373</v>
      </c>
      <c r="H212" s="259">
        <f t="shared" si="19"/>
        <v>1500</v>
      </c>
      <c r="I212" s="259">
        <f t="shared" si="20"/>
        <v>2800</v>
      </c>
      <c r="J212" s="138" t="s">
        <v>26</v>
      </c>
      <c r="K212" s="138" t="s">
        <v>26</v>
      </c>
      <c r="L212" s="138" t="s">
        <v>26</v>
      </c>
      <c r="M212" s="40">
        <v>462</v>
      </c>
      <c r="N212" s="400">
        <f t="shared" si="17"/>
        <v>462</v>
      </c>
      <c r="O212" s="407" t="s">
        <v>2360</v>
      </c>
    </row>
    <row r="213" spans="1:15" ht="17.45" customHeight="1" x14ac:dyDescent="0.3">
      <c r="A213" s="397" t="s">
        <v>2752</v>
      </c>
      <c r="B213" s="267" t="s">
        <v>2752</v>
      </c>
      <c r="C213" s="265" t="s">
        <v>2753</v>
      </c>
      <c r="D213" s="41">
        <v>983</v>
      </c>
      <c r="E213" s="269">
        <v>1</v>
      </c>
      <c r="F213" s="270">
        <f t="shared" si="18"/>
        <v>983</v>
      </c>
      <c r="G213" s="295" t="s">
        <v>2383</v>
      </c>
      <c r="H213" s="271">
        <f t="shared" si="19"/>
        <v>5500</v>
      </c>
      <c r="I213" s="271">
        <f t="shared" si="20"/>
        <v>2800</v>
      </c>
      <c r="J213" s="140" t="s">
        <v>26</v>
      </c>
      <c r="K213" s="140" t="s">
        <v>26</v>
      </c>
      <c r="L213" s="138" t="s">
        <v>26</v>
      </c>
      <c r="M213" s="42">
        <v>240</v>
      </c>
      <c r="N213" s="401">
        <f t="shared" si="17"/>
        <v>240</v>
      </c>
      <c r="O213" s="408" t="s">
        <v>2360</v>
      </c>
    </row>
    <row r="214" spans="1:15" ht="17.45" customHeight="1" x14ac:dyDescent="0.3">
      <c r="A214" s="396" t="s">
        <v>2754</v>
      </c>
      <c r="B214" s="255" t="s">
        <v>2754</v>
      </c>
      <c r="C214" s="256" t="s">
        <v>2755</v>
      </c>
      <c r="D214" s="43">
        <v>6716</v>
      </c>
      <c r="E214" s="275">
        <v>1</v>
      </c>
      <c r="F214" s="258">
        <f t="shared" si="18"/>
        <v>6716</v>
      </c>
      <c r="G214" s="294" t="s">
        <v>2383</v>
      </c>
      <c r="H214" s="259">
        <f t="shared" si="19"/>
        <v>7000</v>
      </c>
      <c r="I214" s="259">
        <f t="shared" si="20"/>
        <v>3200</v>
      </c>
      <c r="J214" s="138" t="s">
        <v>26</v>
      </c>
      <c r="K214" s="138" t="s">
        <v>26</v>
      </c>
      <c r="L214" s="138" t="s">
        <v>26</v>
      </c>
      <c r="M214" s="40">
        <v>1653</v>
      </c>
      <c r="N214" s="400">
        <f t="shared" si="17"/>
        <v>1653</v>
      </c>
      <c r="O214" s="407" t="s">
        <v>26</v>
      </c>
    </row>
    <row r="215" spans="1:15" ht="17.45" customHeight="1" x14ac:dyDescent="0.3">
      <c r="A215" s="397" t="s">
        <v>2756</v>
      </c>
      <c r="B215" s="267" t="s">
        <v>2756</v>
      </c>
      <c r="C215" s="265" t="s">
        <v>1398</v>
      </c>
      <c r="D215" s="41">
        <v>18289</v>
      </c>
      <c r="E215" s="269">
        <v>1</v>
      </c>
      <c r="F215" s="270">
        <f t="shared" si="18"/>
        <v>18289</v>
      </c>
      <c r="G215" s="295" t="s">
        <v>2383</v>
      </c>
      <c r="H215" s="271">
        <f t="shared" si="19"/>
        <v>8000</v>
      </c>
      <c r="I215" s="271">
        <f t="shared" si="20"/>
        <v>3400</v>
      </c>
      <c r="J215" s="140" t="s">
        <v>26</v>
      </c>
      <c r="K215" s="140" t="s">
        <v>26</v>
      </c>
      <c r="L215" s="138" t="s">
        <v>26</v>
      </c>
      <c r="M215" s="42">
        <v>4392</v>
      </c>
      <c r="N215" s="401">
        <f t="shared" ref="N215:N246" si="21">E215*M215</f>
        <v>4392</v>
      </c>
      <c r="O215" s="408" t="s">
        <v>26</v>
      </c>
    </row>
    <row r="216" spans="1:15" ht="17.45" customHeight="1" x14ac:dyDescent="0.3">
      <c r="A216" s="396" t="s">
        <v>2757</v>
      </c>
      <c r="B216" s="255" t="s">
        <v>2757</v>
      </c>
      <c r="C216" s="256" t="s">
        <v>1403</v>
      </c>
      <c r="D216" s="43">
        <v>88923</v>
      </c>
      <c r="E216" s="275">
        <v>1</v>
      </c>
      <c r="F216" s="258">
        <f t="shared" si="18"/>
        <v>88923</v>
      </c>
      <c r="G216" s="294" t="s">
        <v>2373</v>
      </c>
      <c r="H216" s="259">
        <f t="shared" si="19"/>
        <v>1500</v>
      </c>
      <c r="I216" s="259">
        <f t="shared" si="20"/>
        <v>4200</v>
      </c>
      <c r="J216" s="138" t="s">
        <v>26</v>
      </c>
      <c r="K216" s="138" t="s">
        <v>26</v>
      </c>
      <c r="L216" s="138" t="s">
        <v>26</v>
      </c>
      <c r="M216" s="40">
        <v>17339</v>
      </c>
      <c r="N216" s="400">
        <f t="shared" si="21"/>
        <v>17339</v>
      </c>
      <c r="O216" s="407" t="s">
        <v>26</v>
      </c>
    </row>
    <row r="217" spans="1:15" ht="17.45" customHeight="1" x14ac:dyDescent="0.3">
      <c r="A217" s="397" t="s">
        <v>2758</v>
      </c>
      <c r="B217" s="267" t="s">
        <v>2758</v>
      </c>
      <c r="C217" s="265" t="s">
        <v>1423</v>
      </c>
      <c r="D217" s="41">
        <v>11662</v>
      </c>
      <c r="E217" s="269">
        <v>1</v>
      </c>
      <c r="F217" s="270">
        <f t="shared" si="18"/>
        <v>11662</v>
      </c>
      <c r="G217" s="295" t="s">
        <v>2383</v>
      </c>
      <c r="H217" s="271">
        <f t="shared" si="19"/>
        <v>7000</v>
      </c>
      <c r="I217" s="271">
        <f t="shared" si="20"/>
        <v>3200</v>
      </c>
      <c r="J217" s="140" t="s">
        <v>26</v>
      </c>
      <c r="K217" s="140" t="s">
        <v>26</v>
      </c>
      <c r="L217" s="138" t="s">
        <v>26</v>
      </c>
      <c r="M217" s="42">
        <v>1855</v>
      </c>
      <c r="N217" s="401">
        <f t="shared" si="21"/>
        <v>1855</v>
      </c>
      <c r="O217" s="408" t="s">
        <v>26</v>
      </c>
    </row>
    <row r="218" spans="1:15" ht="17.45" customHeight="1" x14ac:dyDescent="0.3">
      <c r="A218" s="396" t="s">
        <v>2759</v>
      </c>
      <c r="B218" s="255" t="s">
        <v>2759</v>
      </c>
      <c r="C218" s="256" t="s">
        <v>1427</v>
      </c>
      <c r="D218" s="43">
        <v>12961</v>
      </c>
      <c r="E218" s="275">
        <v>1</v>
      </c>
      <c r="F218" s="258">
        <f t="shared" si="18"/>
        <v>12961</v>
      </c>
      <c r="G218" s="294" t="s">
        <v>2383</v>
      </c>
      <c r="H218" s="259">
        <f t="shared" si="19"/>
        <v>7000</v>
      </c>
      <c r="I218" s="259">
        <f t="shared" si="20"/>
        <v>3200</v>
      </c>
      <c r="J218" s="138" t="s">
        <v>26</v>
      </c>
      <c r="K218" s="138" t="s">
        <v>26</v>
      </c>
      <c r="L218" s="138" t="s">
        <v>26</v>
      </c>
      <c r="M218" s="40">
        <v>2646</v>
      </c>
      <c r="N218" s="400">
        <f t="shared" si="21"/>
        <v>2646</v>
      </c>
      <c r="O218" s="407" t="s">
        <v>2360</v>
      </c>
    </row>
    <row r="219" spans="1:15" ht="17.45" customHeight="1" x14ac:dyDescent="0.3">
      <c r="A219" s="397" t="s">
        <v>2760</v>
      </c>
      <c r="B219" s="267" t="s">
        <v>2760</v>
      </c>
      <c r="C219" s="265" t="s">
        <v>1431</v>
      </c>
      <c r="D219" s="41">
        <v>30915</v>
      </c>
      <c r="E219" s="269">
        <v>1</v>
      </c>
      <c r="F219" s="270">
        <f t="shared" si="18"/>
        <v>30915</v>
      </c>
      <c r="G219" s="295" t="s">
        <v>2383</v>
      </c>
      <c r="H219" s="271">
        <f t="shared" si="19"/>
        <v>9500</v>
      </c>
      <c r="I219" s="271">
        <f t="shared" si="20"/>
        <v>3800</v>
      </c>
      <c r="J219" s="140" t="s">
        <v>26</v>
      </c>
      <c r="K219" s="140" t="s">
        <v>26</v>
      </c>
      <c r="L219" s="138" t="s">
        <v>26</v>
      </c>
      <c r="M219" s="42">
        <v>5166</v>
      </c>
      <c r="N219" s="401">
        <f t="shared" si="21"/>
        <v>5166</v>
      </c>
      <c r="O219" s="408" t="s">
        <v>26</v>
      </c>
    </row>
    <row r="220" spans="1:15" ht="17.45" customHeight="1" x14ac:dyDescent="0.3">
      <c r="A220" s="396" t="s">
        <v>2761</v>
      </c>
      <c r="B220" s="255" t="s">
        <v>2761</v>
      </c>
      <c r="C220" s="256" t="s">
        <v>1438</v>
      </c>
      <c r="D220" s="43">
        <v>30834</v>
      </c>
      <c r="E220" s="275">
        <v>1</v>
      </c>
      <c r="F220" s="258">
        <f t="shared" si="18"/>
        <v>30834</v>
      </c>
      <c r="G220" s="294" t="s">
        <v>2383</v>
      </c>
      <c r="H220" s="259">
        <f t="shared" si="19"/>
        <v>9500</v>
      </c>
      <c r="I220" s="259">
        <f t="shared" si="20"/>
        <v>3800</v>
      </c>
      <c r="J220" s="138" t="s">
        <v>26</v>
      </c>
      <c r="K220" s="138" t="s">
        <v>26</v>
      </c>
      <c r="L220" s="138" t="s">
        <v>26</v>
      </c>
      <c r="M220" s="40">
        <v>4755</v>
      </c>
      <c r="N220" s="400">
        <f t="shared" si="21"/>
        <v>4755</v>
      </c>
      <c r="O220" s="407" t="s">
        <v>26</v>
      </c>
    </row>
    <row r="221" spans="1:15" ht="17.45" customHeight="1" x14ac:dyDescent="0.3">
      <c r="A221" s="397" t="s">
        <v>2762</v>
      </c>
      <c r="B221" s="267" t="s">
        <v>2762</v>
      </c>
      <c r="C221" s="265" t="s">
        <v>1447</v>
      </c>
      <c r="D221" s="41">
        <v>4735</v>
      </c>
      <c r="E221" s="269">
        <v>1</v>
      </c>
      <c r="F221" s="270">
        <f t="shared" si="18"/>
        <v>4735</v>
      </c>
      <c r="G221" s="295" t="s">
        <v>2383</v>
      </c>
      <c r="H221" s="271">
        <f t="shared" si="19"/>
        <v>5500</v>
      </c>
      <c r="I221" s="271">
        <f t="shared" si="20"/>
        <v>2800</v>
      </c>
      <c r="J221" s="140" t="s">
        <v>26</v>
      </c>
      <c r="K221" s="140" t="s">
        <v>26</v>
      </c>
      <c r="L221" s="138" t="s">
        <v>26</v>
      </c>
      <c r="M221" s="42">
        <v>898</v>
      </c>
      <c r="N221" s="401">
        <f t="shared" si="21"/>
        <v>898</v>
      </c>
      <c r="O221" s="408" t="s">
        <v>2360</v>
      </c>
    </row>
    <row r="222" spans="1:15" ht="17.45" customHeight="1" x14ac:dyDescent="0.3">
      <c r="A222" s="396" t="s">
        <v>2763</v>
      </c>
      <c r="B222" s="255" t="s">
        <v>2763</v>
      </c>
      <c r="C222" s="256" t="s">
        <v>1458</v>
      </c>
      <c r="D222" s="43">
        <v>15554</v>
      </c>
      <c r="E222" s="275">
        <v>1</v>
      </c>
      <c r="F222" s="258">
        <f t="shared" si="18"/>
        <v>15554</v>
      </c>
      <c r="G222" s="294" t="s">
        <v>2383</v>
      </c>
      <c r="H222" s="259">
        <f t="shared" si="19"/>
        <v>8000</v>
      </c>
      <c r="I222" s="259">
        <f t="shared" si="20"/>
        <v>3400</v>
      </c>
      <c r="J222" s="138" t="s">
        <v>26</v>
      </c>
      <c r="K222" s="138" t="s">
        <v>26</v>
      </c>
      <c r="L222" s="138" t="s">
        <v>26</v>
      </c>
      <c r="M222" s="40">
        <v>2667</v>
      </c>
      <c r="N222" s="400">
        <f t="shared" si="21"/>
        <v>2667</v>
      </c>
      <c r="O222" s="407" t="s">
        <v>26</v>
      </c>
    </row>
    <row r="223" spans="1:15" ht="17.45" customHeight="1" x14ac:dyDescent="0.3">
      <c r="A223" s="397" t="s">
        <v>2764</v>
      </c>
      <c r="B223" s="267" t="s">
        <v>2764</v>
      </c>
      <c r="C223" s="265" t="s">
        <v>1464</v>
      </c>
      <c r="D223" s="41">
        <v>29571</v>
      </c>
      <c r="E223" s="269">
        <v>1</v>
      </c>
      <c r="F223" s="270">
        <f t="shared" si="18"/>
        <v>29571</v>
      </c>
      <c r="G223" s="295" t="s">
        <v>2383</v>
      </c>
      <c r="H223" s="271">
        <f t="shared" si="19"/>
        <v>8000</v>
      </c>
      <c r="I223" s="271">
        <f t="shared" si="20"/>
        <v>3400</v>
      </c>
      <c r="J223" s="140" t="s">
        <v>26</v>
      </c>
      <c r="K223" s="140" t="s">
        <v>26</v>
      </c>
      <c r="L223" s="138" t="s">
        <v>26</v>
      </c>
      <c r="M223" s="42">
        <v>6404</v>
      </c>
      <c r="N223" s="401">
        <f t="shared" si="21"/>
        <v>6404</v>
      </c>
      <c r="O223" s="408" t="s">
        <v>2360</v>
      </c>
    </row>
    <row r="224" spans="1:15" ht="17.45" customHeight="1" x14ac:dyDescent="0.3">
      <c r="A224" s="396" t="s">
        <v>2765</v>
      </c>
      <c r="B224" s="255" t="s">
        <v>2765</v>
      </c>
      <c r="C224" s="256" t="s">
        <v>1475</v>
      </c>
      <c r="D224" s="43">
        <v>15741</v>
      </c>
      <c r="E224" s="275">
        <v>1</v>
      </c>
      <c r="F224" s="258">
        <f t="shared" si="18"/>
        <v>15741</v>
      </c>
      <c r="G224" s="294" t="s">
        <v>2383</v>
      </c>
      <c r="H224" s="259">
        <f t="shared" si="19"/>
        <v>8000</v>
      </c>
      <c r="I224" s="259">
        <f t="shared" si="20"/>
        <v>3400</v>
      </c>
      <c r="J224" s="138" t="s">
        <v>26</v>
      </c>
      <c r="K224" s="138" t="s">
        <v>26</v>
      </c>
      <c r="L224" s="138" t="s">
        <v>26</v>
      </c>
      <c r="M224" s="40">
        <v>2658</v>
      </c>
      <c r="N224" s="400">
        <f t="shared" si="21"/>
        <v>2658</v>
      </c>
      <c r="O224" s="407" t="s">
        <v>26</v>
      </c>
    </row>
    <row r="225" spans="1:15" ht="17.45" customHeight="1" x14ac:dyDescent="0.3">
      <c r="A225" s="397" t="s">
        <v>2766</v>
      </c>
      <c r="B225" s="267" t="s">
        <v>2766</v>
      </c>
      <c r="C225" s="265" t="s">
        <v>1481</v>
      </c>
      <c r="D225" s="41">
        <v>16335</v>
      </c>
      <c r="E225" s="269">
        <v>1</v>
      </c>
      <c r="F225" s="270">
        <f t="shared" si="18"/>
        <v>16335</v>
      </c>
      <c r="G225" s="295" t="s">
        <v>2383</v>
      </c>
      <c r="H225" s="271">
        <f t="shared" si="19"/>
        <v>8000</v>
      </c>
      <c r="I225" s="271">
        <f t="shared" si="20"/>
        <v>3400</v>
      </c>
      <c r="J225" s="140" t="s">
        <v>26</v>
      </c>
      <c r="K225" s="140" t="s">
        <v>26</v>
      </c>
      <c r="L225" s="138" t="s">
        <v>26</v>
      </c>
      <c r="M225" s="42">
        <v>2871</v>
      </c>
      <c r="N225" s="401">
        <f t="shared" si="21"/>
        <v>2871</v>
      </c>
      <c r="O225" s="408" t="s">
        <v>26</v>
      </c>
    </row>
    <row r="226" spans="1:15" ht="17.45" customHeight="1" x14ac:dyDescent="0.3">
      <c r="A226" s="396" t="s">
        <v>2767</v>
      </c>
      <c r="B226" s="255" t="s">
        <v>2767</v>
      </c>
      <c r="C226" s="256" t="s">
        <v>2768</v>
      </c>
      <c r="D226" s="43">
        <v>2866</v>
      </c>
      <c r="E226" s="275">
        <v>1</v>
      </c>
      <c r="F226" s="258">
        <f t="shared" si="18"/>
        <v>2866</v>
      </c>
      <c r="G226" s="294" t="s">
        <v>2373</v>
      </c>
      <c r="H226" s="259">
        <f t="shared" si="19"/>
        <v>1500</v>
      </c>
      <c r="I226" s="259">
        <f t="shared" si="20"/>
        <v>2800</v>
      </c>
      <c r="J226" s="138" t="s">
        <v>26</v>
      </c>
      <c r="K226" s="138" t="s">
        <v>26</v>
      </c>
      <c r="L226" s="138" t="s">
        <v>26</v>
      </c>
      <c r="M226" s="40">
        <v>689</v>
      </c>
      <c r="N226" s="400">
        <f t="shared" si="21"/>
        <v>689</v>
      </c>
      <c r="O226" s="407" t="s">
        <v>2360</v>
      </c>
    </row>
    <row r="227" spans="1:15" ht="17.45" customHeight="1" x14ac:dyDescent="0.3">
      <c r="A227" s="397" t="s">
        <v>2769</v>
      </c>
      <c r="B227" s="267" t="s">
        <v>2769</v>
      </c>
      <c r="C227" s="265" t="s">
        <v>1489</v>
      </c>
      <c r="D227" s="41">
        <v>19202</v>
      </c>
      <c r="E227" s="269">
        <v>1</v>
      </c>
      <c r="F227" s="270">
        <f t="shared" si="18"/>
        <v>19202</v>
      </c>
      <c r="G227" s="295" t="s">
        <v>2383</v>
      </c>
      <c r="H227" s="271">
        <f t="shared" si="19"/>
        <v>8000</v>
      </c>
      <c r="I227" s="271">
        <f t="shared" si="20"/>
        <v>3400</v>
      </c>
      <c r="J227" s="140" t="s">
        <v>26</v>
      </c>
      <c r="K227" s="140" t="s">
        <v>26</v>
      </c>
      <c r="L227" s="138" t="s">
        <v>26</v>
      </c>
      <c r="M227" s="42">
        <v>3246</v>
      </c>
      <c r="N227" s="401">
        <f t="shared" si="21"/>
        <v>3246</v>
      </c>
      <c r="O227" s="408" t="s">
        <v>26</v>
      </c>
    </row>
    <row r="228" spans="1:15" ht="17.45" customHeight="1" x14ac:dyDescent="0.3">
      <c r="A228" s="396" t="s">
        <v>2770</v>
      </c>
      <c r="B228" s="255" t="s">
        <v>2770</v>
      </c>
      <c r="C228" s="256" t="s">
        <v>1495</v>
      </c>
      <c r="D228" s="43">
        <v>11351</v>
      </c>
      <c r="E228" s="275">
        <v>1</v>
      </c>
      <c r="F228" s="258">
        <f t="shared" si="18"/>
        <v>11351</v>
      </c>
      <c r="G228" s="294" t="s">
        <v>2383</v>
      </c>
      <c r="H228" s="259">
        <f t="shared" si="19"/>
        <v>7000</v>
      </c>
      <c r="I228" s="259">
        <f t="shared" si="20"/>
        <v>3200</v>
      </c>
      <c r="J228" s="138" t="s">
        <v>26</v>
      </c>
      <c r="K228" s="138" t="s">
        <v>26</v>
      </c>
      <c r="L228" s="138" t="s">
        <v>26</v>
      </c>
      <c r="M228" s="40">
        <v>1952</v>
      </c>
      <c r="N228" s="400">
        <f t="shared" si="21"/>
        <v>1952</v>
      </c>
      <c r="O228" s="407" t="s">
        <v>26</v>
      </c>
    </row>
    <row r="229" spans="1:15" ht="17.45" customHeight="1" x14ac:dyDescent="0.3">
      <c r="A229" s="397" t="s">
        <v>2771</v>
      </c>
      <c r="B229" s="267" t="s">
        <v>2771</v>
      </c>
      <c r="C229" s="265" t="s">
        <v>1500</v>
      </c>
      <c r="D229" s="41">
        <v>31611</v>
      </c>
      <c r="E229" s="269">
        <v>1</v>
      </c>
      <c r="F229" s="270">
        <f t="shared" si="18"/>
        <v>31611</v>
      </c>
      <c r="G229" s="295" t="s">
        <v>2383</v>
      </c>
      <c r="H229" s="271">
        <f t="shared" si="19"/>
        <v>9500</v>
      </c>
      <c r="I229" s="271">
        <f t="shared" si="20"/>
        <v>3800</v>
      </c>
      <c r="J229" s="140" t="s">
        <v>26</v>
      </c>
      <c r="K229" s="140" t="s">
        <v>26</v>
      </c>
      <c r="L229" s="138" t="s">
        <v>26</v>
      </c>
      <c r="M229" s="42">
        <v>6064</v>
      </c>
      <c r="N229" s="401">
        <f t="shared" si="21"/>
        <v>6064</v>
      </c>
      <c r="O229" s="408" t="s">
        <v>26</v>
      </c>
    </row>
    <row r="230" spans="1:15" ht="17.45" customHeight="1" x14ac:dyDescent="0.3">
      <c r="A230" s="396" t="s">
        <v>2772</v>
      </c>
      <c r="B230" s="255" t="s">
        <v>2772</v>
      </c>
      <c r="C230" s="256" t="s">
        <v>1510</v>
      </c>
      <c r="D230" s="43">
        <v>5341</v>
      </c>
      <c r="E230" s="275">
        <v>1</v>
      </c>
      <c r="F230" s="258">
        <f t="shared" si="18"/>
        <v>5341</v>
      </c>
      <c r="G230" s="294" t="s">
        <v>2383</v>
      </c>
      <c r="H230" s="259">
        <f t="shared" si="19"/>
        <v>7000</v>
      </c>
      <c r="I230" s="259">
        <f t="shared" si="20"/>
        <v>3200</v>
      </c>
      <c r="J230" s="138" t="s">
        <v>26</v>
      </c>
      <c r="K230" s="138" t="s">
        <v>26</v>
      </c>
      <c r="L230" s="138" t="s">
        <v>26</v>
      </c>
      <c r="M230" s="40">
        <v>1378</v>
      </c>
      <c r="N230" s="400">
        <f t="shared" si="21"/>
        <v>1378</v>
      </c>
      <c r="O230" s="407" t="s">
        <v>2360</v>
      </c>
    </row>
    <row r="231" spans="1:15" ht="17.45" customHeight="1" x14ac:dyDescent="0.3">
      <c r="A231" s="397" t="s">
        <v>2773</v>
      </c>
      <c r="B231" s="267" t="s">
        <v>2773</v>
      </c>
      <c r="C231" s="265" t="s">
        <v>2774</v>
      </c>
      <c r="D231" s="41">
        <v>1851</v>
      </c>
      <c r="E231" s="269">
        <v>1</v>
      </c>
      <c r="F231" s="270">
        <f t="shared" si="18"/>
        <v>1851</v>
      </c>
      <c r="G231" s="295" t="s">
        <v>2383</v>
      </c>
      <c r="H231" s="271">
        <f t="shared" si="19"/>
        <v>5500</v>
      </c>
      <c r="I231" s="271">
        <f t="shared" si="20"/>
        <v>2800</v>
      </c>
      <c r="J231" s="140" t="s">
        <v>26</v>
      </c>
      <c r="K231" s="140" t="s">
        <v>26</v>
      </c>
      <c r="L231" s="140" t="s">
        <v>26</v>
      </c>
      <c r="M231" s="42">
        <v>384</v>
      </c>
      <c r="N231" s="401">
        <f t="shared" si="21"/>
        <v>384</v>
      </c>
      <c r="O231" s="408" t="s">
        <v>2360</v>
      </c>
    </row>
    <row r="232" spans="1:15" ht="17.45" customHeight="1" x14ac:dyDescent="0.3">
      <c r="A232" s="396" t="s">
        <v>2775</v>
      </c>
      <c r="B232" s="255" t="s">
        <v>2775</v>
      </c>
      <c r="C232" s="256"/>
      <c r="D232" s="43">
        <v>48916</v>
      </c>
      <c r="E232" s="275">
        <v>0.22</v>
      </c>
      <c r="F232" s="258">
        <f t="shared" si="18"/>
        <v>10761.52</v>
      </c>
      <c r="G232" s="294" t="s">
        <v>2373</v>
      </c>
      <c r="H232" s="259">
        <f t="shared" si="19"/>
        <v>1500</v>
      </c>
      <c r="I232" s="259">
        <f t="shared" si="20"/>
        <v>3200</v>
      </c>
      <c r="J232" s="138" t="s">
        <v>26</v>
      </c>
      <c r="K232" s="138" t="s">
        <v>28</v>
      </c>
      <c r="L232" s="140" t="s">
        <v>26</v>
      </c>
      <c r="M232" s="40">
        <v>5646</v>
      </c>
      <c r="N232" s="400">
        <f t="shared" si="21"/>
        <v>1242.1200000000001</v>
      </c>
      <c r="O232" s="407" t="s">
        <v>2360</v>
      </c>
    </row>
    <row r="233" spans="1:15" ht="17.45" customHeight="1" x14ac:dyDescent="0.3">
      <c r="A233" s="397" t="s">
        <v>2776</v>
      </c>
      <c r="B233" s="267" t="s">
        <v>2776</v>
      </c>
      <c r="C233" s="265" t="s">
        <v>1518</v>
      </c>
      <c r="D233" s="41">
        <v>7569</v>
      </c>
      <c r="E233" s="269">
        <v>1</v>
      </c>
      <c r="F233" s="270">
        <f t="shared" si="18"/>
        <v>7569</v>
      </c>
      <c r="G233" s="295" t="s">
        <v>2383</v>
      </c>
      <c r="H233" s="271">
        <f t="shared" si="19"/>
        <v>7000</v>
      </c>
      <c r="I233" s="271">
        <f t="shared" si="20"/>
        <v>3200</v>
      </c>
      <c r="J233" s="140" t="s">
        <v>26</v>
      </c>
      <c r="K233" s="140" t="s">
        <v>26</v>
      </c>
      <c r="L233" s="140" t="s">
        <v>26</v>
      </c>
      <c r="M233" s="42">
        <v>1584</v>
      </c>
      <c r="N233" s="401">
        <f t="shared" si="21"/>
        <v>1584</v>
      </c>
      <c r="O233" s="408" t="s">
        <v>2360</v>
      </c>
    </row>
    <row r="234" spans="1:15" ht="17.45" customHeight="1" x14ac:dyDescent="0.3">
      <c r="A234" s="396" t="s">
        <v>2777</v>
      </c>
      <c r="B234" s="255" t="s">
        <v>2777</v>
      </c>
      <c r="C234" s="256" t="s">
        <v>1520</v>
      </c>
      <c r="D234" s="43">
        <v>6307</v>
      </c>
      <c r="E234" s="275">
        <v>1</v>
      </c>
      <c r="F234" s="258">
        <f t="shared" si="18"/>
        <v>6307</v>
      </c>
      <c r="G234" s="294" t="s">
        <v>2383</v>
      </c>
      <c r="H234" s="259">
        <f t="shared" si="19"/>
        <v>7000</v>
      </c>
      <c r="I234" s="259">
        <f t="shared" si="20"/>
        <v>3200</v>
      </c>
      <c r="J234" s="138" t="s">
        <v>26</v>
      </c>
      <c r="K234" s="138" t="s">
        <v>26</v>
      </c>
      <c r="L234" s="138" t="s">
        <v>26</v>
      </c>
      <c r="M234" s="40">
        <v>2909</v>
      </c>
      <c r="N234" s="400">
        <f t="shared" si="21"/>
        <v>2909</v>
      </c>
      <c r="O234" s="407" t="s">
        <v>2360</v>
      </c>
    </row>
    <row r="235" spans="1:15" ht="17.45" customHeight="1" x14ac:dyDescent="0.3">
      <c r="A235" s="397" t="s">
        <v>2778</v>
      </c>
      <c r="B235" s="267" t="s">
        <v>2778</v>
      </c>
      <c r="C235" s="265" t="s">
        <v>2779</v>
      </c>
      <c r="D235" s="41">
        <v>1634</v>
      </c>
      <c r="E235" s="269">
        <v>1</v>
      </c>
      <c r="F235" s="270">
        <f t="shared" si="18"/>
        <v>1634</v>
      </c>
      <c r="G235" s="295" t="s">
        <v>2373</v>
      </c>
      <c r="H235" s="271">
        <f t="shared" si="19"/>
        <v>1500</v>
      </c>
      <c r="I235" s="271">
        <f t="shared" si="20"/>
        <v>2800</v>
      </c>
      <c r="J235" s="140" t="s">
        <v>26</v>
      </c>
      <c r="K235" s="140" t="s">
        <v>26</v>
      </c>
      <c r="L235" s="138" t="s">
        <v>26</v>
      </c>
      <c r="M235" s="42">
        <v>477</v>
      </c>
      <c r="N235" s="401">
        <f t="shared" si="21"/>
        <v>477</v>
      </c>
      <c r="O235" s="408" t="s">
        <v>2360</v>
      </c>
    </row>
    <row r="236" spans="1:15" ht="17.45" customHeight="1" x14ac:dyDescent="0.3">
      <c r="A236" s="396" t="s">
        <v>2780</v>
      </c>
      <c r="B236" s="255" t="s">
        <v>2780</v>
      </c>
      <c r="C236" s="256" t="s">
        <v>1522</v>
      </c>
      <c r="D236" s="43">
        <v>13347</v>
      </c>
      <c r="E236" s="275">
        <v>1</v>
      </c>
      <c r="F236" s="258">
        <f t="shared" si="18"/>
        <v>13347</v>
      </c>
      <c r="G236" s="294" t="s">
        <v>2383</v>
      </c>
      <c r="H236" s="259">
        <f t="shared" si="19"/>
        <v>7000</v>
      </c>
      <c r="I236" s="259">
        <f t="shared" si="20"/>
        <v>3200</v>
      </c>
      <c r="J236" s="138" t="s">
        <v>26</v>
      </c>
      <c r="K236" s="138" t="s">
        <v>26</v>
      </c>
      <c r="L236" s="138" t="s">
        <v>26</v>
      </c>
      <c r="M236" s="40">
        <v>2342</v>
      </c>
      <c r="N236" s="400">
        <f t="shared" si="21"/>
        <v>2342</v>
      </c>
      <c r="O236" s="407" t="s">
        <v>2360</v>
      </c>
    </row>
    <row r="237" spans="1:15" ht="17.45" customHeight="1" x14ac:dyDescent="0.3">
      <c r="A237" s="397" t="s">
        <v>2781</v>
      </c>
      <c r="B237" s="267" t="s">
        <v>2782</v>
      </c>
      <c r="C237" s="265" t="s">
        <v>1527</v>
      </c>
      <c r="D237" s="41">
        <v>12448</v>
      </c>
      <c r="E237" s="269">
        <v>0.46</v>
      </c>
      <c r="F237" s="270">
        <f t="shared" si="18"/>
        <v>5726.08</v>
      </c>
      <c r="G237" s="295" t="s">
        <v>2383</v>
      </c>
      <c r="H237" s="271">
        <f t="shared" si="19"/>
        <v>7000</v>
      </c>
      <c r="I237" s="271">
        <f t="shared" si="20"/>
        <v>3200</v>
      </c>
      <c r="J237" s="140" t="s">
        <v>26</v>
      </c>
      <c r="K237" s="140" t="s">
        <v>26</v>
      </c>
      <c r="L237" s="138" t="s">
        <v>26</v>
      </c>
      <c r="M237" s="42">
        <v>2364</v>
      </c>
      <c r="N237" s="401">
        <f t="shared" si="21"/>
        <v>1087.44</v>
      </c>
      <c r="O237" s="408" t="s">
        <v>2360</v>
      </c>
    </row>
    <row r="238" spans="1:15" ht="17.45" customHeight="1" x14ac:dyDescent="0.3">
      <c r="A238" s="396" t="s">
        <v>2783</v>
      </c>
      <c r="B238" s="255" t="s">
        <v>2783</v>
      </c>
      <c r="C238" s="256" t="s">
        <v>2784</v>
      </c>
      <c r="D238" s="43">
        <v>5004</v>
      </c>
      <c r="E238" s="275">
        <v>1</v>
      </c>
      <c r="F238" s="258">
        <f t="shared" si="18"/>
        <v>5004</v>
      </c>
      <c r="G238" s="294" t="s">
        <v>2383</v>
      </c>
      <c r="H238" s="259">
        <f t="shared" si="19"/>
        <v>7000</v>
      </c>
      <c r="I238" s="259">
        <f t="shared" si="20"/>
        <v>3200</v>
      </c>
      <c r="J238" s="138" t="s">
        <v>26</v>
      </c>
      <c r="K238" s="138" t="s">
        <v>26</v>
      </c>
      <c r="L238" s="138" t="s">
        <v>26</v>
      </c>
      <c r="M238" s="40">
        <v>889</v>
      </c>
      <c r="N238" s="400">
        <f t="shared" si="21"/>
        <v>889</v>
      </c>
      <c r="O238" s="407" t="s">
        <v>26</v>
      </c>
    </row>
    <row r="239" spans="1:15" ht="17.45" customHeight="1" x14ac:dyDescent="0.3">
      <c r="A239" s="397" t="s">
        <v>2785</v>
      </c>
      <c r="B239" s="267" t="s">
        <v>2785</v>
      </c>
      <c r="C239" s="265" t="s">
        <v>517</v>
      </c>
      <c r="D239" s="41">
        <v>54481</v>
      </c>
      <c r="E239" s="269">
        <v>1</v>
      </c>
      <c r="F239" s="270">
        <f t="shared" si="18"/>
        <v>54481</v>
      </c>
      <c r="G239" s="295" t="s">
        <v>2383</v>
      </c>
      <c r="H239" s="271">
        <f t="shared" si="19"/>
        <v>11000</v>
      </c>
      <c r="I239" s="271">
        <f t="shared" si="20"/>
        <v>4200</v>
      </c>
      <c r="J239" s="140" t="s">
        <v>26</v>
      </c>
      <c r="K239" s="140" t="s">
        <v>26</v>
      </c>
      <c r="L239" s="138" t="s">
        <v>26</v>
      </c>
      <c r="M239" s="42">
        <v>13202</v>
      </c>
      <c r="N239" s="401">
        <f t="shared" si="21"/>
        <v>13202</v>
      </c>
      <c r="O239" s="408" t="s">
        <v>26</v>
      </c>
    </row>
    <row r="240" spans="1:15" ht="17.45" customHeight="1" x14ac:dyDescent="0.3">
      <c r="A240" s="396" t="s">
        <v>2786</v>
      </c>
      <c r="B240" s="255" t="s">
        <v>2786</v>
      </c>
      <c r="C240" s="256" t="s">
        <v>1542</v>
      </c>
      <c r="D240" s="43">
        <v>1280</v>
      </c>
      <c r="E240" s="275">
        <v>1</v>
      </c>
      <c r="F240" s="258">
        <f t="shared" si="18"/>
        <v>1280</v>
      </c>
      <c r="G240" s="294" t="s">
        <v>2383</v>
      </c>
      <c r="H240" s="259">
        <f t="shared" si="19"/>
        <v>5500</v>
      </c>
      <c r="I240" s="259">
        <f t="shared" si="20"/>
        <v>2800</v>
      </c>
      <c r="J240" s="138" t="s">
        <v>26</v>
      </c>
      <c r="K240" s="138" t="s">
        <v>26</v>
      </c>
      <c r="L240" s="138" t="s">
        <v>26</v>
      </c>
      <c r="M240" s="40">
        <v>370</v>
      </c>
      <c r="N240" s="400">
        <f t="shared" si="21"/>
        <v>370</v>
      </c>
      <c r="O240" s="407" t="s">
        <v>2360</v>
      </c>
    </row>
    <row r="241" spans="1:15" ht="17.45" customHeight="1" x14ac:dyDescent="0.3">
      <c r="A241" s="397" t="s">
        <v>2787</v>
      </c>
      <c r="B241" s="267" t="s">
        <v>2787</v>
      </c>
      <c r="C241" s="265" t="s">
        <v>1544</v>
      </c>
      <c r="D241" s="41">
        <v>18361</v>
      </c>
      <c r="E241" s="269">
        <v>1</v>
      </c>
      <c r="F241" s="270">
        <f t="shared" si="18"/>
        <v>18361</v>
      </c>
      <c r="G241" s="295" t="s">
        <v>2383</v>
      </c>
      <c r="H241" s="271">
        <f t="shared" si="19"/>
        <v>8000</v>
      </c>
      <c r="I241" s="271">
        <f t="shared" si="20"/>
        <v>3400</v>
      </c>
      <c r="J241" s="140" t="s">
        <v>26</v>
      </c>
      <c r="K241" s="140" t="s">
        <v>26</v>
      </c>
      <c r="L241" s="138" t="s">
        <v>26</v>
      </c>
      <c r="M241" s="42">
        <v>3114</v>
      </c>
      <c r="N241" s="401">
        <f t="shared" si="21"/>
        <v>3114</v>
      </c>
      <c r="O241" s="408" t="s">
        <v>26</v>
      </c>
    </row>
    <row r="242" spans="1:15" ht="17.45" customHeight="1" x14ac:dyDescent="0.3">
      <c r="A242" s="396" t="s">
        <v>2788</v>
      </c>
      <c r="B242" s="255" t="s">
        <v>2788</v>
      </c>
      <c r="C242" s="256" t="s">
        <v>2789</v>
      </c>
      <c r="D242" s="43">
        <v>11604</v>
      </c>
      <c r="E242" s="275">
        <v>1</v>
      </c>
      <c r="F242" s="258">
        <f t="shared" si="18"/>
        <v>11604</v>
      </c>
      <c r="G242" s="294" t="s">
        <v>2383</v>
      </c>
      <c r="H242" s="259">
        <f t="shared" si="19"/>
        <v>7000</v>
      </c>
      <c r="I242" s="259">
        <f t="shared" si="20"/>
        <v>3200</v>
      </c>
      <c r="J242" s="138" t="s">
        <v>26</v>
      </c>
      <c r="K242" s="138" t="s">
        <v>26</v>
      </c>
      <c r="L242" s="138" t="s">
        <v>26</v>
      </c>
      <c r="M242" s="40">
        <v>2065</v>
      </c>
      <c r="N242" s="400">
        <f t="shared" si="21"/>
        <v>2065</v>
      </c>
      <c r="O242" s="407" t="s">
        <v>2360</v>
      </c>
    </row>
    <row r="243" spans="1:15" ht="17.45" customHeight="1" x14ac:dyDescent="0.3">
      <c r="A243" s="397" t="s">
        <v>2790</v>
      </c>
      <c r="B243" s="267" t="s">
        <v>2790</v>
      </c>
      <c r="C243" s="265" t="s">
        <v>2791</v>
      </c>
      <c r="D243" s="41">
        <v>814</v>
      </c>
      <c r="E243" s="269">
        <v>1</v>
      </c>
      <c r="F243" s="270">
        <f t="shared" si="18"/>
        <v>814</v>
      </c>
      <c r="G243" s="295" t="s">
        <v>2373</v>
      </c>
      <c r="H243" s="271">
        <f t="shared" si="19"/>
        <v>1500</v>
      </c>
      <c r="I243" s="271">
        <f t="shared" si="20"/>
        <v>2800</v>
      </c>
      <c r="J243" s="140" t="s">
        <v>26</v>
      </c>
      <c r="K243" s="140" t="s">
        <v>28</v>
      </c>
      <c r="L243" s="138" t="s">
        <v>26</v>
      </c>
      <c r="M243" s="42">
        <v>163</v>
      </c>
      <c r="N243" s="401">
        <f t="shared" si="21"/>
        <v>163</v>
      </c>
      <c r="O243" s="408" t="s">
        <v>2360</v>
      </c>
    </row>
    <row r="244" spans="1:15" ht="17.45" customHeight="1" x14ac:dyDescent="0.3">
      <c r="A244" s="396" t="s">
        <v>2792</v>
      </c>
      <c r="B244" s="255" t="s">
        <v>2792</v>
      </c>
      <c r="C244" s="256" t="s">
        <v>1557</v>
      </c>
      <c r="D244" s="43">
        <v>1194</v>
      </c>
      <c r="E244" s="275">
        <v>1</v>
      </c>
      <c r="F244" s="258">
        <f t="shared" si="18"/>
        <v>1194</v>
      </c>
      <c r="G244" s="294" t="s">
        <v>2383</v>
      </c>
      <c r="H244" s="259">
        <f t="shared" si="19"/>
        <v>5500</v>
      </c>
      <c r="I244" s="259">
        <f t="shared" si="20"/>
        <v>2800</v>
      </c>
      <c r="J244" s="138" t="s">
        <v>26</v>
      </c>
      <c r="K244" s="138" t="s">
        <v>26</v>
      </c>
      <c r="L244" s="138" t="s">
        <v>26</v>
      </c>
      <c r="M244" s="40">
        <v>310</v>
      </c>
      <c r="N244" s="400">
        <f t="shared" si="21"/>
        <v>310</v>
      </c>
      <c r="O244" s="407" t="s">
        <v>2360</v>
      </c>
    </row>
    <row r="245" spans="1:15" ht="17.45" customHeight="1" x14ac:dyDescent="0.3">
      <c r="A245" s="397" t="s">
        <v>2793</v>
      </c>
      <c r="B245" s="267" t="s">
        <v>2793</v>
      </c>
      <c r="C245" s="265" t="s">
        <v>2794</v>
      </c>
      <c r="D245" s="41">
        <v>1726</v>
      </c>
      <c r="E245" s="269">
        <v>1</v>
      </c>
      <c r="F245" s="270">
        <f t="shared" si="18"/>
        <v>1726</v>
      </c>
      <c r="G245" s="295" t="s">
        <v>2383</v>
      </c>
      <c r="H245" s="271">
        <f t="shared" si="19"/>
        <v>5500</v>
      </c>
      <c r="I245" s="271">
        <f t="shared" si="20"/>
        <v>2800</v>
      </c>
      <c r="J245" s="140" t="s">
        <v>26</v>
      </c>
      <c r="K245" s="140" t="s">
        <v>26</v>
      </c>
      <c r="L245" s="138" t="s">
        <v>26</v>
      </c>
      <c r="M245" s="42">
        <v>298</v>
      </c>
      <c r="N245" s="401">
        <f t="shared" si="21"/>
        <v>298</v>
      </c>
      <c r="O245" s="408" t="s">
        <v>2360</v>
      </c>
    </row>
    <row r="246" spans="1:15" ht="17.45" customHeight="1" x14ac:dyDescent="0.3">
      <c r="A246" s="396" t="s">
        <v>2795</v>
      </c>
      <c r="B246" s="255" t="s">
        <v>2795</v>
      </c>
      <c r="C246" s="256" t="s">
        <v>1577</v>
      </c>
      <c r="D246" s="43">
        <v>43927</v>
      </c>
      <c r="E246" s="275">
        <v>1</v>
      </c>
      <c r="F246" s="258">
        <f t="shared" si="18"/>
        <v>43927</v>
      </c>
      <c r="G246" s="294" t="s">
        <v>2383</v>
      </c>
      <c r="H246" s="259">
        <f t="shared" si="19"/>
        <v>9500</v>
      </c>
      <c r="I246" s="259">
        <f t="shared" si="20"/>
        <v>3800</v>
      </c>
      <c r="J246" s="138" t="s">
        <v>26</v>
      </c>
      <c r="K246" s="138" t="s">
        <v>26</v>
      </c>
      <c r="L246" s="138" t="s">
        <v>26</v>
      </c>
      <c r="M246" s="40">
        <v>9297</v>
      </c>
      <c r="N246" s="400">
        <f t="shared" si="21"/>
        <v>9297</v>
      </c>
      <c r="O246" s="407" t="s">
        <v>2360</v>
      </c>
    </row>
    <row r="247" spans="1:15" ht="17.45" customHeight="1" x14ac:dyDescent="0.3">
      <c r="A247" s="397" t="s">
        <v>2796</v>
      </c>
      <c r="B247" s="267" t="s">
        <v>2796</v>
      </c>
      <c r="C247" s="265" t="s">
        <v>2797</v>
      </c>
      <c r="D247" s="41">
        <v>633</v>
      </c>
      <c r="E247" s="269">
        <v>1</v>
      </c>
      <c r="F247" s="270">
        <f t="shared" si="18"/>
        <v>633</v>
      </c>
      <c r="G247" s="295" t="s">
        <v>2373</v>
      </c>
      <c r="H247" s="271">
        <f t="shared" si="19"/>
        <v>1500</v>
      </c>
      <c r="I247" s="271">
        <f t="shared" si="20"/>
        <v>2800</v>
      </c>
      <c r="J247" s="140" t="s">
        <v>26</v>
      </c>
      <c r="K247" s="140" t="s">
        <v>26</v>
      </c>
      <c r="L247" s="138" t="s">
        <v>26</v>
      </c>
      <c r="M247" s="42">
        <v>208</v>
      </c>
      <c r="N247" s="401">
        <f t="shared" ref="N247:N278" si="22">E247*M247</f>
        <v>208</v>
      </c>
      <c r="O247" s="408" t="s">
        <v>2360</v>
      </c>
    </row>
    <row r="248" spans="1:15" ht="17.45" customHeight="1" x14ac:dyDescent="0.3">
      <c r="A248" s="396" t="s">
        <v>2798</v>
      </c>
      <c r="B248" s="255" t="s">
        <v>2798</v>
      </c>
      <c r="C248" s="256" t="s">
        <v>1591</v>
      </c>
      <c r="D248" s="43">
        <v>9945</v>
      </c>
      <c r="E248" s="275">
        <v>1</v>
      </c>
      <c r="F248" s="258">
        <f t="shared" si="18"/>
        <v>9945</v>
      </c>
      <c r="G248" s="294" t="s">
        <v>2383</v>
      </c>
      <c r="H248" s="259">
        <f t="shared" si="19"/>
        <v>7000</v>
      </c>
      <c r="I248" s="259">
        <f t="shared" si="20"/>
        <v>3200</v>
      </c>
      <c r="J248" s="138" t="s">
        <v>26</v>
      </c>
      <c r="K248" s="138" t="s">
        <v>26</v>
      </c>
      <c r="L248" s="138" t="s">
        <v>26</v>
      </c>
      <c r="M248" s="40">
        <v>1822</v>
      </c>
      <c r="N248" s="400">
        <f t="shared" si="22"/>
        <v>1822</v>
      </c>
      <c r="O248" s="407" t="s">
        <v>2360</v>
      </c>
    </row>
    <row r="249" spans="1:15" ht="17.45" customHeight="1" x14ac:dyDescent="0.3">
      <c r="A249" s="397" t="s">
        <v>2799</v>
      </c>
      <c r="B249" s="267" t="s">
        <v>2800</v>
      </c>
      <c r="C249" s="265" t="s">
        <v>1594</v>
      </c>
      <c r="D249" s="41">
        <v>61217</v>
      </c>
      <c r="E249" s="269">
        <v>1</v>
      </c>
      <c r="F249" s="270">
        <f t="shared" si="18"/>
        <v>61217</v>
      </c>
      <c r="G249" s="295" t="s">
        <v>2383</v>
      </c>
      <c r="H249" s="271">
        <f t="shared" si="19"/>
        <v>11000</v>
      </c>
      <c r="I249" s="271">
        <f t="shared" si="20"/>
        <v>4200</v>
      </c>
      <c r="J249" s="140" t="s">
        <v>26</v>
      </c>
      <c r="K249" s="140" t="s">
        <v>26</v>
      </c>
      <c r="L249" s="138" t="s">
        <v>26</v>
      </c>
      <c r="M249" s="42">
        <v>14493</v>
      </c>
      <c r="N249" s="401">
        <f t="shared" si="22"/>
        <v>14493</v>
      </c>
      <c r="O249" s="408" t="s">
        <v>26</v>
      </c>
    </row>
    <row r="250" spans="1:15" ht="17.45" customHeight="1" x14ac:dyDescent="0.3">
      <c r="A250" s="396" t="s">
        <v>2801</v>
      </c>
      <c r="B250" s="255" t="s">
        <v>2801</v>
      </c>
      <c r="C250" s="256" t="s">
        <v>1605</v>
      </c>
      <c r="D250" s="43">
        <v>2930</v>
      </c>
      <c r="E250" s="275">
        <v>1</v>
      </c>
      <c r="F250" s="258">
        <f t="shared" si="18"/>
        <v>2930</v>
      </c>
      <c r="G250" s="294" t="s">
        <v>2383</v>
      </c>
      <c r="H250" s="259">
        <f t="shared" si="19"/>
        <v>5500</v>
      </c>
      <c r="I250" s="259">
        <f t="shared" si="20"/>
        <v>2800</v>
      </c>
      <c r="J250" s="138" t="s">
        <v>26</v>
      </c>
      <c r="K250" s="138" t="s">
        <v>26</v>
      </c>
      <c r="L250" s="138" t="s">
        <v>26</v>
      </c>
      <c r="M250" s="40">
        <v>598</v>
      </c>
      <c r="N250" s="400">
        <f t="shared" si="22"/>
        <v>598</v>
      </c>
      <c r="O250" s="407" t="s">
        <v>26</v>
      </c>
    </row>
    <row r="251" spans="1:15" ht="17.45" customHeight="1" x14ac:dyDescent="0.3">
      <c r="A251" s="397" t="s">
        <v>2802</v>
      </c>
      <c r="B251" s="267" t="s">
        <v>2802</v>
      </c>
      <c r="C251" s="265" t="s">
        <v>2803</v>
      </c>
      <c r="D251" s="41">
        <v>3495</v>
      </c>
      <c r="E251" s="269">
        <v>1</v>
      </c>
      <c r="F251" s="270">
        <f t="shared" si="18"/>
        <v>3495</v>
      </c>
      <c r="G251" s="295" t="s">
        <v>2383</v>
      </c>
      <c r="H251" s="271">
        <f t="shared" si="19"/>
        <v>5500</v>
      </c>
      <c r="I251" s="271">
        <f t="shared" si="20"/>
        <v>2800</v>
      </c>
      <c r="J251" s="140" t="s">
        <v>26</v>
      </c>
      <c r="K251" s="140" t="s">
        <v>26</v>
      </c>
      <c r="L251" s="138" t="s">
        <v>26</v>
      </c>
      <c r="M251" s="42">
        <v>782</v>
      </c>
      <c r="N251" s="401">
        <f t="shared" si="22"/>
        <v>782</v>
      </c>
      <c r="O251" s="408" t="s">
        <v>26</v>
      </c>
    </row>
    <row r="252" spans="1:15" ht="17.45" customHeight="1" x14ac:dyDescent="0.3">
      <c r="A252" s="396" t="s">
        <v>2804</v>
      </c>
      <c r="B252" s="255" t="s">
        <v>2804</v>
      </c>
      <c r="C252" s="256" t="s">
        <v>1609</v>
      </c>
      <c r="D252" s="43">
        <v>3664</v>
      </c>
      <c r="E252" s="275">
        <v>1</v>
      </c>
      <c r="F252" s="258">
        <f t="shared" si="18"/>
        <v>3664</v>
      </c>
      <c r="G252" s="294" t="s">
        <v>2373</v>
      </c>
      <c r="H252" s="259">
        <f t="shared" si="19"/>
        <v>1500</v>
      </c>
      <c r="I252" s="259">
        <f t="shared" si="20"/>
        <v>2800</v>
      </c>
      <c r="J252" s="138" t="s">
        <v>26</v>
      </c>
      <c r="K252" s="138" t="s">
        <v>26</v>
      </c>
      <c r="L252" s="138" t="s">
        <v>26</v>
      </c>
      <c r="M252" s="40">
        <v>1153</v>
      </c>
      <c r="N252" s="400">
        <f t="shared" si="22"/>
        <v>1153</v>
      </c>
      <c r="O252" s="407" t="s">
        <v>2360</v>
      </c>
    </row>
    <row r="253" spans="1:15" ht="17.45" customHeight="1" x14ac:dyDescent="0.3">
      <c r="A253" s="397" t="s">
        <v>2805</v>
      </c>
      <c r="B253" s="267" t="s">
        <v>2805</v>
      </c>
      <c r="C253" s="265" t="s">
        <v>1625</v>
      </c>
      <c r="D253" s="41">
        <v>101636</v>
      </c>
      <c r="E253" s="269">
        <v>1</v>
      </c>
      <c r="F253" s="270">
        <f t="shared" si="18"/>
        <v>101636</v>
      </c>
      <c r="G253" s="295" t="s">
        <v>2383</v>
      </c>
      <c r="H253" s="271">
        <f t="shared" si="19"/>
        <v>12500</v>
      </c>
      <c r="I253" s="271">
        <f t="shared" si="20"/>
        <v>4600</v>
      </c>
      <c r="J253" s="140" t="s">
        <v>26</v>
      </c>
      <c r="K253" s="140" t="s">
        <v>26</v>
      </c>
      <c r="L253" s="138" t="s">
        <v>26</v>
      </c>
      <c r="M253" s="42">
        <v>17682</v>
      </c>
      <c r="N253" s="401">
        <f t="shared" si="22"/>
        <v>17682</v>
      </c>
      <c r="O253" s="408" t="s">
        <v>26</v>
      </c>
    </row>
    <row r="254" spans="1:15" ht="17.45" customHeight="1" x14ac:dyDescent="0.3">
      <c r="A254" s="396" t="s">
        <v>2806</v>
      </c>
      <c r="B254" s="255" t="s">
        <v>2806</v>
      </c>
      <c r="C254" s="256" t="s">
        <v>1647</v>
      </c>
      <c r="D254" s="43">
        <v>34984</v>
      </c>
      <c r="E254" s="275">
        <v>1</v>
      </c>
      <c r="F254" s="258">
        <f t="shared" si="18"/>
        <v>34984</v>
      </c>
      <c r="G254" s="294" t="s">
        <v>2383</v>
      </c>
      <c r="H254" s="259">
        <f t="shared" si="19"/>
        <v>9500</v>
      </c>
      <c r="I254" s="259">
        <f t="shared" si="20"/>
        <v>3800</v>
      </c>
      <c r="J254" s="138" t="s">
        <v>26</v>
      </c>
      <c r="K254" s="138" t="s">
        <v>26</v>
      </c>
      <c r="L254" s="138" t="s">
        <v>26</v>
      </c>
      <c r="M254" s="40">
        <v>6124</v>
      </c>
      <c r="N254" s="400">
        <f t="shared" si="22"/>
        <v>6124</v>
      </c>
      <c r="O254" s="407" t="s">
        <v>26</v>
      </c>
    </row>
    <row r="255" spans="1:15" ht="17.45" customHeight="1" x14ac:dyDescent="0.3">
      <c r="A255" s="397" t="s">
        <v>2807</v>
      </c>
      <c r="B255" s="267" t="s">
        <v>2807</v>
      </c>
      <c r="C255" s="265" t="s">
        <v>2808</v>
      </c>
      <c r="D255" s="41">
        <v>15142</v>
      </c>
      <c r="E255" s="269">
        <v>1</v>
      </c>
      <c r="F255" s="270">
        <f t="shared" si="18"/>
        <v>15142</v>
      </c>
      <c r="G255" s="295" t="s">
        <v>2383</v>
      </c>
      <c r="H255" s="271">
        <f t="shared" si="19"/>
        <v>8000</v>
      </c>
      <c r="I255" s="271">
        <f t="shared" si="20"/>
        <v>3400</v>
      </c>
      <c r="J255" s="140" t="s">
        <v>26</v>
      </c>
      <c r="K255" s="140" t="s">
        <v>26</v>
      </c>
      <c r="L255" s="138" t="s">
        <v>26</v>
      </c>
      <c r="M255" s="42">
        <v>3030</v>
      </c>
      <c r="N255" s="401">
        <f t="shared" si="22"/>
        <v>3030</v>
      </c>
      <c r="O255" s="408" t="s">
        <v>26</v>
      </c>
    </row>
    <row r="256" spans="1:15" ht="17.45" customHeight="1" x14ac:dyDescent="0.3">
      <c r="A256" s="396" t="s">
        <v>2809</v>
      </c>
      <c r="B256" s="255" t="s">
        <v>2809</v>
      </c>
      <c r="C256" s="256" t="s">
        <v>1654</v>
      </c>
      <c r="D256" s="43">
        <v>25518</v>
      </c>
      <c r="E256" s="275">
        <v>1</v>
      </c>
      <c r="F256" s="258">
        <f t="shared" si="18"/>
        <v>25518</v>
      </c>
      <c r="G256" s="294" t="s">
        <v>2383</v>
      </c>
      <c r="H256" s="259">
        <f t="shared" si="19"/>
        <v>8000</v>
      </c>
      <c r="I256" s="259">
        <f t="shared" si="20"/>
        <v>3400</v>
      </c>
      <c r="J256" s="138" t="s">
        <v>26</v>
      </c>
      <c r="K256" s="138" t="s">
        <v>26</v>
      </c>
      <c r="L256" s="138" t="s">
        <v>26</v>
      </c>
      <c r="M256" s="40">
        <v>4907</v>
      </c>
      <c r="N256" s="400">
        <f t="shared" si="22"/>
        <v>4907</v>
      </c>
      <c r="O256" s="407" t="s">
        <v>26</v>
      </c>
    </row>
    <row r="257" spans="1:15" ht="17.45" customHeight="1" x14ac:dyDescent="0.3">
      <c r="A257" s="397" t="s">
        <v>2810</v>
      </c>
      <c r="B257" s="267" t="s">
        <v>2810</v>
      </c>
      <c r="C257" s="265" t="s">
        <v>2811</v>
      </c>
      <c r="D257" s="41">
        <v>12502</v>
      </c>
      <c r="E257" s="269">
        <v>1</v>
      </c>
      <c r="F257" s="270">
        <f t="shared" si="18"/>
        <v>12502</v>
      </c>
      <c r="G257" s="295" t="s">
        <v>2383</v>
      </c>
      <c r="H257" s="271">
        <f t="shared" si="19"/>
        <v>7000</v>
      </c>
      <c r="I257" s="271">
        <f t="shared" si="20"/>
        <v>3200</v>
      </c>
      <c r="J257" s="140" t="s">
        <v>26</v>
      </c>
      <c r="K257" s="140" t="s">
        <v>26</v>
      </c>
      <c r="L257" s="138" t="s">
        <v>26</v>
      </c>
      <c r="M257" s="42">
        <v>2337</v>
      </c>
      <c r="N257" s="401">
        <f t="shared" si="22"/>
        <v>2337</v>
      </c>
      <c r="O257" s="408" t="s">
        <v>28</v>
      </c>
    </row>
    <row r="258" spans="1:15" ht="17.45" customHeight="1" x14ac:dyDescent="0.3">
      <c r="A258" s="396" t="s">
        <v>2812</v>
      </c>
      <c r="B258" s="255" t="s">
        <v>2812</v>
      </c>
      <c r="C258" s="256" t="s">
        <v>1664</v>
      </c>
      <c r="D258" s="43">
        <v>62186</v>
      </c>
      <c r="E258" s="275">
        <v>1</v>
      </c>
      <c r="F258" s="258">
        <f t="shared" ref="F258:F321" si="23">D258*E258</f>
        <v>62186</v>
      </c>
      <c r="G258" s="294" t="s">
        <v>2383</v>
      </c>
      <c r="H258" s="259">
        <f t="shared" si="19"/>
        <v>11000</v>
      </c>
      <c r="I258" s="259">
        <f t="shared" si="20"/>
        <v>4200</v>
      </c>
      <c r="J258" s="138" t="s">
        <v>26</v>
      </c>
      <c r="K258" s="138" t="s">
        <v>26</v>
      </c>
      <c r="L258" s="138" t="s">
        <v>26</v>
      </c>
      <c r="M258" s="40">
        <v>8778</v>
      </c>
      <c r="N258" s="400">
        <f t="shared" si="22"/>
        <v>8778</v>
      </c>
      <c r="O258" s="407" t="s">
        <v>26</v>
      </c>
    </row>
    <row r="259" spans="1:15" ht="17.45" customHeight="1" x14ac:dyDescent="0.3">
      <c r="A259" s="397" t="s">
        <v>2813</v>
      </c>
      <c r="B259" s="267" t="s">
        <v>2813</v>
      </c>
      <c r="C259" s="265" t="s">
        <v>1675</v>
      </c>
      <c r="D259" s="41">
        <v>1407</v>
      </c>
      <c r="E259" s="269">
        <v>1</v>
      </c>
      <c r="F259" s="270">
        <f t="shared" si="23"/>
        <v>1407</v>
      </c>
      <c r="G259" s="295" t="s">
        <v>2373</v>
      </c>
      <c r="H259" s="271">
        <f t="shared" ref="H259:H322" si="24">IF(G259="No", 1500,IF(F259&lt;5000,$R$6,IF(F259&lt;15000,$R$7,IF(F259&lt;30000,$R$8,IF(F259&lt;50000,$R$9,IF(F259&lt;90000,$R$10,IF(F259&lt;500000,$R$11,$R$12)))))))</f>
        <v>1500</v>
      </c>
      <c r="I259" s="271">
        <f t="shared" ref="I259:I322" si="25">IF(F259&lt;5000,$T$6,IF(F259&lt;15000,$T$7,IF(F259&lt;30000,$T$8,IF(F259&lt;50000,$T$9,IF(F259&lt;90000,$T$10,IF(F259&lt;500000,$T$11,$T$12))))))</f>
        <v>2800</v>
      </c>
      <c r="J259" s="140" t="s">
        <v>26</v>
      </c>
      <c r="K259" s="140" t="s">
        <v>26</v>
      </c>
      <c r="L259" s="138" t="s">
        <v>26</v>
      </c>
      <c r="M259" s="42">
        <v>477</v>
      </c>
      <c r="N259" s="401">
        <f t="shared" si="22"/>
        <v>477</v>
      </c>
      <c r="O259" s="408" t="s">
        <v>2360</v>
      </c>
    </row>
    <row r="260" spans="1:15" ht="17.45" customHeight="1" x14ac:dyDescent="0.3">
      <c r="A260" s="396" t="s">
        <v>2814</v>
      </c>
      <c r="B260" s="255" t="s">
        <v>2814</v>
      </c>
      <c r="C260" s="256" t="s">
        <v>1681</v>
      </c>
      <c r="D260" s="43">
        <v>5717</v>
      </c>
      <c r="E260" s="275">
        <v>1</v>
      </c>
      <c r="F260" s="258">
        <f t="shared" si="23"/>
        <v>5717</v>
      </c>
      <c r="G260" s="294" t="s">
        <v>2383</v>
      </c>
      <c r="H260" s="259">
        <f t="shared" si="24"/>
        <v>7000</v>
      </c>
      <c r="I260" s="259">
        <f t="shared" si="25"/>
        <v>3200</v>
      </c>
      <c r="J260" s="138" t="s">
        <v>26</v>
      </c>
      <c r="K260" s="138" t="s">
        <v>26</v>
      </c>
      <c r="L260" s="138" t="s">
        <v>26</v>
      </c>
      <c r="M260" s="40">
        <v>1125</v>
      </c>
      <c r="N260" s="400">
        <f t="shared" si="22"/>
        <v>1125</v>
      </c>
      <c r="O260" s="407" t="s">
        <v>26</v>
      </c>
    </row>
    <row r="261" spans="1:15" ht="17.45" customHeight="1" x14ac:dyDescent="0.3">
      <c r="A261" s="397" t="s">
        <v>2815</v>
      </c>
      <c r="B261" s="267" t="s">
        <v>2815</v>
      </c>
      <c r="C261" s="265" t="s">
        <v>1683</v>
      </c>
      <c r="D261" s="41">
        <v>17803</v>
      </c>
      <c r="E261" s="269">
        <v>1</v>
      </c>
      <c r="F261" s="270">
        <f t="shared" si="23"/>
        <v>17803</v>
      </c>
      <c r="G261" s="295" t="s">
        <v>2383</v>
      </c>
      <c r="H261" s="271">
        <f t="shared" si="24"/>
        <v>8000</v>
      </c>
      <c r="I261" s="271">
        <f t="shared" si="25"/>
        <v>3400</v>
      </c>
      <c r="J261" s="140" t="s">
        <v>26</v>
      </c>
      <c r="K261" s="140" t="s">
        <v>26</v>
      </c>
      <c r="L261" s="138" t="s">
        <v>26</v>
      </c>
      <c r="M261" s="42">
        <v>3353</v>
      </c>
      <c r="N261" s="401">
        <f t="shared" si="22"/>
        <v>3353</v>
      </c>
      <c r="O261" s="408" t="s">
        <v>26</v>
      </c>
    </row>
    <row r="262" spans="1:15" ht="17.45" customHeight="1" x14ac:dyDescent="0.3">
      <c r="A262" s="396" t="s">
        <v>2816</v>
      </c>
      <c r="B262" s="255" t="s">
        <v>2816</v>
      </c>
      <c r="C262" s="256" t="s">
        <v>1688</v>
      </c>
      <c r="D262" s="43">
        <v>6992</v>
      </c>
      <c r="E262" s="275">
        <v>1</v>
      </c>
      <c r="F262" s="258">
        <f t="shared" si="23"/>
        <v>6992</v>
      </c>
      <c r="G262" s="294" t="s">
        <v>2383</v>
      </c>
      <c r="H262" s="259">
        <f t="shared" si="24"/>
        <v>7000</v>
      </c>
      <c r="I262" s="259">
        <f t="shared" si="25"/>
        <v>3200</v>
      </c>
      <c r="J262" s="138" t="s">
        <v>26</v>
      </c>
      <c r="K262" s="138" t="s">
        <v>26</v>
      </c>
      <c r="L262" s="138" t="s">
        <v>26</v>
      </c>
      <c r="M262" s="40">
        <v>2459</v>
      </c>
      <c r="N262" s="400">
        <f t="shared" si="22"/>
        <v>2459</v>
      </c>
      <c r="O262" s="407" t="s">
        <v>26</v>
      </c>
    </row>
    <row r="263" spans="1:15" ht="17.45" customHeight="1" x14ac:dyDescent="0.3">
      <c r="A263" s="397" t="s">
        <v>2817</v>
      </c>
      <c r="B263" s="267" t="s">
        <v>2817</v>
      </c>
      <c r="C263" s="265" t="s">
        <v>1691</v>
      </c>
      <c r="D263" s="41">
        <v>424</v>
      </c>
      <c r="E263" s="269">
        <v>1</v>
      </c>
      <c r="F263" s="270">
        <f t="shared" si="23"/>
        <v>424</v>
      </c>
      <c r="G263" s="295" t="s">
        <v>2373</v>
      </c>
      <c r="H263" s="271">
        <f t="shared" si="24"/>
        <v>1500</v>
      </c>
      <c r="I263" s="271">
        <f t="shared" si="25"/>
        <v>2800</v>
      </c>
      <c r="J263" s="140" t="s">
        <v>26</v>
      </c>
      <c r="K263" s="140" t="s">
        <v>28</v>
      </c>
      <c r="L263" s="138" t="s">
        <v>26</v>
      </c>
      <c r="M263" s="42">
        <v>133</v>
      </c>
      <c r="N263" s="401">
        <f t="shared" si="22"/>
        <v>133</v>
      </c>
      <c r="O263" s="408" t="s">
        <v>2360</v>
      </c>
    </row>
    <row r="264" spans="1:15" ht="17.45" customHeight="1" x14ac:dyDescent="0.3">
      <c r="A264" s="396" t="s">
        <v>2818</v>
      </c>
      <c r="B264" s="255" t="s">
        <v>2818</v>
      </c>
      <c r="C264" s="256" t="s">
        <v>2819</v>
      </c>
      <c r="D264" s="43">
        <v>6161</v>
      </c>
      <c r="E264" s="275">
        <v>1</v>
      </c>
      <c r="F264" s="258">
        <f t="shared" si="23"/>
        <v>6161</v>
      </c>
      <c r="G264" s="294" t="s">
        <v>2383</v>
      </c>
      <c r="H264" s="259">
        <f t="shared" si="24"/>
        <v>7000</v>
      </c>
      <c r="I264" s="259">
        <f t="shared" si="25"/>
        <v>3200</v>
      </c>
      <c r="J264" s="138" t="s">
        <v>26</v>
      </c>
      <c r="K264" s="138" t="s">
        <v>26</v>
      </c>
      <c r="L264" s="138" t="s">
        <v>26</v>
      </c>
      <c r="M264" s="40">
        <v>1216</v>
      </c>
      <c r="N264" s="400">
        <f t="shared" si="22"/>
        <v>1216</v>
      </c>
      <c r="O264" s="407" t="s">
        <v>26</v>
      </c>
    </row>
    <row r="265" spans="1:15" ht="17.45" customHeight="1" x14ac:dyDescent="0.3">
      <c r="A265" s="397" t="s">
        <v>2820</v>
      </c>
      <c r="B265" s="267" t="s">
        <v>2820</v>
      </c>
      <c r="C265" s="265" t="s">
        <v>2821</v>
      </c>
      <c r="D265" s="41">
        <v>1250</v>
      </c>
      <c r="E265" s="269">
        <v>1</v>
      </c>
      <c r="F265" s="270">
        <f t="shared" si="23"/>
        <v>1250</v>
      </c>
      <c r="G265" s="295" t="s">
        <v>2383</v>
      </c>
      <c r="H265" s="271">
        <f t="shared" si="24"/>
        <v>5500</v>
      </c>
      <c r="I265" s="271">
        <f t="shared" si="25"/>
        <v>2800</v>
      </c>
      <c r="J265" s="140" t="s">
        <v>26</v>
      </c>
      <c r="K265" s="140" t="s">
        <v>26</v>
      </c>
      <c r="L265" s="138" t="s">
        <v>26</v>
      </c>
      <c r="M265" s="42">
        <v>302</v>
      </c>
      <c r="N265" s="401">
        <f t="shared" si="22"/>
        <v>302</v>
      </c>
      <c r="O265" s="408" t="s">
        <v>2360</v>
      </c>
    </row>
    <row r="266" spans="1:15" ht="17.45" customHeight="1" x14ac:dyDescent="0.3">
      <c r="A266" s="396" t="s">
        <v>2822</v>
      </c>
      <c r="B266" s="255" t="s">
        <v>2822</v>
      </c>
      <c r="C266" s="256" t="s">
        <v>2823</v>
      </c>
      <c r="D266" s="43">
        <v>1643</v>
      </c>
      <c r="E266" s="275">
        <v>1</v>
      </c>
      <c r="F266" s="258">
        <f t="shared" si="23"/>
        <v>1643</v>
      </c>
      <c r="G266" s="294" t="s">
        <v>2373</v>
      </c>
      <c r="H266" s="259">
        <f t="shared" si="24"/>
        <v>1500</v>
      </c>
      <c r="I266" s="259">
        <f t="shared" si="25"/>
        <v>2800</v>
      </c>
      <c r="J266" s="138" t="s">
        <v>26</v>
      </c>
      <c r="K266" s="138" t="s">
        <v>26</v>
      </c>
      <c r="L266" s="138" t="s">
        <v>26</v>
      </c>
      <c r="M266" s="40">
        <v>291</v>
      </c>
      <c r="N266" s="400">
        <f t="shared" si="22"/>
        <v>291</v>
      </c>
      <c r="O266" s="407" t="s">
        <v>2360</v>
      </c>
    </row>
    <row r="267" spans="1:15" ht="17.45" customHeight="1" x14ac:dyDescent="0.3">
      <c r="A267" s="397" t="s">
        <v>2824</v>
      </c>
      <c r="B267" s="267" t="s">
        <v>2824</v>
      </c>
      <c r="C267" s="265" t="s">
        <v>2825</v>
      </c>
      <c r="D267" s="41">
        <v>9049</v>
      </c>
      <c r="E267" s="269">
        <v>1</v>
      </c>
      <c r="F267" s="270">
        <f t="shared" si="23"/>
        <v>9049</v>
      </c>
      <c r="G267" s="295" t="s">
        <v>2383</v>
      </c>
      <c r="H267" s="271">
        <f t="shared" si="24"/>
        <v>7000</v>
      </c>
      <c r="I267" s="271">
        <f t="shared" si="25"/>
        <v>3200</v>
      </c>
      <c r="J267" s="140" t="s">
        <v>26</v>
      </c>
      <c r="K267" s="140" t="s">
        <v>26</v>
      </c>
      <c r="L267" s="138" t="s">
        <v>26</v>
      </c>
      <c r="M267" s="42">
        <v>1298</v>
      </c>
      <c r="N267" s="401">
        <f t="shared" si="22"/>
        <v>1298</v>
      </c>
      <c r="O267" s="408" t="s">
        <v>2360</v>
      </c>
    </row>
    <row r="268" spans="1:15" ht="17.45" customHeight="1" x14ac:dyDescent="0.3">
      <c r="A268" s="396" t="s">
        <v>2826</v>
      </c>
      <c r="B268" s="255" t="s">
        <v>2826</v>
      </c>
      <c r="C268" s="256" t="s">
        <v>1695</v>
      </c>
      <c r="D268" s="43">
        <v>44480</v>
      </c>
      <c r="E268" s="275">
        <v>1</v>
      </c>
      <c r="F268" s="258">
        <f t="shared" si="23"/>
        <v>44480</v>
      </c>
      <c r="G268" s="294" t="s">
        <v>2383</v>
      </c>
      <c r="H268" s="259">
        <f t="shared" si="24"/>
        <v>9500</v>
      </c>
      <c r="I268" s="259">
        <f t="shared" si="25"/>
        <v>3800</v>
      </c>
      <c r="J268" s="138" t="s">
        <v>26</v>
      </c>
      <c r="K268" s="138" t="s">
        <v>26</v>
      </c>
      <c r="L268" s="138" t="s">
        <v>26</v>
      </c>
      <c r="M268" s="40">
        <v>7532</v>
      </c>
      <c r="N268" s="400">
        <f t="shared" si="22"/>
        <v>7532</v>
      </c>
      <c r="O268" s="407" t="s">
        <v>26</v>
      </c>
    </row>
    <row r="269" spans="1:15" ht="17.45" customHeight="1" x14ac:dyDescent="0.3">
      <c r="A269" s="397" t="s">
        <v>2827</v>
      </c>
      <c r="B269" s="267" t="s">
        <v>2827</v>
      </c>
      <c r="C269" s="265" t="s">
        <v>2828</v>
      </c>
      <c r="D269" s="41">
        <v>9236</v>
      </c>
      <c r="E269" s="269">
        <v>1</v>
      </c>
      <c r="F269" s="270">
        <f t="shared" si="23"/>
        <v>9236</v>
      </c>
      <c r="G269" s="295" t="s">
        <v>2383</v>
      </c>
      <c r="H269" s="271">
        <f t="shared" si="24"/>
        <v>7000</v>
      </c>
      <c r="I269" s="271">
        <f t="shared" si="25"/>
        <v>3200</v>
      </c>
      <c r="J269" s="140" t="s">
        <v>26</v>
      </c>
      <c r="K269" s="140" t="s">
        <v>26</v>
      </c>
      <c r="L269" s="138" t="s">
        <v>26</v>
      </c>
      <c r="M269" s="42">
        <v>2197</v>
      </c>
      <c r="N269" s="401">
        <f t="shared" si="22"/>
        <v>2197</v>
      </c>
      <c r="O269" s="408" t="s">
        <v>26</v>
      </c>
    </row>
    <row r="270" spans="1:15" ht="17.45" customHeight="1" x14ac:dyDescent="0.3">
      <c r="A270" s="396" t="s">
        <v>2829</v>
      </c>
      <c r="B270" s="255" t="s">
        <v>2829</v>
      </c>
      <c r="C270" s="256" t="s">
        <v>2830</v>
      </c>
      <c r="D270" s="43">
        <v>989</v>
      </c>
      <c r="E270" s="275">
        <v>1</v>
      </c>
      <c r="F270" s="258">
        <f t="shared" si="23"/>
        <v>989</v>
      </c>
      <c r="G270" s="294" t="s">
        <v>2373</v>
      </c>
      <c r="H270" s="259">
        <f t="shared" si="24"/>
        <v>1500</v>
      </c>
      <c r="I270" s="259">
        <f t="shared" si="25"/>
        <v>2800</v>
      </c>
      <c r="J270" s="138" t="s">
        <v>26</v>
      </c>
      <c r="K270" s="138" t="s">
        <v>26</v>
      </c>
      <c r="L270" s="138" t="s">
        <v>26</v>
      </c>
      <c r="M270" s="40">
        <v>296</v>
      </c>
      <c r="N270" s="400">
        <f t="shared" si="22"/>
        <v>296</v>
      </c>
      <c r="O270" s="407" t="s">
        <v>2360</v>
      </c>
    </row>
    <row r="271" spans="1:15" ht="17.45" customHeight="1" x14ac:dyDescent="0.3">
      <c r="A271" s="397" t="s">
        <v>2831</v>
      </c>
      <c r="B271" s="267" t="s">
        <v>2831</v>
      </c>
      <c r="C271" s="265" t="s">
        <v>1709</v>
      </c>
      <c r="D271" s="41">
        <v>20259</v>
      </c>
      <c r="E271" s="269">
        <v>1</v>
      </c>
      <c r="F271" s="270">
        <f t="shared" si="23"/>
        <v>20259</v>
      </c>
      <c r="G271" s="295" t="s">
        <v>2383</v>
      </c>
      <c r="H271" s="271">
        <f t="shared" si="24"/>
        <v>8000</v>
      </c>
      <c r="I271" s="271">
        <f t="shared" si="25"/>
        <v>3400</v>
      </c>
      <c r="J271" s="140" t="s">
        <v>26</v>
      </c>
      <c r="K271" s="140" t="s">
        <v>26</v>
      </c>
      <c r="L271" s="138" t="s">
        <v>26</v>
      </c>
      <c r="M271" s="42">
        <v>4854</v>
      </c>
      <c r="N271" s="401">
        <f t="shared" si="22"/>
        <v>4854</v>
      </c>
      <c r="O271" s="408" t="s">
        <v>2360</v>
      </c>
    </row>
    <row r="272" spans="1:15" ht="17.45" customHeight="1" x14ac:dyDescent="0.3">
      <c r="A272" s="396" t="s">
        <v>2832</v>
      </c>
      <c r="B272" s="255" t="s">
        <v>2832</v>
      </c>
      <c r="C272" s="256" t="s">
        <v>1713</v>
      </c>
      <c r="D272" s="43">
        <v>28619</v>
      </c>
      <c r="E272" s="275">
        <v>1</v>
      </c>
      <c r="F272" s="258">
        <f t="shared" si="23"/>
        <v>28619</v>
      </c>
      <c r="G272" s="294" t="s">
        <v>2383</v>
      </c>
      <c r="H272" s="259">
        <f t="shared" si="24"/>
        <v>8000</v>
      </c>
      <c r="I272" s="259">
        <f t="shared" si="25"/>
        <v>3400</v>
      </c>
      <c r="J272" s="138" t="s">
        <v>26</v>
      </c>
      <c r="K272" s="138" t="s">
        <v>26</v>
      </c>
      <c r="L272" s="138" t="s">
        <v>26</v>
      </c>
      <c r="M272" s="40">
        <v>5972</v>
      </c>
      <c r="N272" s="400">
        <f t="shared" si="22"/>
        <v>5972</v>
      </c>
      <c r="O272" s="407" t="s">
        <v>26</v>
      </c>
    </row>
    <row r="273" spans="1:15" ht="17.45" customHeight="1" x14ac:dyDescent="0.3">
      <c r="A273" s="397" t="s">
        <v>2833</v>
      </c>
      <c r="B273" s="267" t="s">
        <v>2833</v>
      </c>
      <c r="C273" s="265" t="s">
        <v>1718</v>
      </c>
      <c r="D273" s="41">
        <v>645</v>
      </c>
      <c r="E273" s="269">
        <v>1</v>
      </c>
      <c r="F273" s="270">
        <f t="shared" si="23"/>
        <v>645</v>
      </c>
      <c r="G273" s="295" t="s">
        <v>2373</v>
      </c>
      <c r="H273" s="271">
        <f t="shared" si="24"/>
        <v>1500</v>
      </c>
      <c r="I273" s="271">
        <f t="shared" si="25"/>
        <v>2800</v>
      </c>
      <c r="J273" s="140" t="s">
        <v>26</v>
      </c>
      <c r="K273" s="140" t="s">
        <v>26</v>
      </c>
      <c r="L273" s="138" t="s">
        <v>26</v>
      </c>
      <c r="M273" s="42">
        <v>158</v>
      </c>
      <c r="N273" s="401">
        <f t="shared" si="22"/>
        <v>158</v>
      </c>
      <c r="O273" s="408" t="s">
        <v>2360</v>
      </c>
    </row>
    <row r="274" spans="1:15" ht="17.45" customHeight="1" x14ac:dyDescent="0.3">
      <c r="A274" s="396" t="s">
        <v>2834</v>
      </c>
      <c r="B274" s="255" t="s">
        <v>2834</v>
      </c>
      <c r="C274" s="256" t="s">
        <v>1720</v>
      </c>
      <c r="D274" s="43">
        <v>19063</v>
      </c>
      <c r="E274" s="275">
        <v>1</v>
      </c>
      <c r="F274" s="258">
        <f t="shared" si="23"/>
        <v>19063</v>
      </c>
      <c r="G274" s="294" t="s">
        <v>2383</v>
      </c>
      <c r="H274" s="259">
        <f t="shared" si="24"/>
        <v>8000</v>
      </c>
      <c r="I274" s="259">
        <f t="shared" si="25"/>
        <v>3400</v>
      </c>
      <c r="J274" s="138" t="s">
        <v>26</v>
      </c>
      <c r="K274" s="138" t="s">
        <v>26</v>
      </c>
      <c r="L274" s="138" t="s">
        <v>26</v>
      </c>
      <c r="M274" s="40">
        <v>4171</v>
      </c>
      <c r="N274" s="400">
        <f t="shared" si="22"/>
        <v>4171</v>
      </c>
      <c r="O274" s="407" t="s">
        <v>26</v>
      </c>
    </row>
    <row r="275" spans="1:15" ht="17.45" customHeight="1" x14ac:dyDescent="0.3">
      <c r="A275" s="397" t="s">
        <v>2835</v>
      </c>
      <c r="B275" s="267" t="s">
        <v>2835</v>
      </c>
      <c r="C275" s="265" t="s">
        <v>1727</v>
      </c>
      <c r="D275" s="41">
        <v>15531</v>
      </c>
      <c r="E275" s="269">
        <v>1</v>
      </c>
      <c r="F275" s="270">
        <f t="shared" si="23"/>
        <v>15531</v>
      </c>
      <c r="G275" s="295" t="s">
        <v>2383</v>
      </c>
      <c r="H275" s="271">
        <f t="shared" si="24"/>
        <v>8000</v>
      </c>
      <c r="I275" s="271">
        <f t="shared" si="25"/>
        <v>3400</v>
      </c>
      <c r="J275" s="140" t="s">
        <v>26</v>
      </c>
      <c r="K275" s="140" t="s">
        <v>26</v>
      </c>
      <c r="L275" s="138" t="s">
        <v>26</v>
      </c>
      <c r="M275" s="42">
        <v>3031</v>
      </c>
      <c r="N275" s="401">
        <f t="shared" si="22"/>
        <v>3031</v>
      </c>
      <c r="O275" s="408" t="s">
        <v>26</v>
      </c>
    </row>
    <row r="276" spans="1:15" ht="17.45" customHeight="1" x14ac:dyDescent="0.3">
      <c r="A276" s="396" t="s">
        <v>2836</v>
      </c>
      <c r="B276" s="255" t="s">
        <v>2836</v>
      </c>
      <c r="C276" s="256" t="s">
        <v>1733</v>
      </c>
      <c r="D276" s="43">
        <v>18575</v>
      </c>
      <c r="E276" s="275">
        <v>1</v>
      </c>
      <c r="F276" s="258">
        <f t="shared" si="23"/>
        <v>18575</v>
      </c>
      <c r="G276" s="294" t="s">
        <v>2383</v>
      </c>
      <c r="H276" s="259">
        <f t="shared" si="24"/>
        <v>8000</v>
      </c>
      <c r="I276" s="259">
        <f t="shared" si="25"/>
        <v>3400</v>
      </c>
      <c r="J276" s="138" t="s">
        <v>26</v>
      </c>
      <c r="K276" s="138" t="s">
        <v>26</v>
      </c>
      <c r="L276" s="138" t="s">
        <v>26</v>
      </c>
      <c r="M276" s="40">
        <v>3283</v>
      </c>
      <c r="N276" s="400">
        <f t="shared" si="22"/>
        <v>3283</v>
      </c>
      <c r="O276" s="407" t="s">
        <v>26</v>
      </c>
    </row>
    <row r="277" spans="1:15" ht="17.45" customHeight="1" x14ac:dyDescent="0.3">
      <c r="A277" s="397" t="s">
        <v>2837</v>
      </c>
      <c r="B277" s="267" t="s">
        <v>2837</v>
      </c>
      <c r="C277" s="265" t="s">
        <v>2838</v>
      </c>
      <c r="D277" s="41">
        <v>3327</v>
      </c>
      <c r="E277" s="269">
        <v>1</v>
      </c>
      <c r="F277" s="270">
        <f t="shared" si="23"/>
        <v>3327</v>
      </c>
      <c r="G277" s="295" t="s">
        <v>2373</v>
      </c>
      <c r="H277" s="271">
        <f t="shared" si="24"/>
        <v>1500</v>
      </c>
      <c r="I277" s="271">
        <f t="shared" si="25"/>
        <v>2800</v>
      </c>
      <c r="J277" s="140" t="s">
        <v>26</v>
      </c>
      <c r="K277" s="140" t="s">
        <v>26</v>
      </c>
      <c r="L277" s="138" t="s">
        <v>26</v>
      </c>
      <c r="M277" s="42">
        <v>907</v>
      </c>
      <c r="N277" s="401">
        <f t="shared" si="22"/>
        <v>907</v>
      </c>
      <c r="O277" s="408" t="s">
        <v>2360</v>
      </c>
    </row>
    <row r="278" spans="1:15" ht="17.45" customHeight="1" x14ac:dyDescent="0.3">
      <c r="A278" s="396" t="s">
        <v>2839</v>
      </c>
      <c r="B278" s="255" t="s">
        <v>2839</v>
      </c>
      <c r="C278" s="256" t="s">
        <v>2840</v>
      </c>
      <c r="D278" s="43">
        <v>1884</v>
      </c>
      <c r="E278" s="275">
        <v>0.67</v>
      </c>
      <c r="F278" s="258">
        <f t="shared" si="23"/>
        <v>1262.28</v>
      </c>
      <c r="G278" s="294" t="s">
        <v>2383</v>
      </c>
      <c r="H278" s="259">
        <f t="shared" si="24"/>
        <v>5500</v>
      </c>
      <c r="I278" s="259">
        <f t="shared" si="25"/>
        <v>2800</v>
      </c>
      <c r="J278" s="138" t="s">
        <v>26</v>
      </c>
      <c r="K278" s="138" t="s">
        <v>26</v>
      </c>
      <c r="L278" s="138" t="s">
        <v>26</v>
      </c>
      <c r="M278" s="40">
        <v>626</v>
      </c>
      <c r="N278" s="400">
        <f t="shared" si="22"/>
        <v>419.42</v>
      </c>
      <c r="O278" s="407" t="s">
        <v>2360</v>
      </c>
    </row>
    <row r="279" spans="1:15" ht="17.45" customHeight="1" x14ac:dyDescent="0.3">
      <c r="A279" s="397" t="s">
        <v>2841</v>
      </c>
      <c r="B279" s="267" t="s">
        <v>2841</v>
      </c>
      <c r="C279" s="265"/>
      <c r="D279" s="41">
        <v>1884</v>
      </c>
      <c r="E279" s="269">
        <v>0.33</v>
      </c>
      <c r="F279" s="270">
        <f t="shared" si="23"/>
        <v>621.72</v>
      </c>
      <c r="G279" s="295" t="s">
        <v>2383</v>
      </c>
      <c r="H279" s="271">
        <f t="shared" si="24"/>
        <v>5500</v>
      </c>
      <c r="I279" s="271">
        <f t="shared" si="25"/>
        <v>2800</v>
      </c>
      <c r="J279" s="140" t="s">
        <v>26</v>
      </c>
      <c r="K279" s="140" t="s">
        <v>26</v>
      </c>
      <c r="L279" s="138" t="s">
        <v>26</v>
      </c>
      <c r="M279" s="42">
        <v>626</v>
      </c>
      <c r="N279" s="401">
        <f t="shared" ref="N279:N310" si="26">E279*M279</f>
        <v>206.58</v>
      </c>
      <c r="O279" s="408" t="s">
        <v>2360</v>
      </c>
    </row>
    <row r="280" spans="1:15" ht="17.45" customHeight="1" x14ac:dyDescent="0.3">
      <c r="A280" s="396" t="s">
        <v>2842</v>
      </c>
      <c r="B280" s="255" t="s">
        <v>2842</v>
      </c>
      <c r="C280" s="256" t="s">
        <v>1742</v>
      </c>
      <c r="D280" s="43">
        <v>4401</v>
      </c>
      <c r="E280" s="275">
        <v>1</v>
      </c>
      <c r="F280" s="258">
        <f t="shared" si="23"/>
        <v>4401</v>
      </c>
      <c r="G280" s="294" t="s">
        <v>2383</v>
      </c>
      <c r="H280" s="259">
        <f t="shared" si="24"/>
        <v>5500</v>
      </c>
      <c r="I280" s="259">
        <f t="shared" si="25"/>
        <v>2800</v>
      </c>
      <c r="J280" s="138" t="s">
        <v>26</v>
      </c>
      <c r="K280" s="138" t="s">
        <v>26</v>
      </c>
      <c r="L280" s="138" t="s">
        <v>26</v>
      </c>
      <c r="M280" s="40">
        <v>738</v>
      </c>
      <c r="N280" s="400">
        <f t="shared" si="26"/>
        <v>738</v>
      </c>
      <c r="O280" s="407" t="s">
        <v>26</v>
      </c>
    </row>
    <row r="281" spans="1:15" ht="17.45" customHeight="1" x14ac:dyDescent="0.3">
      <c r="A281" s="397" t="s">
        <v>2843</v>
      </c>
      <c r="B281" s="267" t="s">
        <v>2843</v>
      </c>
      <c r="C281" s="265" t="s">
        <v>2844</v>
      </c>
      <c r="D281" s="41">
        <v>7431</v>
      </c>
      <c r="E281" s="269">
        <v>1</v>
      </c>
      <c r="F281" s="270">
        <f t="shared" si="23"/>
        <v>7431</v>
      </c>
      <c r="G281" s="295" t="s">
        <v>2383</v>
      </c>
      <c r="H281" s="271">
        <f t="shared" si="24"/>
        <v>7000</v>
      </c>
      <c r="I281" s="271">
        <f t="shared" si="25"/>
        <v>3200</v>
      </c>
      <c r="J281" s="140" t="s">
        <v>26</v>
      </c>
      <c r="K281" s="140" t="s">
        <v>26</v>
      </c>
      <c r="L281" s="138" t="s">
        <v>26</v>
      </c>
      <c r="M281" s="42">
        <v>1214</v>
      </c>
      <c r="N281" s="401">
        <f t="shared" si="26"/>
        <v>1214</v>
      </c>
      <c r="O281" s="408" t="s">
        <v>26</v>
      </c>
    </row>
    <row r="282" spans="1:15" ht="17.45" customHeight="1" x14ac:dyDescent="0.3">
      <c r="A282" s="396" t="s">
        <v>2845</v>
      </c>
      <c r="B282" s="255" t="s">
        <v>2845</v>
      </c>
      <c r="C282" s="256" t="s">
        <v>1744</v>
      </c>
      <c r="D282" s="43">
        <v>38325</v>
      </c>
      <c r="E282" s="275">
        <v>1</v>
      </c>
      <c r="F282" s="258">
        <f t="shared" si="23"/>
        <v>38325</v>
      </c>
      <c r="G282" s="294" t="s">
        <v>2383</v>
      </c>
      <c r="H282" s="259">
        <f t="shared" si="24"/>
        <v>9500</v>
      </c>
      <c r="I282" s="259">
        <f t="shared" si="25"/>
        <v>3800</v>
      </c>
      <c r="J282" s="138" t="s">
        <v>26</v>
      </c>
      <c r="K282" s="138" t="s">
        <v>26</v>
      </c>
      <c r="L282" s="138" t="s">
        <v>26</v>
      </c>
      <c r="M282" s="40">
        <v>6259</v>
      </c>
      <c r="N282" s="400">
        <f t="shared" si="26"/>
        <v>6259</v>
      </c>
      <c r="O282" s="407" t="s">
        <v>26</v>
      </c>
    </row>
    <row r="283" spans="1:15" ht="17.45" customHeight="1" x14ac:dyDescent="0.3">
      <c r="A283" s="397" t="s">
        <v>2846</v>
      </c>
      <c r="B283" s="267" t="s">
        <v>2846</v>
      </c>
      <c r="C283" s="265" t="s">
        <v>1754</v>
      </c>
      <c r="D283" s="41">
        <v>1717</v>
      </c>
      <c r="E283" s="269">
        <v>1</v>
      </c>
      <c r="F283" s="270">
        <f t="shared" si="23"/>
        <v>1717</v>
      </c>
      <c r="G283" s="295" t="s">
        <v>2383</v>
      </c>
      <c r="H283" s="271">
        <f t="shared" si="24"/>
        <v>5500</v>
      </c>
      <c r="I283" s="271">
        <f t="shared" si="25"/>
        <v>2800</v>
      </c>
      <c r="J283" s="140" t="s">
        <v>26</v>
      </c>
      <c r="K283" s="140" t="s">
        <v>26</v>
      </c>
      <c r="L283" s="138" t="s">
        <v>26</v>
      </c>
      <c r="M283" s="42">
        <v>411</v>
      </c>
      <c r="N283" s="401">
        <f t="shared" si="26"/>
        <v>411</v>
      </c>
      <c r="O283" s="408" t="s">
        <v>2360</v>
      </c>
    </row>
    <row r="284" spans="1:15" ht="17.45" customHeight="1" x14ac:dyDescent="0.3">
      <c r="A284" s="396" t="s">
        <v>2847</v>
      </c>
      <c r="B284" s="255" t="s">
        <v>2847</v>
      </c>
      <c r="C284" s="256" t="s">
        <v>1762</v>
      </c>
      <c r="D284" s="43">
        <v>18303</v>
      </c>
      <c r="E284" s="275">
        <v>1</v>
      </c>
      <c r="F284" s="258">
        <f t="shared" si="23"/>
        <v>18303</v>
      </c>
      <c r="G284" s="294" t="s">
        <v>2383</v>
      </c>
      <c r="H284" s="259">
        <f t="shared" si="24"/>
        <v>8000</v>
      </c>
      <c r="I284" s="259">
        <f t="shared" si="25"/>
        <v>3400</v>
      </c>
      <c r="J284" s="138" t="s">
        <v>26</v>
      </c>
      <c r="K284" s="138" t="s">
        <v>26</v>
      </c>
      <c r="L284" s="138" t="s">
        <v>26</v>
      </c>
      <c r="M284" s="40">
        <v>4288</v>
      </c>
      <c r="N284" s="400">
        <f t="shared" si="26"/>
        <v>4288</v>
      </c>
      <c r="O284" s="407" t="s">
        <v>2360</v>
      </c>
    </row>
    <row r="285" spans="1:15" ht="17.45" customHeight="1" x14ac:dyDescent="0.3">
      <c r="A285" s="397" t="s">
        <v>2848</v>
      </c>
      <c r="B285" s="267" t="s">
        <v>2848</v>
      </c>
      <c r="C285" s="265" t="s">
        <v>1769</v>
      </c>
      <c r="D285" s="41">
        <v>81045</v>
      </c>
      <c r="E285" s="269">
        <v>1</v>
      </c>
      <c r="F285" s="270">
        <f t="shared" si="23"/>
        <v>81045</v>
      </c>
      <c r="G285" s="295" t="s">
        <v>2383</v>
      </c>
      <c r="H285" s="271">
        <f t="shared" si="24"/>
        <v>11000</v>
      </c>
      <c r="I285" s="271">
        <f t="shared" si="25"/>
        <v>4200</v>
      </c>
      <c r="J285" s="140" t="s">
        <v>26</v>
      </c>
      <c r="K285" s="140" t="s">
        <v>26</v>
      </c>
      <c r="L285" s="138" t="s">
        <v>26</v>
      </c>
      <c r="M285" s="42">
        <v>8024</v>
      </c>
      <c r="N285" s="401">
        <f t="shared" si="26"/>
        <v>8024</v>
      </c>
      <c r="O285" s="408" t="s">
        <v>26</v>
      </c>
    </row>
    <row r="286" spans="1:15" ht="17.45" customHeight="1" x14ac:dyDescent="0.3">
      <c r="A286" s="396" t="s">
        <v>2849</v>
      </c>
      <c r="B286" s="255" t="s">
        <v>2849</v>
      </c>
      <c r="C286" s="256"/>
      <c r="D286" s="43">
        <v>5125</v>
      </c>
      <c r="E286" s="275">
        <v>0.45</v>
      </c>
      <c r="F286" s="258">
        <f t="shared" si="23"/>
        <v>2306.25</v>
      </c>
      <c r="G286" s="294" t="s">
        <v>2383</v>
      </c>
      <c r="H286" s="259">
        <f t="shared" si="24"/>
        <v>5500</v>
      </c>
      <c r="I286" s="259">
        <f t="shared" si="25"/>
        <v>2800</v>
      </c>
      <c r="J286" s="138" t="s">
        <v>26</v>
      </c>
      <c r="K286" s="138" t="s">
        <v>26</v>
      </c>
      <c r="L286" s="138" t="s">
        <v>26</v>
      </c>
      <c r="M286" s="40">
        <v>1193</v>
      </c>
      <c r="N286" s="400">
        <f t="shared" si="26"/>
        <v>536.85</v>
      </c>
      <c r="O286" s="407" t="s">
        <v>2360</v>
      </c>
    </row>
    <row r="287" spans="1:15" ht="17.45" customHeight="1" x14ac:dyDescent="0.3">
      <c r="A287" s="397" t="s">
        <v>2850</v>
      </c>
      <c r="B287" s="267" t="s">
        <v>2851</v>
      </c>
      <c r="C287" s="265" t="s">
        <v>1782</v>
      </c>
      <c r="D287" s="41">
        <v>18150</v>
      </c>
      <c r="E287" s="269">
        <v>0.67</v>
      </c>
      <c r="F287" s="270">
        <f t="shared" si="23"/>
        <v>12160.5</v>
      </c>
      <c r="G287" s="295" t="s">
        <v>2383</v>
      </c>
      <c r="H287" s="271">
        <f t="shared" si="24"/>
        <v>7000</v>
      </c>
      <c r="I287" s="271">
        <f t="shared" si="25"/>
        <v>3200</v>
      </c>
      <c r="J287" s="140" t="s">
        <v>26</v>
      </c>
      <c r="K287" s="140" t="s">
        <v>26</v>
      </c>
      <c r="L287" s="138" t="s">
        <v>26</v>
      </c>
      <c r="M287" s="42">
        <v>3844</v>
      </c>
      <c r="N287" s="401">
        <f t="shared" si="26"/>
        <v>2575.48</v>
      </c>
      <c r="O287" s="408" t="s">
        <v>2360</v>
      </c>
    </row>
    <row r="288" spans="1:15" ht="17.45" customHeight="1" x14ac:dyDescent="0.3">
      <c r="A288" s="396" t="s">
        <v>2852</v>
      </c>
      <c r="B288" s="255" t="s">
        <v>2853</v>
      </c>
      <c r="C288" s="256"/>
      <c r="D288" s="43">
        <v>18150</v>
      </c>
      <c r="E288" s="275">
        <v>0.33</v>
      </c>
      <c r="F288" s="258">
        <f t="shared" si="23"/>
        <v>5989.5</v>
      </c>
      <c r="G288" s="294" t="s">
        <v>2383</v>
      </c>
      <c r="H288" s="259">
        <f t="shared" si="24"/>
        <v>7000</v>
      </c>
      <c r="I288" s="259">
        <f t="shared" si="25"/>
        <v>3200</v>
      </c>
      <c r="J288" s="138" t="s">
        <v>26</v>
      </c>
      <c r="K288" s="138" t="s">
        <v>26</v>
      </c>
      <c r="L288" s="138" t="s">
        <v>26</v>
      </c>
      <c r="M288" s="40">
        <v>3844</v>
      </c>
      <c r="N288" s="400">
        <f t="shared" si="26"/>
        <v>1268.52</v>
      </c>
      <c r="O288" s="407" t="s">
        <v>2360</v>
      </c>
    </row>
    <row r="289" spans="1:15" ht="17.45" customHeight="1" x14ac:dyDescent="0.3">
      <c r="A289" s="397" t="s">
        <v>2854</v>
      </c>
      <c r="B289" s="267" t="s">
        <v>2854</v>
      </c>
      <c r="C289" s="265" t="s">
        <v>1793</v>
      </c>
      <c r="D289" s="41">
        <v>6224</v>
      </c>
      <c r="E289" s="269">
        <v>1</v>
      </c>
      <c r="F289" s="270">
        <f t="shared" si="23"/>
        <v>6224</v>
      </c>
      <c r="G289" s="295" t="s">
        <v>2383</v>
      </c>
      <c r="H289" s="271">
        <f t="shared" si="24"/>
        <v>7000</v>
      </c>
      <c r="I289" s="271">
        <f t="shared" si="25"/>
        <v>3200</v>
      </c>
      <c r="J289" s="140" t="s">
        <v>26</v>
      </c>
      <c r="K289" s="140" t="s">
        <v>26</v>
      </c>
      <c r="L289" s="138" t="s">
        <v>26</v>
      </c>
      <c r="M289" s="42">
        <v>1382</v>
      </c>
      <c r="N289" s="401">
        <f t="shared" si="26"/>
        <v>1382</v>
      </c>
      <c r="O289" s="408" t="s">
        <v>2360</v>
      </c>
    </row>
    <row r="290" spans="1:15" ht="17.45" customHeight="1" x14ac:dyDescent="0.3">
      <c r="A290" s="396" t="s">
        <v>2855</v>
      </c>
      <c r="B290" s="255" t="s">
        <v>2855</v>
      </c>
      <c r="C290" s="256" t="s">
        <v>1795</v>
      </c>
      <c r="D290" s="43">
        <v>10450</v>
      </c>
      <c r="E290" s="275">
        <v>1</v>
      </c>
      <c r="F290" s="258">
        <f t="shared" si="23"/>
        <v>10450</v>
      </c>
      <c r="G290" s="294" t="s">
        <v>2383</v>
      </c>
      <c r="H290" s="259">
        <f t="shared" si="24"/>
        <v>7000</v>
      </c>
      <c r="I290" s="259">
        <f t="shared" si="25"/>
        <v>3200</v>
      </c>
      <c r="J290" s="138" t="s">
        <v>26</v>
      </c>
      <c r="K290" s="138" t="s">
        <v>26</v>
      </c>
      <c r="L290" s="138" t="s">
        <v>26</v>
      </c>
      <c r="M290" s="40">
        <v>1551</v>
      </c>
      <c r="N290" s="400">
        <f t="shared" si="26"/>
        <v>1551</v>
      </c>
      <c r="O290" s="407" t="s">
        <v>26</v>
      </c>
    </row>
    <row r="291" spans="1:15" ht="17.45" customHeight="1" x14ac:dyDescent="0.3">
      <c r="A291" s="397" t="s">
        <v>2856</v>
      </c>
      <c r="B291" s="267" t="s">
        <v>2856</v>
      </c>
      <c r="C291" s="265" t="s">
        <v>1800</v>
      </c>
      <c r="D291" s="41">
        <v>17740</v>
      </c>
      <c r="E291" s="269">
        <v>1</v>
      </c>
      <c r="F291" s="270">
        <f t="shared" si="23"/>
        <v>17740</v>
      </c>
      <c r="G291" s="295" t="s">
        <v>2383</v>
      </c>
      <c r="H291" s="271">
        <f t="shared" si="24"/>
        <v>8000</v>
      </c>
      <c r="I291" s="271">
        <f t="shared" si="25"/>
        <v>3400</v>
      </c>
      <c r="J291" s="140" t="s">
        <v>26</v>
      </c>
      <c r="K291" s="140" t="s">
        <v>26</v>
      </c>
      <c r="L291" s="138" t="s">
        <v>26</v>
      </c>
      <c r="M291" s="42">
        <v>2806</v>
      </c>
      <c r="N291" s="401">
        <f t="shared" si="26"/>
        <v>2806</v>
      </c>
      <c r="O291" s="408" t="s">
        <v>2360</v>
      </c>
    </row>
    <row r="292" spans="1:15" ht="17.45" customHeight="1" x14ac:dyDescent="0.3">
      <c r="A292" s="396" t="s">
        <v>2857</v>
      </c>
      <c r="B292" s="255" t="s">
        <v>2857</v>
      </c>
      <c r="C292" s="256" t="s">
        <v>2858</v>
      </c>
      <c r="D292" s="43">
        <v>9232</v>
      </c>
      <c r="E292" s="275">
        <v>1</v>
      </c>
      <c r="F292" s="258">
        <f t="shared" si="23"/>
        <v>9232</v>
      </c>
      <c r="G292" s="294" t="s">
        <v>2383</v>
      </c>
      <c r="H292" s="259">
        <f t="shared" si="24"/>
        <v>7000</v>
      </c>
      <c r="I292" s="259">
        <f t="shared" si="25"/>
        <v>3200</v>
      </c>
      <c r="J292" s="138" t="s">
        <v>26</v>
      </c>
      <c r="K292" s="138" t="s">
        <v>26</v>
      </c>
      <c r="L292" s="138" t="s">
        <v>26</v>
      </c>
      <c r="M292" s="40">
        <v>1949</v>
      </c>
      <c r="N292" s="400">
        <f t="shared" si="26"/>
        <v>1949</v>
      </c>
      <c r="O292" s="407" t="s">
        <v>2360</v>
      </c>
    </row>
    <row r="293" spans="1:15" ht="17.45" customHeight="1" x14ac:dyDescent="0.3">
      <c r="A293" s="397" t="s">
        <v>2859</v>
      </c>
      <c r="B293" s="267" t="s">
        <v>2859</v>
      </c>
      <c r="C293" s="265" t="s">
        <v>2860</v>
      </c>
      <c r="D293" s="41">
        <v>11992</v>
      </c>
      <c r="E293" s="269">
        <v>1</v>
      </c>
      <c r="F293" s="270">
        <f t="shared" si="23"/>
        <v>11992</v>
      </c>
      <c r="G293" s="295" t="s">
        <v>2383</v>
      </c>
      <c r="H293" s="271">
        <f t="shared" si="24"/>
        <v>7000</v>
      </c>
      <c r="I293" s="271">
        <f t="shared" si="25"/>
        <v>3200</v>
      </c>
      <c r="J293" s="140" t="s">
        <v>26</v>
      </c>
      <c r="K293" s="140" t="s">
        <v>26</v>
      </c>
      <c r="L293" s="138" t="s">
        <v>26</v>
      </c>
      <c r="M293" s="42">
        <v>2397</v>
      </c>
      <c r="N293" s="401">
        <f t="shared" si="26"/>
        <v>2397</v>
      </c>
      <c r="O293" s="408" t="s">
        <v>2360</v>
      </c>
    </row>
    <row r="294" spans="1:15" ht="17.45" customHeight="1" x14ac:dyDescent="0.3">
      <c r="A294" s="396" t="s">
        <v>2861</v>
      </c>
      <c r="B294" s="255" t="s">
        <v>2861</v>
      </c>
      <c r="C294" s="256" t="s">
        <v>1824</v>
      </c>
      <c r="D294" s="43">
        <v>155929</v>
      </c>
      <c r="E294" s="275">
        <v>1</v>
      </c>
      <c r="F294" s="258">
        <f t="shared" si="23"/>
        <v>155929</v>
      </c>
      <c r="G294" s="294" t="s">
        <v>2383</v>
      </c>
      <c r="H294" s="259">
        <f t="shared" si="24"/>
        <v>12500</v>
      </c>
      <c r="I294" s="259">
        <f t="shared" si="25"/>
        <v>4600</v>
      </c>
      <c r="J294" s="138" t="s">
        <v>26</v>
      </c>
      <c r="K294" s="138" t="s">
        <v>26</v>
      </c>
      <c r="L294" s="138" t="s">
        <v>26</v>
      </c>
      <c r="M294" s="40">
        <v>21603</v>
      </c>
      <c r="N294" s="400">
        <f t="shared" si="26"/>
        <v>21603</v>
      </c>
      <c r="O294" s="407" t="s">
        <v>2360</v>
      </c>
    </row>
    <row r="295" spans="1:15" ht="17.45" customHeight="1" x14ac:dyDescent="0.3">
      <c r="A295" s="397" t="s">
        <v>2862</v>
      </c>
      <c r="B295" s="267" t="s">
        <v>2862</v>
      </c>
      <c r="C295" s="265" t="s">
        <v>2863</v>
      </c>
      <c r="D295" s="41">
        <v>7985</v>
      </c>
      <c r="E295" s="269">
        <v>1</v>
      </c>
      <c r="F295" s="270">
        <f t="shared" si="23"/>
        <v>7985</v>
      </c>
      <c r="G295" s="295" t="s">
        <v>2383</v>
      </c>
      <c r="H295" s="271">
        <f t="shared" si="24"/>
        <v>7000</v>
      </c>
      <c r="I295" s="271">
        <f t="shared" si="25"/>
        <v>3200</v>
      </c>
      <c r="J295" s="140" t="s">
        <v>26</v>
      </c>
      <c r="K295" s="140" t="s">
        <v>26</v>
      </c>
      <c r="L295" s="138" t="s">
        <v>26</v>
      </c>
      <c r="M295" s="42">
        <v>1668</v>
      </c>
      <c r="N295" s="401">
        <f t="shared" si="26"/>
        <v>1668</v>
      </c>
      <c r="O295" s="408" t="s">
        <v>26</v>
      </c>
    </row>
    <row r="296" spans="1:15" ht="17.45" customHeight="1" x14ac:dyDescent="0.3">
      <c r="A296" s="396" t="s">
        <v>2864</v>
      </c>
      <c r="B296" s="255" t="s">
        <v>2864</v>
      </c>
      <c r="C296" s="256" t="s">
        <v>2865</v>
      </c>
      <c r="D296" s="43">
        <v>2018</v>
      </c>
      <c r="E296" s="275">
        <v>1</v>
      </c>
      <c r="F296" s="258">
        <f t="shared" si="23"/>
        <v>2018</v>
      </c>
      <c r="G296" s="294" t="s">
        <v>2373</v>
      </c>
      <c r="H296" s="259">
        <f t="shared" si="24"/>
        <v>1500</v>
      </c>
      <c r="I296" s="259">
        <f t="shared" si="25"/>
        <v>2800</v>
      </c>
      <c r="J296" s="138" t="s">
        <v>26</v>
      </c>
      <c r="K296" s="138" t="s">
        <v>26</v>
      </c>
      <c r="L296" s="138" t="s">
        <v>26</v>
      </c>
      <c r="M296" s="40">
        <v>780</v>
      </c>
      <c r="N296" s="400">
        <f t="shared" si="26"/>
        <v>780</v>
      </c>
      <c r="O296" s="407" t="s">
        <v>2360</v>
      </c>
    </row>
    <row r="297" spans="1:15" ht="17.45" customHeight="1" x14ac:dyDescent="0.3">
      <c r="A297" s="397" t="s">
        <v>2866</v>
      </c>
      <c r="B297" s="267" t="s">
        <v>2866</v>
      </c>
      <c r="C297" s="265" t="s">
        <v>1892</v>
      </c>
      <c r="D297" s="41">
        <v>23244</v>
      </c>
      <c r="E297" s="269">
        <v>1</v>
      </c>
      <c r="F297" s="270">
        <f t="shared" si="23"/>
        <v>23244</v>
      </c>
      <c r="G297" s="295" t="s">
        <v>2383</v>
      </c>
      <c r="H297" s="271">
        <f t="shared" si="24"/>
        <v>8000</v>
      </c>
      <c r="I297" s="271">
        <f t="shared" si="25"/>
        <v>3400</v>
      </c>
      <c r="J297" s="140" t="s">
        <v>26</v>
      </c>
      <c r="K297" s="140" t="s">
        <v>26</v>
      </c>
      <c r="L297" s="138" t="s">
        <v>26</v>
      </c>
      <c r="M297" s="42">
        <v>4895</v>
      </c>
      <c r="N297" s="401">
        <f t="shared" si="26"/>
        <v>4895</v>
      </c>
      <c r="O297" s="408" t="s">
        <v>26</v>
      </c>
    </row>
    <row r="298" spans="1:15" ht="17.45" customHeight="1" x14ac:dyDescent="0.3">
      <c r="A298" s="396" t="s">
        <v>2867</v>
      </c>
      <c r="B298" s="255" t="s">
        <v>2867</v>
      </c>
      <c r="C298" s="256" t="s">
        <v>1898</v>
      </c>
      <c r="D298" s="43">
        <v>29281</v>
      </c>
      <c r="E298" s="275">
        <v>1</v>
      </c>
      <c r="F298" s="258">
        <f t="shared" si="23"/>
        <v>29281</v>
      </c>
      <c r="G298" s="294" t="s">
        <v>2383</v>
      </c>
      <c r="H298" s="259">
        <f t="shared" si="24"/>
        <v>8000</v>
      </c>
      <c r="I298" s="259">
        <f t="shared" si="25"/>
        <v>3400</v>
      </c>
      <c r="J298" s="138" t="s">
        <v>26</v>
      </c>
      <c r="K298" s="138" t="s">
        <v>26</v>
      </c>
      <c r="L298" s="138" t="s">
        <v>26</v>
      </c>
      <c r="M298" s="40">
        <v>5653</v>
      </c>
      <c r="N298" s="400">
        <f t="shared" si="26"/>
        <v>5653</v>
      </c>
      <c r="O298" s="407" t="s">
        <v>26</v>
      </c>
    </row>
    <row r="299" spans="1:15" ht="17.45" customHeight="1" x14ac:dyDescent="0.3">
      <c r="A299" s="397" t="s">
        <v>2868</v>
      </c>
      <c r="B299" s="267" t="s">
        <v>2868</v>
      </c>
      <c r="C299" s="265" t="s">
        <v>2869</v>
      </c>
      <c r="D299" s="41">
        <v>7174</v>
      </c>
      <c r="E299" s="269">
        <v>1</v>
      </c>
      <c r="F299" s="270">
        <f t="shared" si="23"/>
        <v>7174</v>
      </c>
      <c r="G299" s="295" t="s">
        <v>2383</v>
      </c>
      <c r="H299" s="271">
        <f t="shared" si="24"/>
        <v>7000</v>
      </c>
      <c r="I299" s="271">
        <f t="shared" si="25"/>
        <v>3200</v>
      </c>
      <c r="J299" s="140" t="s">
        <v>26</v>
      </c>
      <c r="K299" s="140" t="s">
        <v>26</v>
      </c>
      <c r="L299" s="138" t="s">
        <v>26</v>
      </c>
      <c r="M299" s="42">
        <v>1361</v>
      </c>
      <c r="N299" s="401">
        <f t="shared" si="26"/>
        <v>1361</v>
      </c>
      <c r="O299" s="408" t="s">
        <v>26</v>
      </c>
    </row>
    <row r="300" spans="1:15" ht="17.45" customHeight="1" x14ac:dyDescent="0.3">
      <c r="A300" s="396" t="s">
        <v>2870</v>
      </c>
      <c r="B300" s="255" t="s">
        <v>2870</v>
      </c>
      <c r="C300" s="256" t="s">
        <v>1906</v>
      </c>
      <c r="D300" s="43">
        <v>9867</v>
      </c>
      <c r="E300" s="275">
        <v>1</v>
      </c>
      <c r="F300" s="258">
        <f t="shared" si="23"/>
        <v>9867</v>
      </c>
      <c r="G300" s="294" t="s">
        <v>2383</v>
      </c>
      <c r="H300" s="259">
        <f t="shared" si="24"/>
        <v>7000</v>
      </c>
      <c r="I300" s="259">
        <f t="shared" si="25"/>
        <v>3200</v>
      </c>
      <c r="J300" s="138" t="s">
        <v>26</v>
      </c>
      <c r="K300" s="138" t="s">
        <v>26</v>
      </c>
      <c r="L300" s="138" t="s">
        <v>26</v>
      </c>
      <c r="M300" s="40">
        <v>1885</v>
      </c>
      <c r="N300" s="400">
        <f t="shared" si="26"/>
        <v>1885</v>
      </c>
      <c r="O300" s="407" t="s">
        <v>2360</v>
      </c>
    </row>
    <row r="301" spans="1:15" ht="17.45" customHeight="1" x14ac:dyDescent="0.3">
      <c r="A301" s="397" t="s">
        <v>2871</v>
      </c>
      <c r="B301" s="267" t="s">
        <v>2871</v>
      </c>
      <c r="C301" s="265" t="s">
        <v>1910</v>
      </c>
      <c r="D301" s="41">
        <v>18934</v>
      </c>
      <c r="E301" s="269">
        <v>1</v>
      </c>
      <c r="F301" s="270">
        <f t="shared" si="23"/>
        <v>18934</v>
      </c>
      <c r="G301" s="295" t="s">
        <v>2383</v>
      </c>
      <c r="H301" s="271">
        <f t="shared" si="24"/>
        <v>8000</v>
      </c>
      <c r="I301" s="271">
        <f t="shared" si="25"/>
        <v>3400</v>
      </c>
      <c r="J301" s="140" t="s">
        <v>26</v>
      </c>
      <c r="K301" s="140" t="s">
        <v>26</v>
      </c>
      <c r="L301" s="138" t="s">
        <v>26</v>
      </c>
      <c r="M301" s="42">
        <v>3174</v>
      </c>
      <c r="N301" s="401">
        <f t="shared" si="26"/>
        <v>3174</v>
      </c>
      <c r="O301" s="408" t="s">
        <v>26</v>
      </c>
    </row>
    <row r="302" spans="1:15" ht="17.45" customHeight="1" x14ac:dyDescent="0.3">
      <c r="A302" s="396" t="s">
        <v>2872</v>
      </c>
      <c r="B302" s="255" t="s">
        <v>2872</v>
      </c>
      <c r="C302" s="256" t="s">
        <v>1916</v>
      </c>
      <c r="D302" s="43">
        <v>3663</v>
      </c>
      <c r="E302" s="275">
        <v>1</v>
      </c>
      <c r="F302" s="258">
        <f t="shared" si="23"/>
        <v>3663</v>
      </c>
      <c r="G302" s="294" t="s">
        <v>2383</v>
      </c>
      <c r="H302" s="259">
        <f t="shared" si="24"/>
        <v>5500</v>
      </c>
      <c r="I302" s="259">
        <f t="shared" si="25"/>
        <v>2800</v>
      </c>
      <c r="J302" s="138" t="s">
        <v>26</v>
      </c>
      <c r="K302" s="138" t="s">
        <v>26</v>
      </c>
      <c r="L302" s="138" t="s">
        <v>26</v>
      </c>
      <c r="M302" s="40">
        <v>564</v>
      </c>
      <c r="N302" s="400">
        <f t="shared" si="26"/>
        <v>564</v>
      </c>
      <c r="O302" s="407" t="s">
        <v>2360</v>
      </c>
    </row>
    <row r="303" spans="1:15" ht="17.45" customHeight="1" x14ac:dyDescent="0.3">
      <c r="A303" s="397" t="s">
        <v>2873</v>
      </c>
      <c r="B303" s="267" t="s">
        <v>2873</v>
      </c>
      <c r="C303" s="265" t="s">
        <v>1918</v>
      </c>
      <c r="D303" s="41">
        <v>9357</v>
      </c>
      <c r="E303" s="269">
        <v>1</v>
      </c>
      <c r="F303" s="270">
        <f t="shared" si="23"/>
        <v>9357</v>
      </c>
      <c r="G303" s="295" t="s">
        <v>2383</v>
      </c>
      <c r="H303" s="271">
        <f t="shared" si="24"/>
        <v>7000</v>
      </c>
      <c r="I303" s="271">
        <f t="shared" si="25"/>
        <v>3200</v>
      </c>
      <c r="J303" s="140" t="s">
        <v>26</v>
      </c>
      <c r="K303" s="140" t="s">
        <v>26</v>
      </c>
      <c r="L303" s="138" t="s">
        <v>26</v>
      </c>
      <c r="M303" s="42">
        <v>1608</v>
      </c>
      <c r="N303" s="401">
        <f t="shared" si="26"/>
        <v>1608</v>
      </c>
      <c r="O303" s="408" t="s">
        <v>26</v>
      </c>
    </row>
    <row r="304" spans="1:15" ht="17.45" customHeight="1" x14ac:dyDescent="0.3">
      <c r="A304" s="396" t="s">
        <v>2874</v>
      </c>
      <c r="B304" s="255" t="s">
        <v>2874</v>
      </c>
      <c r="C304" s="256" t="s">
        <v>1923</v>
      </c>
      <c r="D304" s="43">
        <v>15111</v>
      </c>
      <c r="E304" s="275">
        <v>1</v>
      </c>
      <c r="F304" s="258">
        <f t="shared" si="23"/>
        <v>15111</v>
      </c>
      <c r="G304" s="294" t="s">
        <v>2383</v>
      </c>
      <c r="H304" s="259">
        <f t="shared" si="24"/>
        <v>8000</v>
      </c>
      <c r="I304" s="259">
        <f t="shared" si="25"/>
        <v>3400</v>
      </c>
      <c r="J304" s="138" t="s">
        <v>26</v>
      </c>
      <c r="K304" s="138" t="s">
        <v>26</v>
      </c>
      <c r="L304" s="138" t="s">
        <v>26</v>
      </c>
      <c r="M304" s="40">
        <v>3286</v>
      </c>
      <c r="N304" s="400">
        <f t="shared" si="26"/>
        <v>3286</v>
      </c>
      <c r="O304" s="407" t="s">
        <v>26</v>
      </c>
    </row>
    <row r="305" spans="1:15" ht="17.45" customHeight="1" x14ac:dyDescent="0.3">
      <c r="A305" s="397" t="s">
        <v>2875</v>
      </c>
      <c r="B305" s="267" t="s">
        <v>2875</v>
      </c>
      <c r="C305" s="265" t="s">
        <v>1927</v>
      </c>
      <c r="D305" s="41">
        <v>17144</v>
      </c>
      <c r="E305" s="269">
        <v>1</v>
      </c>
      <c r="F305" s="270">
        <f t="shared" si="23"/>
        <v>17144</v>
      </c>
      <c r="G305" s="295" t="s">
        <v>2383</v>
      </c>
      <c r="H305" s="271">
        <f t="shared" si="24"/>
        <v>8000</v>
      </c>
      <c r="I305" s="271">
        <f t="shared" si="25"/>
        <v>3400</v>
      </c>
      <c r="J305" s="140" t="s">
        <v>26</v>
      </c>
      <c r="K305" s="140" t="s">
        <v>26</v>
      </c>
      <c r="L305" s="138" t="s">
        <v>26</v>
      </c>
      <c r="M305" s="42">
        <v>3842</v>
      </c>
      <c r="N305" s="401">
        <f t="shared" si="26"/>
        <v>3842</v>
      </c>
      <c r="O305" s="408" t="s">
        <v>2360</v>
      </c>
    </row>
    <row r="306" spans="1:15" ht="17.45" customHeight="1" x14ac:dyDescent="0.3">
      <c r="A306" s="396" t="s">
        <v>2876</v>
      </c>
      <c r="B306" s="255" t="s">
        <v>2876</v>
      </c>
      <c r="C306" s="256" t="s">
        <v>1937</v>
      </c>
      <c r="D306" s="43">
        <v>59408</v>
      </c>
      <c r="E306" s="275">
        <v>1</v>
      </c>
      <c r="F306" s="258">
        <f t="shared" si="23"/>
        <v>59408</v>
      </c>
      <c r="G306" s="294" t="s">
        <v>2383</v>
      </c>
      <c r="H306" s="259">
        <f t="shared" si="24"/>
        <v>11000</v>
      </c>
      <c r="I306" s="259">
        <f t="shared" si="25"/>
        <v>4200</v>
      </c>
      <c r="J306" s="138" t="s">
        <v>26</v>
      </c>
      <c r="K306" s="138" t="s">
        <v>26</v>
      </c>
      <c r="L306" s="138" t="s">
        <v>26</v>
      </c>
      <c r="M306" s="40">
        <v>9773</v>
      </c>
      <c r="N306" s="400">
        <f t="shared" si="26"/>
        <v>9773</v>
      </c>
      <c r="O306" s="407" t="s">
        <v>26</v>
      </c>
    </row>
    <row r="307" spans="1:15" ht="17.45" customHeight="1" x14ac:dyDescent="0.3">
      <c r="A307" s="397" t="s">
        <v>2877</v>
      </c>
      <c r="B307" s="267" t="s">
        <v>2877</v>
      </c>
      <c r="C307" s="265" t="s">
        <v>2878</v>
      </c>
      <c r="D307" s="41">
        <v>8149</v>
      </c>
      <c r="E307" s="269">
        <v>1</v>
      </c>
      <c r="F307" s="270">
        <f t="shared" si="23"/>
        <v>8149</v>
      </c>
      <c r="G307" s="295" t="s">
        <v>2383</v>
      </c>
      <c r="H307" s="271">
        <f t="shared" si="24"/>
        <v>7000</v>
      </c>
      <c r="I307" s="271">
        <f t="shared" si="25"/>
        <v>3200</v>
      </c>
      <c r="J307" s="140" t="s">
        <v>26</v>
      </c>
      <c r="K307" s="140" t="s">
        <v>26</v>
      </c>
      <c r="L307" s="138" t="s">
        <v>26</v>
      </c>
      <c r="M307" s="42">
        <v>1481</v>
      </c>
      <c r="N307" s="401">
        <f t="shared" si="26"/>
        <v>1481</v>
      </c>
      <c r="O307" s="408" t="s">
        <v>2360</v>
      </c>
    </row>
    <row r="308" spans="1:15" ht="17.45" customHeight="1" x14ac:dyDescent="0.3">
      <c r="A308" s="396" t="s">
        <v>2879</v>
      </c>
      <c r="B308" s="255" t="s">
        <v>2879</v>
      </c>
      <c r="C308" s="256" t="s">
        <v>1953</v>
      </c>
      <c r="D308" s="43">
        <v>31342</v>
      </c>
      <c r="E308" s="275">
        <v>1</v>
      </c>
      <c r="F308" s="258">
        <f t="shared" si="23"/>
        <v>31342</v>
      </c>
      <c r="G308" s="294" t="s">
        <v>2383</v>
      </c>
      <c r="H308" s="259">
        <f t="shared" si="24"/>
        <v>9500</v>
      </c>
      <c r="I308" s="259">
        <f t="shared" si="25"/>
        <v>3800</v>
      </c>
      <c r="J308" s="138" t="s">
        <v>26</v>
      </c>
      <c r="K308" s="138" t="s">
        <v>26</v>
      </c>
      <c r="L308" s="138" t="s">
        <v>26</v>
      </c>
      <c r="M308" s="40">
        <v>6471</v>
      </c>
      <c r="N308" s="400">
        <f t="shared" si="26"/>
        <v>6471</v>
      </c>
      <c r="O308" s="407" t="s">
        <v>28</v>
      </c>
    </row>
    <row r="309" spans="1:15" ht="17.45" customHeight="1" x14ac:dyDescent="0.3">
      <c r="A309" s="397" t="s">
        <v>2880</v>
      </c>
      <c r="B309" s="267" t="s">
        <v>2880</v>
      </c>
      <c r="C309" s="265"/>
      <c r="D309" s="41">
        <v>12448</v>
      </c>
      <c r="E309" s="269">
        <v>0.31</v>
      </c>
      <c r="F309" s="270">
        <f t="shared" si="23"/>
        <v>3858.88</v>
      </c>
      <c r="G309" s="295" t="s">
        <v>2383</v>
      </c>
      <c r="H309" s="271">
        <f t="shared" si="24"/>
        <v>5500</v>
      </c>
      <c r="I309" s="271">
        <f t="shared" si="25"/>
        <v>2800</v>
      </c>
      <c r="J309" s="140" t="s">
        <v>26</v>
      </c>
      <c r="K309" s="140" t="s">
        <v>26</v>
      </c>
      <c r="L309" s="138" t="s">
        <v>26</v>
      </c>
      <c r="M309" s="42">
        <v>2364</v>
      </c>
      <c r="N309" s="401">
        <f t="shared" si="26"/>
        <v>732.84</v>
      </c>
      <c r="O309" s="408" t="s">
        <v>2360</v>
      </c>
    </row>
    <row r="310" spans="1:15" ht="17.45" customHeight="1" x14ac:dyDescent="0.3">
      <c r="A310" s="396" t="s">
        <v>2881</v>
      </c>
      <c r="B310" s="255" t="s">
        <v>2881</v>
      </c>
      <c r="C310" s="256" t="s">
        <v>1959</v>
      </c>
      <c r="D310" s="43">
        <v>4815</v>
      </c>
      <c r="E310" s="275">
        <v>1</v>
      </c>
      <c r="F310" s="258">
        <f t="shared" si="23"/>
        <v>4815</v>
      </c>
      <c r="G310" s="294" t="s">
        <v>2373</v>
      </c>
      <c r="H310" s="259">
        <f t="shared" si="24"/>
        <v>1500</v>
      </c>
      <c r="I310" s="259">
        <f t="shared" si="25"/>
        <v>2800</v>
      </c>
      <c r="J310" s="138" t="s">
        <v>26</v>
      </c>
      <c r="K310" s="138" t="s">
        <v>26</v>
      </c>
      <c r="L310" s="138" t="s">
        <v>26</v>
      </c>
      <c r="M310" s="40">
        <v>1275</v>
      </c>
      <c r="N310" s="400">
        <f t="shared" si="26"/>
        <v>1275</v>
      </c>
      <c r="O310" s="407" t="s">
        <v>2360</v>
      </c>
    </row>
    <row r="311" spans="1:15" ht="17.45" customHeight="1" x14ac:dyDescent="0.3">
      <c r="A311" s="397" t="s">
        <v>2882</v>
      </c>
      <c r="B311" s="267" t="s">
        <v>2882</v>
      </c>
      <c r="C311" s="265" t="s">
        <v>2883</v>
      </c>
      <c r="D311" s="41">
        <v>471</v>
      </c>
      <c r="E311" s="269">
        <v>1</v>
      </c>
      <c r="F311" s="270">
        <f t="shared" si="23"/>
        <v>471</v>
      </c>
      <c r="G311" s="295" t="s">
        <v>2373</v>
      </c>
      <c r="H311" s="271">
        <f t="shared" si="24"/>
        <v>1500</v>
      </c>
      <c r="I311" s="271">
        <f t="shared" si="25"/>
        <v>2800</v>
      </c>
      <c r="J311" s="140" t="s">
        <v>26</v>
      </c>
      <c r="K311" s="140" t="s">
        <v>26</v>
      </c>
      <c r="L311" s="138" t="s">
        <v>26</v>
      </c>
      <c r="M311" s="42">
        <v>128</v>
      </c>
      <c r="N311" s="401">
        <f t="shared" ref="N311:N342" si="27">E311*M311</f>
        <v>128</v>
      </c>
      <c r="O311" s="408" t="s">
        <v>2360</v>
      </c>
    </row>
    <row r="312" spans="1:15" ht="17.45" customHeight="1" x14ac:dyDescent="0.3">
      <c r="A312" s="396" t="s">
        <v>2884</v>
      </c>
      <c r="B312" s="255" t="s">
        <v>2884</v>
      </c>
      <c r="C312" s="256" t="s">
        <v>1961</v>
      </c>
      <c r="D312" s="43">
        <v>6569</v>
      </c>
      <c r="E312" s="275">
        <v>1</v>
      </c>
      <c r="F312" s="258">
        <f t="shared" si="23"/>
        <v>6569</v>
      </c>
      <c r="G312" s="294" t="s">
        <v>2383</v>
      </c>
      <c r="H312" s="259">
        <f t="shared" si="24"/>
        <v>7000</v>
      </c>
      <c r="I312" s="259">
        <f t="shared" si="25"/>
        <v>3200</v>
      </c>
      <c r="J312" s="138" t="s">
        <v>26</v>
      </c>
      <c r="K312" s="138" t="s">
        <v>26</v>
      </c>
      <c r="L312" s="138" t="s">
        <v>26</v>
      </c>
      <c r="M312" s="40">
        <v>1516</v>
      </c>
      <c r="N312" s="400">
        <f t="shared" si="27"/>
        <v>1516</v>
      </c>
      <c r="O312" s="407" t="s">
        <v>26</v>
      </c>
    </row>
    <row r="313" spans="1:15" ht="17.45" customHeight="1" x14ac:dyDescent="0.3">
      <c r="A313" s="397" t="s">
        <v>2885</v>
      </c>
      <c r="B313" s="267" t="s">
        <v>2885</v>
      </c>
      <c r="C313" s="265" t="s">
        <v>2886</v>
      </c>
      <c r="D313" s="41">
        <v>9127</v>
      </c>
      <c r="E313" s="269">
        <v>1</v>
      </c>
      <c r="F313" s="270">
        <f t="shared" si="23"/>
        <v>9127</v>
      </c>
      <c r="G313" s="295" t="s">
        <v>2383</v>
      </c>
      <c r="H313" s="271">
        <f t="shared" si="24"/>
        <v>7000</v>
      </c>
      <c r="I313" s="271">
        <f t="shared" si="25"/>
        <v>3200</v>
      </c>
      <c r="J313" s="140" t="s">
        <v>26</v>
      </c>
      <c r="K313" s="140" t="s">
        <v>26</v>
      </c>
      <c r="L313" s="138" t="s">
        <v>26</v>
      </c>
      <c r="M313" s="42">
        <v>1589</v>
      </c>
      <c r="N313" s="401">
        <f t="shared" si="27"/>
        <v>1589</v>
      </c>
      <c r="O313" s="408" t="s">
        <v>26</v>
      </c>
    </row>
    <row r="314" spans="1:15" ht="17.45" customHeight="1" x14ac:dyDescent="0.3">
      <c r="A314" s="396" t="s">
        <v>2887</v>
      </c>
      <c r="B314" s="255" t="s">
        <v>2887</v>
      </c>
      <c r="C314" s="256" t="s">
        <v>1971</v>
      </c>
      <c r="D314" s="43">
        <v>2454</v>
      </c>
      <c r="E314" s="275">
        <v>1</v>
      </c>
      <c r="F314" s="258">
        <f t="shared" si="23"/>
        <v>2454</v>
      </c>
      <c r="G314" s="294" t="s">
        <v>2373</v>
      </c>
      <c r="H314" s="259">
        <f t="shared" si="24"/>
        <v>1500</v>
      </c>
      <c r="I314" s="259">
        <f t="shared" si="25"/>
        <v>2800</v>
      </c>
      <c r="J314" s="138" t="s">
        <v>26</v>
      </c>
      <c r="K314" s="138" t="s">
        <v>28</v>
      </c>
      <c r="L314" s="138" t="s">
        <v>26</v>
      </c>
      <c r="M314" s="40">
        <v>929</v>
      </c>
      <c r="N314" s="400">
        <f t="shared" si="27"/>
        <v>929</v>
      </c>
      <c r="O314" s="407" t="s">
        <v>2360</v>
      </c>
    </row>
    <row r="315" spans="1:15" ht="17.45" customHeight="1" x14ac:dyDescent="0.3">
      <c r="A315" s="397" t="s">
        <v>2888</v>
      </c>
      <c r="B315" s="267" t="s">
        <v>2888</v>
      </c>
      <c r="C315" s="265"/>
      <c r="D315" s="41">
        <v>8580</v>
      </c>
      <c r="E315" s="269">
        <v>0.75</v>
      </c>
      <c r="F315" s="270">
        <f t="shared" si="23"/>
        <v>6435</v>
      </c>
      <c r="G315" s="295" t="s">
        <v>2383</v>
      </c>
      <c r="H315" s="271">
        <f t="shared" si="24"/>
        <v>7000</v>
      </c>
      <c r="I315" s="271">
        <f t="shared" si="25"/>
        <v>3200</v>
      </c>
      <c r="J315" s="140" t="s">
        <v>26</v>
      </c>
      <c r="K315" s="140" t="s">
        <v>26</v>
      </c>
      <c r="L315" s="138" t="s">
        <v>26</v>
      </c>
      <c r="M315" s="42">
        <v>1797</v>
      </c>
      <c r="N315" s="401">
        <f t="shared" si="27"/>
        <v>1347.75</v>
      </c>
      <c r="O315" s="408" t="s">
        <v>2360</v>
      </c>
    </row>
    <row r="316" spans="1:15" ht="17.45" customHeight="1" x14ac:dyDescent="0.3">
      <c r="A316" s="396" t="s">
        <v>2889</v>
      </c>
      <c r="B316" s="255" t="s">
        <v>2889</v>
      </c>
      <c r="C316" s="256" t="s">
        <v>1973</v>
      </c>
      <c r="D316" s="43">
        <v>12380</v>
      </c>
      <c r="E316" s="275">
        <v>1</v>
      </c>
      <c r="F316" s="258">
        <f t="shared" si="23"/>
        <v>12380</v>
      </c>
      <c r="G316" s="294" t="s">
        <v>2383</v>
      </c>
      <c r="H316" s="259">
        <f t="shared" si="24"/>
        <v>7000</v>
      </c>
      <c r="I316" s="259">
        <f t="shared" si="25"/>
        <v>3200</v>
      </c>
      <c r="J316" s="138" t="s">
        <v>26</v>
      </c>
      <c r="K316" s="138" t="s">
        <v>26</v>
      </c>
      <c r="L316" s="138" t="s">
        <v>26</v>
      </c>
      <c r="M316" s="40">
        <v>2041</v>
      </c>
      <c r="N316" s="400">
        <f t="shared" si="27"/>
        <v>2041</v>
      </c>
      <c r="O316" s="407" t="s">
        <v>26</v>
      </c>
    </row>
    <row r="317" spans="1:15" ht="17.45" customHeight="1" x14ac:dyDescent="0.3">
      <c r="A317" s="397" t="s">
        <v>2890</v>
      </c>
      <c r="B317" s="267" t="s">
        <v>2890</v>
      </c>
      <c r="C317" s="265" t="s">
        <v>2891</v>
      </c>
      <c r="D317" s="41">
        <v>427</v>
      </c>
      <c r="E317" s="269">
        <v>1</v>
      </c>
      <c r="F317" s="270">
        <f t="shared" si="23"/>
        <v>427</v>
      </c>
      <c r="G317" s="295" t="s">
        <v>2373</v>
      </c>
      <c r="H317" s="271">
        <f t="shared" si="24"/>
        <v>1500</v>
      </c>
      <c r="I317" s="271">
        <f t="shared" si="25"/>
        <v>2800</v>
      </c>
      <c r="J317" s="140" t="s">
        <v>26</v>
      </c>
      <c r="K317" s="140" t="s">
        <v>26</v>
      </c>
      <c r="L317" s="138" t="s">
        <v>26</v>
      </c>
      <c r="M317" s="42">
        <v>174</v>
      </c>
      <c r="N317" s="401">
        <f t="shared" si="27"/>
        <v>174</v>
      </c>
      <c r="O317" s="408" t="s">
        <v>2360</v>
      </c>
    </row>
    <row r="318" spans="1:15" ht="17.45" customHeight="1" x14ac:dyDescent="0.3">
      <c r="A318" s="396" t="s">
        <v>2892</v>
      </c>
      <c r="B318" s="255" t="s">
        <v>2892</v>
      </c>
      <c r="C318" s="256" t="s">
        <v>2893</v>
      </c>
      <c r="D318" s="43">
        <v>8000</v>
      </c>
      <c r="E318" s="275">
        <v>1</v>
      </c>
      <c r="F318" s="258">
        <f t="shared" si="23"/>
        <v>8000</v>
      </c>
      <c r="G318" s="294" t="s">
        <v>2383</v>
      </c>
      <c r="H318" s="259">
        <f t="shared" si="24"/>
        <v>7000</v>
      </c>
      <c r="I318" s="259">
        <f t="shared" si="25"/>
        <v>3200</v>
      </c>
      <c r="J318" s="138" t="s">
        <v>26</v>
      </c>
      <c r="K318" s="138" t="s">
        <v>26</v>
      </c>
      <c r="L318" s="138" t="s">
        <v>26</v>
      </c>
      <c r="M318" s="40">
        <v>1221</v>
      </c>
      <c r="N318" s="400">
        <f t="shared" si="27"/>
        <v>1221</v>
      </c>
      <c r="O318" s="407" t="s">
        <v>26</v>
      </c>
    </row>
    <row r="319" spans="1:15" ht="17.45" customHeight="1" x14ac:dyDescent="0.3">
      <c r="A319" s="397" t="s">
        <v>2894</v>
      </c>
      <c r="B319" s="267" t="s">
        <v>2894</v>
      </c>
      <c r="C319" s="265" t="s">
        <v>1984</v>
      </c>
      <c r="D319" s="41">
        <v>14162</v>
      </c>
      <c r="E319" s="269">
        <v>1</v>
      </c>
      <c r="F319" s="270">
        <f t="shared" si="23"/>
        <v>14162</v>
      </c>
      <c r="G319" s="295" t="s">
        <v>2383</v>
      </c>
      <c r="H319" s="271">
        <f t="shared" si="24"/>
        <v>7000</v>
      </c>
      <c r="I319" s="271">
        <f t="shared" si="25"/>
        <v>3200</v>
      </c>
      <c r="J319" s="140" t="s">
        <v>26</v>
      </c>
      <c r="K319" s="140" t="s">
        <v>26</v>
      </c>
      <c r="L319" s="138" t="s">
        <v>26</v>
      </c>
      <c r="M319" s="42">
        <v>2514</v>
      </c>
      <c r="N319" s="401">
        <f t="shared" si="27"/>
        <v>2514</v>
      </c>
      <c r="O319" s="408" t="s">
        <v>2360</v>
      </c>
    </row>
    <row r="320" spans="1:15" ht="17.45" customHeight="1" x14ac:dyDescent="0.3">
      <c r="A320" s="396" t="s">
        <v>2895</v>
      </c>
      <c r="B320" s="255" t="s">
        <v>2895</v>
      </c>
      <c r="C320" s="256" t="s">
        <v>2004</v>
      </c>
      <c r="D320" s="43">
        <v>27090</v>
      </c>
      <c r="E320" s="275">
        <v>1</v>
      </c>
      <c r="F320" s="258">
        <f t="shared" si="23"/>
        <v>27090</v>
      </c>
      <c r="G320" s="294" t="s">
        <v>2383</v>
      </c>
      <c r="H320" s="259">
        <f t="shared" si="24"/>
        <v>8000</v>
      </c>
      <c r="I320" s="259">
        <f t="shared" si="25"/>
        <v>3400</v>
      </c>
      <c r="J320" s="138" t="s">
        <v>26</v>
      </c>
      <c r="K320" s="138" t="s">
        <v>26</v>
      </c>
      <c r="L320" s="138" t="s">
        <v>26</v>
      </c>
      <c r="M320" s="40">
        <v>5069</v>
      </c>
      <c r="N320" s="400">
        <f t="shared" si="27"/>
        <v>5069</v>
      </c>
      <c r="O320" s="407" t="s">
        <v>26</v>
      </c>
    </row>
    <row r="321" spans="1:15" ht="17.45" customHeight="1" x14ac:dyDescent="0.3">
      <c r="A321" s="397" t="s">
        <v>2896</v>
      </c>
      <c r="B321" s="267" t="s">
        <v>2896</v>
      </c>
      <c r="C321" s="265" t="s">
        <v>2012</v>
      </c>
      <c r="D321" s="41">
        <v>1832</v>
      </c>
      <c r="E321" s="269">
        <v>1</v>
      </c>
      <c r="F321" s="270">
        <f t="shared" si="23"/>
        <v>1832</v>
      </c>
      <c r="G321" s="295" t="s">
        <v>2383</v>
      </c>
      <c r="H321" s="271">
        <f t="shared" si="24"/>
        <v>5500</v>
      </c>
      <c r="I321" s="271">
        <f t="shared" si="25"/>
        <v>2800</v>
      </c>
      <c r="J321" s="140" t="s">
        <v>26</v>
      </c>
      <c r="K321" s="140" t="s">
        <v>26</v>
      </c>
      <c r="L321" s="138" t="s">
        <v>26</v>
      </c>
      <c r="M321" s="42">
        <v>376</v>
      </c>
      <c r="N321" s="401">
        <f t="shared" si="27"/>
        <v>376</v>
      </c>
      <c r="O321" s="408" t="s">
        <v>2360</v>
      </c>
    </row>
    <row r="322" spans="1:15" ht="17.45" customHeight="1" x14ac:dyDescent="0.3">
      <c r="A322" s="396" t="s">
        <v>2897</v>
      </c>
      <c r="B322" s="255" t="s">
        <v>2897</v>
      </c>
      <c r="C322" s="256" t="s">
        <v>2014</v>
      </c>
      <c r="D322" s="43">
        <v>26383</v>
      </c>
      <c r="E322" s="275">
        <v>1</v>
      </c>
      <c r="F322" s="258">
        <f t="shared" ref="F322:F367" si="28">D322*E322</f>
        <v>26383</v>
      </c>
      <c r="G322" s="294" t="s">
        <v>2383</v>
      </c>
      <c r="H322" s="259">
        <f t="shared" si="24"/>
        <v>8000</v>
      </c>
      <c r="I322" s="259">
        <f t="shared" si="25"/>
        <v>3400</v>
      </c>
      <c r="J322" s="138" t="s">
        <v>26</v>
      </c>
      <c r="K322" s="138" t="s">
        <v>26</v>
      </c>
      <c r="L322" s="138" t="s">
        <v>26</v>
      </c>
      <c r="M322" s="40">
        <v>4557</v>
      </c>
      <c r="N322" s="400">
        <f t="shared" si="27"/>
        <v>4557</v>
      </c>
      <c r="O322" s="407" t="s">
        <v>26</v>
      </c>
    </row>
    <row r="323" spans="1:15" ht="17.45" customHeight="1" x14ac:dyDescent="0.3">
      <c r="A323" s="397" t="s">
        <v>2898</v>
      </c>
      <c r="B323" s="267" t="s">
        <v>2898</v>
      </c>
      <c r="C323" s="265" t="s">
        <v>2022</v>
      </c>
      <c r="D323" s="41">
        <v>65218</v>
      </c>
      <c r="E323" s="269">
        <v>1</v>
      </c>
      <c r="F323" s="270">
        <f t="shared" si="28"/>
        <v>65218</v>
      </c>
      <c r="G323" s="295" t="s">
        <v>2383</v>
      </c>
      <c r="H323" s="271">
        <f t="shared" ref="H323:H367" si="29">IF(G323="No", 1500,IF(F323&lt;5000,$R$6,IF(F323&lt;15000,$R$7,IF(F323&lt;30000,$R$8,IF(F323&lt;50000,$R$9,IF(F323&lt;90000,$R$10,IF(F323&lt;500000,$R$11,$R$12)))))))</f>
        <v>11000</v>
      </c>
      <c r="I323" s="271">
        <f t="shared" ref="I323:I367" si="30">IF(F323&lt;5000,$T$6,IF(F323&lt;15000,$T$7,IF(F323&lt;30000,$T$8,IF(F323&lt;50000,$T$9,IF(F323&lt;90000,$T$10,IF(F323&lt;500000,$T$11,$T$12))))))</f>
        <v>4200</v>
      </c>
      <c r="J323" s="140" t="s">
        <v>26</v>
      </c>
      <c r="K323" s="140" t="s">
        <v>26</v>
      </c>
      <c r="L323" s="138" t="s">
        <v>26</v>
      </c>
      <c r="M323" s="42">
        <v>9510</v>
      </c>
      <c r="N323" s="401">
        <f t="shared" si="27"/>
        <v>9510</v>
      </c>
      <c r="O323" s="408" t="s">
        <v>26</v>
      </c>
    </row>
    <row r="324" spans="1:15" ht="17.45" customHeight="1" x14ac:dyDescent="0.3">
      <c r="A324" s="396" t="s">
        <v>2899</v>
      </c>
      <c r="B324" s="255" t="s">
        <v>2899</v>
      </c>
      <c r="C324" s="256" t="s">
        <v>2033</v>
      </c>
      <c r="D324" s="43">
        <v>10066</v>
      </c>
      <c r="E324" s="275">
        <v>1</v>
      </c>
      <c r="F324" s="258">
        <f t="shared" si="28"/>
        <v>10066</v>
      </c>
      <c r="G324" s="294" t="s">
        <v>2383</v>
      </c>
      <c r="H324" s="259">
        <f t="shared" si="29"/>
        <v>7000</v>
      </c>
      <c r="I324" s="259">
        <f t="shared" si="30"/>
        <v>3200</v>
      </c>
      <c r="J324" s="138" t="s">
        <v>26</v>
      </c>
      <c r="K324" s="138" t="s">
        <v>26</v>
      </c>
      <c r="L324" s="138" t="s">
        <v>26</v>
      </c>
      <c r="M324" s="40">
        <v>1905</v>
      </c>
      <c r="N324" s="400">
        <f t="shared" si="27"/>
        <v>1905</v>
      </c>
      <c r="O324" s="407" t="s">
        <v>2360</v>
      </c>
    </row>
    <row r="325" spans="1:15" ht="17.45" customHeight="1" x14ac:dyDescent="0.3">
      <c r="A325" s="397" t="s">
        <v>2900</v>
      </c>
      <c r="B325" s="267" t="s">
        <v>2900</v>
      </c>
      <c r="C325" s="265" t="s">
        <v>2037</v>
      </c>
      <c r="D325" s="41">
        <v>23303</v>
      </c>
      <c r="E325" s="269">
        <v>0.78</v>
      </c>
      <c r="F325" s="270">
        <f t="shared" si="28"/>
        <v>18176.34</v>
      </c>
      <c r="G325" s="295" t="s">
        <v>2383</v>
      </c>
      <c r="H325" s="271">
        <f t="shared" si="29"/>
        <v>8000</v>
      </c>
      <c r="I325" s="271">
        <f t="shared" si="30"/>
        <v>3400</v>
      </c>
      <c r="J325" s="140" t="s">
        <v>26</v>
      </c>
      <c r="K325" s="140" t="s">
        <v>26</v>
      </c>
      <c r="L325" s="138" t="s">
        <v>26</v>
      </c>
      <c r="M325" s="42">
        <v>5646</v>
      </c>
      <c r="N325" s="401">
        <f t="shared" si="27"/>
        <v>4403.88</v>
      </c>
      <c r="O325" s="408" t="s">
        <v>26</v>
      </c>
    </row>
    <row r="326" spans="1:15" ht="17.45" customHeight="1" x14ac:dyDescent="0.3">
      <c r="A326" s="396" t="s">
        <v>2901</v>
      </c>
      <c r="B326" s="255" t="s">
        <v>2901</v>
      </c>
      <c r="C326" s="256" t="s">
        <v>2902</v>
      </c>
      <c r="D326" s="43">
        <v>4975</v>
      </c>
      <c r="E326" s="275">
        <v>1</v>
      </c>
      <c r="F326" s="258">
        <f t="shared" si="28"/>
        <v>4975</v>
      </c>
      <c r="G326" s="294" t="s">
        <v>2383</v>
      </c>
      <c r="H326" s="259">
        <f t="shared" si="29"/>
        <v>5500</v>
      </c>
      <c r="I326" s="259">
        <f t="shared" si="30"/>
        <v>2800</v>
      </c>
      <c r="J326" s="138" t="s">
        <v>26</v>
      </c>
      <c r="K326" s="138" t="s">
        <v>26</v>
      </c>
      <c r="L326" s="138" t="s">
        <v>26</v>
      </c>
      <c r="M326" s="40">
        <v>857</v>
      </c>
      <c r="N326" s="400">
        <f t="shared" si="27"/>
        <v>857</v>
      </c>
      <c r="O326" s="407" t="s">
        <v>2360</v>
      </c>
    </row>
    <row r="327" spans="1:15" ht="17.45" customHeight="1" x14ac:dyDescent="0.3">
      <c r="A327" s="397" t="s">
        <v>2903</v>
      </c>
      <c r="B327" s="267" t="s">
        <v>2903</v>
      </c>
      <c r="C327" s="265" t="s">
        <v>2042</v>
      </c>
      <c r="D327" s="41">
        <v>780</v>
      </c>
      <c r="E327" s="269">
        <v>1</v>
      </c>
      <c r="F327" s="270">
        <f t="shared" si="28"/>
        <v>780</v>
      </c>
      <c r="G327" s="295" t="s">
        <v>2373</v>
      </c>
      <c r="H327" s="271">
        <f t="shared" si="29"/>
        <v>1500</v>
      </c>
      <c r="I327" s="271">
        <f t="shared" si="30"/>
        <v>2800</v>
      </c>
      <c r="J327" s="140" t="s">
        <v>26</v>
      </c>
      <c r="K327" s="140" t="s">
        <v>26</v>
      </c>
      <c r="L327" s="138" t="s">
        <v>26</v>
      </c>
      <c r="M327" s="42">
        <v>197</v>
      </c>
      <c r="N327" s="401">
        <f t="shared" si="27"/>
        <v>197</v>
      </c>
      <c r="O327" s="408" t="s">
        <v>2360</v>
      </c>
    </row>
    <row r="328" spans="1:15" ht="17.45" customHeight="1" x14ac:dyDescent="0.3">
      <c r="A328" s="396" t="s">
        <v>2904</v>
      </c>
      <c r="B328" s="255" t="s">
        <v>2904</v>
      </c>
      <c r="C328" s="256" t="s">
        <v>1122</v>
      </c>
      <c r="D328" s="43">
        <v>494</v>
      </c>
      <c r="E328" s="275">
        <v>1</v>
      </c>
      <c r="F328" s="258">
        <f t="shared" si="28"/>
        <v>494</v>
      </c>
      <c r="G328" s="294" t="s">
        <v>2373</v>
      </c>
      <c r="H328" s="259">
        <f t="shared" si="29"/>
        <v>1500</v>
      </c>
      <c r="I328" s="259">
        <f t="shared" si="30"/>
        <v>2800</v>
      </c>
      <c r="J328" s="138" t="s">
        <v>26</v>
      </c>
      <c r="K328" s="138" t="s">
        <v>28</v>
      </c>
      <c r="L328" s="138" t="s">
        <v>26</v>
      </c>
      <c r="M328" s="40">
        <v>166</v>
      </c>
      <c r="N328" s="400">
        <f t="shared" si="27"/>
        <v>166</v>
      </c>
      <c r="O328" s="407" t="s">
        <v>2360</v>
      </c>
    </row>
    <row r="329" spans="1:15" ht="17.45" customHeight="1" x14ac:dyDescent="0.3">
      <c r="A329" s="397" t="s">
        <v>2905</v>
      </c>
      <c r="B329" s="267" t="s">
        <v>2906</v>
      </c>
      <c r="C329" s="265" t="s">
        <v>2044</v>
      </c>
      <c r="D329" s="41">
        <v>35329</v>
      </c>
      <c r="E329" s="269">
        <v>1</v>
      </c>
      <c r="F329" s="270">
        <f t="shared" si="28"/>
        <v>35329</v>
      </c>
      <c r="G329" s="295" t="s">
        <v>2383</v>
      </c>
      <c r="H329" s="271">
        <f t="shared" si="29"/>
        <v>9500</v>
      </c>
      <c r="I329" s="271">
        <f t="shared" si="30"/>
        <v>3800</v>
      </c>
      <c r="J329" s="140" t="s">
        <v>26</v>
      </c>
      <c r="K329" s="140" t="s">
        <v>26</v>
      </c>
      <c r="L329" s="138" t="s">
        <v>26</v>
      </c>
      <c r="M329" s="42">
        <v>6243</v>
      </c>
      <c r="N329" s="401">
        <f t="shared" si="27"/>
        <v>6243</v>
      </c>
      <c r="O329" s="408" t="s">
        <v>26</v>
      </c>
    </row>
    <row r="330" spans="1:15" ht="17.45" customHeight="1" x14ac:dyDescent="0.3">
      <c r="A330" s="396" t="s">
        <v>2907</v>
      </c>
      <c r="B330" s="255" t="s">
        <v>2907</v>
      </c>
      <c r="C330" s="256" t="s">
        <v>2050</v>
      </c>
      <c r="D330" s="43">
        <v>13943</v>
      </c>
      <c r="E330" s="275">
        <v>1</v>
      </c>
      <c r="F330" s="258">
        <f t="shared" si="28"/>
        <v>13943</v>
      </c>
      <c r="G330" s="294" t="s">
        <v>2383</v>
      </c>
      <c r="H330" s="259">
        <f t="shared" si="29"/>
        <v>7000</v>
      </c>
      <c r="I330" s="259">
        <f t="shared" si="30"/>
        <v>3200</v>
      </c>
      <c r="J330" s="138" t="s">
        <v>26</v>
      </c>
      <c r="K330" s="138" t="s">
        <v>26</v>
      </c>
      <c r="L330" s="138" t="s">
        <v>26</v>
      </c>
      <c r="M330" s="40">
        <v>2888</v>
      </c>
      <c r="N330" s="400">
        <f t="shared" si="27"/>
        <v>2888</v>
      </c>
      <c r="O330" s="407" t="s">
        <v>26</v>
      </c>
    </row>
    <row r="331" spans="1:15" ht="17.45" customHeight="1" x14ac:dyDescent="0.3">
      <c r="A331" s="397" t="s">
        <v>2908</v>
      </c>
      <c r="B331" s="267" t="s">
        <v>2908</v>
      </c>
      <c r="C331" s="265" t="s">
        <v>2057</v>
      </c>
      <c r="D331" s="41">
        <v>17776</v>
      </c>
      <c r="E331" s="269">
        <v>1</v>
      </c>
      <c r="F331" s="270">
        <f t="shared" si="28"/>
        <v>17776</v>
      </c>
      <c r="G331" s="295" t="s">
        <v>2383</v>
      </c>
      <c r="H331" s="271">
        <f t="shared" si="29"/>
        <v>8000</v>
      </c>
      <c r="I331" s="271">
        <f t="shared" si="30"/>
        <v>3400</v>
      </c>
      <c r="J331" s="140" t="s">
        <v>26</v>
      </c>
      <c r="K331" s="140" t="s">
        <v>26</v>
      </c>
      <c r="L331" s="138" t="s">
        <v>26</v>
      </c>
      <c r="M331" s="42">
        <v>3435</v>
      </c>
      <c r="N331" s="401">
        <f t="shared" si="27"/>
        <v>3435</v>
      </c>
      <c r="O331" s="408" t="s">
        <v>2360</v>
      </c>
    </row>
    <row r="332" spans="1:15" ht="17.45" customHeight="1" x14ac:dyDescent="0.3">
      <c r="A332" s="396" t="s">
        <v>2909</v>
      </c>
      <c r="B332" s="255" t="s">
        <v>2909</v>
      </c>
      <c r="C332" s="256" t="s">
        <v>2061</v>
      </c>
      <c r="D332" s="43">
        <v>29550</v>
      </c>
      <c r="E332" s="275">
        <v>1</v>
      </c>
      <c r="F332" s="258">
        <f t="shared" si="28"/>
        <v>29550</v>
      </c>
      <c r="G332" s="294" t="s">
        <v>2383</v>
      </c>
      <c r="H332" s="259">
        <f t="shared" si="29"/>
        <v>8000</v>
      </c>
      <c r="I332" s="259">
        <f t="shared" si="30"/>
        <v>3400</v>
      </c>
      <c r="J332" s="138" t="s">
        <v>26</v>
      </c>
      <c r="K332" s="138" t="s">
        <v>26</v>
      </c>
      <c r="L332" s="138" t="s">
        <v>26</v>
      </c>
      <c r="M332" s="40">
        <v>4709</v>
      </c>
      <c r="N332" s="400">
        <f t="shared" si="27"/>
        <v>4709</v>
      </c>
      <c r="O332" s="407" t="s">
        <v>26</v>
      </c>
    </row>
    <row r="333" spans="1:15" ht="17.45" customHeight="1" x14ac:dyDescent="0.3">
      <c r="A333" s="397" t="s">
        <v>2910</v>
      </c>
      <c r="B333" s="267" t="s">
        <v>2910</v>
      </c>
      <c r="C333" s="265" t="s">
        <v>2071</v>
      </c>
      <c r="D333" s="41">
        <v>3566</v>
      </c>
      <c r="E333" s="269">
        <v>1</v>
      </c>
      <c r="F333" s="270">
        <f t="shared" si="28"/>
        <v>3566</v>
      </c>
      <c r="G333" s="295" t="s">
        <v>2383</v>
      </c>
      <c r="H333" s="271">
        <f t="shared" si="29"/>
        <v>5500</v>
      </c>
      <c r="I333" s="271">
        <f t="shared" si="30"/>
        <v>2800</v>
      </c>
      <c r="J333" s="140" t="s">
        <v>26</v>
      </c>
      <c r="K333" s="140" t="s">
        <v>26</v>
      </c>
      <c r="L333" s="138" t="s">
        <v>26</v>
      </c>
      <c r="M333" s="42">
        <v>1355</v>
      </c>
      <c r="N333" s="401">
        <f t="shared" si="27"/>
        <v>1355</v>
      </c>
      <c r="O333" s="408" t="s">
        <v>2360</v>
      </c>
    </row>
    <row r="334" spans="1:15" ht="17.45" customHeight="1" x14ac:dyDescent="0.3">
      <c r="A334" s="396" t="s">
        <v>2911</v>
      </c>
      <c r="B334" s="255" t="s">
        <v>2911</v>
      </c>
      <c r="C334" s="256" t="s">
        <v>2912</v>
      </c>
      <c r="D334" s="43">
        <v>924</v>
      </c>
      <c r="E334" s="275">
        <v>1</v>
      </c>
      <c r="F334" s="258">
        <f t="shared" si="28"/>
        <v>924</v>
      </c>
      <c r="G334" s="294" t="s">
        <v>2383</v>
      </c>
      <c r="H334" s="259">
        <f t="shared" si="29"/>
        <v>5500</v>
      </c>
      <c r="I334" s="259">
        <f t="shared" si="30"/>
        <v>2800</v>
      </c>
      <c r="J334" s="138" t="s">
        <v>26</v>
      </c>
      <c r="K334" s="138" t="s">
        <v>26</v>
      </c>
      <c r="L334" s="138" t="s">
        <v>26</v>
      </c>
      <c r="M334" s="40">
        <v>249</v>
      </c>
      <c r="N334" s="400">
        <f t="shared" si="27"/>
        <v>249</v>
      </c>
      <c r="O334" s="407" t="s">
        <v>2360</v>
      </c>
    </row>
    <row r="335" spans="1:15" ht="17.45" customHeight="1" x14ac:dyDescent="0.3">
      <c r="A335" s="397" t="s">
        <v>2913</v>
      </c>
      <c r="B335" s="267" t="s">
        <v>2913</v>
      </c>
      <c r="C335" s="265" t="s">
        <v>2914</v>
      </c>
      <c r="D335" s="41">
        <v>4979</v>
      </c>
      <c r="E335" s="269">
        <v>1</v>
      </c>
      <c r="F335" s="270">
        <f t="shared" si="28"/>
        <v>4979</v>
      </c>
      <c r="G335" s="295" t="s">
        <v>2383</v>
      </c>
      <c r="H335" s="271">
        <f t="shared" si="29"/>
        <v>5500</v>
      </c>
      <c r="I335" s="271">
        <f t="shared" si="30"/>
        <v>2800</v>
      </c>
      <c r="J335" s="140" t="s">
        <v>26</v>
      </c>
      <c r="K335" s="140" t="s">
        <v>28</v>
      </c>
      <c r="L335" s="138" t="s">
        <v>26</v>
      </c>
      <c r="M335" s="42">
        <v>739</v>
      </c>
      <c r="N335" s="401">
        <f t="shared" si="27"/>
        <v>739</v>
      </c>
      <c r="O335" s="408" t="s">
        <v>26</v>
      </c>
    </row>
    <row r="336" spans="1:15" ht="17.45" customHeight="1" x14ac:dyDescent="0.3">
      <c r="A336" s="396" t="s">
        <v>2915</v>
      </c>
      <c r="B336" s="255" t="s">
        <v>2915</v>
      </c>
      <c r="C336" s="256"/>
      <c r="D336" s="43">
        <v>48916</v>
      </c>
      <c r="E336" s="275">
        <v>7.0000000000000007E-2</v>
      </c>
      <c r="F336" s="258">
        <f t="shared" si="28"/>
        <v>3424.1200000000003</v>
      </c>
      <c r="G336" s="294" t="s">
        <v>2383</v>
      </c>
      <c r="H336" s="259">
        <f t="shared" si="29"/>
        <v>5500</v>
      </c>
      <c r="I336" s="259">
        <f t="shared" si="30"/>
        <v>2800</v>
      </c>
      <c r="J336" s="138" t="s">
        <v>26</v>
      </c>
      <c r="K336" s="138" t="s">
        <v>26</v>
      </c>
      <c r="L336" s="138" t="s">
        <v>26</v>
      </c>
      <c r="M336" s="40">
        <v>12930</v>
      </c>
      <c r="N336" s="400">
        <f t="shared" si="27"/>
        <v>905.10000000000014</v>
      </c>
      <c r="O336" s="407" t="s">
        <v>2360</v>
      </c>
    </row>
    <row r="337" spans="1:15" ht="17.45" customHeight="1" x14ac:dyDescent="0.3">
      <c r="A337" s="397" t="s">
        <v>2916</v>
      </c>
      <c r="B337" s="267" t="s">
        <v>2916</v>
      </c>
      <c r="C337" s="265" t="s">
        <v>2073</v>
      </c>
      <c r="D337" s="41">
        <v>7877</v>
      </c>
      <c r="E337" s="269">
        <v>1</v>
      </c>
      <c r="F337" s="270">
        <f t="shared" si="28"/>
        <v>7877</v>
      </c>
      <c r="G337" s="295" t="s">
        <v>2383</v>
      </c>
      <c r="H337" s="271">
        <f t="shared" si="29"/>
        <v>7000</v>
      </c>
      <c r="I337" s="271">
        <f t="shared" si="30"/>
        <v>3200</v>
      </c>
      <c r="J337" s="140" t="s">
        <v>26</v>
      </c>
      <c r="K337" s="140" t="s">
        <v>26</v>
      </c>
      <c r="L337" s="138" t="s">
        <v>26</v>
      </c>
      <c r="M337" s="42">
        <v>1843</v>
      </c>
      <c r="N337" s="401">
        <f t="shared" si="27"/>
        <v>1843</v>
      </c>
      <c r="O337" s="408" t="s">
        <v>26</v>
      </c>
    </row>
    <row r="338" spans="1:15" ht="17.45" customHeight="1" x14ac:dyDescent="0.3">
      <c r="A338" s="396" t="s">
        <v>2917</v>
      </c>
      <c r="B338" s="255" t="s">
        <v>2917</v>
      </c>
      <c r="C338" s="256" t="s">
        <v>2076</v>
      </c>
      <c r="D338" s="43">
        <v>7707</v>
      </c>
      <c r="E338" s="275">
        <v>1</v>
      </c>
      <c r="F338" s="258">
        <f t="shared" si="28"/>
        <v>7707</v>
      </c>
      <c r="G338" s="294" t="s">
        <v>2383</v>
      </c>
      <c r="H338" s="259">
        <f t="shared" si="29"/>
        <v>7000</v>
      </c>
      <c r="I338" s="259">
        <f t="shared" si="30"/>
        <v>3200</v>
      </c>
      <c r="J338" s="138" t="s">
        <v>26</v>
      </c>
      <c r="K338" s="138" t="s">
        <v>26</v>
      </c>
      <c r="L338" s="138" t="s">
        <v>26</v>
      </c>
      <c r="M338" s="40">
        <v>1568</v>
      </c>
      <c r="N338" s="400">
        <f t="shared" si="27"/>
        <v>1568</v>
      </c>
      <c r="O338" s="407" t="s">
        <v>26</v>
      </c>
    </row>
    <row r="339" spans="1:15" ht="17.45" customHeight="1" x14ac:dyDescent="0.3">
      <c r="A339" s="397" t="s">
        <v>2918</v>
      </c>
      <c r="B339" s="267" t="s">
        <v>2918</v>
      </c>
      <c r="C339" s="265" t="s">
        <v>2919</v>
      </c>
      <c r="D339" s="41">
        <v>3833</v>
      </c>
      <c r="E339" s="269">
        <v>1</v>
      </c>
      <c r="F339" s="270">
        <f t="shared" si="28"/>
        <v>3833</v>
      </c>
      <c r="G339" s="295" t="s">
        <v>2383</v>
      </c>
      <c r="H339" s="271">
        <f t="shared" si="29"/>
        <v>5500</v>
      </c>
      <c r="I339" s="271">
        <f t="shared" si="30"/>
        <v>2800</v>
      </c>
      <c r="J339" s="140" t="s">
        <v>26</v>
      </c>
      <c r="K339" s="140" t="s">
        <v>26</v>
      </c>
      <c r="L339" s="138" t="s">
        <v>26</v>
      </c>
      <c r="M339" s="42">
        <v>1047</v>
      </c>
      <c r="N339" s="401">
        <f t="shared" si="27"/>
        <v>1047</v>
      </c>
      <c r="O339" s="408" t="s">
        <v>2360</v>
      </c>
    </row>
    <row r="340" spans="1:15" ht="17.45" customHeight="1" x14ac:dyDescent="0.3">
      <c r="A340" s="396" t="s">
        <v>2920</v>
      </c>
      <c r="B340" s="255" t="s">
        <v>2920</v>
      </c>
      <c r="C340" s="256" t="s">
        <v>2921</v>
      </c>
      <c r="D340" s="43">
        <v>4500</v>
      </c>
      <c r="E340" s="275">
        <v>1</v>
      </c>
      <c r="F340" s="258">
        <f t="shared" si="28"/>
        <v>4500</v>
      </c>
      <c r="G340" s="294" t="s">
        <v>2373</v>
      </c>
      <c r="H340" s="259">
        <f t="shared" si="29"/>
        <v>1500</v>
      </c>
      <c r="I340" s="259">
        <f t="shared" si="30"/>
        <v>2800</v>
      </c>
      <c r="J340" s="138" t="s">
        <v>26</v>
      </c>
      <c r="K340" s="138" t="s">
        <v>26</v>
      </c>
      <c r="L340" s="138" t="s">
        <v>26</v>
      </c>
      <c r="M340" s="40">
        <v>953</v>
      </c>
      <c r="N340" s="400">
        <f t="shared" si="27"/>
        <v>953</v>
      </c>
      <c r="O340" s="407" t="s">
        <v>26</v>
      </c>
    </row>
    <row r="341" spans="1:15" ht="17.45" customHeight="1" x14ac:dyDescent="0.3">
      <c r="A341" s="397" t="s">
        <v>2922</v>
      </c>
      <c r="B341" s="267" t="s">
        <v>2922</v>
      </c>
      <c r="C341" s="265" t="s">
        <v>2080</v>
      </c>
      <c r="D341" s="41">
        <v>28835</v>
      </c>
      <c r="E341" s="269">
        <v>1</v>
      </c>
      <c r="F341" s="270">
        <f t="shared" si="28"/>
        <v>28835</v>
      </c>
      <c r="G341" s="295" t="s">
        <v>2383</v>
      </c>
      <c r="H341" s="271">
        <f t="shared" si="29"/>
        <v>8000</v>
      </c>
      <c r="I341" s="271">
        <f t="shared" si="30"/>
        <v>3400</v>
      </c>
      <c r="J341" s="140" t="s">
        <v>26</v>
      </c>
      <c r="K341" s="140" t="s">
        <v>26</v>
      </c>
      <c r="L341" s="138" t="s">
        <v>26</v>
      </c>
      <c r="M341" s="42">
        <v>5296</v>
      </c>
      <c r="N341" s="401">
        <f t="shared" si="27"/>
        <v>5296</v>
      </c>
      <c r="O341" s="408" t="s">
        <v>2360</v>
      </c>
    </row>
    <row r="342" spans="1:15" ht="17.45" customHeight="1" x14ac:dyDescent="0.3">
      <c r="A342" s="396" t="s">
        <v>2923</v>
      </c>
      <c r="B342" s="255" t="s">
        <v>2923</v>
      </c>
      <c r="C342" s="256" t="s">
        <v>2924</v>
      </c>
      <c r="D342" s="43">
        <v>1343</v>
      </c>
      <c r="E342" s="275">
        <v>1</v>
      </c>
      <c r="F342" s="258">
        <f t="shared" si="28"/>
        <v>1343</v>
      </c>
      <c r="G342" s="294" t="s">
        <v>2373</v>
      </c>
      <c r="H342" s="259">
        <f t="shared" si="29"/>
        <v>1500</v>
      </c>
      <c r="I342" s="259">
        <f t="shared" si="30"/>
        <v>2800</v>
      </c>
      <c r="J342" s="138" t="s">
        <v>26</v>
      </c>
      <c r="K342" s="138" t="s">
        <v>26</v>
      </c>
      <c r="L342" s="138" t="s">
        <v>26</v>
      </c>
      <c r="M342" s="40">
        <v>408</v>
      </c>
      <c r="N342" s="400">
        <f t="shared" si="27"/>
        <v>408</v>
      </c>
      <c r="O342" s="407" t="s">
        <v>2360</v>
      </c>
    </row>
    <row r="343" spans="1:15" ht="17.45" customHeight="1" x14ac:dyDescent="0.3">
      <c r="A343" s="397" t="s">
        <v>2925</v>
      </c>
      <c r="B343" s="267" t="s">
        <v>2925</v>
      </c>
      <c r="C343" s="265" t="s">
        <v>2926</v>
      </c>
      <c r="D343" s="41">
        <v>3555</v>
      </c>
      <c r="E343" s="269">
        <v>1</v>
      </c>
      <c r="F343" s="270">
        <f t="shared" si="28"/>
        <v>3555</v>
      </c>
      <c r="G343" s="295" t="s">
        <v>2383</v>
      </c>
      <c r="H343" s="271">
        <f t="shared" si="29"/>
        <v>5500</v>
      </c>
      <c r="I343" s="271">
        <f t="shared" si="30"/>
        <v>2800</v>
      </c>
      <c r="J343" s="140" t="s">
        <v>26</v>
      </c>
      <c r="K343" s="140" t="s">
        <v>26</v>
      </c>
      <c r="L343" s="138" t="s">
        <v>26</v>
      </c>
      <c r="M343" s="42">
        <v>1019</v>
      </c>
      <c r="N343" s="401">
        <f t="shared" ref="N343:N367" si="31">E343*M343</f>
        <v>1019</v>
      </c>
      <c r="O343" s="408" t="s">
        <v>2360</v>
      </c>
    </row>
    <row r="344" spans="1:15" ht="17.45" customHeight="1" x14ac:dyDescent="0.3">
      <c r="A344" s="396" t="s">
        <v>2927</v>
      </c>
      <c r="B344" s="255" t="s">
        <v>2927</v>
      </c>
      <c r="C344" s="256" t="s">
        <v>2088</v>
      </c>
      <c r="D344" s="43">
        <v>21567</v>
      </c>
      <c r="E344" s="275">
        <v>1</v>
      </c>
      <c r="F344" s="258">
        <f t="shared" si="28"/>
        <v>21567</v>
      </c>
      <c r="G344" s="294" t="s">
        <v>2383</v>
      </c>
      <c r="H344" s="259">
        <f t="shared" si="29"/>
        <v>8000</v>
      </c>
      <c r="I344" s="259">
        <f t="shared" si="30"/>
        <v>3400</v>
      </c>
      <c r="J344" s="138" t="s">
        <v>26</v>
      </c>
      <c r="K344" s="138" t="s">
        <v>26</v>
      </c>
      <c r="L344" s="138" t="s">
        <v>26</v>
      </c>
      <c r="M344" s="40">
        <v>3258</v>
      </c>
      <c r="N344" s="400">
        <f t="shared" si="31"/>
        <v>3258</v>
      </c>
      <c r="O344" s="407" t="s">
        <v>26</v>
      </c>
    </row>
    <row r="345" spans="1:15" ht="17.45" customHeight="1" x14ac:dyDescent="0.3">
      <c r="A345" s="397" t="s">
        <v>2928</v>
      </c>
      <c r="B345" s="267" t="s">
        <v>2928</v>
      </c>
      <c r="C345" s="265" t="s">
        <v>2095</v>
      </c>
      <c r="D345" s="41">
        <v>40834</v>
      </c>
      <c r="E345" s="269">
        <v>1</v>
      </c>
      <c r="F345" s="270">
        <f t="shared" si="28"/>
        <v>40834</v>
      </c>
      <c r="G345" s="295" t="s">
        <v>2383</v>
      </c>
      <c r="H345" s="271">
        <f t="shared" si="29"/>
        <v>9500</v>
      </c>
      <c r="I345" s="271">
        <f t="shared" si="30"/>
        <v>3800</v>
      </c>
      <c r="J345" s="140" t="s">
        <v>26</v>
      </c>
      <c r="K345" s="140" t="s">
        <v>26</v>
      </c>
      <c r="L345" s="138" t="s">
        <v>26</v>
      </c>
      <c r="M345" s="42">
        <v>7784</v>
      </c>
      <c r="N345" s="401">
        <f t="shared" si="31"/>
        <v>7784</v>
      </c>
      <c r="O345" s="408" t="s">
        <v>2360</v>
      </c>
    </row>
    <row r="346" spans="1:15" ht="17.45" customHeight="1" x14ac:dyDescent="0.3">
      <c r="A346" s="396" t="s">
        <v>2929</v>
      </c>
      <c r="B346" s="255" t="s">
        <v>2929</v>
      </c>
      <c r="C346" s="256" t="s">
        <v>2107</v>
      </c>
      <c r="D346" s="43">
        <v>24643</v>
      </c>
      <c r="E346" s="275">
        <v>1</v>
      </c>
      <c r="F346" s="258">
        <f t="shared" si="28"/>
        <v>24643</v>
      </c>
      <c r="G346" s="294" t="s">
        <v>2383</v>
      </c>
      <c r="H346" s="259">
        <f t="shared" si="29"/>
        <v>8000</v>
      </c>
      <c r="I346" s="259">
        <f t="shared" si="30"/>
        <v>3400</v>
      </c>
      <c r="J346" s="138" t="s">
        <v>26</v>
      </c>
      <c r="K346" s="138" t="s">
        <v>26</v>
      </c>
      <c r="L346" s="138" t="s">
        <v>26</v>
      </c>
      <c r="M346" s="40">
        <v>3634</v>
      </c>
      <c r="N346" s="400">
        <f t="shared" si="31"/>
        <v>3634</v>
      </c>
      <c r="O346" s="407" t="s">
        <v>26</v>
      </c>
    </row>
    <row r="347" spans="1:15" ht="17.45" customHeight="1" x14ac:dyDescent="0.3">
      <c r="A347" s="397" t="s">
        <v>2930</v>
      </c>
      <c r="B347" s="267" t="s">
        <v>2930</v>
      </c>
      <c r="C347" s="265" t="s">
        <v>2117</v>
      </c>
      <c r="D347" s="41">
        <v>1622</v>
      </c>
      <c r="E347" s="269">
        <v>1</v>
      </c>
      <c r="F347" s="270">
        <f t="shared" si="28"/>
        <v>1622</v>
      </c>
      <c r="G347" s="295" t="s">
        <v>2383</v>
      </c>
      <c r="H347" s="271">
        <f t="shared" si="29"/>
        <v>5500</v>
      </c>
      <c r="I347" s="271">
        <f t="shared" si="30"/>
        <v>2800</v>
      </c>
      <c r="J347" s="140" t="s">
        <v>26</v>
      </c>
      <c r="K347" s="140" t="s">
        <v>26</v>
      </c>
      <c r="L347" s="138" t="s">
        <v>26</v>
      </c>
      <c r="M347" s="42">
        <v>404</v>
      </c>
      <c r="N347" s="401">
        <f t="shared" si="31"/>
        <v>404</v>
      </c>
      <c r="O347" s="408" t="s">
        <v>2360</v>
      </c>
    </row>
    <row r="348" spans="1:15" ht="17.45" customHeight="1" x14ac:dyDescent="0.3">
      <c r="A348" s="396" t="s">
        <v>2931</v>
      </c>
      <c r="B348" s="255" t="s">
        <v>2931</v>
      </c>
      <c r="C348" s="256" t="s">
        <v>2932</v>
      </c>
      <c r="D348" s="43">
        <v>8213</v>
      </c>
      <c r="E348" s="275">
        <v>1</v>
      </c>
      <c r="F348" s="258">
        <f t="shared" si="28"/>
        <v>8213</v>
      </c>
      <c r="G348" s="294" t="s">
        <v>2383</v>
      </c>
      <c r="H348" s="259">
        <f t="shared" si="29"/>
        <v>7000</v>
      </c>
      <c r="I348" s="259">
        <f t="shared" si="30"/>
        <v>3200</v>
      </c>
      <c r="J348" s="138" t="s">
        <v>26</v>
      </c>
      <c r="K348" s="138" t="s">
        <v>26</v>
      </c>
      <c r="L348" s="138" t="s">
        <v>26</v>
      </c>
      <c r="M348" s="40">
        <v>1489</v>
      </c>
      <c r="N348" s="400">
        <f t="shared" si="31"/>
        <v>1489</v>
      </c>
      <c r="O348" s="407" t="s">
        <v>26</v>
      </c>
    </row>
    <row r="349" spans="1:15" ht="17.45" customHeight="1" x14ac:dyDescent="0.3">
      <c r="A349" s="397" t="s">
        <v>2933</v>
      </c>
      <c r="B349" s="267" t="s">
        <v>2933</v>
      </c>
      <c r="C349" s="265" t="s">
        <v>2119</v>
      </c>
      <c r="D349" s="41">
        <v>11851</v>
      </c>
      <c r="E349" s="269">
        <v>1</v>
      </c>
      <c r="F349" s="270">
        <f t="shared" si="28"/>
        <v>11851</v>
      </c>
      <c r="G349" s="295" t="s">
        <v>2383</v>
      </c>
      <c r="H349" s="271">
        <f t="shared" si="29"/>
        <v>7000</v>
      </c>
      <c r="I349" s="271">
        <f t="shared" si="30"/>
        <v>3200</v>
      </c>
      <c r="J349" s="140" t="s">
        <v>26</v>
      </c>
      <c r="K349" s="140" t="s">
        <v>26</v>
      </c>
      <c r="L349" s="138" t="s">
        <v>26</v>
      </c>
      <c r="M349" s="42">
        <v>2342</v>
      </c>
      <c r="N349" s="401">
        <f t="shared" si="31"/>
        <v>2342</v>
      </c>
      <c r="O349" s="408" t="s">
        <v>26</v>
      </c>
    </row>
    <row r="350" spans="1:15" ht="17.45" customHeight="1" x14ac:dyDescent="0.3">
      <c r="A350" s="396" t="s">
        <v>2934</v>
      </c>
      <c r="B350" s="255" t="s">
        <v>2934</v>
      </c>
      <c r="C350" s="256" t="s">
        <v>2124</v>
      </c>
      <c r="D350" s="43">
        <v>16339</v>
      </c>
      <c r="E350" s="275">
        <v>1</v>
      </c>
      <c r="F350" s="258">
        <f t="shared" si="28"/>
        <v>16339</v>
      </c>
      <c r="G350" s="294" t="s">
        <v>2383</v>
      </c>
      <c r="H350" s="259">
        <f t="shared" si="29"/>
        <v>8000</v>
      </c>
      <c r="I350" s="259">
        <f t="shared" si="30"/>
        <v>3400</v>
      </c>
      <c r="J350" s="138" t="s">
        <v>26</v>
      </c>
      <c r="K350" s="138" t="s">
        <v>26</v>
      </c>
      <c r="L350" s="138" t="s">
        <v>26</v>
      </c>
      <c r="M350" s="40">
        <v>4273</v>
      </c>
      <c r="N350" s="400">
        <f t="shared" si="31"/>
        <v>4273</v>
      </c>
      <c r="O350" s="407" t="s">
        <v>2360</v>
      </c>
    </row>
    <row r="351" spans="1:15" ht="17.45" customHeight="1" x14ac:dyDescent="0.3">
      <c r="A351" s="397" t="s">
        <v>2935</v>
      </c>
      <c r="B351" s="267" t="s">
        <v>2935</v>
      </c>
      <c r="C351" s="265" t="s">
        <v>2128</v>
      </c>
      <c r="D351" s="41">
        <v>16266</v>
      </c>
      <c r="E351" s="269">
        <v>1</v>
      </c>
      <c r="F351" s="270">
        <f t="shared" si="28"/>
        <v>16266</v>
      </c>
      <c r="G351" s="295" t="s">
        <v>2383</v>
      </c>
      <c r="H351" s="271">
        <f t="shared" si="29"/>
        <v>8000</v>
      </c>
      <c r="I351" s="271">
        <f t="shared" si="30"/>
        <v>3400</v>
      </c>
      <c r="J351" s="140" t="s">
        <v>26</v>
      </c>
      <c r="K351" s="140" t="s">
        <v>26</v>
      </c>
      <c r="L351" s="138" t="s">
        <v>26</v>
      </c>
      <c r="M351" s="42">
        <v>3181</v>
      </c>
      <c r="N351" s="401">
        <f t="shared" si="31"/>
        <v>3181</v>
      </c>
      <c r="O351" s="408" t="s">
        <v>26</v>
      </c>
    </row>
    <row r="352" spans="1:15" ht="17.45" customHeight="1" x14ac:dyDescent="0.3">
      <c r="A352" s="396" t="s">
        <v>2936</v>
      </c>
      <c r="B352" s="255" t="s">
        <v>2936</v>
      </c>
      <c r="C352" s="256" t="s">
        <v>2135</v>
      </c>
      <c r="D352" s="43">
        <v>57437</v>
      </c>
      <c r="E352" s="275">
        <v>1</v>
      </c>
      <c r="F352" s="258">
        <f t="shared" si="28"/>
        <v>57437</v>
      </c>
      <c r="G352" s="294" t="s">
        <v>2383</v>
      </c>
      <c r="H352" s="259">
        <f t="shared" si="29"/>
        <v>11000</v>
      </c>
      <c r="I352" s="259">
        <f t="shared" si="30"/>
        <v>4200</v>
      </c>
      <c r="J352" s="138" t="s">
        <v>26</v>
      </c>
      <c r="K352" s="138" t="s">
        <v>26</v>
      </c>
      <c r="L352" s="138" t="s">
        <v>26</v>
      </c>
      <c r="M352" s="40">
        <v>10591</v>
      </c>
      <c r="N352" s="400">
        <f t="shared" si="31"/>
        <v>10591</v>
      </c>
      <c r="O352" s="407" t="s">
        <v>26</v>
      </c>
    </row>
    <row r="353" spans="1:15" ht="17.45" customHeight="1" x14ac:dyDescent="0.3">
      <c r="A353" s="397" t="s">
        <v>2937</v>
      </c>
      <c r="B353" s="267" t="s">
        <v>2937</v>
      </c>
      <c r="C353" s="265" t="s">
        <v>2147</v>
      </c>
      <c r="D353" s="41">
        <v>1607</v>
      </c>
      <c r="E353" s="269">
        <v>1</v>
      </c>
      <c r="F353" s="270">
        <f t="shared" si="28"/>
        <v>1607</v>
      </c>
      <c r="G353" s="295" t="s">
        <v>2373</v>
      </c>
      <c r="H353" s="271">
        <f t="shared" si="29"/>
        <v>1500</v>
      </c>
      <c r="I353" s="271">
        <f t="shared" si="30"/>
        <v>2800</v>
      </c>
      <c r="J353" s="140" t="s">
        <v>26</v>
      </c>
      <c r="K353" s="140" t="s">
        <v>26</v>
      </c>
      <c r="L353" s="138" t="s">
        <v>26</v>
      </c>
      <c r="M353" s="42">
        <v>401</v>
      </c>
      <c r="N353" s="401">
        <f t="shared" si="31"/>
        <v>401</v>
      </c>
      <c r="O353" s="408" t="s">
        <v>2360</v>
      </c>
    </row>
    <row r="354" spans="1:15" ht="17.45" customHeight="1" x14ac:dyDescent="0.3">
      <c r="A354" s="396" t="s">
        <v>2938</v>
      </c>
      <c r="B354" s="255" t="s">
        <v>2938</v>
      </c>
      <c r="C354" s="256" t="s">
        <v>2939</v>
      </c>
      <c r="D354" s="43">
        <v>15121</v>
      </c>
      <c r="E354" s="275">
        <v>1</v>
      </c>
      <c r="F354" s="258">
        <f t="shared" si="28"/>
        <v>15121</v>
      </c>
      <c r="G354" s="294" t="s">
        <v>2383</v>
      </c>
      <c r="H354" s="259">
        <f t="shared" si="29"/>
        <v>8000</v>
      </c>
      <c r="I354" s="259">
        <f t="shared" si="30"/>
        <v>3400</v>
      </c>
      <c r="J354" s="138" t="s">
        <v>26</v>
      </c>
      <c r="K354" s="138" t="s">
        <v>26</v>
      </c>
      <c r="L354" s="138" t="s">
        <v>26</v>
      </c>
      <c r="M354" s="40">
        <v>2319</v>
      </c>
      <c r="N354" s="400">
        <f t="shared" si="31"/>
        <v>2319</v>
      </c>
      <c r="O354" s="407" t="s">
        <v>26</v>
      </c>
    </row>
    <row r="355" spans="1:15" ht="17.45" customHeight="1" x14ac:dyDescent="0.3">
      <c r="A355" s="397" t="s">
        <v>2940</v>
      </c>
      <c r="B355" s="267" t="s">
        <v>2940</v>
      </c>
      <c r="C355" s="265" t="s">
        <v>2941</v>
      </c>
      <c r="D355" s="41">
        <v>14613</v>
      </c>
      <c r="E355" s="269">
        <v>1</v>
      </c>
      <c r="F355" s="270">
        <f t="shared" si="28"/>
        <v>14613</v>
      </c>
      <c r="G355" s="295" t="s">
        <v>2383</v>
      </c>
      <c r="H355" s="271">
        <f t="shared" si="29"/>
        <v>7000</v>
      </c>
      <c r="I355" s="271">
        <f t="shared" si="30"/>
        <v>3200</v>
      </c>
      <c r="J355" s="140" t="s">
        <v>26</v>
      </c>
      <c r="K355" s="140" t="s">
        <v>26</v>
      </c>
      <c r="L355" s="138" t="s">
        <v>26</v>
      </c>
      <c r="M355" s="42">
        <v>3333</v>
      </c>
      <c r="N355" s="401">
        <f t="shared" si="31"/>
        <v>3333</v>
      </c>
      <c r="O355" s="408" t="s">
        <v>2360</v>
      </c>
    </row>
    <row r="356" spans="1:15" ht="17.45" customHeight="1" x14ac:dyDescent="0.3">
      <c r="A356" s="396" t="s">
        <v>2942</v>
      </c>
      <c r="B356" s="255" t="s">
        <v>2942</v>
      </c>
      <c r="C356" s="256" t="s">
        <v>2159</v>
      </c>
      <c r="D356" s="43">
        <v>2504</v>
      </c>
      <c r="E356" s="275">
        <v>1</v>
      </c>
      <c r="F356" s="258">
        <f t="shared" si="28"/>
        <v>2504</v>
      </c>
      <c r="G356" s="294" t="s">
        <v>2383</v>
      </c>
      <c r="H356" s="259">
        <f t="shared" si="29"/>
        <v>5500</v>
      </c>
      <c r="I356" s="259">
        <f t="shared" si="30"/>
        <v>2800</v>
      </c>
      <c r="J356" s="138" t="s">
        <v>26</v>
      </c>
      <c r="K356" s="138" t="s">
        <v>26</v>
      </c>
      <c r="L356" s="138" t="s">
        <v>26</v>
      </c>
      <c r="M356" s="40">
        <v>671</v>
      </c>
      <c r="N356" s="400">
        <f t="shared" si="31"/>
        <v>671</v>
      </c>
      <c r="O356" s="407" t="s">
        <v>2360</v>
      </c>
    </row>
    <row r="357" spans="1:15" ht="17.45" customHeight="1" x14ac:dyDescent="0.3">
      <c r="A357" s="397" t="s">
        <v>2943</v>
      </c>
      <c r="B357" s="267" t="s">
        <v>2943</v>
      </c>
      <c r="C357" s="265" t="s">
        <v>2944</v>
      </c>
      <c r="D357" s="41">
        <v>7513</v>
      </c>
      <c r="E357" s="269">
        <v>1</v>
      </c>
      <c r="F357" s="270">
        <f t="shared" si="28"/>
        <v>7513</v>
      </c>
      <c r="G357" s="295" t="s">
        <v>2373</v>
      </c>
      <c r="H357" s="271">
        <f t="shared" si="29"/>
        <v>1500</v>
      </c>
      <c r="I357" s="271">
        <f t="shared" si="30"/>
        <v>3200</v>
      </c>
      <c r="J357" s="140" t="s">
        <v>26</v>
      </c>
      <c r="K357" s="140" t="s">
        <v>26</v>
      </c>
      <c r="L357" s="138" t="s">
        <v>26</v>
      </c>
      <c r="M357" s="42">
        <v>1734</v>
      </c>
      <c r="N357" s="401">
        <f t="shared" si="31"/>
        <v>1734</v>
      </c>
      <c r="O357" s="408" t="s">
        <v>2360</v>
      </c>
    </row>
    <row r="358" spans="1:15" ht="17.45" customHeight="1" x14ac:dyDescent="0.3">
      <c r="A358" s="396" t="s">
        <v>2945</v>
      </c>
      <c r="B358" s="255" t="s">
        <v>2945</v>
      </c>
      <c r="C358" s="256" t="s">
        <v>2161</v>
      </c>
      <c r="D358" s="43">
        <v>23349</v>
      </c>
      <c r="E358" s="275">
        <v>1</v>
      </c>
      <c r="F358" s="258">
        <f t="shared" si="28"/>
        <v>23349</v>
      </c>
      <c r="G358" s="294" t="s">
        <v>2383</v>
      </c>
      <c r="H358" s="259">
        <f t="shared" si="29"/>
        <v>8000</v>
      </c>
      <c r="I358" s="259">
        <f t="shared" si="30"/>
        <v>3400</v>
      </c>
      <c r="J358" s="138" t="s">
        <v>26</v>
      </c>
      <c r="K358" s="138" t="s">
        <v>26</v>
      </c>
      <c r="L358" s="138" t="s">
        <v>26</v>
      </c>
      <c r="M358" s="40">
        <v>3931</v>
      </c>
      <c r="N358" s="400">
        <f t="shared" si="31"/>
        <v>3931</v>
      </c>
      <c r="O358" s="407" t="s">
        <v>28</v>
      </c>
    </row>
    <row r="359" spans="1:15" ht="17.45" customHeight="1" x14ac:dyDescent="0.3">
      <c r="A359" s="397" t="s">
        <v>2946</v>
      </c>
      <c r="B359" s="267" t="s">
        <v>2946</v>
      </c>
      <c r="C359" s="265" t="s">
        <v>2169</v>
      </c>
      <c r="D359" s="41">
        <v>10364</v>
      </c>
      <c r="E359" s="269">
        <v>1</v>
      </c>
      <c r="F359" s="270">
        <f t="shared" si="28"/>
        <v>10364</v>
      </c>
      <c r="G359" s="295" t="s">
        <v>2383</v>
      </c>
      <c r="H359" s="271">
        <f t="shared" si="29"/>
        <v>7000</v>
      </c>
      <c r="I359" s="271">
        <f t="shared" si="30"/>
        <v>3200</v>
      </c>
      <c r="J359" s="140" t="s">
        <v>26</v>
      </c>
      <c r="K359" s="140" t="s">
        <v>26</v>
      </c>
      <c r="L359" s="138" t="s">
        <v>26</v>
      </c>
      <c r="M359" s="42">
        <v>1695</v>
      </c>
      <c r="N359" s="401">
        <f t="shared" si="31"/>
        <v>1695</v>
      </c>
      <c r="O359" s="408" t="s">
        <v>2360</v>
      </c>
    </row>
    <row r="360" spans="1:15" ht="17.45" customHeight="1" x14ac:dyDescent="0.3">
      <c r="A360" s="396" t="s">
        <v>2947</v>
      </c>
      <c r="B360" s="255" t="s">
        <v>2947</v>
      </c>
      <c r="C360" s="256" t="s">
        <v>2175</v>
      </c>
      <c r="D360" s="43">
        <v>22970</v>
      </c>
      <c r="E360" s="275">
        <v>1</v>
      </c>
      <c r="F360" s="258">
        <f t="shared" si="28"/>
        <v>22970</v>
      </c>
      <c r="G360" s="294" t="s">
        <v>2373</v>
      </c>
      <c r="H360" s="259">
        <f t="shared" si="29"/>
        <v>1500</v>
      </c>
      <c r="I360" s="259">
        <f t="shared" si="30"/>
        <v>3400</v>
      </c>
      <c r="J360" s="138" t="s">
        <v>26</v>
      </c>
      <c r="K360" s="138" t="s">
        <v>26</v>
      </c>
      <c r="L360" s="138" t="s">
        <v>26</v>
      </c>
      <c r="M360" s="40">
        <v>4076</v>
      </c>
      <c r="N360" s="400">
        <f t="shared" si="31"/>
        <v>4076</v>
      </c>
      <c r="O360" s="407" t="s">
        <v>26</v>
      </c>
    </row>
    <row r="361" spans="1:15" ht="17.45" customHeight="1" x14ac:dyDescent="0.3">
      <c r="A361" s="397" t="s">
        <v>2948</v>
      </c>
      <c r="B361" s="267" t="s">
        <v>2948</v>
      </c>
      <c r="C361" s="265" t="s">
        <v>2949</v>
      </c>
      <c r="D361" s="41">
        <v>831</v>
      </c>
      <c r="E361" s="269">
        <v>1</v>
      </c>
      <c r="F361" s="270">
        <f t="shared" si="28"/>
        <v>831</v>
      </c>
      <c r="G361" s="295" t="s">
        <v>2373</v>
      </c>
      <c r="H361" s="271">
        <f t="shared" si="29"/>
        <v>1500</v>
      </c>
      <c r="I361" s="271">
        <f t="shared" si="30"/>
        <v>2800</v>
      </c>
      <c r="J361" s="140" t="s">
        <v>26</v>
      </c>
      <c r="K361" s="140" t="s">
        <v>26</v>
      </c>
      <c r="L361" s="140" t="s">
        <v>26</v>
      </c>
      <c r="M361" s="42">
        <v>220</v>
      </c>
      <c r="N361" s="401">
        <f t="shared" si="31"/>
        <v>220</v>
      </c>
      <c r="O361" s="408" t="s">
        <v>2360</v>
      </c>
    </row>
    <row r="362" spans="1:15" ht="17.45" customHeight="1" x14ac:dyDescent="0.3">
      <c r="A362" s="396" t="s">
        <v>2950</v>
      </c>
      <c r="B362" s="255" t="s">
        <v>2950</v>
      </c>
      <c r="C362" s="256" t="s">
        <v>998</v>
      </c>
      <c r="D362" s="43">
        <v>19316</v>
      </c>
      <c r="E362" s="275">
        <v>1</v>
      </c>
      <c r="F362" s="258">
        <f t="shared" si="28"/>
        <v>19316</v>
      </c>
      <c r="G362" s="294" t="s">
        <v>2383</v>
      </c>
      <c r="H362" s="259">
        <f t="shared" si="29"/>
        <v>8000</v>
      </c>
      <c r="I362" s="259">
        <f t="shared" si="30"/>
        <v>3400</v>
      </c>
      <c r="J362" s="138" t="s">
        <v>26</v>
      </c>
      <c r="K362" s="138" t="s">
        <v>26</v>
      </c>
      <c r="L362" s="140" t="s">
        <v>26</v>
      </c>
      <c r="M362" s="40">
        <v>3885</v>
      </c>
      <c r="N362" s="400">
        <f t="shared" si="31"/>
        <v>3885</v>
      </c>
      <c r="O362" s="407" t="s">
        <v>28</v>
      </c>
    </row>
    <row r="363" spans="1:15" ht="17.45" customHeight="1" x14ac:dyDescent="0.3">
      <c r="A363" s="397" t="s">
        <v>2951</v>
      </c>
      <c r="B363" s="267" t="s">
        <v>2951</v>
      </c>
      <c r="C363" s="265" t="s">
        <v>2187</v>
      </c>
      <c r="D363" s="41">
        <v>40876</v>
      </c>
      <c r="E363" s="269">
        <v>1</v>
      </c>
      <c r="F363" s="270">
        <f t="shared" si="28"/>
        <v>40876</v>
      </c>
      <c r="G363" s="295" t="s">
        <v>2383</v>
      </c>
      <c r="H363" s="271">
        <f t="shared" si="29"/>
        <v>9500</v>
      </c>
      <c r="I363" s="271">
        <f t="shared" si="30"/>
        <v>3800</v>
      </c>
      <c r="J363" s="140" t="s">
        <v>26</v>
      </c>
      <c r="K363" s="140" t="s">
        <v>26</v>
      </c>
      <c r="L363" s="140" t="s">
        <v>26</v>
      </c>
      <c r="M363" s="42">
        <v>7311</v>
      </c>
      <c r="N363" s="401">
        <f t="shared" si="31"/>
        <v>7311</v>
      </c>
      <c r="O363" s="408" t="s">
        <v>26</v>
      </c>
    </row>
    <row r="364" spans="1:15" ht="17.45" customHeight="1" x14ac:dyDescent="0.3">
      <c r="A364" s="396" t="s">
        <v>2952</v>
      </c>
      <c r="B364" s="255" t="s">
        <v>2952</v>
      </c>
      <c r="C364" s="256" t="s">
        <v>2197</v>
      </c>
      <c r="D364" s="43">
        <v>206518</v>
      </c>
      <c r="E364" s="275">
        <v>1</v>
      </c>
      <c r="F364" s="258">
        <f t="shared" si="28"/>
        <v>206518</v>
      </c>
      <c r="G364" s="294" t="s">
        <v>2383</v>
      </c>
      <c r="H364" s="259">
        <f t="shared" si="29"/>
        <v>12500</v>
      </c>
      <c r="I364" s="259">
        <f t="shared" si="30"/>
        <v>4600</v>
      </c>
      <c r="J364" s="138" t="s">
        <v>26</v>
      </c>
      <c r="K364" s="138" t="s">
        <v>26</v>
      </c>
      <c r="L364" s="140" t="s">
        <v>26</v>
      </c>
      <c r="M364" s="40">
        <v>27892</v>
      </c>
      <c r="N364" s="400">
        <f t="shared" si="31"/>
        <v>27892</v>
      </c>
      <c r="O364" s="407" t="s">
        <v>26</v>
      </c>
    </row>
    <row r="365" spans="1:15" ht="17.45" customHeight="1" x14ac:dyDescent="0.3">
      <c r="A365" s="397" t="s">
        <v>2953</v>
      </c>
      <c r="B365" s="267" t="s">
        <v>2953</v>
      </c>
      <c r="C365" s="265" t="s">
        <v>2245</v>
      </c>
      <c r="D365" s="41">
        <v>1193</v>
      </c>
      <c r="E365" s="269">
        <v>1</v>
      </c>
      <c r="F365" s="270">
        <f t="shared" si="28"/>
        <v>1193</v>
      </c>
      <c r="G365" s="295" t="s">
        <v>2383</v>
      </c>
      <c r="H365" s="271">
        <f t="shared" si="29"/>
        <v>5500</v>
      </c>
      <c r="I365" s="271">
        <f t="shared" si="30"/>
        <v>2800</v>
      </c>
      <c r="J365" s="140" t="s">
        <v>26</v>
      </c>
      <c r="K365" s="140" t="s">
        <v>26</v>
      </c>
      <c r="L365" s="140" t="s">
        <v>26</v>
      </c>
      <c r="M365" s="42">
        <v>370</v>
      </c>
      <c r="N365" s="401">
        <f t="shared" si="31"/>
        <v>370</v>
      </c>
      <c r="O365" s="408" t="s">
        <v>2360</v>
      </c>
    </row>
    <row r="366" spans="1:15" ht="17.45" customHeight="1" x14ac:dyDescent="0.3">
      <c r="A366" s="396" t="s">
        <v>2954</v>
      </c>
      <c r="B366" s="255" t="s">
        <v>2954</v>
      </c>
      <c r="C366" s="256" t="s">
        <v>2247</v>
      </c>
      <c r="D366" s="43">
        <v>12178</v>
      </c>
      <c r="E366" s="275">
        <v>1</v>
      </c>
      <c r="F366" s="258">
        <f t="shared" si="28"/>
        <v>12178</v>
      </c>
      <c r="G366" s="294" t="s">
        <v>2383</v>
      </c>
      <c r="H366" s="259">
        <f t="shared" si="29"/>
        <v>7000</v>
      </c>
      <c r="I366" s="259">
        <f t="shared" si="30"/>
        <v>3200</v>
      </c>
      <c r="J366" s="138" t="s">
        <v>26</v>
      </c>
      <c r="K366" s="138" t="s">
        <v>26</v>
      </c>
      <c r="L366" s="140" t="s">
        <v>26</v>
      </c>
      <c r="M366" s="40">
        <v>2249</v>
      </c>
      <c r="N366" s="400">
        <f t="shared" si="31"/>
        <v>2249</v>
      </c>
      <c r="O366" s="407" t="s">
        <v>26</v>
      </c>
    </row>
    <row r="367" spans="1:15" ht="17.45" customHeight="1" thickBot="1" x14ac:dyDescent="0.35">
      <c r="A367" s="398" t="s">
        <v>2955</v>
      </c>
      <c r="B367" s="280" t="s">
        <v>2955</v>
      </c>
      <c r="C367" s="286" t="s">
        <v>2956</v>
      </c>
      <c r="D367" s="44">
        <v>25023</v>
      </c>
      <c r="E367" s="287">
        <v>1</v>
      </c>
      <c r="F367" s="288">
        <f t="shared" si="28"/>
        <v>25023</v>
      </c>
      <c r="G367" s="296" t="s">
        <v>2383</v>
      </c>
      <c r="H367" s="284">
        <f t="shared" si="29"/>
        <v>8000</v>
      </c>
      <c r="I367" s="284">
        <f t="shared" si="30"/>
        <v>3400</v>
      </c>
      <c r="J367" s="168" t="s">
        <v>26</v>
      </c>
      <c r="K367" s="168" t="s">
        <v>26</v>
      </c>
      <c r="L367" s="298" t="s">
        <v>26</v>
      </c>
      <c r="M367" s="45">
        <v>8507</v>
      </c>
      <c r="N367" s="402">
        <f t="shared" si="31"/>
        <v>8507</v>
      </c>
      <c r="O367" s="409" t="s">
        <v>2360</v>
      </c>
    </row>
  </sheetData>
  <sheetProtection selectLockedCells="1"/>
  <autoFilter ref="A2:AV367" xr:uid="{00000000-0001-0000-0400-000000000000}">
    <filterColumn colId="15" showButton="0"/>
    <filterColumn colId="16" showButton="0"/>
    <filterColumn colId="17" showButton="0"/>
    <filterColumn colId="18" showButton="0"/>
  </autoFilter>
  <sortState xmlns:xlrd2="http://schemas.microsoft.com/office/spreadsheetml/2017/richdata2" ref="AJ3:AJ28">
    <sortCondition ref="AJ3:AJ28"/>
  </sortState>
  <mergeCells count="18">
    <mergeCell ref="AT1:AU1"/>
    <mergeCell ref="P16:Q16"/>
    <mergeCell ref="V1:W1"/>
    <mergeCell ref="X1:Z1"/>
    <mergeCell ref="AP1:AS1"/>
    <mergeCell ref="Q3:R3"/>
    <mergeCell ref="P3:P4"/>
    <mergeCell ref="S3:T3"/>
    <mergeCell ref="S15:T15"/>
    <mergeCell ref="S16:T16"/>
    <mergeCell ref="AA1:AF1"/>
    <mergeCell ref="AG1:AO1"/>
    <mergeCell ref="A1:I1"/>
    <mergeCell ref="J1:K1"/>
    <mergeCell ref="M1:N1"/>
    <mergeCell ref="P1:T2"/>
    <mergeCell ref="P15:Q15"/>
    <mergeCell ref="O1:O2"/>
  </mergeCells>
  <phoneticPr fontId="11" type="noConversion"/>
  <dataValidations count="1">
    <dataValidation type="list" allowBlank="1" showInputMessage="1" showErrorMessage="1" sqref="J3:L367" xr:uid="{F21DAFD6-1192-4E4A-8994-E56658118B8F}">
      <formula1>$V$3:$V$4</formula1>
    </dataValidation>
  </dataValidations>
  <hyperlinks>
    <hyperlink ref="AV3" r:id="rId1" xr:uid="{B6795264-99C3-4505-8A69-58CBB093BE54}"/>
    <hyperlink ref="AV4" r:id="rId2" xr:uid="{ED4C16EB-BE06-4525-81ED-7CBF81EB84BC}"/>
  </hyperlinks>
  <pageMargins left="0.7" right="0.7" top="0.75" bottom="0.75" header="0.3" footer="0.3"/>
  <pageSetup orientation="landscape"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7FEBE9-9406-41AE-A91B-BD88D7A3D180}">
  <sheetPr codeName="Sheet6">
    <pageSetUpPr fitToPage="1"/>
  </sheetPr>
  <dimension ref="A1:CB33"/>
  <sheetViews>
    <sheetView zoomScaleNormal="100" workbookViewId="0">
      <pane ySplit="8" topLeftCell="A9" activePane="bottomLeft" state="frozen"/>
      <selection pane="bottomLeft" activeCell="L30" sqref="L30:AE30"/>
    </sheetView>
  </sheetViews>
  <sheetFormatPr defaultColWidth="9.140625" defaultRowHeight="15" x14ac:dyDescent="0.25"/>
  <cols>
    <col min="1" max="1" width="1" style="52" customWidth="1"/>
    <col min="2" max="50" width="3.140625" style="52" customWidth="1"/>
    <col min="51" max="51" width="3.140625" style="66" customWidth="1"/>
    <col min="52" max="55" width="3.140625" style="52" customWidth="1"/>
    <col min="56" max="56" width="1" style="52" customWidth="1"/>
    <col min="57" max="58" width="3.140625" style="52" customWidth="1"/>
    <col min="59" max="59" width="9.5703125" style="52" customWidth="1"/>
    <col min="60" max="139" width="3.140625" style="52" customWidth="1"/>
    <col min="140" max="16384" width="9.140625" style="52"/>
  </cols>
  <sheetData>
    <row r="1" spans="1:80" ht="41.25" customHeight="1" thickBot="1" x14ac:dyDescent="0.3">
      <c r="A1" s="51"/>
      <c r="B1" s="870" t="s">
        <v>2957</v>
      </c>
      <c r="C1" s="871"/>
      <c r="D1" s="871"/>
      <c r="E1" s="871"/>
      <c r="F1" s="871"/>
      <c r="G1" s="871"/>
      <c r="H1" s="871"/>
      <c r="I1" s="871"/>
      <c r="J1" s="871"/>
      <c r="K1" s="871"/>
      <c r="L1" s="871"/>
      <c r="M1" s="871"/>
      <c r="N1" s="871"/>
      <c r="O1" s="871"/>
      <c r="P1" s="871"/>
      <c r="Q1" s="871"/>
      <c r="R1" s="871"/>
      <c r="S1" s="871"/>
      <c r="T1" s="871"/>
      <c r="U1" s="871"/>
      <c r="V1" s="871"/>
      <c r="W1" s="871"/>
      <c r="X1" s="871"/>
      <c r="Y1" s="871"/>
      <c r="Z1" s="871"/>
      <c r="AA1" s="871"/>
      <c r="AB1" s="871"/>
      <c r="AC1" s="871"/>
      <c r="AD1" s="871"/>
      <c r="AE1" s="871"/>
      <c r="AF1" s="871"/>
      <c r="AG1" s="871"/>
      <c r="AH1" s="871"/>
      <c r="AI1" s="871"/>
      <c r="AJ1" s="871"/>
      <c r="AK1" s="871"/>
      <c r="AL1" s="871"/>
      <c r="AM1" s="871"/>
      <c r="AN1" s="871"/>
      <c r="AO1" s="871"/>
      <c r="AP1" s="871"/>
      <c r="AQ1" s="871"/>
      <c r="AR1" s="871"/>
      <c r="AS1" s="871"/>
      <c r="AT1" s="871"/>
      <c r="AU1" s="871"/>
      <c r="AV1" s="871"/>
      <c r="AW1" s="871"/>
      <c r="AX1" s="871"/>
      <c r="AY1" s="871"/>
      <c r="AZ1" s="871"/>
      <c r="BA1" s="871"/>
      <c r="BB1" s="871"/>
      <c r="BC1" s="872"/>
      <c r="BD1" s="51"/>
    </row>
    <row r="2" spans="1:80" ht="7.5" customHeight="1" x14ac:dyDescent="0.35">
      <c r="A2" s="51"/>
      <c r="B2" s="51"/>
      <c r="C2" s="51"/>
      <c r="D2" s="51"/>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c r="AI2" s="51"/>
      <c r="AJ2" s="51"/>
      <c r="AK2" s="51"/>
      <c r="AL2" s="51"/>
      <c r="AM2" s="51"/>
      <c r="AN2" s="381"/>
      <c r="AO2" s="381"/>
      <c r="AP2" s="381"/>
      <c r="AQ2" s="381"/>
      <c r="AR2" s="381"/>
      <c r="AS2" s="215"/>
      <c r="AT2" s="215"/>
      <c r="AU2" s="215"/>
      <c r="AV2" s="51"/>
      <c r="AW2" s="51"/>
      <c r="AX2" s="51"/>
      <c r="AY2" s="380"/>
      <c r="AZ2" s="51"/>
      <c r="BA2" s="51"/>
      <c r="BB2" s="51"/>
      <c r="BC2" s="51"/>
      <c r="BD2" s="51"/>
    </row>
    <row r="3" spans="1:80" ht="15.75" customHeight="1" x14ac:dyDescent="0.25">
      <c r="A3" s="51"/>
      <c r="B3" s="971" t="s">
        <v>2958</v>
      </c>
      <c r="C3" s="971"/>
      <c r="D3" s="971"/>
      <c r="E3" s="971"/>
      <c r="F3" s="971"/>
      <c r="G3" s="971"/>
      <c r="H3" s="971"/>
      <c r="I3" s="971"/>
      <c r="J3" s="971"/>
      <c r="K3" s="873" t="str">
        <f>IF('Cover Sheet'!U6="", "", 'Cover Sheet'!U6)</f>
        <v/>
      </c>
      <c r="L3" s="873"/>
      <c r="M3" s="873"/>
      <c r="N3" s="873"/>
      <c r="O3" s="873"/>
      <c r="P3" s="873"/>
      <c r="Q3" s="873"/>
      <c r="R3" s="873"/>
      <c r="S3" s="873"/>
      <c r="T3" s="873"/>
      <c r="U3" s="51"/>
      <c r="V3" s="971" t="s">
        <v>11</v>
      </c>
      <c r="W3" s="971"/>
      <c r="X3" s="971"/>
      <c r="Y3" s="971"/>
      <c r="Z3" s="971"/>
      <c r="AA3" s="971"/>
      <c r="AB3" s="971"/>
      <c r="AC3" s="971"/>
      <c r="AD3" s="971"/>
      <c r="AE3" s="971"/>
      <c r="AF3" s="971"/>
      <c r="AG3" s="975" t="str">
        <f>IF('Cover Sheet'!D27="","",IF(VLOOKUP(K3,'Lookup Key'!B3:J367,6,FALSE)="No","Planning Grant",'Cover Sheet'!D27))</f>
        <v/>
      </c>
      <c r="AH3" s="975"/>
      <c r="AI3" s="975"/>
      <c r="AJ3" s="975"/>
      <c r="AK3" s="975"/>
      <c r="AL3" s="51"/>
      <c r="AM3" s="51"/>
      <c r="AN3" s="51"/>
      <c r="AO3" s="51"/>
      <c r="AP3" s="51"/>
      <c r="AQ3" s="51"/>
      <c r="AR3" s="54"/>
      <c r="AS3" s="971" t="s">
        <v>2959</v>
      </c>
      <c r="AT3" s="971"/>
      <c r="AU3" s="971"/>
      <c r="AV3" s="971"/>
      <c r="AW3" s="971"/>
      <c r="AX3" s="971"/>
      <c r="AY3" s="972" t="str">
        <f>IF(AG7="","-",IFERROR(VLOOKUP(AG7,'Scoring Lookups'!A14:D18,4,FALSE),"Incomplete Cover Sheet"))</f>
        <v>-</v>
      </c>
      <c r="AZ3" s="972"/>
      <c r="BA3" s="972"/>
      <c r="BB3" s="51"/>
      <c r="BC3" s="51"/>
      <c r="BD3" s="51"/>
    </row>
    <row r="4" spans="1:80" ht="15.75" x14ac:dyDescent="0.25">
      <c r="A4" s="51"/>
      <c r="B4" s="51"/>
      <c r="C4" s="51"/>
      <c r="D4" s="51"/>
      <c r="E4" s="51"/>
      <c r="F4" s="51"/>
      <c r="G4" s="51"/>
      <c r="H4" s="51"/>
      <c r="I4" s="51"/>
      <c r="J4" s="51"/>
      <c r="K4" s="51"/>
      <c r="L4" s="51"/>
      <c r="M4" s="51"/>
      <c r="N4" s="51"/>
      <c r="O4" s="51"/>
      <c r="P4" s="51"/>
      <c r="Q4" s="51"/>
      <c r="R4" s="51"/>
      <c r="S4" s="51"/>
      <c r="T4" s="51"/>
      <c r="U4" s="51"/>
      <c r="V4" s="54"/>
      <c r="W4" s="54"/>
      <c r="X4" s="54"/>
      <c r="Y4" s="54"/>
      <c r="Z4" s="54"/>
      <c r="AA4" s="54"/>
      <c r="AB4" s="54"/>
      <c r="AC4" s="54"/>
      <c r="AD4" s="54"/>
      <c r="AE4" s="54"/>
      <c r="AF4" s="51"/>
      <c r="AG4" s="54"/>
      <c r="AH4" s="54"/>
      <c r="AI4" s="54"/>
      <c r="AJ4" s="54"/>
      <c r="AK4" s="54"/>
      <c r="AL4" s="51"/>
      <c r="AM4" s="51"/>
      <c r="AN4" s="51"/>
      <c r="AO4" s="54"/>
      <c r="AP4" s="54"/>
      <c r="AQ4" s="54"/>
      <c r="AR4" s="54"/>
      <c r="AS4" s="55"/>
      <c r="AT4" s="55"/>
      <c r="AU4" s="55"/>
      <c r="AV4" s="55"/>
      <c r="AW4" s="55"/>
      <c r="AX4" s="55"/>
      <c r="AY4" s="56"/>
      <c r="AZ4" s="56"/>
      <c r="BA4" s="56"/>
      <c r="BB4" s="51"/>
      <c r="BC4" s="51"/>
      <c r="BD4" s="51"/>
      <c r="CB4" s="382"/>
    </row>
    <row r="5" spans="1:80" ht="15.75" x14ac:dyDescent="0.25">
      <c r="A5" s="51"/>
      <c r="B5" s="51"/>
      <c r="C5" s="51"/>
      <c r="D5" s="51"/>
      <c r="E5" s="51"/>
      <c r="F5" s="51"/>
      <c r="G5" s="51"/>
      <c r="H5" s="51"/>
      <c r="I5" s="51"/>
      <c r="J5" s="51"/>
      <c r="K5" s="51"/>
      <c r="L5" s="51"/>
      <c r="M5" s="51"/>
      <c r="N5" s="51"/>
      <c r="O5" s="51"/>
      <c r="P5" s="51"/>
      <c r="Q5" s="51"/>
      <c r="R5" s="51"/>
      <c r="S5" s="51"/>
      <c r="T5" s="51"/>
      <c r="U5" s="51"/>
      <c r="V5" s="971" t="s">
        <v>2960</v>
      </c>
      <c r="W5" s="971"/>
      <c r="X5" s="971"/>
      <c r="Y5" s="971"/>
      <c r="Z5" s="971"/>
      <c r="AA5" s="971"/>
      <c r="AB5" s="971"/>
      <c r="AC5" s="971"/>
      <c r="AD5" s="971"/>
      <c r="AE5" s="971"/>
      <c r="AF5" s="971"/>
      <c r="AG5" s="975" t="str">
        <f>IF('Cover Sheet'!R27="", "", 'Cover Sheet'!R27)</f>
        <v/>
      </c>
      <c r="AH5" s="975"/>
      <c r="AI5" s="975"/>
      <c r="AJ5" s="975"/>
      <c r="AK5" s="975"/>
      <c r="AL5" s="51"/>
      <c r="AM5" s="51"/>
      <c r="AN5" s="51"/>
      <c r="AO5" s="54"/>
      <c r="AP5" s="54"/>
      <c r="AQ5" s="54"/>
      <c r="AR5" s="54"/>
      <c r="AS5" s="971" t="s">
        <v>2961</v>
      </c>
      <c r="AT5" s="971"/>
      <c r="AU5" s="971"/>
      <c r="AV5" s="971"/>
      <c r="AW5" s="971"/>
      <c r="AX5" s="971"/>
      <c r="AY5" s="973" t="str">
        <f>IF(AG7="SAFE and Senior SAFE", SUM(AY17,AY21,AI26,F32,AY31,AL30),IF(AG7="SAFE Planning Only","N/A",IF(AG7="SAFE Only",SUM(AY17,F30,AY31,AL30),IF(AG7="SAFE Planning and Senior SAFE",SUM(AI26,AY21,F31,AY31,AL30),IF(AG7="Senior SAFE Only",SUM(AY21,AI26,F31,AY31,AL30),"-")))))</f>
        <v>-</v>
      </c>
      <c r="AZ5" s="973"/>
      <c r="BA5" s="973"/>
      <c r="BB5" s="51"/>
      <c r="BC5" s="51"/>
      <c r="BD5" s="51"/>
      <c r="BX5" s="382"/>
      <c r="BY5" s="382"/>
      <c r="BZ5" s="382"/>
      <c r="CA5" s="382"/>
      <c r="CB5" s="382"/>
    </row>
    <row r="6" spans="1:80" ht="15.75" x14ac:dyDescent="0.25">
      <c r="A6" s="51"/>
      <c r="B6" s="51"/>
      <c r="C6" s="51"/>
      <c r="D6" s="51"/>
      <c r="E6" s="51"/>
      <c r="F6" s="51"/>
      <c r="G6" s="51"/>
      <c r="H6" s="51"/>
      <c r="I6" s="51"/>
      <c r="J6" s="51"/>
      <c r="K6" s="51"/>
      <c r="L6" s="51"/>
      <c r="M6" s="51"/>
      <c r="N6" s="51"/>
      <c r="O6" s="51"/>
      <c r="P6" s="51"/>
      <c r="Q6" s="51"/>
      <c r="R6" s="51"/>
      <c r="S6" s="51"/>
      <c r="T6" s="51"/>
      <c r="U6" s="51"/>
      <c r="V6" s="51"/>
      <c r="W6" s="51"/>
      <c r="X6" s="54"/>
      <c r="Y6" s="54"/>
      <c r="Z6" s="54"/>
      <c r="AA6" s="54"/>
      <c r="AB6" s="54"/>
      <c r="AC6" s="54"/>
      <c r="AD6" s="54"/>
      <c r="AE6" s="54"/>
      <c r="AF6" s="54"/>
      <c r="AG6" s="54"/>
      <c r="AH6" s="54"/>
      <c r="AI6" s="54"/>
      <c r="AJ6" s="54"/>
      <c r="AK6" s="54"/>
      <c r="AL6" s="54"/>
      <c r="AM6" s="54"/>
      <c r="AN6" s="54"/>
      <c r="AO6" s="54"/>
      <c r="AP6" s="54"/>
      <c r="AQ6" s="54"/>
      <c r="AR6" s="54"/>
      <c r="AS6" s="54"/>
      <c r="AT6" s="54"/>
      <c r="AU6" s="54"/>
      <c r="AV6" s="54"/>
      <c r="AW6" s="54"/>
      <c r="AX6" s="54"/>
      <c r="AY6" s="54"/>
      <c r="AZ6" s="54"/>
      <c r="BA6" s="54"/>
      <c r="BB6" s="51"/>
      <c r="BC6" s="51"/>
      <c r="BD6" s="51"/>
    </row>
    <row r="7" spans="1:80" ht="15.75" x14ac:dyDescent="0.25">
      <c r="A7" s="51"/>
      <c r="B7" s="51"/>
      <c r="C7" s="51"/>
      <c r="D7" s="51"/>
      <c r="E7" s="51"/>
      <c r="F7" s="51"/>
      <c r="G7" s="51"/>
      <c r="H7" s="51"/>
      <c r="I7" s="51"/>
      <c r="J7" s="51"/>
      <c r="K7" s="51"/>
      <c r="L7" s="51"/>
      <c r="M7" s="51"/>
      <c r="N7" s="51"/>
      <c r="O7" s="51"/>
      <c r="P7" s="51"/>
      <c r="Q7" s="51"/>
      <c r="R7" s="51"/>
      <c r="S7" s="51"/>
      <c r="T7" s="51"/>
      <c r="U7" s="51"/>
      <c r="V7" s="971" t="s">
        <v>2962</v>
      </c>
      <c r="W7" s="971"/>
      <c r="X7" s="971"/>
      <c r="Y7" s="971"/>
      <c r="Z7" s="971"/>
      <c r="AA7" s="971"/>
      <c r="AB7" s="971"/>
      <c r="AC7" s="971"/>
      <c r="AD7" s="971"/>
      <c r="AE7" s="971"/>
      <c r="AF7" s="971"/>
      <c r="AG7" s="975" t="str">
        <f>IF(AG3="Program Grant",IF(AG5="Program Grant","SAFE and Senior SAFE","SAFE Only"),IF(AG3="Planning Grant",IF(AG5="Program Grant","SAFE Planning and Senior SAFE","SAFE Planning Only"),IF(AG5="Program Grant","Senior SAFE Only","")))</f>
        <v/>
      </c>
      <c r="AH7" s="975"/>
      <c r="AI7" s="975"/>
      <c r="AJ7" s="975"/>
      <c r="AK7" s="975"/>
      <c r="AL7" s="975"/>
      <c r="AM7" s="975"/>
      <c r="AN7" s="975"/>
      <c r="AO7" s="975"/>
      <c r="AP7" s="975"/>
      <c r="AQ7" s="51"/>
      <c r="AR7" s="51"/>
      <c r="AS7" s="971" t="s">
        <v>2963</v>
      </c>
      <c r="AT7" s="971"/>
      <c r="AU7" s="971"/>
      <c r="AV7" s="971"/>
      <c r="AW7" s="971"/>
      <c r="AX7" s="971"/>
      <c r="AY7" s="974" t="str">
        <f>IF(AY3="-","-",IF(AY3="N/A","N/A",AY5/AY3))</f>
        <v>-</v>
      </c>
      <c r="AZ7" s="974"/>
      <c r="BA7" s="974"/>
      <c r="BB7" s="51"/>
      <c r="BC7" s="51"/>
      <c r="BD7" s="51"/>
    </row>
    <row r="8" spans="1:80" ht="8.25" customHeight="1" x14ac:dyDescent="0.25">
      <c r="A8" s="51"/>
      <c r="B8" s="51"/>
      <c r="C8" s="51"/>
      <c r="D8" s="54"/>
      <c r="E8" s="54"/>
      <c r="F8" s="54"/>
      <c r="G8" s="54"/>
      <c r="H8" s="54"/>
      <c r="I8" s="54"/>
      <c r="J8" s="54"/>
      <c r="K8" s="54"/>
      <c r="L8" s="54"/>
      <c r="M8" s="54"/>
      <c r="N8" s="54"/>
      <c r="O8" s="54"/>
      <c r="P8" s="54"/>
      <c r="Q8" s="54"/>
      <c r="R8" s="54"/>
      <c r="S8" s="54"/>
      <c r="T8" s="54"/>
      <c r="U8" s="54"/>
      <c r="V8" s="54"/>
      <c r="W8" s="54"/>
      <c r="X8" s="54"/>
      <c r="Y8" s="54"/>
      <c r="Z8" s="54"/>
      <c r="AA8" s="54"/>
      <c r="AB8" s="54"/>
      <c r="AC8" s="54"/>
      <c r="AD8" s="54"/>
      <c r="AE8" s="54"/>
      <c r="AF8" s="54"/>
      <c r="AG8" s="54"/>
      <c r="AH8" s="54"/>
      <c r="AI8" s="54"/>
      <c r="AJ8" s="54"/>
      <c r="AK8" s="54"/>
      <c r="AL8" s="54"/>
      <c r="AM8" s="51"/>
      <c r="AN8" s="51"/>
      <c r="AO8" s="51"/>
      <c r="AP8" s="51"/>
      <c r="AQ8" s="51"/>
      <c r="AR8" s="51"/>
      <c r="AS8" s="51"/>
      <c r="AT8" s="51"/>
      <c r="AU8" s="51"/>
      <c r="AV8" s="51"/>
      <c r="AW8" s="51"/>
      <c r="AX8" s="51"/>
      <c r="AY8" s="380"/>
      <c r="AZ8" s="51"/>
      <c r="BA8" s="51"/>
      <c r="BB8" s="51"/>
      <c r="BC8" s="51"/>
      <c r="BD8" s="51"/>
    </row>
    <row r="9" spans="1:80" ht="8.25" customHeight="1" thickBot="1" x14ac:dyDescent="0.3">
      <c r="A9" s="51"/>
      <c r="B9" s="51"/>
      <c r="C9" s="51"/>
      <c r="D9" s="51"/>
      <c r="E9" s="51"/>
      <c r="F9" s="51"/>
      <c r="G9" s="51"/>
      <c r="H9" s="51"/>
      <c r="I9" s="51"/>
      <c r="J9" s="51"/>
      <c r="K9" s="51"/>
      <c r="L9" s="51"/>
      <c r="M9" s="51"/>
      <c r="N9" s="51"/>
      <c r="O9" s="51"/>
      <c r="P9" s="51"/>
      <c r="Q9" s="51"/>
      <c r="R9" s="51"/>
      <c r="S9" s="51"/>
      <c r="T9" s="51"/>
      <c r="U9" s="51"/>
      <c r="V9" s="51"/>
      <c r="W9" s="51"/>
      <c r="X9" s="51"/>
      <c r="Y9" s="51"/>
      <c r="Z9" s="51"/>
      <c r="AA9" s="51"/>
      <c r="AB9" s="51"/>
      <c r="AC9" s="51"/>
      <c r="AD9" s="51"/>
      <c r="AE9" s="51"/>
      <c r="AF9" s="51"/>
      <c r="AG9" s="51"/>
      <c r="AH9" s="51"/>
      <c r="AI9" s="51"/>
      <c r="AJ9" s="51"/>
      <c r="AK9" s="51"/>
      <c r="AL9" s="51"/>
      <c r="AM9" s="51"/>
      <c r="AN9" s="51"/>
      <c r="AO9" s="51"/>
      <c r="AP9" s="51"/>
      <c r="AQ9" s="51"/>
      <c r="AR9" s="51"/>
      <c r="AS9" s="51"/>
      <c r="AT9" s="51"/>
      <c r="AU9" s="51"/>
      <c r="AV9" s="51"/>
      <c r="AW9" s="51"/>
      <c r="AX9" s="51"/>
      <c r="AY9" s="380"/>
      <c r="AZ9" s="51"/>
      <c r="BA9" s="51"/>
      <c r="BB9" s="51"/>
      <c r="BC9" s="51"/>
      <c r="BD9" s="51"/>
    </row>
    <row r="10" spans="1:80" ht="24" thickBot="1" x14ac:dyDescent="0.3">
      <c r="A10" s="51"/>
      <c r="B10" s="867" t="s">
        <v>2964</v>
      </c>
      <c r="C10" s="868"/>
      <c r="D10" s="868"/>
      <c r="E10" s="868"/>
      <c r="F10" s="868"/>
      <c r="G10" s="868"/>
      <c r="H10" s="868"/>
      <c r="I10" s="868"/>
      <c r="J10" s="868"/>
      <c r="K10" s="868"/>
      <c r="L10" s="868"/>
      <c r="M10" s="868"/>
      <c r="N10" s="868"/>
      <c r="O10" s="868"/>
      <c r="P10" s="868"/>
      <c r="Q10" s="868"/>
      <c r="R10" s="868"/>
      <c r="S10" s="868"/>
      <c r="T10" s="868"/>
      <c r="U10" s="868"/>
      <c r="V10" s="868"/>
      <c r="W10" s="868"/>
      <c r="X10" s="868"/>
      <c r="Y10" s="868"/>
      <c r="Z10" s="868"/>
      <c r="AA10" s="868"/>
      <c r="AB10" s="868"/>
      <c r="AC10" s="868"/>
      <c r="AD10" s="868"/>
      <c r="AE10" s="868"/>
      <c r="AF10" s="868"/>
      <c r="AG10" s="868"/>
      <c r="AH10" s="868"/>
      <c r="AI10" s="868"/>
      <c r="AJ10" s="868"/>
      <c r="AK10" s="868"/>
      <c r="AL10" s="868"/>
      <c r="AM10" s="868"/>
      <c r="AN10" s="868"/>
      <c r="AO10" s="868"/>
      <c r="AP10" s="868"/>
      <c r="AQ10" s="868"/>
      <c r="AR10" s="868"/>
      <c r="AS10" s="868"/>
      <c r="AT10" s="868"/>
      <c r="AU10" s="868"/>
      <c r="AV10" s="868"/>
      <c r="AW10" s="868"/>
      <c r="AX10" s="868"/>
      <c r="AY10" s="868"/>
      <c r="AZ10" s="868"/>
      <c r="BA10" s="868"/>
      <c r="BB10" s="868"/>
      <c r="BC10" s="869"/>
      <c r="BD10" s="51"/>
    </row>
    <row r="11" spans="1:80" s="135" customFormat="1" ht="45" customHeight="1" thickBot="1" x14ac:dyDescent="0.3">
      <c r="A11" s="57"/>
      <c r="B11" s="986" t="s">
        <v>72</v>
      </c>
      <c r="C11" s="981"/>
      <c r="D11" s="981"/>
      <c r="E11" s="981"/>
      <c r="F11" s="981"/>
      <c r="G11" s="981" t="s">
        <v>2965</v>
      </c>
      <c r="H11" s="981"/>
      <c r="I11" s="981"/>
      <c r="J11" s="981"/>
      <c r="K11" s="981"/>
      <c r="L11" s="968" t="s">
        <v>2966</v>
      </c>
      <c r="M11" s="969"/>
      <c r="N11" s="969"/>
      <c r="O11" s="969"/>
      <c r="P11" s="970"/>
      <c r="Q11" s="968" t="s">
        <v>2967</v>
      </c>
      <c r="R11" s="969"/>
      <c r="S11" s="969"/>
      <c r="T11" s="969"/>
      <c r="U11" s="970"/>
      <c r="V11" s="968" t="s">
        <v>78</v>
      </c>
      <c r="W11" s="969"/>
      <c r="X11" s="969"/>
      <c r="Y11" s="969"/>
      <c r="Z11" s="970"/>
      <c r="AA11" s="968" t="s">
        <v>80</v>
      </c>
      <c r="AB11" s="969"/>
      <c r="AC11" s="969"/>
      <c r="AD11" s="969"/>
      <c r="AE11" s="969"/>
      <c r="AF11" s="970"/>
      <c r="AG11" s="968" t="s">
        <v>82</v>
      </c>
      <c r="AH11" s="969"/>
      <c r="AI11" s="969"/>
      <c r="AJ11" s="969"/>
      <c r="AK11" s="969"/>
      <c r="AL11" s="970"/>
      <c r="AM11" s="968" t="s">
        <v>84</v>
      </c>
      <c r="AN11" s="969"/>
      <c r="AO11" s="969"/>
      <c r="AP11" s="969"/>
      <c r="AQ11" s="969"/>
      <c r="AR11" s="970"/>
      <c r="AS11" s="968" t="s">
        <v>86</v>
      </c>
      <c r="AT11" s="969"/>
      <c r="AU11" s="969"/>
      <c r="AV11" s="969"/>
      <c r="AW11" s="969"/>
      <c r="AX11" s="970"/>
      <c r="AY11" s="968" t="s">
        <v>2968</v>
      </c>
      <c r="AZ11" s="969"/>
      <c r="BA11" s="969"/>
      <c r="BB11" s="969"/>
      <c r="BC11" s="1008"/>
      <c r="BD11" s="57"/>
      <c r="BE11" s="208"/>
    </row>
    <row r="12" spans="1:80" ht="45" customHeight="1" x14ac:dyDescent="0.25">
      <c r="A12" s="51"/>
      <c r="B12" s="987" t="str">
        <f>IF('SAFE-Senior SAFE Prog. Summary'!R$17="Complete!",'SAFE-Senior SAFE Prog. Summary'!R$5,"-")</f>
        <v>-</v>
      </c>
      <c r="C12" s="988"/>
      <c r="D12" s="988"/>
      <c r="E12" s="988"/>
      <c r="F12" s="988"/>
      <c r="G12" s="990" t="str">
        <f>IF('SAFE-Senior SAFE Prog. Summary'!R$17="Complete!",('SAFE-Senior SAFE Prog. Summary'!R$8*'SAFE-Senior SAFE Prog. Summary'!R$9)/('SAFE-Senior SAFE Prog. Summary'!R$6+'SAFE-Senior SAFE Prog. Summary'!R$7),"-")</f>
        <v>-</v>
      </c>
      <c r="H12" s="990"/>
      <c r="I12" s="990"/>
      <c r="J12" s="990"/>
      <c r="K12" s="990"/>
      <c r="L12" s="989" t="str">
        <f>IF('SAFE-Senior SAFE Prog. Summary'!R$17="Complete!",'SAFE-Senior SAFE Prog. Summary'!R$10*'SAFE-Senior SAFE Prog. Summary'!R$11,"-")</f>
        <v>-</v>
      </c>
      <c r="M12" s="989"/>
      <c r="N12" s="989"/>
      <c r="O12" s="989"/>
      <c r="P12" s="989"/>
      <c r="Q12" s="989" t="str">
        <f>IF('SAFE-Senior SAFE Prog. Summary'!R$17="Complete!",'SAFE-Senior SAFE Prog. Summary'!R$11,"-")</f>
        <v>-</v>
      </c>
      <c r="R12" s="989"/>
      <c r="S12" s="989"/>
      <c r="T12" s="989"/>
      <c r="U12" s="989"/>
      <c r="V12" s="935" t="str">
        <f>IF('SAFE-Senior SAFE Prog. Summary'!R$17="Complete!",'SAFE-Senior SAFE Prog. Summary'!R$12,"-")</f>
        <v>-</v>
      </c>
      <c r="W12" s="935"/>
      <c r="X12" s="935"/>
      <c r="Y12" s="935"/>
      <c r="Z12" s="935"/>
      <c r="AA12" s="982" t="str">
        <f>IF('SAFE-Senior SAFE Prog. Summary'!R$17="Complete!",'SAFE-Senior SAFE Prog. Summary'!R$13,"-")</f>
        <v>-</v>
      </c>
      <c r="AB12" s="983"/>
      <c r="AC12" s="983"/>
      <c r="AD12" s="983"/>
      <c r="AE12" s="983"/>
      <c r="AF12" s="984"/>
      <c r="AG12" s="982" t="str">
        <f>IF('SAFE-Senior SAFE Prog. Summary'!R$17="Complete!",IF('SAFE-Senior SAFE Prog. Summary'!R$14="","-",'SAFE-Senior SAFE Prog. Summary'!R$14),"-")</f>
        <v>-</v>
      </c>
      <c r="AH12" s="983"/>
      <c r="AI12" s="983"/>
      <c r="AJ12" s="983"/>
      <c r="AK12" s="983"/>
      <c r="AL12" s="984"/>
      <c r="AM12" s="982" t="str">
        <f>IF('SAFE-Senior SAFE Prog. Summary'!R$17="Complete!",IF('SAFE-Senior SAFE Prog. Summary'!R$15="","-",'SAFE-Senior SAFE Prog. Summary'!R$15),"-")</f>
        <v>-</v>
      </c>
      <c r="AN12" s="983"/>
      <c r="AO12" s="983"/>
      <c r="AP12" s="983"/>
      <c r="AQ12" s="983"/>
      <c r="AR12" s="984"/>
      <c r="AS12" s="982" t="str">
        <f>IF('SAFE-Senior SAFE Prog. Summary'!R$17="Complete!",IF('SAFE-Senior SAFE Prog. Summary'!R$16="","-",'SAFE-Senior SAFE Prog. Summary'!R$16),"-")</f>
        <v>-</v>
      </c>
      <c r="AT12" s="983"/>
      <c r="AU12" s="983"/>
      <c r="AV12" s="983"/>
      <c r="AW12" s="983"/>
      <c r="AX12" s="984"/>
      <c r="AY12" s="1013" t="str" cm="1">
        <f t="array" ref="AY12">IFERROR(IF(B12="-","-",VLOOKUP(MAX(IF('Scoring Lookups'!$A$3:$A$8&lt;='Scoring Sheet'!G12,'Scoring Lookups'!$A$3:$A$8,"Error")),'Scoring Lookups'!$A$3:$B$8,2,FALSE)+VLOOKUP(MAX(IF('Scoring Lookups'!$C$3:$C$8&lt;='Scoring Sheet'!L12,'Scoring Lookups'!$C$3:$C$8,"Error")),'Scoring Lookups'!$C$3:$D$8,2,FALSE))+VLOOKUP(MAX(IF('Scoring Lookups'!$E$3:$E$8&lt;='Scoring Sheet'!Q12,'Scoring Lookups'!$E$3:$E$8,"Error")),'Scoring Lookups'!$E$3:$F$8,2,FALSE)+VLOOKUP(V12,'Scoring Lookups'!$G$3:$H$12,2,FALSE)+VLOOKUP(AA12,'Scoring Lookups'!$I$3:$J$12,2,FALSE)+(IFERROR(INDEX('Scoring Lookups'!$V$3:$AI$31,MATCH('Scoring Sheet'!AM12,'Scoring Lookups'!$U$3:$U$31,0),MATCH('Scoring Sheet'!B12,'Scoring Lookups'!$V$2:$AI$2,0)),0)+IFERROR(INDEX('Scoring Lookups'!$V$3:$AI$31,MATCH('Scoring Sheet'!AS12,'Scoring Lookups'!$U$3:$U$31,0),MATCH('Scoring Sheet'!B12,'Scoring Lookups'!$V$2:$AI$2,0)),0)+IFERROR(INDEX('Scoring Lookups'!$V$3:$AI$31,MATCH('Scoring Sheet'!AG12,'Scoring Lookups'!$U$3:$U$31,0),MATCH('Scoring Sheet'!B12,'Scoring Lookups'!$V$2:$AI$2,0)),0))/(3-COUNTIF(AG12:AX12,"-")),"-")</f>
        <v>-</v>
      </c>
      <c r="AZ12" s="1014"/>
      <c r="BA12" s="1014"/>
      <c r="BB12" s="1014"/>
      <c r="BC12" s="1015"/>
      <c r="BD12" s="51"/>
      <c r="BE12" s="66"/>
    </row>
    <row r="13" spans="1:80" ht="45" customHeight="1" x14ac:dyDescent="0.25">
      <c r="A13" s="51"/>
      <c r="B13" s="963" t="str">
        <f>IF('SAFE-Senior SAFE Prog. Summary'!AD$17="Complete!",'SAFE-Senior SAFE Prog. Summary'!AD$5,"-")</f>
        <v>-</v>
      </c>
      <c r="C13" s="964"/>
      <c r="D13" s="964"/>
      <c r="E13" s="964"/>
      <c r="F13" s="964"/>
      <c r="G13" s="991" t="str">
        <f>IF('SAFE-Senior SAFE Prog. Summary'!AD$17="Complete!",('SAFE-Senior SAFE Prog. Summary'!AD$8*'SAFE-Senior SAFE Prog. Summary'!AD$9)/('SAFE-Senior SAFE Prog. Summary'!AD$6+'SAFE-Senior SAFE Prog. Summary'!AD$7),"-")</f>
        <v>-</v>
      </c>
      <c r="H13" s="991"/>
      <c r="I13" s="991"/>
      <c r="J13" s="991"/>
      <c r="K13" s="991"/>
      <c r="L13" s="967" t="str">
        <f>IF('SAFE-Senior SAFE Prog. Summary'!AD$17="Complete!",'SAFE-Senior SAFE Prog. Summary'!AD$10*'SAFE-Senior SAFE Prog. Summary'!AD$11,"-")</f>
        <v>-</v>
      </c>
      <c r="M13" s="967"/>
      <c r="N13" s="967"/>
      <c r="O13" s="967"/>
      <c r="P13" s="967"/>
      <c r="Q13" s="967" t="str">
        <f>IF('SAFE-Senior SAFE Prog. Summary'!AD$17="Complete!",'SAFE-Senior SAFE Prog. Summary'!AD$11,"-")</f>
        <v>-</v>
      </c>
      <c r="R13" s="967"/>
      <c r="S13" s="967"/>
      <c r="T13" s="967"/>
      <c r="U13" s="967"/>
      <c r="V13" s="985" t="str">
        <f>IF('SAFE-Senior SAFE Prog. Summary'!AD$17="Complete!",'SAFE-Senior SAFE Prog. Summary'!AD$12,"-")</f>
        <v>-</v>
      </c>
      <c r="W13" s="985"/>
      <c r="X13" s="985"/>
      <c r="Y13" s="985"/>
      <c r="Z13" s="985"/>
      <c r="AA13" s="954" t="str">
        <f>IF('SAFE-Senior SAFE Prog. Summary'!AD$17="Complete!",'SAFE-Senior SAFE Prog. Summary'!AD$13,"-")</f>
        <v>-</v>
      </c>
      <c r="AB13" s="955"/>
      <c r="AC13" s="955"/>
      <c r="AD13" s="955"/>
      <c r="AE13" s="955"/>
      <c r="AF13" s="956"/>
      <c r="AG13" s="954" t="str">
        <f>IF('SAFE-Senior SAFE Prog. Summary'!AD$17="Complete!",IF('SAFE-Senior SAFE Prog. Summary'!AD$14="","-",'SAFE-Senior SAFE Prog. Summary'!AD$14),"-")</f>
        <v>-</v>
      </c>
      <c r="AH13" s="955"/>
      <c r="AI13" s="955"/>
      <c r="AJ13" s="955"/>
      <c r="AK13" s="955"/>
      <c r="AL13" s="956"/>
      <c r="AM13" s="954" t="str">
        <f>IF('SAFE-Senior SAFE Prog. Summary'!AD$17="Complete!",IF('SAFE-Senior SAFE Prog. Summary'!AD$15="","-",'SAFE-Senior SAFE Prog. Summary'!AD$15),"-")</f>
        <v>-</v>
      </c>
      <c r="AN13" s="955"/>
      <c r="AO13" s="955"/>
      <c r="AP13" s="955"/>
      <c r="AQ13" s="955"/>
      <c r="AR13" s="956"/>
      <c r="AS13" s="954" t="str">
        <f>IF('SAFE-Senior SAFE Prog. Summary'!AD$17="Complete!",IF('SAFE-Senior SAFE Prog. Summary'!AD$16="","-",'SAFE-Senior SAFE Prog. Summary'!AD$16),"-")</f>
        <v>-</v>
      </c>
      <c r="AT13" s="955"/>
      <c r="AU13" s="955"/>
      <c r="AV13" s="955"/>
      <c r="AW13" s="955"/>
      <c r="AX13" s="956"/>
      <c r="AY13" s="978" t="str" cm="1">
        <f t="array" ref="AY13">IFERROR(IF(B13="-","-",VLOOKUP(MAX(IF('Scoring Lookups'!$A$3:$A$8&lt;='Scoring Sheet'!G13,'Scoring Lookups'!$A$3:$A$8,"Error")),'Scoring Lookups'!$A$3:$B$8,2,FALSE)+VLOOKUP(MAX(IF('Scoring Lookups'!$C$3:$C$8&lt;='Scoring Sheet'!L13,'Scoring Lookups'!$C$3:$C$8,"Error")),'Scoring Lookups'!$C$3:$D$8,2,FALSE))+VLOOKUP(MAX(IF('Scoring Lookups'!$E$3:$E$8&lt;='Scoring Sheet'!Q13,'Scoring Lookups'!$E$3:$E$8,"Error")),'Scoring Lookups'!$E$3:$F$8,2,FALSE)+VLOOKUP(V13,'Scoring Lookups'!$G$3:$H$12,2,FALSE)+VLOOKUP(AA13,'Scoring Lookups'!$I$3:$J$12,2,FALSE)+(IFERROR(INDEX('Scoring Lookups'!$V$3:$AI$31,MATCH('Scoring Sheet'!AM13,'Scoring Lookups'!$U$3:$U$31,0),MATCH('Scoring Sheet'!B13,'Scoring Lookups'!$V$2:$AI$2,0)),0)+IFERROR(INDEX('Scoring Lookups'!$V$3:$AI$31,MATCH('Scoring Sheet'!AS13,'Scoring Lookups'!$U$3:$U$31,0),MATCH('Scoring Sheet'!B13,'Scoring Lookups'!$V$2:$AI$2,0)),0)+IFERROR(INDEX('Scoring Lookups'!$V$3:$AI$31,MATCH('Scoring Sheet'!AG13,'Scoring Lookups'!$U$3:$U$31,0),MATCH('Scoring Sheet'!B13,'Scoring Lookups'!$V$2:$AI$2,0)),0))/(3-COUNTIF(AG13:AX13,"-")),"-")</f>
        <v>-</v>
      </c>
      <c r="AZ13" s="979"/>
      <c r="BA13" s="979"/>
      <c r="BB13" s="979"/>
      <c r="BC13" s="980"/>
      <c r="BD13" s="51"/>
      <c r="BE13" s="66"/>
    </row>
    <row r="14" spans="1:80" ht="45" customHeight="1" x14ac:dyDescent="0.25">
      <c r="A14" s="51"/>
      <c r="B14" s="994" t="str">
        <f>IF('SAFE-Senior SAFE Prog. Summary'!AP$17="Complete!",'SAFE-Senior SAFE Prog. Summary'!AP$5,"-")</f>
        <v>-</v>
      </c>
      <c r="C14" s="995"/>
      <c r="D14" s="995"/>
      <c r="E14" s="995"/>
      <c r="F14" s="995"/>
      <c r="G14" s="992" t="str">
        <f>IF('SAFE-Senior SAFE Prog. Summary'!AP$17="Complete!",('SAFE-Senior SAFE Prog. Summary'!AP$8*'SAFE-Senior SAFE Prog. Summary'!AP$9)/('SAFE-Senior SAFE Prog. Summary'!AP$6+'SAFE-Senior SAFE Prog. Summary'!AP$7),"-")</f>
        <v>-</v>
      </c>
      <c r="H14" s="992"/>
      <c r="I14" s="992"/>
      <c r="J14" s="992"/>
      <c r="K14" s="992"/>
      <c r="L14" s="976" t="str">
        <f>IF('SAFE-Senior SAFE Prog. Summary'!AP$17="Complete!",'SAFE-Senior SAFE Prog. Summary'!AP$10*'SAFE-Senior SAFE Prog. Summary'!AP$11,"-")</f>
        <v>-</v>
      </c>
      <c r="M14" s="976"/>
      <c r="N14" s="976"/>
      <c r="O14" s="976"/>
      <c r="P14" s="976"/>
      <c r="Q14" s="976" t="str">
        <f>IF('SAFE-Senior SAFE Prog. Summary'!AP$17="Complete!",'SAFE-Senior SAFE Prog. Summary'!AP$11,"-")</f>
        <v>-</v>
      </c>
      <c r="R14" s="976"/>
      <c r="S14" s="976"/>
      <c r="T14" s="976"/>
      <c r="U14" s="976"/>
      <c r="V14" s="952" t="str">
        <f>IF('SAFE-Senior SAFE Prog. Summary'!AP$17="Complete!",'SAFE-Senior SAFE Prog. Summary'!AP$12,"-")</f>
        <v>-</v>
      </c>
      <c r="W14" s="952"/>
      <c r="X14" s="952"/>
      <c r="Y14" s="952"/>
      <c r="Z14" s="952"/>
      <c r="AA14" s="960" t="str">
        <f>IF('SAFE-Senior SAFE Prog. Summary'!AP$17="Complete!",'SAFE-Senior SAFE Prog. Summary'!AP$13,"-")</f>
        <v>-</v>
      </c>
      <c r="AB14" s="961"/>
      <c r="AC14" s="961"/>
      <c r="AD14" s="961"/>
      <c r="AE14" s="961"/>
      <c r="AF14" s="962"/>
      <c r="AG14" s="960" t="str">
        <f>IF('SAFE-Senior SAFE Prog. Summary'!AP$17="Complete!",IF('SAFE-Senior SAFE Prog. Summary'!AP$14="","-",'SAFE-Senior SAFE Prog. Summary'!AP$14),"-")</f>
        <v>-</v>
      </c>
      <c r="AH14" s="961"/>
      <c r="AI14" s="961"/>
      <c r="AJ14" s="961"/>
      <c r="AK14" s="961"/>
      <c r="AL14" s="962"/>
      <c r="AM14" s="960" t="str">
        <f>IF('SAFE-Senior SAFE Prog. Summary'!AP$17="Complete!",IF('SAFE-Senior SAFE Prog. Summary'!AP$15="","-",'SAFE-Senior SAFE Prog. Summary'!AP$15),"-")</f>
        <v>-</v>
      </c>
      <c r="AN14" s="961"/>
      <c r="AO14" s="961"/>
      <c r="AP14" s="961"/>
      <c r="AQ14" s="961"/>
      <c r="AR14" s="962"/>
      <c r="AS14" s="960" t="str">
        <f>IF('SAFE-Senior SAFE Prog. Summary'!AP$17="Complete!",IF('SAFE-Senior SAFE Prog. Summary'!AP$16="","-",'SAFE-Senior SAFE Prog. Summary'!AP$16),"-")</f>
        <v>-</v>
      </c>
      <c r="AT14" s="961"/>
      <c r="AU14" s="961"/>
      <c r="AV14" s="961"/>
      <c r="AW14" s="961"/>
      <c r="AX14" s="962"/>
      <c r="AY14" s="1020" t="str" cm="1">
        <f t="array" ref="AY14">IFERROR(IF(B14="-","-",VLOOKUP(MAX(IF('Scoring Lookups'!$A$3:$A$8&lt;='Scoring Sheet'!G14,'Scoring Lookups'!$A$3:$A$8,"Error")),'Scoring Lookups'!$A$3:$B$8,2,FALSE)+VLOOKUP(MAX(IF('Scoring Lookups'!$C$3:$C$8&lt;='Scoring Sheet'!L14,'Scoring Lookups'!$C$3:$C$8,"Error")),'Scoring Lookups'!$C$3:$D$8,2,FALSE))+VLOOKUP(MAX(IF('Scoring Lookups'!$E$3:$E$8&lt;='Scoring Sheet'!Q14,'Scoring Lookups'!$E$3:$E$8,"Error")),'Scoring Lookups'!$E$3:$F$8,2,FALSE)+VLOOKUP(V14,'Scoring Lookups'!$G$3:$H$12,2,FALSE)+VLOOKUP(AA14,'Scoring Lookups'!$I$3:$J$12,2,FALSE)+(IFERROR(INDEX('Scoring Lookups'!$V$3:$AI$31,MATCH('Scoring Sheet'!AM14,'Scoring Lookups'!$U$3:$U$31,0),MATCH('Scoring Sheet'!B14,'Scoring Lookups'!$V$2:$AI$2,0)),0)+IFERROR(INDEX('Scoring Lookups'!$V$3:$AI$31,MATCH('Scoring Sheet'!AS14,'Scoring Lookups'!$U$3:$U$31,0),MATCH('Scoring Sheet'!B14,'Scoring Lookups'!$V$2:$AI$2,0)),0)+IFERROR(INDEX('Scoring Lookups'!$V$3:$AI$31,MATCH('Scoring Sheet'!AG14,'Scoring Lookups'!$U$3:$U$31,0),MATCH('Scoring Sheet'!B14,'Scoring Lookups'!$V$2:$AI$2,0)),0))/(3-COUNTIF(AG14:AX14,"-")),"-")</f>
        <v>-</v>
      </c>
      <c r="AZ14" s="1021"/>
      <c r="BA14" s="1021"/>
      <c r="BB14" s="1021"/>
      <c r="BC14" s="1022"/>
      <c r="BD14" s="51"/>
      <c r="BE14" s="66"/>
    </row>
    <row r="15" spans="1:80" ht="45" customHeight="1" x14ac:dyDescent="0.25">
      <c r="A15" s="51"/>
      <c r="B15" s="963" t="str">
        <f>IF('SAFE-Senior SAFE Prog. Summary'!BB$17="Complete!",'SAFE-Senior SAFE Prog. Summary'!BB$5,"-")</f>
        <v>-</v>
      </c>
      <c r="C15" s="964"/>
      <c r="D15" s="964"/>
      <c r="E15" s="964"/>
      <c r="F15" s="964"/>
      <c r="G15" s="991" t="str">
        <f>IF('SAFE-Senior SAFE Prog. Summary'!BB$17="Complete!",('SAFE-Senior SAFE Prog. Summary'!BB$8*'SAFE-Senior SAFE Prog. Summary'!BB$9)/('SAFE-Senior SAFE Prog. Summary'!BB$6+'SAFE-Senior SAFE Prog. Summary'!BB$7),"-")</f>
        <v>-</v>
      </c>
      <c r="H15" s="991"/>
      <c r="I15" s="991"/>
      <c r="J15" s="991"/>
      <c r="K15" s="991"/>
      <c r="L15" s="967" t="str">
        <f>IF('SAFE-Senior SAFE Prog. Summary'!BB$17="Complete!",'SAFE-Senior SAFE Prog. Summary'!BB$10*'SAFE-Senior SAFE Prog. Summary'!BB$11,"-")</f>
        <v>-</v>
      </c>
      <c r="M15" s="967"/>
      <c r="N15" s="967"/>
      <c r="O15" s="967"/>
      <c r="P15" s="967"/>
      <c r="Q15" s="967" t="str">
        <f>IF('SAFE-Senior SAFE Prog. Summary'!BB$17="Complete!",'SAFE-Senior SAFE Prog. Summary'!BB$11,"-")</f>
        <v>-</v>
      </c>
      <c r="R15" s="967"/>
      <c r="S15" s="967"/>
      <c r="T15" s="967"/>
      <c r="U15" s="967"/>
      <c r="V15" s="985" t="str">
        <f>IF('SAFE-Senior SAFE Prog. Summary'!BB$17="Complete!",'SAFE-Senior SAFE Prog. Summary'!BB$12,"-")</f>
        <v>-</v>
      </c>
      <c r="W15" s="985"/>
      <c r="X15" s="985"/>
      <c r="Y15" s="985"/>
      <c r="Z15" s="985"/>
      <c r="AA15" s="954" t="str">
        <f>IF('SAFE-Senior SAFE Prog. Summary'!BB$17="Complete!",'SAFE-Senior SAFE Prog. Summary'!BB$13,"-")</f>
        <v>-</v>
      </c>
      <c r="AB15" s="955"/>
      <c r="AC15" s="955"/>
      <c r="AD15" s="955"/>
      <c r="AE15" s="955"/>
      <c r="AF15" s="956"/>
      <c r="AG15" s="954" t="str">
        <f>IF('SAFE-Senior SAFE Prog. Summary'!BB$17="Complete!",IF('SAFE-Senior SAFE Prog. Summary'!BB$14="","-",'SAFE-Senior SAFE Prog. Summary'!BB$14),"-")</f>
        <v>-</v>
      </c>
      <c r="AH15" s="955"/>
      <c r="AI15" s="955"/>
      <c r="AJ15" s="955"/>
      <c r="AK15" s="955"/>
      <c r="AL15" s="956"/>
      <c r="AM15" s="954" t="str">
        <f>IF('SAFE-Senior SAFE Prog. Summary'!BB$17="Complete!",IF('SAFE-Senior SAFE Prog. Summary'!BB$15="","-",'SAFE-Senior SAFE Prog. Summary'!BB$15),"-")</f>
        <v>-</v>
      </c>
      <c r="AN15" s="955"/>
      <c r="AO15" s="955"/>
      <c r="AP15" s="955"/>
      <c r="AQ15" s="955"/>
      <c r="AR15" s="956"/>
      <c r="AS15" s="954" t="str">
        <f>IF('SAFE-Senior SAFE Prog. Summary'!BB$17="Complete!",IF('SAFE-Senior SAFE Prog. Summary'!BB$16="","-",'SAFE-Senior SAFE Prog. Summary'!BB$16),"-")</f>
        <v>-</v>
      </c>
      <c r="AT15" s="955"/>
      <c r="AU15" s="955"/>
      <c r="AV15" s="955"/>
      <c r="AW15" s="955"/>
      <c r="AX15" s="956"/>
      <c r="AY15" s="978" t="str" cm="1">
        <f t="array" ref="AY15">IFERROR(IF(B15="-","-",VLOOKUP(MAX(IF('Scoring Lookups'!$A$3:$A$8&lt;='Scoring Sheet'!G15,'Scoring Lookups'!$A$3:$A$8,"Error")),'Scoring Lookups'!$A$3:$B$8,2,FALSE)+VLOOKUP(MAX(IF('Scoring Lookups'!$C$3:$C$8&lt;='Scoring Sheet'!L15,'Scoring Lookups'!$C$3:$C$8,"Error")),'Scoring Lookups'!$C$3:$D$8,2,FALSE))+VLOOKUP(MAX(IF('Scoring Lookups'!$E$3:$E$8&lt;='Scoring Sheet'!Q15,'Scoring Lookups'!$E$3:$E$8,"Error")),'Scoring Lookups'!$E$3:$F$8,2,FALSE)+VLOOKUP(V15,'Scoring Lookups'!$G$3:$H$12,2,FALSE)+VLOOKUP(AA15,'Scoring Lookups'!$I$3:$J$12,2,FALSE)+(IFERROR(INDEX('Scoring Lookups'!$V$3:$AI$31,MATCH('Scoring Sheet'!AM15,'Scoring Lookups'!$U$3:$U$31,0),MATCH('Scoring Sheet'!B15,'Scoring Lookups'!$V$2:$AI$2,0)),0)+IFERROR(INDEX('Scoring Lookups'!$V$3:$AI$31,MATCH('Scoring Sheet'!AS15,'Scoring Lookups'!$U$3:$U$31,0),MATCH('Scoring Sheet'!B15,'Scoring Lookups'!$V$2:$AI$2,0)),0)+IFERROR(INDEX('Scoring Lookups'!$V$3:$AI$31,MATCH('Scoring Sheet'!AG15,'Scoring Lookups'!$U$3:$U$31,0),MATCH('Scoring Sheet'!B15,'Scoring Lookups'!$V$2:$AI$2,0)),0))/(3-COUNTIF(AG15:AX15,"-")),"-")</f>
        <v>-</v>
      </c>
      <c r="AZ15" s="979"/>
      <c r="BA15" s="979"/>
      <c r="BB15" s="979"/>
      <c r="BC15" s="980"/>
      <c r="BD15" s="51"/>
      <c r="BE15" s="66"/>
    </row>
    <row r="16" spans="1:80" ht="45" customHeight="1" thickBot="1" x14ac:dyDescent="0.3">
      <c r="A16" s="51"/>
      <c r="B16" s="965" t="str">
        <f>IF('SAFE-Senior SAFE Prog. Summary'!BN$17="Complete!",'SAFE-Senior SAFE Prog. Summary'!BN$5,"-")</f>
        <v>-</v>
      </c>
      <c r="C16" s="966"/>
      <c r="D16" s="966"/>
      <c r="E16" s="966"/>
      <c r="F16" s="966"/>
      <c r="G16" s="993" t="str">
        <f>IF('SAFE-Senior SAFE Prog. Summary'!BN$17="Complete!",('SAFE-Senior SAFE Prog. Summary'!BN$8*'SAFE-Senior SAFE Prog. Summary'!BN$9)/('SAFE-Senior SAFE Prog. Summary'!BN$6+'SAFE-Senior SAFE Prog. Summary'!BN$7),"-")</f>
        <v>-</v>
      </c>
      <c r="H16" s="993"/>
      <c r="I16" s="993"/>
      <c r="J16" s="993"/>
      <c r="K16" s="993"/>
      <c r="L16" s="977" t="str">
        <f>IF('SAFE-Senior SAFE Prog. Summary'!BN$17="Complete!",'SAFE-Senior SAFE Prog. Summary'!BN$10*'SAFE-Senior SAFE Prog. Summary'!BN$11,"-")</f>
        <v>-</v>
      </c>
      <c r="M16" s="977"/>
      <c r="N16" s="977"/>
      <c r="O16" s="977"/>
      <c r="P16" s="977"/>
      <c r="Q16" s="977" t="str">
        <f>IF('SAFE-Senior SAFE Prog. Summary'!BN$17="Complete!",'SAFE-Senior SAFE Prog. Summary'!BN$11,"-")</f>
        <v>-</v>
      </c>
      <c r="R16" s="977"/>
      <c r="S16" s="977"/>
      <c r="T16" s="977"/>
      <c r="U16" s="977"/>
      <c r="V16" s="949" t="str">
        <f>IF('SAFE-Senior SAFE Prog. Summary'!BN$17="Complete!",'SAFE-Senior SAFE Prog. Summary'!BN$12,"-")</f>
        <v>-</v>
      </c>
      <c r="W16" s="949"/>
      <c r="X16" s="949"/>
      <c r="Y16" s="949"/>
      <c r="Z16" s="949"/>
      <c r="AA16" s="957" t="str">
        <f>IF('SAFE-Senior SAFE Prog. Summary'!BN$17="Complete!",'SAFE-Senior SAFE Prog. Summary'!BN$13,"-")</f>
        <v>-</v>
      </c>
      <c r="AB16" s="958"/>
      <c r="AC16" s="958"/>
      <c r="AD16" s="958"/>
      <c r="AE16" s="958"/>
      <c r="AF16" s="959"/>
      <c r="AG16" s="957" t="str">
        <f>IF('SAFE-Senior SAFE Prog. Summary'!BN$17="Complete!",IF('SAFE-Senior SAFE Prog. Summary'!BN$14="","-",'SAFE-Senior SAFE Prog. Summary'!BN$14),"-")</f>
        <v>-</v>
      </c>
      <c r="AH16" s="958"/>
      <c r="AI16" s="958"/>
      <c r="AJ16" s="958"/>
      <c r="AK16" s="958"/>
      <c r="AL16" s="959"/>
      <c r="AM16" s="957" t="str">
        <f>IF('SAFE-Senior SAFE Prog. Summary'!BN$17="Complete!",IF('SAFE-Senior SAFE Prog. Summary'!BN$15="","-",'SAFE-Senior SAFE Prog. Summary'!BN$15),"-")</f>
        <v>-</v>
      </c>
      <c r="AN16" s="958"/>
      <c r="AO16" s="958"/>
      <c r="AP16" s="958"/>
      <c r="AQ16" s="958"/>
      <c r="AR16" s="959"/>
      <c r="AS16" s="957" t="str">
        <f>IF('SAFE-Senior SAFE Prog. Summary'!BN$17="Complete!",IF('SAFE-Senior SAFE Prog. Summary'!BN$16="","-",'SAFE-Senior SAFE Prog. Summary'!BN$16),"-")</f>
        <v>-</v>
      </c>
      <c r="AT16" s="958"/>
      <c r="AU16" s="958"/>
      <c r="AV16" s="958"/>
      <c r="AW16" s="958"/>
      <c r="AX16" s="959"/>
      <c r="AY16" s="1023" t="str" cm="1">
        <f t="array" ref="AY16">IFERROR(IF(B16="-","-",VLOOKUP(MAX(IF('Scoring Lookups'!$A$3:$A$8&lt;='Scoring Sheet'!G16,'Scoring Lookups'!$A$3:$A$8,"Error")),'Scoring Lookups'!$A$3:$B$8,2,FALSE)+VLOOKUP(MAX(IF('Scoring Lookups'!$C$3:$C$8&lt;='Scoring Sheet'!L16,'Scoring Lookups'!$C$3:$C$8,"Error")),'Scoring Lookups'!$C$3:$D$8,2,FALSE))+VLOOKUP(MAX(IF('Scoring Lookups'!$E$3:$E$8&lt;='Scoring Sheet'!Q16,'Scoring Lookups'!$E$3:$E$8,"Error")),'Scoring Lookups'!$E$3:$F$8,2,FALSE)+VLOOKUP(V16,'Scoring Lookups'!$G$3:$H$12,2,FALSE)+VLOOKUP(AA16,'Scoring Lookups'!$I$3:$J$12,2,FALSE)+(IFERROR(INDEX('Scoring Lookups'!$V$3:$AI$31,MATCH('Scoring Sheet'!AM16,'Scoring Lookups'!$U$3:$U$31,0),MATCH('Scoring Sheet'!B16,'Scoring Lookups'!$V$2:$AI$2,0)),0)+IFERROR(INDEX('Scoring Lookups'!$V$3:$AI$31,MATCH('Scoring Sheet'!AS16,'Scoring Lookups'!$U$3:$U$31,0),MATCH('Scoring Sheet'!B16,'Scoring Lookups'!$V$2:$AI$2,0)),0)+IFERROR(INDEX('Scoring Lookups'!$V$3:$AI$31,MATCH('Scoring Sheet'!AG16,'Scoring Lookups'!$U$3:$U$31,0),MATCH('Scoring Sheet'!B16,'Scoring Lookups'!$V$2:$AI$2,0)),0))/(3-COUNTIF(AG16:AX16,"-")),"-")</f>
        <v>-</v>
      </c>
      <c r="AZ16" s="1024"/>
      <c r="BA16" s="1024"/>
      <c r="BB16" s="1024"/>
      <c r="BC16" s="1025"/>
      <c r="BD16" s="51"/>
      <c r="BE16" s="66"/>
    </row>
    <row r="17" spans="1:57" ht="44.25" customHeight="1" thickBot="1" x14ac:dyDescent="0.3">
      <c r="A17" s="51"/>
      <c r="B17" s="51"/>
      <c r="C17" s="51"/>
      <c r="D17" s="51"/>
      <c r="E17" s="51"/>
      <c r="F17" s="51"/>
      <c r="G17" s="51"/>
      <c r="H17" s="51"/>
      <c r="I17" s="51"/>
      <c r="J17" s="51"/>
      <c r="K17" s="51"/>
      <c r="L17" s="51"/>
      <c r="M17" s="51"/>
      <c r="N17" s="51"/>
      <c r="O17" s="51"/>
      <c r="P17" s="51"/>
      <c r="Q17" s="51"/>
      <c r="R17" s="51"/>
      <c r="S17" s="51"/>
      <c r="T17" s="51"/>
      <c r="U17" s="51"/>
      <c r="V17" s="51"/>
      <c r="W17" s="51"/>
      <c r="X17" s="51"/>
      <c r="Y17" s="51"/>
      <c r="Z17" s="51"/>
      <c r="AA17" s="51"/>
      <c r="AB17" s="51"/>
      <c r="AC17" s="51"/>
      <c r="AD17" s="51"/>
      <c r="AE17" s="51"/>
      <c r="AF17" s="51"/>
      <c r="AG17" s="51"/>
      <c r="AH17" s="51"/>
      <c r="AI17" s="51"/>
      <c r="AJ17" s="51"/>
      <c r="AK17" s="51"/>
      <c r="AL17" s="51"/>
      <c r="AM17" s="51"/>
      <c r="AN17" s="51"/>
      <c r="AO17" s="51"/>
      <c r="AP17" s="51"/>
      <c r="AQ17" s="51"/>
      <c r="AR17" s="51"/>
      <c r="AS17" s="1016" t="s">
        <v>2969</v>
      </c>
      <c r="AT17" s="1017"/>
      <c r="AU17" s="1017"/>
      <c r="AV17" s="1017"/>
      <c r="AW17" s="1017"/>
      <c r="AX17" s="1017"/>
      <c r="AY17" s="1018">
        <f>SUM(AY12:BC16)</f>
        <v>0</v>
      </c>
      <c r="AZ17" s="1018"/>
      <c r="BA17" s="1018"/>
      <c r="BB17" s="1018"/>
      <c r="BC17" s="1019"/>
      <c r="BD17" s="51"/>
      <c r="BE17" s="66"/>
    </row>
    <row r="18" spans="1:57" ht="15.75" thickBot="1" x14ac:dyDescent="0.3">
      <c r="A18" s="51"/>
      <c r="B18" s="51"/>
      <c r="C18" s="51"/>
      <c r="D18" s="51"/>
      <c r="E18" s="51"/>
      <c r="F18" s="51"/>
      <c r="G18" s="51"/>
      <c r="H18" s="51"/>
      <c r="I18" s="51"/>
      <c r="J18" s="51"/>
      <c r="K18" s="51"/>
      <c r="L18" s="51"/>
      <c r="M18" s="51"/>
      <c r="N18" s="51"/>
      <c r="O18" s="51"/>
      <c r="P18" s="51"/>
      <c r="Q18" s="51"/>
      <c r="R18" s="51"/>
      <c r="S18" s="51"/>
      <c r="T18" s="51"/>
      <c r="U18" s="51"/>
      <c r="V18" s="51"/>
      <c r="W18" s="51"/>
      <c r="X18" s="51"/>
      <c r="Y18" s="51"/>
      <c r="Z18" s="51"/>
      <c r="AA18" s="51"/>
      <c r="AB18" s="51"/>
      <c r="AC18" s="51"/>
      <c r="AD18" s="51"/>
      <c r="AE18" s="51"/>
      <c r="AF18" s="51"/>
      <c r="AG18" s="51"/>
      <c r="AH18" s="51"/>
      <c r="AI18" s="51"/>
      <c r="AJ18" s="51"/>
      <c r="AK18" s="51"/>
      <c r="AL18" s="51"/>
      <c r="AM18" s="51"/>
      <c r="AN18" s="51"/>
      <c r="AO18" s="51"/>
      <c r="AP18" s="51"/>
      <c r="AQ18" s="51"/>
      <c r="AR18" s="51"/>
      <c r="AS18" s="51"/>
      <c r="AT18" s="51"/>
      <c r="AU18" s="51"/>
      <c r="AV18" s="51"/>
      <c r="AW18" s="51"/>
      <c r="AX18" s="51"/>
      <c r="AY18" s="380"/>
      <c r="AZ18" s="51"/>
      <c r="BA18" s="51"/>
      <c r="BB18" s="51"/>
      <c r="BC18" s="51"/>
      <c r="BD18" s="51"/>
    </row>
    <row r="19" spans="1:57" ht="24" thickBot="1" x14ac:dyDescent="0.3">
      <c r="A19" s="51"/>
      <c r="B19" s="874" t="s">
        <v>2970</v>
      </c>
      <c r="C19" s="875"/>
      <c r="D19" s="875"/>
      <c r="E19" s="875"/>
      <c r="F19" s="875"/>
      <c r="G19" s="875"/>
      <c r="H19" s="875"/>
      <c r="I19" s="875"/>
      <c r="J19" s="875"/>
      <c r="K19" s="875"/>
      <c r="L19" s="875"/>
      <c r="M19" s="875"/>
      <c r="N19" s="875"/>
      <c r="O19" s="875"/>
      <c r="P19" s="875"/>
      <c r="Q19" s="875"/>
      <c r="R19" s="875"/>
      <c r="S19" s="875"/>
      <c r="T19" s="875"/>
      <c r="U19" s="875"/>
      <c r="V19" s="875"/>
      <c r="W19" s="875"/>
      <c r="X19" s="875"/>
      <c r="Y19" s="875"/>
      <c r="Z19" s="875"/>
      <c r="AA19" s="875"/>
      <c r="AB19" s="875"/>
      <c r="AC19" s="875"/>
      <c r="AD19" s="875"/>
      <c r="AE19" s="875"/>
      <c r="AF19" s="875"/>
      <c r="AG19" s="875"/>
      <c r="AH19" s="875"/>
      <c r="AI19" s="875"/>
      <c r="AJ19" s="875"/>
      <c r="AK19" s="875"/>
      <c r="AL19" s="875"/>
      <c r="AM19" s="875"/>
      <c r="AN19" s="875"/>
      <c r="AO19" s="875"/>
      <c r="AP19" s="875"/>
      <c r="AQ19" s="875"/>
      <c r="AR19" s="875"/>
      <c r="AS19" s="875"/>
      <c r="AT19" s="875"/>
      <c r="AU19" s="875"/>
      <c r="AV19" s="875"/>
      <c r="AW19" s="875"/>
      <c r="AX19" s="875"/>
      <c r="AY19" s="875"/>
      <c r="AZ19" s="875"/>
      <c r="BA19" s="875"/>
      <c r="BB19" s="875"/>
      <c r="BC19" s="876"/>
      <c r="BD19" s="51"/>
    </row>
    <row r="20" spans="1:57" s="214" customFormat="1" ht="45" customHeight="1" thickBot="1" x14ac:dyDescent="0.3">
      <c r="A20" s="209"/>
      <c r="B20" s="939" t="s">
        <v>91</v>
      </c>
      <c r="C20" s="928"/>
      <c r="D20" s="928"/>
      <c r="E20" s="928"/>
      <c r="F20" s="928"/>
      <c r="G20" s="928"/>
      <c r="H20" s="928"/>
      <c r="I20" s="940" t="s">
        <v>2971</v>
      </c>
      <c r="J20" s="941"/>
      <c r="K20" s="941"/>
      <c r="L20" s="941"/>
      <c r="M20" s="940" t="s">
        <v>2972</v>
      </c>
      <c r="N20" s="941"/>
      <c r="O20" s="941"/>
      <c r="P20" s="941"/>
      <c r="Q20" s="940" t="s">
        <v>82</v>
      </c>
      <c r="R20" s="941"/>
      <c r="S20" s="941"/>
      <c r="T20" s="941"/>
      <c r="U20" s="941"/>
      <c r="V20" s="942"/>
      <c r="W20" s="940" t="s">
        <v>84</v>
      </c>
      <c r="X20" s="941"/>
      <c r="Y20" s="941"/>
      <c r="Z20" s="941"/>
      <c r="AA20" s="941"/>
      <c r="AB20" s="942"/>
      <c r="AC20" s="940" t="s">
        <v>86</v>
      </c>
      <c r="AD20" s="941"/>
      <c r="AE20" s="941"/>
      <c r="AF20" s="941"/>
      <c r="AG20" s="941"/>
      <c r="AH20" s="942"/>
      <c r="AI20" s="940" t="s">
        <v>2968</v>
      </c>
      <c r="AJ20" s="941"/>
      <c r="AK20" s="941"/>
      <c r="AL20" s="943"/>
      <c r="AM20" s="384"/>
      <c r="AN20" s="384"/>
      <c r="AO20" s="384"/>
      <c r="AP20" s="384"/>
      <c r="AQ20" s="384"/>
      <c r="AR20" s="384"/>
      <c r="AS20" s="209"/>
      <c r="AT20" s="939" t="s">
        <v>2973</v>
      </c>
      <c r="AU20" s="928"/>
      <c r="AV20" s="928"/>
      <c r="AW20" s="928"/>
      <c r="AX20" s="928"/>
      <c r="AY20" s="928" t="s">
        <v>2974</v>
      </c>
      <c r="AZ20" s="928"/>
      <c r="BA20" s="928"/>
      <c r="BB20" s="928"/>
      <c r="BC20" s="929"/>
      <c r="BD20" s="209"/>
      <c r="BE20" s="213"/>
    </row>
    <row r="21" spans="1:57" ht="45" customHeight="1" thickBot="1" x14ac:dyDescent="0.3">
      <c r="A21" s="51"/>
      <c r="B21" s="947" t="str">
        <f>IF('SAFE-Senior SAFE Prog. Summary'!R$31="Complete!",'SAFE-Senior SAFE Prog. Summary'!R$23,"-")</f>
        <v>-</v>
      </c>
      <c r="C21" s="935"/>
      <c r="D21" s="935"/>
      <c r="E21" s="935"/>
      <c r="F21" s="935"/>
      <c r="G21" s="935"/>
      <c r="H21" s="935"/>
      <c r="I21" s="936" t="str">
        <f>IF('SAFE-Senior SAFE Prog. Summary'!R$31="Complete!",'SAFE-Senior SAFE Prog. Summary'!R$25*'SAFE-Senior SAFE Prog. Summary'!R$26,"-")</f>
        <v>-</v>
      </c>
      <c r="J21" s="936"/>
      <c r="K21" s="936"/>
      <c r="L21" s="936"/>
      <c r="M21" s="936" t="str">
        <f>IF('SAFE-Senior SAFE Prog. Summary'!R$31="Complete!",'SAFE-Senior SAFE Prog. Summary'!R$25*'SAFE-Senior SAFE Prog. Summary'!R$27,"-")</f>
        <v>-</v>
      </c>
      <c r="N21" s="936"/>
      <c r="O21" s="936"/>
      <c r="P21" s="936"/>
      <c r="Q21" s="935" t="str">
        <f>IF('SAFE-Senior SAFE Prog. Summary'!R$31="Complete!",IF('SAFE-Senior SAFE Prog. Summary'!R$28="","-",'SAFE-Senior SAFE Prog. Summary'!R$28),"-")</f>
        <v>-</v>
      </c>
      <c r="R21" s="935"/>
      <c r="S21" s="935"/>
      <c r="T21" s="935"/>
      <c r="U21" s="935"/>
      <c r="V21" s="935"/>
      <c r="W21" s="935" t="str">
        <f>IF('SAFE-Senior SAFE Prog. Summary'!R$31="Complete!",IF('SAFE-Senior SAFE Prog. Summary'!R$29="","-",'SAFE-Senior SAFE Prog. Summary'!R$29),"-")</f>
        <v>-</v>
      </c>
      <c r="X21" s="935"/>
      <c r="Y21" s="935"/>
      <c r="Z21" s="935"/>
      <c r="AA21" s="935"/>
      <c r="AB21" s="935"/>
      <c r="AC21" s="935" t="str">
        <f>IF('SAFE-Senior SAFE Prog. Summary'!R$31="Complete!",IF('SAFE-Senior SAFE Prog. Summary'!R$30="","-",'SAFE-Senior SAFE Prog. Summary'!R$30),"-")</f>
        <v>-</v>
      </c>
      <c r="AD21" s="935"/>
      <c r="AE21" s="935"/>
      <c r="AF21" s="935"/>
      <c r="AG21" s="935"/>
      <c r="AH21" s="935"/>
      <c r="AI21" s="933" t="str" cm="1">
        <f t="array" ref="AI21">IFERROR(IF(B21="-","-",VLOOKUP(MAX(IF('Scoring Lookups'!O$3:O$8&lt;='Scoring Sheet'!I21,'Scoring Lookups'!O$3:O$8,"Error")),'Scoring Lookups'!$O$3:$P$8,2,FALSE))+VLOOKUP(MAX(IF('Scoring Lookups'!M$3:M$8&lt;='Scoring Sheet'!M21,'Scoring Lookups'!M$3:M$8,"Error")),'Scoring Lookups'!$M$3:$N$8,2,FALSE)+(IFERROR(INDEX('Scoring Lookups'!$AL$3:$AL$18,MATCH('Scoring Sheet'!Q21,'Scoring Lookups'!$AK$3:$AK$18,0),1),0)+IFERROR(INDEX('Scoring Lookups'!$AL$3:$AL$18,MATCH('Scoring Sheet'!W21,'Scoring Lookups'!$AK$3:$AK$18,0),1),0)+IFERROR(INDEX('Scoring Lookups'!$AL$3:$AL$18,MATCH('Scoring Sheet'!AC21,'Scoring Lookups'!$AK$3:$AK$18,0),1),0))/(3-COUNTIF(Q21:AH21,"-")),"-")</f>
        <v>-</v>
      </c>
      <c r="AJ21" s="933"/>
      <c r="AK21" s="933"/>
      <c r="AL21" s="934"/>
      <c r="AM21" s="383"/>
      <c r="AN21" s="383"/>
      <c r="AO21" s="383"/>
      <c r="AP21" s="383"/>
      <c r="AQ21" s="383"/>
      <c r="AR21" s="383"/>
      <c r="AS21" s="373"/>
      <c r="AT21" s="930">
        <f>'SAFE-Senior SAFE Prog. Summary'!BE35</f>
        <v>0</v>
      </c>
      <c r="AU21" s="931"/>
      <c r="AV21" s="931"/>
      <c r="AW21" s="931"/>
      <c r="AX21" s="932"/>
      <c r="AY21" s="937" cm="1">
        <f t="array" ref="AY21">VLOOKUP(MAX(IF('Scoring Lookups'!$K$3:$K$8&lt;='Scoring Sheet'!AT21,'Scoring Lookups'!$K$3:$K$8,"-")),'Scoring Lookups'!$K$3:$L$8,2,FALSE)</f>
        <v>0</v>
      </c>
      <c r="AZ21" s="931"/>
      <c r="BA21" s="931"/>
      <c r="BB21" s="931"/>
      <c r="BC21" s="938"/>
      <c r="BD21" s="51"/>
      <c r="BE21" s="66"/>
    </row>
    <row r="22" spans="1:57" ht="45" customHeight="1" x14ac:dyDescent="0.25">
      <c r="A22" s="51"/>
      <c r="B22" s="944" t="str">
        <f>IF('SAFE-Senior SAFE Prog. Summary'!AD$31="Complete!",'SAFE-Senior SAFE Prog. Summary'!AD$23,"-")</f>
        <v>-</v>
      </c>
      <c r="C22" s="945"/>
      <c r="D22" s="945"/>
      <c r="E22" s="945"/>
      <c r="F22" s="945"/>
      <c r="G22" s="945"/>
      <c r="H22" s="945"/>
      <c r="I22" s="946" t="str">
        <f>IF('SAFE-Senior SAFE Prog. Summary'!AD$31="Complete!",'SAFE-Senior SAFE Prog. Summary'!AD$25*'SAFE-Senior SAFE Prog. Summary'!AD$26,"-")</f>
        <v>-</v>
      </c>
      <c r="J22" s="946"/>
      <c r="K22" s="946"/>
      <c r="L22" s="946"/>
      <c r="M22" s="946" t="str">
        <f>IF('SAFE-Senior SAFE Prog. Summary'!AD$31="Complete!",'SAFE-Senior SAFE Prog. Summary'!AD$25*'SAFE-Senior SAFE Prog. Summary'!AD$27,"-")</f>
        <v>-</v>
      </c>
      <c r="N22" s="946"/>
      <c r="O22" s="946"/>
      <c r="P22" s="946"/>
      <c r="Q22" s="945" t="str">
        <f>IF('SAFE-Senior SAFE Prog. Summary'!AD$31="Complete!",IF('SAFE-Senior SAFE Prog. Summary'!AD$28="","-",'SAFE-Senior SAFE Prog. Summary'!AD$28),"-")</f>
        <v>-</v>
      </c>
      <c r="R22" s="945"/>
      <c r="S22" s="945"/>
      <c r="T22" s="945"/>
      <c r="U22" s="945"/>
      <c r="V22" s="945"/>
      <c r="W22" s="945" t="str">
        <f>IF('SAFE-Senior SAFE Prog. Summary'!AD$31="Complete!",IF('SAFE-Senior SAFE Prog. Summary'!AD$29="","-",'SAFE-Senior SAFE Prog. Summary'!AD$29),"-")</f>
        <v>-</v>
      </c>
      <c r="X22" s="945"/>
      <c r="Y22" s="945"/>
      <c r="Z22" s="945"/>
      <c r="AA22" s="945"/>
      <c r="AB22" s="945"/>
      <c r="AC22" s="945" t="str">
        <f>IF('SAFE-Senior SAFE Prog. Summary'!AD$31="Complete!",IF('SAFE-Senior SAFE Prog. Summary'!AD$30="","-",'SAFE-Senior SAFE Prog. Summary'!AD$30),"-")</f>
        <v>-</v>
      </c>
      <c r="AD22" s="945"/>
      <c r="AE22" s="945"/>
      <c r="AF22" s="945"/>
      <c r="AG22" s="945"/>
      <c r="AH22" s="945"/>
      <c r="AI22" s="1009" t="str" cm="1">
        <f t="array" ref="AI22">IFERROR(IF(B22="-","-",VLOOKUP(MAX(IF('Scoring Lookups'!O$3:O$8&lt;='Scoring Sheet'!I22,'Scoring Lookups'!O$3:O$8,"Error")),'Scoring Lookups'!$O$3:$P$8,2,FALSE))+VLOOKUP(MAX(IF('Scoring Lookups'!M$3:M$8&lt;='Scoring Sheet'!M22,'Scoring Lookups'!M$3:M$8,"Error")),'Scoring Lookups'!$M$3:$N$8,2,FALSE)+(IFERROR(INDEX('Scoring Lookups'!$AL$3:$AL$18,MATCH('Scoring Sheet'!Q22,'Scoring Lookups'!$AK$3:$AK$18,0),1),0)+IFERROR(INDEX('Scoring Lookups'!$AL$3:$AL$18,MATCH('Scoring Sheet'!W22,'Scoring Lookups'!$AK$3:$AK$18,0),1),0)+IFERROR(INDEX('Scoring Lookups'!$AL$3:$AL$18,MATCH('Scoring Sheet'!AC22,'Scoring Lookups'!$AK$3:$AK$18,0),1),0))/(3-COUNTIF(Q22:AH22,"-")),"-")</f>
        <v>-</v>
      </c>
      <c r="AJ22" s="1009"/>
      <c r="AK22" s="1009"/>
      <c r="AL22" s="1010"/>
      <c r="AM22" s="383"/>
      <c r="AN22" s="373"/>
      <c r="AO22" s="57"/>
      <c r="AP22" s="57"/>
      <c r="AQ22" s="57"/>
      <c r="AR22" s="57"/>
      <c r="AS22" s="57"/>
      <c r="AT22" s="57"/>
      <c r="AU22" s="57"/>
      <c r="AV22" s="57"/>
      <c r="AW22" s="57"/>
      <c r="AX22" s="57"/>
      <c r="AY22" s="51"/>
      <c r="AZ22" s="380"/>
      <c r="BA22" s="51"/>
      <c r="BB22" s="51"/>
      <c r="BC22" s="51"/>
      <c r="BD22" s="51"/>
    </row>
    <row r="23" spans="1:57" ht="45" customHeight="1" x14ac:dyDescent="0.25">
      <c r="A23" s="51"/>
      <c r="B23" s="951" t="str">
        <f>IF('SAFE-Senior SAFE Prog. Summary'!AP$31="Complete!",'SAFE-Senior SAFE Prog. Summary'!AP$23,"-")</f>
        <v>-</v>
      </c>
      <c r="C23" s="952"/>
      <c r="D23" s="952"/>
      <c r="E23" s="952"/>
      <c r="F23" s="952"/>
      <c r="G23" s="952"/>
      <c r="H23" s="952"/>
      <c r="I23" s="953" t="str">
        <f>IF('SAFE-Senior SAFE Prog. Summary'!AP$31="Complete!",'SAFE-Senior SAFE Prog. Summary'!AP$25*'SAFE-Senior SAFE Prog. Summary'!AP$26,"-")</f>
        <v>-</v>
      </c>
      <c r="J23" s="953"/>
      <c r="K23" s="953"/>
      <c r="L23" s="953"/>
      <c r="M23" s="953" t="str">
        <f>IF('SAFE-Senior SAFE Prog. Summary'!AP$31="Complete!",'SAFE-Senior SAFE Prog. Summary'!AP$25*'SAFE-Senior SAFE Prog. Summary'!AP$27,"-")</f>
        <v>-</v>
      </c>
      <c r="N23" s="953"/>
      <c r="O23" s="953"/>
      <c r="P23" s="953"/>
      <c r="Q23" s="952" t="str">
        <f>IF('SAFE-Senior SAFE Prog. Summary'!AP$31="Complete!",IF('SAFE-Senior SAFE Prog. Summary'!AP$28="","-",'SAFE-Senior SAFE Prog. Summary'!AP$28),"-")</f>
        <v>-</v>
      </c>
      <c r="R23" s="952"/>
      <c r="S23" s="952"/>
      <c r="T23" s="952"/>
      <c r="U23" s="952"/>
      <c r="V23" s="952"/>
      <c r="W23" s="952" t="str">
        <f>IF('SAFE-Senior SAFE Prog. Summary'!AP$31="Complete!",IF('SAFE-Senior SAFE Prog. Summary'!AP$29="","-",'SAFE-Senior SAFE Prog. Summary'!AP$29),"-")</f>
        <v>-</v>
      </c>
      <c r="X23" s="952"/>
      <c r="Y23" s="952"/>
      <c r="Z23" s="952"/>
      <c r="AA23" s="952"/>
      <c r="AB23" s="952"/>
      <c r="AC23" s="952" t="str">
        <f>IF('SAFE-Senior SAFE Prog. Summary'!AP$31="Complete!",IF('SAFE-Senior SAFE Prog. Summary'!AP$30="","-",'SAFE-Senior SAFE Prog. Summary'!AP$30),"-")</f>
        <v>-</v>
      </c>
      <c r="AD23" s="952"/>
      <c r="AE23" s="952"/>
      <c r="AF23" s="952"/>
      <c r="AG23" s="952"/>
      <c r="AH23" s="952"/>
      <c r="AI23" s="1011" t="str" cm="1">
        <f t="array" ref="AI23">IFERROR(IF(B23="-","-",VLOOKUP(MAX(IF('Scoring Lookups'!O$3:O$8&lt;='Scoring Sheet'!I23,'Scoring Lookups'!O$3:O$8,"Error")),'Scoring Lookups'!$O$3:$P$8,2,FALSE))+VLOOKUP(MAX(IF('Scoring Lookups'!M$3:M$8&lt;='Scoring Sheet'!M23,'Scoring Lookups'!M$3:M$8,"Error")),'Scoring Lookups'!$M$3:$N$8,2,FALSE)+(IFERROR(INDEX('Scoring Lookups'!$AL$3:$AL$18,MATCH('Scoring Sheet'!Q23,'Scoring Lookups'!$AK$3:$AK$18,0),1),0)+IFERROR(INDEX('Scoring Lookups'!$AL$3:$AL$18,MATCH('Scoring Sheet'!W23,'Scoring Lookups'!$AK$3:$AK$18,0),1),0)+IFERROR(INDEX('Scoring Lookups'!$AL$3:$AL$18,MATCH('Scoring Sheet'!AC23,'Scoring Lookups'!$AK$3:$AK$18,0),1),0))/(3-COUNTIF(Q23:AH23,"-")),"-")</f>
        <v>-</v>
      </c>
      <c r="AJ23" s="1011"/>
      <c r="AK23" s="1011"/>
      <c r="AL23" s="1012"/>
      <c r="AM23" s="373"/>
      <c r="AN23" s="51"/>
      <c r="AO23" s="51"/>
      <c r="AP23" s="51"/>
      <c r="AQ23" s="51"/>
      <c r="AR23" s="51"/>
      <c r="AS23" s="51"/>
      <c r="AT23" s="51"/>
      <c r="AU23" s="51"/>
      <c r="AV23" s="51"/>
      <c r="AW23" s="51"/>
      <c r="AX23" s="51"/>
      <c r="AY23" s="380"/>
      <c r="AZ23" s="51"/>
      <c r="BA23" s="51"/>
      <c r="BB23" s="51"/>
      <c r="BC23" s="51"/>
      <c r="BD23" s="51"/>
    </row>
    <row r="24" spans="1:57" ht="45" customHeight="1" x14ac:dyDescent="0.25">
      <c r="A24" s="51"/>
      <c r="B24" s="944" t="str">
        <f>IF('SAFE-Senior SAFE Prog. Summary'!BB$31="Complete!",'SAFE-Senior SAFE Prog. Summary'!BB$23,"-")</f>
        <v>-</v>
      </c>
      <c r="C24" s="945"/>
      <c r="D24" s="945"/>
      <c r="E24" s="945"/>
      <c r="F24" s="945"/>
      <c r="G24" s="945"/>
      <c r="H24" s="945"/>
      <c r="I24" s="946" t="str">
        <f>IF('SAFE-Senior SAFE Prog. Summary'!BB$31="Complete!",'SAFE-Senior SAFE Prog. Summary'!BB$25*'SAFE-Senior SAFE Prog. Summary'!BB$26,"-")</f>
        <v>-</v>
      </c>
      <c r="J24" s="946"/>
      <c r="K24" s="946"/>
      <c r="L24" s="946"/>
      <c r="M24" s="946" t="str">
        <f>IF('SAFE-Senior SAFE Prog. Summary'!BB$31="Complete!",'SAFE-Senior SAFE Prog. Summary'!BB$25*'SAFE-Senior SAFE Prog. Summary'!BB$27,"-")</f>
        <v>-</v>
      </c>
      <c r="N24" s="946"/>
      <c r="O24" s="946"/>
      <c r="P24" s="946"/>
      <c r="Q24" s="945" t="str">
        <f>IF('SAFE-Senior SAFE Prog. Summary'!BB$31="Complete!",IF('SAFE-Senior SAFE Prog. Summary'!BB$28="","-",'SAFE-Senior SAFE Prog. Summary'!BB$28),"-")</f>
        <v>-</v>
      </c>
      <c r="R24" s="945"/>
      <c r="S24" s="945"/>
      <c r="T24" s="945"/>
      <c r="U24" s="945"/>
      <c r="V24" s="945"/>
      <c r="W24" s="945" t="str">
        <f>IF('SAFE-Senior SAFE Prog. Summary'!BB$31="Complete!",IF('SAFE-Senior SAFE Prog. Summary'!BB$29="","-",'SAFE-Senior SAFE Prog. Summary'!BB$29),"-")</f>
        <v>-</v>
      </c>
      <c r="X24" s="945"/>
      <c r="Y24" s="945"/>
      <c r="Z24" s="945"/>
      <c r="AA24" s="945"/>
      <c r="AB24" s="945"/>
      <c r="AC24" s="945" t="str">
        <f>IF('SAFE-Senior SAFE Prog. Summary'!BB$31="Complete!",IF('SAFE-Senior SAFE Prog. Summary'!BB$30="","-",'SAFE-Senior SAFE Prog. Summary'!BB$30),"-")</f>
        <v>-</v>
      </c>
      <c r="AD24" s="945"/>
      <c r="AE24" s="945"/>
      <c r="AF24" s="945"/>
      <c r="AG24" s="945"/>
      <c r="AH24" s="945"/>
      <c r="AI24" s="1009" t="str" cm="1">
        <f t="array" ref="AI24">IFERROR(IF(B24="-","-",VLOOKUP(MAX(IF('Scoring Lookups'!O$3:O$8&lt;='Scoring Sheet'!I24,'Scoring Lookups'!O$3:O$8,"Error")),'Scoring Lookups'!$O$3:$P$8,2,FALSE))+VLOOKUP(MAX(IF('Scoring Lookups'!M$3:M$8&lt;='Scoring Sheet'!M24,'Scoring Lookups'!M$3:M$8,"Error")),'Scoring Lookups'!$M$3:$N$8,2,FALSE)+(IFERROR(INDEX('Scoring Lookups'!$AL$3:$AL$18,MATCH('Scoring Sheet'!Q24,'Scoring Lookups'!$AK$3:$AK$18,0),1),0)+IFERROR(INDEX('Scoring Lookups'!$AL$3:$AL$18,MATCH('Scoring Sheet'!W24,'Scoring Lookups'!$AK$3:$AK$18,0),1),0)+IFERROR(INDEX('Scoring Lookups'!$AL$3:$AL$18,MATCH('Scoring Sheet'!AC24,'Scoring Lookups'!$AK$3:$AK$18,0),1),0))/(3-COUNTIF(Q24:AH24,"-")),"-")</f>
        <v>-</v>
      </c>
      <c r="AJ24" s="1009"/>
      <c r="AK24" s="1009"/>
      <c r="AL24" s="1010"/>
      <c r="AM24" s="373"/>
      <c r="AN24" s="51"/>
      <c r="AO24" s="51"/>
      <c r="AP24" s="51"/>
      <c r="AQ24" s="51"/>
      <c r="AR24" s="51"/>
      <c r="AS24" s="51"/>
      <c r="AT24" s="51"/>
      <c r="AU24" s="51"/>
      <c r="AV24" s="51"/>
      <c r="AW24" s="51"/>
      <c r="AX24" s="51"/>
      <c r="AY24" s="380"/>
      <c r="AZ24" s="51"/>
      <c r="BA24" s="51"/>
      <c r="BB24" s="51"/>
      <c r="BC24" s="51"/>
      <c r="BD24" s="51"/>
    </row>
    <row r="25" spans="1:57" ht="45" customHeight="1" thickBot="1" x14ac:dyDescent="0.3">
      <c r="A25" s="51"/>
      <c r="B25" s="948" t="str">
        <f>IF('SAFE-Senior SAFE Prog. Summary'!BN$31="Complete!",'SAFE-Senior SAFE Prog. Summary'!BN$23,"-")</f>
        <v>-</v>
      </c>
      <c r="C25" s="949"/>
      <c r="D25" s="949"/>
      <c r="E25" s="949"/>
      <c r="F25" s="949"/>
      <c r="G25" s="949"/>
      <c r="H25" s="949"/>
      <c r="I25" s="950" t="str">
        <f>IF('SAFE-Senior SAFE Prog. Summary'!BN$31="Complete!",'SAFE-Senior SAFE Prog. Summary'!BN$25*'SAFE-Senior SAFE Prog. Summary'!BN$26,"-")</f>
        <v>-</v>
      </c>
      <c r="J25" s="950"/>
      <c r="K25" s="950"/>
      <c r="L25" s="950"/>
      <c r="M25" s="950" t="str">
        <f>IF('SAFE-Senior SAFE Prog. Summary'!BN$31="Complete!",'SAFE-Senior SAFE Prog. Summary'!BN$25*'SAFE-Senior SAFE Prog. Summary'!BN$27,"-")</f>
        <v>-</v>
      </c>
      <c r="N25" s="950"/>
      <c r="O25" s="950"/>
      <c r="P25" s="950"/>
      <c r="Q25" s="949" t="str">
        <f>IF('SAFE-Senior SAFE Prog. Summary'!BN$31="Complete!",IF('SAFE-Senior SAFE Prog. Summary'!BN$28="","-",'SAFE-Senior SAFE Prog. Summary'!BN$28),"-")</f>
        <v>-</v>
      </c>
      <c r="R25" s="949"/>
      <c r="S25" s="949"/>
      <c r="T25" s="949"/>
      <c r="U25" s="949"/>
      <c r="V25" s="949"/>
      <c r="W25" s="949" t="str">
        <f>IF('SAFE-Senior SAFE Prog. Summary'!BN$31="Complete!",IF('SAFE-Senior SAFE Prog. Summary'!BN$29="","-",'SAFE-Senior SAFE Prog. Summary'!BN$29),"-")</f>
        <v>-</v>
      </c>
      <c r="X25" s="949"/>
      <c r="Y25" s="949"/>
      <c r="Z25" s="949"/>
      <c r="AA25" s="949"/>
      <c r="AB25" s="949"/>
      <c r="AC25" s="949" t="str">
        <f>IF('SAFE-Senior SAFE Prog. Summary'!BN$31="Complete!",IF('SAFE-Senior SAFE Prog. Summary'!BN$30="","-",'SAFE-Senior SAFE Prog. Summary'!BN$30),"-")</f>
        <v>-</v>
      </c>
      <c r="AD25" s="949"/>
      <c r="AE25" s="949"/>
      <c r="AF25" s="949"/>
      <c r="AG25" s="949"/>
      <c r="AH25" s="949"/>
      <c r="AI25" s="1002" t="str" cm="1">
        <f t="array" ref="AI25">IFERROR(IF(B25="-","-",VLOOKUP(MAX(IF('Scoring Lookups'!O$3:O$8&lt;='Scoring Sheet'!I25,'Scoring Lookups'!O$3:O$8,"Error")),'Scoring Lookups'!$O$3:$P$8,2,FALSE))+VLOOKUP(MAX(IF('Scoring Lookups'!M$3:M$8&lt;='Scoring Sheet'!M25,'Scoring Lookups'!M$3:M$8,"Error")),'Scoring Lookups'!$M$3:$N$8,2,FALSE)+(IFERROR(INDEX('Scoring Lookups'!$AL$3:$AL$18,MATCH('Scoring Sheet'!Q25,'Scoring Lookups'!$AK$3:$AK$18,0),1),0)+IFERROR(INDEX('Scoring Lookups'!$AL$3:$AL$18,MATCH('Scoring Sheet'!W25,'Scoring Lookups'!$AK$3:$AK$18,0),1),0)+IFERROR(INDEX('Scoring Lookups'!$AL$3:$AL$18,MATCH('Scoring Sheet'!AC25,'Scoring Lookups'!$AK$3:$AK$18,0),1),0))/(3-COUNTIF(Q25:AH25,"-")),"-")</f>
        <v>-</v>
      </c>
      <c r="AJ25" s="1002"/>
      <c r="AK25" s="1002"/>
      <c r="AL25" s="1003"/>
      <c r="AM25" s="373"/>
      <c r="AN25" s="51"/>
      <c r="AO25" s="51"/>
      <c r="AP25" s="51"/>
      <c r="AQ25" s="51"/>
      <c r="AR25" s="51"/>
      <c r="AS25" s="51"/>
      <c r="AT25" s="51"/>
      <c r="AU25" s="51"/>
      <c r="AV25" s="51"/>
      <c r="AW25" s="51"/>
      <c r="AX25" s="51"/>
      <c r="AY25" s="380"/>
      <c r="AZ25" s="51"/>
      <c r="BA25" s="51"/>
      <c r="BB25" s="51"/>
      <c r="BC25" s="51"/>
      <c r="BD25" s="51"/>
    </row>
    <row r="26" spans="1:57" ht="45" customHeight="1" thickBot="1" x14ac:dyDescent="0.3">
      <c r="A26" s="51"/>
      <c r="B26" s="57"/>
      <c r="C26" s="57"/>
      <c r="D26" s="57"/>
      <c r="E26" s="57"/>
      <c r="F26" s="57"/>
      <c r="G26" s="57"/>
      <c r="H26" s="57"/>
      <c r="I26" s="57"/>
      <c r="J26" s="57"/>
      <c r="K26" s="57"/>
      <c r="L26" s="57"/>
      <c r="M26" s="57"/>
      <c r="N26" s="57"/>
      <c r="O26" s="57"/>
      <c r="P26" s="57"/>
      <c r="Q26" s="57"/>
      <c r="R26" s="57"/>
      <c r="S26" s="57"/>
      <c r="T26" s="57"/>
      <c r="U26" s="57"/>
      <c r="V26" s="57"/>
      <c r="W26" s="57"/>
      <c r="X26" s="57"/>
      <c r="Y26" s="57"/>
      <c r="Z26" s="57"/>
      <c r="AA26" s="57"/>
      <c r="AB26" s="57"/>
      <c r="AC26" s="1004" t="s">
        <v>2969</v>
      </c>
      <c r="AD26" s="1005"/>
      <c r="AE26" s="1005"/>
      <c r="AF26" s="1005"/>
      <c r="AG26" s="1005"/>
      <c r="AH26" s="1005"/>
      <c r="AI26" s="1006">
        <f>SUM(AI21:AL25)</f>
        <v>0</v>
      </c>
      <c r="AJ26" s="1006"/>
      <c r="AK26" s="1006"/>
      <c r="AL26" s="1007"/>
      <c r="AM26" s="57"/>
      <c r="AN26" s="51"/>
      <c r="AO26" s="51"/>
      <c r="AP26" s="51"/>
      <c r="AQ26" s="51"/>
      <c r="AR26" s="51"/>
      <c r="AS26" s="51"/>
      <c r="AT26" s="51"/>
      <c r="AU26" s="51"/>
      <c r="AV26" s="51"/>
      <c r="AW26" s="51"/>
      <c r="AX26" s="51"/>
      <c r="AY26" s="380"/>
      <c r="AZ26" s="51"/>
      <c r="BA26" s="51"/>
      <c r="BB26" s="51"/>
      <c r="BC26" s="51"/>
      <c r="BD26" s="51"/>
    </row>
    <row r="27" spans="1:57" ht="15.75" thickBot="1" x14ac:dyDescent="0.3">
      <c r="A27" s="51"/>
      <c r="B27" s="57"/>
      <c r="C27" s="57"/>
      <c r="D27" s="57"/>
      <c r="E27" s="57"/>
      <c r="F27" s="57"/>
      <c r="G27" s="57"/>
      <c r="H27" s="57"/>
      <c r="I27" s="57"/>
      <c r="J27" s="57"/>
      <c r="K27" s="57"/>
      <c r="L27" s="57"/>
      <c r="M27" s="57"/>
      <c r="N27" s="57"/>
      <c r="O27" s="57"/>
      <c r="P27" s="57"/>
      <c r="Q27" s="57"/>
      <c r="R27" s="57"/>
      <c r="S27" s="57"/>
      <c r="T27" s="57"/>
      <c r="U27" s="57"/>
      <c r="V27" s="57"/>
      <c r="W27" s="57"/>
      <c r="X27" s="57"/>
      <c r="Y27" s="57"/>
      <c r="Z27" s="57"/>
      <c r="AA27" s="57"/>
      <c r="AB27" s="57"/>
      <c r="AC27" s="57"/>
      <c r="AD27" s="57"/>
      <c r="AE27" s="57"/>
      <c r="AF27" s="57"/>
      <c r="AG27" s="57"/>
      <c r="AH27" s="57"/>
      <c r="AI27" s="57"/>
      <c r="AJ27" s="57"/>
      <c r="AK27" s="57"/>
      <c r="AL27" s="57"/>
      <c r="AM27" s="57"/>
      <c r="AN27" s="57"/>
      <c r="AO27" s="57"/>
      <c r="AP27" s="57"/>
      <c r="AQ27" s="57"/>
      <c r="AR27" s="57"/>
      <c r="AS27" s="57"/>
      <c r="AT27" s="57"/>
      <c r="AU27" s="57"/>
      <c r="AV27" s="57"/>
      <c r="AW27" s="57"/>
      <c r="AX27" s="51"/>
      <c r="AY27" s="380"/>
      <c r="AZ27" s="51"/>
      <c r="BA27" s="51"/>
      <c r="BB27" s="51"/>
      <c r="BC27" s="51"/>
      <c r="BD27" s="51"/>
    </row>
    <row r="28" spans="1:57" ht="24" customHeight="1" thickBot="1" x14ac:dyDescent="0.3">
      <c r="A28" s="51"/>
      <c r="B28" s="917" t="s">
        <v>2975</v>
      </c>
      <c r="C28" s="918"/>
      <c r="D28" s="918"/>
      <c r="E28" s="918"/>
      <c r="F28" s="918"/>
      <c r="G28" s="918"/>
      <c r="H28" s="918"/>
      <c r="I28" s="918"/>
      <c r="J28" s="918"/>
      <c r="K28" s="918"/>
      <c r="L28" s="918"/>
      <c r="M28" s="918"/>
      <c r="N28" s="918"/>
      <c r="O28" s="918"/>
      <c r="P28" s="918"/>
      <c r="Q28" s="918"/>
      <c r="R28" s="918"/>
      <c r="S28" s="918"/>
      <c r="T28" s="918"/>
      <c r="U28" s="918"/>
      <c r="V28" s="918"/>
      <c r="W28" s="918"/>
      <c r="X28" s="918"/>
      <c r="Y28" s="918"/>
      <c r="Z28" s="918"/>
      <c r="AA28" s="918"/>
      <c r="AB28" s="918"/>
      <c r="AC28" s="918"/>
      <c r="AD28" s="918"/>
      <c r="AE28" s="919"/>
      <c r="AF28" s="370"/>
      <c r="AG28" s="917" t="s">
        <v>2976</v>
      </c>
      <c r="AH28" s="918"/>
      <c r="AI28" s="918"/>
      <c r="AJ28" s="918"/>
      <c r="AK28" s="918"/>
      <c r="AL28" s="918"/>
      <c r="AM28" s="918"/>
      <c r="AN28" s="918"/>
      <c r="AO28" s="918"/>
      <c r="AP28" s="919"/>
      <c r="AQ28" s="51"/>
      <c r="AR28" s="908" t="s">
        <v>2977</v>
      </c>
      <c r="AS28" s="909"/>
      <c r="AT28" s="909"/>
      <c r="AU28" s="909"/>
      <c r="AV28" s="909"/>
      <c r="AW28" s="909"/>
      <c r="AX28" s="909"/>
      <c r="AY28" s="909"/>
      <c r="AZ28" s="909"/>
      <c r="BA28" s="909"/>
      <c r="BB28" s="909"/>
      <c r="BC28" s="910"/>
      <c r="BD28" s="51"/>
    </row>
    <row r="29" spans="1:57" ht="15.75" customHeight="1" thickBot="1" x14ac:dyDescent="0.3">
      <c r="A29" s="51"/>
      <c r="B29" s="898" t="s">
        <v>2978</v>
      </c>
      <c r="C29" s="896"/>
      <c r="D29" s="896"/>
      <c r="E29" s="897"/>
      <c r="F29" s="895" t="s">
        <v>2974</v>
      </c>
      <c r="G29" s="896"/>
      <c r="H29" s="896"/>
      <c r="I29" s="896"/>
      <c r="J29" s="896"/>
      <c r="K29" s="897"/>
      <c r="L29" s="895" t="s">
        <v>2979</v>
      </c>
      <c r="M29" s="896"/>
      <c r="N29" s="896"/>
      <c r="O29" s="896"/>
      <c r="P29" s="896"/>
      <c r="Q29" s="896"/>
      <c r="R29" s="896"/>
      <c r="S29" s="896"/>
      <c r="T29" s="896"/>
      <c r="U29" s="896"/>
      <c r="V29" s="896"/>
      <c r="W29" s="896"/>
      <c r="X29" s="896"/>
      <c r="Y29" s="896"/>
      <c r="Z29" s="896"/>
      <c r="AA29" s="896"/>
      <c r="AB29" s="896"/>
      <c r="AC29" s="896"/>
      <c r="AD29" s="896"/>
      <c r="AE29" s="927"/>
      <c r="AF29" s="371"/>
      <c r="AG29" s="920" t="s">
        <v>2980</v>
      </c>
      <c r="AH29" s="921"/>
      <c r="AI29" s="921"/>
      <c r="AJ29" s="921"/>
      <c r="AK29" s="921"/>
      <c r="AL29" s="895" t="s">
        <v>2974</v>
      </c>
      <c r="AM29" s="896"/>
      <c r="AN29" s="896"/>
      <c r="AO29" s="896"/>
      <c r="AP29" s="927"/>
      <c r="AQ29" s="51"/>
      <c r="AR29" s="902" t="s">
        <v>2981</v>
      </c>
      <c r="AS29" s="903"/>
      <c r="AT29" s="903"/>
      <c r="AU29" s="903"/>
      <c r="AV29" s="903"/>
      <c r="AW29" s="903"/>
      <c r="AX29" s="904"/>
      <c r="AY29" s="996" t="s">
        <v>2974</v>
      </c>
      <c r="AZ29" s="996"/>
      <c r="BA29" s="996"/>
      <c r="BB29" s="996"/>
      <c r="BC29" s="997"/>
      <c r="BD29" s="51"/>
    </row>
    <row r="30" spans="1:57" ht="31.5" customHeight="1" thickBot="1" x14ac:dyDescent="0.3">
      <c r="A30" s="51"/>
      <c r="B30" s="889" t="s">
        <v>2324</v>
      </c>
      <c r="C30" s="890"/>
      <c r="D30" s="890"/>
      <c r="E30" s="891"/>
      <c r="F30" s="892"/>
      <c r="G30" s="893"/>
      <c r="H30" s="893"/>
      <c r="I30" s="893"/>
      <c r="J30" s="893"/>
      <c r="K30" s="894"/>
      <c r="L30" s="914"/>
      <c r="M30" s="915"/>
      <c r="N30" s="915"/>
      <c r="O30" s="915"/>
      <c r="P30" s="915"/>
      <c r="Q30" s="915"/>
      <c r="R30" s="915"/>
      <c r="S30" s="915"/>
      <c r="T30" s="915"/>
      <c r="U30" s="915"/>
      <c r="V30" s="915"/>
      <c r="W30" s="915"/>
      <c r="X30" s="915"/>
      <c r="Y30" s="915"/>
      <c r="Z30" s="915"/>
      <c r="AA30" s="915"/>
      <c r="AB30" s="915"/>
      <c r="AC30" s="915"/>
      <c r="AD30" s="915"/>
      <c r="AE30" s="916"/>
      <c r="AF30" s="374"/>
      <c r="AG30" s="922"/>
      <c r="AH30" s="923"/>
      <c r="AI30" s="923"/>
      <c r="AJ30" s="923"/>
      <c r="AK30" s="923"/>
      <c r="AL30" s="924" t="str">
        <f>IF('Scoring Sheet'!AG30="Yes",'Scoring Lookups'!AN3,IF(AG30="","-",0))</f>
        <v>-</v>
      </c>
      <c r="AM30" s="925"/>
      <c r="AN30" s="925"/>
      <c r="AO30" s="925"/>
      <c r="AP30" s="926"/>
      <c r="AQ30" s="51"/>
      <c r="AR30" s="905"/>
      <c r="AS30" s="906"/>
      <c r="AT30" s="906"/>
      <c r="AU30" s="906"/>
      <c r="AV30" s="906"/>
      <c r="AW30" s="906"/>
      <c r="AX30" s="907"/>
      <c r="AY30" s="998"/>
      <c r="AZ30" s="998"/>
      <c r="BA30" s="998"/>
      <c r="BB30" s="998"/>
      <c r="BC30" s="999"/>
      <c r="BD30" s="51"/>
    </row>
    <row r="31" spans="1:57" ht="31.5" customHeight="1" thickBot="1" x14ac:dyDescent="0.3">
      <c r="A31" s="51"/>
      <c r="B31" s="886" t="s">
        <v>2325</v>
      </c>
      <c r="C31" s="887"/>
      <c r="D31" s="887"/>
      <c r="E31" s="888"/>
      <c r="F31" s="883"/>
      <c r="G31" s="884"/>
      <c r="H31" s="884"/>
      <c r="I31" s="884"/>
      <c r="J31" s="884"/>
      <c r="K31" s="885"/>
      <c r="L31" s="911"/>
      <c r="M31" s="912"/>
      <c r="N31" s="912"/>
      <c r="O31" s="912"/>
      <c r="P31" s="912"/>
      <c r="Q31" s="912"/>
      <c r="R31" s="912"/>
      <c r="S31" s="912"/>
      <c r="T31" s="912"/>
      <c r="U31" s="912"/>
      <c r="V31" s="912"/>
      <c r="W31" s="912"/>
      <c r="X31" s="912"/>
      <c r="Y31" s="912"/>
      <c r="Z31" s="912"/>
      <c r="AA31" s="912"/>
      <c r="AB31" s="912"/>
      <c r="AC31" s="912"/>
      <c r="AD31" s="912"/>
      <c r="AE31" s="913"/>
      <c r="AF31" s="372"/>
      <c r="AG31" s="51"/>
      <c r="AH31" s="51"/>
      <c r="AI31" s="51"/>
      <c r="AJ31" s="51"/>
      <c r="AK31" s="51"/>
      <c r="AL31" s="51"/>
      <c r="AM31" s="51"/>
      <c r="AN31" s="51"/>
      <c r="AO31" s="51"/>
      <c r="AP31" s="51"/>
      <c r="AQ31" s="51"/>
      <c r="AR31" s="899">
        <f>IF(AND(COUNTBLANK('Cover Sheet'!I34)+COUNTBLANK('Cover Sheet'!AC34)+COUNTBLANK('Cover Sheet'!AI36)+COUNTBLANK('Cover Sheet'!AI38)+COUNTBLANK('Cover Sheet'!I38)=0,COUNTIF('Cover Sheet'!AD40:AD42,"Yes")&gt;0),1,0)+IF(AND(COUNTBLANK('Cover Sheet'!I46)+COUNTBLANK('Cover Sheet'!AC46)+COUNTBLANK('Cover Sheet'!AI48)+COUNTBLANK('Cover Sheet'!AI50)+COUNTBLANK('Cover Sheet'!I50)=0,COUNTIF('Cover Sheet'!AD52:AD54,"Yes")&gt;0),1,0)+IF(AND(COUNTBLANK('Cover Sheet'!I58)+COUNTBLANK('Cover Sheet'!AC58)+COUNTBLANK('Cover Sheet'!AI60)+COUNTBLANK('Cover Sheet'!AI62)+COUNTBLANK('Cover Sheet'!I62)=0,COUNTIF('Cover Sheet'!AD64:AD66,"Yes")&gt;0),1,0)</f>
        <v>0</v>
      </c>
      <c r="AS31" s="900"/>
      <c r="AT31" s="900"/>
      <c r="AU31" s="900"/>
      <c r="AV31" s="900"/>
      <c r="AW31" s="900"/>
      <c r="AX31" s="901"/>
      <c r="AY31" s="1000">
        <f>VLOOKUP(AR31,'Scoring Lookups'!R3:S6,2,FALSE)</f>
        <v>0</v>
      </c>
      <c r="AZ31" s="900"/>
      <c r="BA31" s="900"/>
      <c r="BB31" s="900"/>
      <c r="BC31" s="1001"/>
      <c r="BD31" s="51"/>
    </row>
    <row r="32" spans="1:57" ht="19.5" customHeight="1" thickBot="1" x14ac:dyDescent="0.3">
      <c r="A32" s="51"/>
      <c r="B32" s="877" t="s">
        <v>2969</v>
      </c>
      <c r="C32" s="878"/>
      <c r="D32" s="878"/>
      <c r="E32" s="879"/>
      <c r="F32" s="880">
        <f>SUM(F30:K31)</f>
        <v>0</v>
      </c>
      <c r="G32" s="881"/>
      <c r="H32" s="881"/>
      <c r="I32" s="881"/>
      <c r="J32" s="881"/>
      <c r="K32" s="882"/>
      <c r="L32" s="57"/>
      <c r="M32" s="57"/>
      <c r="N32" s="57"/>
      <c r="O32" s="57"/>
      <c r="P32" s="57"/>
      <c r="Q32" s="57"/>
      <c r="R32" s="57"/>
      <c r="S32" s="57"/>
      <c r="T32" s="57"/>
      <c r="U32" s="57"/>
      <c r="V32" s="57"/>
      <c r="W32" s="57"/>
      <c r="X32" s="57"/>
      <c r="Y32" s="57"/>
      <c r="Z32" s="57"/>
      <c r="AA32" s="57"/>
      <c r="AB32" s="57"/>
      <c r="AC32" s="57"/>
      <c r="AD32" s="57"/>
      <c r="AE32" s="57"/>
      <c r="AF32" s="57"/>
      <c r="AG32" s="57"/>
      <c r="AH32" s="57"/>
      <c r="AI32" s="57"/>
      <c r="AJ32" s="57"/>
      <c r="AK32" s="57"/>
      <c r="AL32" s="57"/>
      <c r="AM32" s="57"/>
      <c r="AN32" s="57"/>
      <c r="AO32" s="57"/>
      <c r="AP32" s="57"/>
      <c r="AQ32" s="57"/>
      <c r="AR32" s="57"/>
      <c r="AS32" s="57"/>
      <c r="AT32" s="57"/>
      <c r="AU32" s="51"/>
      <c r="AV32" s="380"/>
      <c r="AW32" s="51"/>
      <c r="AX32" s="51"/>
      <c r="AY32" s="51"/>
      <c r="AZ32" s="51"/>
      <c r="BA32" s="51"/>
      <c r="BB32" s="51"/>
      <c r="BC32" s="51"/>
      <c r="BD32" s="51"/>
    </row>
    <row r="33" spans="1:56" x14ac:dyDescent="0.25">
      <c r="A33" s="51"/>
      <c r="B33" s="57"/>
      <c r="C33" s="57"/>
      <c r="D33" s="57"/>
      <c r="E33" s="57"/>
      <c r="F33" s="57"/>
      <c r="G33" s="57"/>
      <c r="H33" s="57"/>
      <c r="I33" s="57"/>
      <c r="J33" s="57"/>
      <c r="K33" s="57"/>
      <c r="L33" s="57"/>
      <c r="M33" s="57"/>
      <c r="N33" s="57"/>
      <c r="O33" s="57"/>
      <c r="P33" s="57"/>
      <c r="Q33" s="57"/>
      <c r="R33" s="57"/>
      <c r="S33" s="57"/>
      <c r="T33" s="57"/>
      <c r="U33" s="57"/>
      <c r="V33" s="57"/>
      <c r="W33" s="57"/>
      <c r="X33" s="57"/>
      <c r="Y33" s="57"/>
      <c r="Z33" s="57"/>
      <c r="AA33" s="57"/>
      <c r="AB33" s="57"/>
      <c r="AC33" s="57"/>
      <c r="AD33" s="57"/>
      <c r="AE33" s="57"/>
      <c r="AF33" s="57"/>
      <c r="AG33" s="57"/>
      <c r="AH33" s="57"/>
      <c r="AI33" s="57"/>
      <c r="AJ33" s="57"/>
      <c r="AK33" s="57"/>
      <c r="AL33" s="57"/>
      <c r="AM33" s="57"/>
      <c r="AN33" s="57"/>
      <c r="AO33" s="57"/>
      <c r="AP33" s="57"/>
      <c r="AQ33" s="57"/>
      <c r="AR33" s="57"/>
      <c r="AS33" s="57"/>
      <c r="AT33" s="57"/>
      <c r="AU33" s="57"/>
      <c r="AV33" s="57"/>
      <c r="AW33" s="57"/>
      <c r="AX33" s="51"/>
      <c r="AY33" s="380"/>
      <c r="AZ33" s="51"/>
      <c r="BA33" s="51"/>
      <c r="BB33" s="51"/>
      <c r="BC33" s="51"/>
      <c r="BD33" s="51"/>
    </row>
  </sheetData>
  <sheetProtection sheet="1" selectLockedCells="1"/>
  <mergeCells count="149">
    <mergeCell ref="AY29:BC30"/>
    <mergeCell ref="AY31:BC31"/>
    <mergeCell ref="AI25:AL25"/>
    <mergeCell ref="AC26:AH26"/>
    <mergeCell ref="AI26:AL26"/>
    <mergeCell ref="AY11:BC11"/>
    <mergeCell ref="V7:AF7"/>
    <mergeCell ref="AG7:AP7"/>
    <mergeCell ref="AI22:AL22"/>
    <mergeCell ref="AI23:AL23"/>
    <mergeCell ref="AI24:AL24"/>
    <mergeCell ref="AM11:AR11"/>
    <mergeCell ref="AS11:AX11"/>
    <mergeCell ref="AY12:BC12"/>
    <mergeCell ref="AS12:AX12"/>
    <mergeCell ref="AM12:AR12"/>
    <mergeCell ref="AG12:AL12"/>
    <mergeCell ref="AS17:AX17"/>
    <mergeCell ref="AY17:BC17"/>
    <mergeCell ref="AY14:BC14"/>
    <mergeCell ref="AY15:BC15"/>
    <mergeCell ref="AY16:BC16"/>
    <mergeCell ref="AS13:AX13"/>
    <mergeCell ref="AS14:AX14"/>
    <mergeCell ref="G11:K11"/>
    <mergeCell ref="AG15:AL15"/>
    <mergeCell ref="AA13:AF13"/>
    <mergeCell ref="AA12:AF12"/>
    <mergeCell ref="AG16:AL16"/>
    <mergeCell ref="V13:Z13"/>
    <mergeCell ref="V14:Z14"/>
    <mergeCell ref="V15:Z15"/>
    <mergeCell ref="B11:F11"/>
    <mergeCell ref="B12:F12"/>
    <mergeCell ref="Q12:U12"/>
    <mergeCell ref="AG11:AL11"/>
    <mergeCell ref="G12:K12"/>
    <mergeCell ref="L11:P11"/>
    <mergeCell ref="L12:P12"/>
    <mergeCell ref="Q11:U11"/>
    <mergeCell ref="V11:Z11"/>
    <mergeCell ref="V12:Z12"/>
    <mergeCell ref="G13:K13"/>
    <mergeCell ref="G14:K14"/>
    <mergeCell ref="G15:K15"/>
    <mergeCell ref="G16:K16"/>
    <mergeCell ref="B13:F13"/>
    <mergeCell ref="B14:F14"/>
    <mergeCell ref="B15:F15"/>
    <mergeCell ref="B16:F16"/>
    <mergeCell ref="L13:P13"/>
    <mergeCell ref="AA11:AF11"/>
    <mergeCell ref="AS3:AX3"/>
    <mergeCell ref="AY3:BA3"/>
    <mergeCell ref="AY5:BA5"/>
    <mergeCell ref="AY7:BA7"/>
    <mergeCell ref="V3:AF3"/>
    <mergeCell ref="V5:AF5"/>
    <mergeCell ref="AG3:AK3"/>
    <mergeCell ref="AG5:AK5"/>
    <mergeCell ref="B3:J3"/>
    <mergeCell ref="AS5:AX5"/>
    <mergeCell ref="AS7:AX7"/>
    <mergeCell ref="V16:Z16"/>
    <mergeCell ref="Q13:U13"/>
    <mergeCell ref="Q14:U14"/>
    <mergeCell ref="Q15:U15"/>
    <mergeCell ref="Q16:U16"/>
    <mergeCell ref="L14:P14"/>
    <mergeCell ref="L15:P15"/>
    <mergeCell ref="L16:P16"/>
    <mergeCell ref="AY13:BC13"/>
    <mergeCell ref="AS15:AX15"/>
    <mergeCell ref="AS16:AX16"/>
    <mergeCell ref="AM13:AR13"/>
    <mergeCell ref="AM14:AR14"/>
    <mergeCell ref="AM15:AR15"/>
    <mergeCell ref="AM16:AR16"/>
    <mergeCell ref="AG13:AL13"/>
    <mergeCell ref="AG14:AL14"/>
    <mergeCell ref="W24:AB24"/>
    <mergeCell ref="AC24:AH24"/>
    <mergeCell ref="AA16:AF16"/>
    <mergeCell ref="AA15:AF15"/>
    <mergeCell ref="AA14:AF14"/>
    <mergeCell ref="AT20:AX20"/>
    <mergeCell ref="B25:H25"/>
    <mergeCell ref="I25:L25"/>
    <mergeCell ref="M25:P25"/>
    <mergeCell ref="Q25:V25"/>
    <mergeCell ref="W25:AB25"/>
    <mergeCell ref="AC25:AH25"/>
    <mergeCell ref="B22:H22"/>
    <mergeCell ref="I22:L22"/>
    <mergeCell ref="M22:P22"/>
    <mergeCell ref="Q22:V22"/>
    <mergeCell ref="W22:AB22"/>
    <mergeCell ref="AC22:AH22"/>
    <mergeCell ref="B23:H23"/>
    <mergeCell ref="I23:L23"/>
    <mergeCell ref="M23:P23"/>
    <mergeCell ref="Q23:V23"/>
    <mergeCell ref="W23:AB23"/>
    <mergeCell ref="AC23:AH23"/>
    <mergeCell ref="B20:H20"/>
    <mergeCell ref="M20:P20"/>
    <mergeCell ref="Q20:V20"/>
    <mergeCell ref="W20:AB20"/>
    <mergeCell ref="AC20:AH20"/>
    <mergeCell ref="I20:L20"/>
    <mergeCell ref="AI20:AL20"/>
    <mergeCell ref="B24:H24"/>
    <mergeCell ref="I24:L24"/>
    <mergeCell ref="M24:P24"/>
    <mergeCell ref="Q24:V24"/>
    <mergeCell ref="B21:H21"/>
    <mergeCell ref="AY20:BC20"/>
    <mergeCell ref="AT21:AX21"/>
    <mergeCell ref="AI21:AL21"/>
    <mergeCell ref="AC21:AH21"/>
    <mergeCell ref="W21:AB21"/>
    <mergeCell ref="Q21:V21"/>
    <mergeCell ref="M21:P21"/>
    <mergeCell ref="I21:L21"/>
    <mergeCell ref="AY21:BC21"/>
    <mergeCell ref="B10:BC10"/>
    <mergeCell ref="B1:BC1"/>
    <mergeCell ref="K3:T3"/>
    <mergeCell ref="B19:BC19"/>
    <mergeCell ref="B32:E32"/>
    <mergeCell ref="F32:K32"/>
    <mergeCell ref="F31:K31"/>
    <mergeCell ref="B31:E31"/>
    <mergeCell ref="B30:E30"/>
    <mergeCell ref="F30:K30"/>
    <mergeCell ref="F29:K29"/>
    <mergeCell ref="B29:E29"/>
    <mergeCell ref="AR31:AX31"/>
    <mergeCell ref="AR29:AX30"/>
    <mergeCell ref="AR28:BC28"/>
    <mergeCell ref="L31:AE31"/>
    <mergeCell ref="L30:AE30"/>
    <mergeCell ref="AG28:AP28"/>
    <mergeCell ref="AG29:AK29"/>
    <mergeCell ref="AG30:AK30"/>
    <mergeCell ref="AL30:AP30"/>
    <mergeCell ref="AL29:AP29"/>
    <mergeCell ref="L29:AE29"/>
    <mergeCell ref="B28:AE28"/>
  </mergeCells>
  <phoneticPr fontId="11" type="noConversion"/>
  <pageMargins left="0.25" right="0.25" top="0.25" bottom="0.25" header="0.05" footer="0.05"/>
  <pageSetup scale="78" fitToHeight="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D8400232-2FDD-4CCF-BEE2-2187A49E3D37}">
          <x14:formula1>
            <xm:f>'Scoring Lookups'!$Q$3:$Q$12</xm:f>
          </x14:formula1>
          <xm:sqref>F30:F31</xm:sqref>
        </x14:dataValidation>
        <x14:dataValidation type="list" allowBlank="1" showInputMessage="1" showErrorMessage="1" xr:uid="{88472888-7DB1-4551-BD80-461B6C3CA9FC}">
          <x14:formula1>
            <xm:f>'Lookup Key'!V3:V4</xm:f>
          </x14:formula1>
          <xm:sqref>AG30:AK30</xm:sqref>
        </x14:dataValidation>
      </x14:dataValidations>
    </ext>
  </extLst>
</worksheet>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Cover Sheet</vt:lpstr>
      <vt:lpstr>Joint Applicants</vt:lpstr>
      <vt:lpstr>School Selections</vt:lpstr>
      <vt:lpstr>SAFE-Senior SAFE Prog. Summary</vt:lpstr>
      <vt:lpstr>School Enrollment Data</vt:lpstr>
      <vt:lpstr>Budget Worksheet</vt:lpstr>
      <vt:lpstr>Signature Page</vt:lpstr>
      <vt:lpstr>Lookup Key</vt:lpstr>
      <vt:lpstr>Scoring Sheet</vt:lpstr>
      <vt:lpstr>Allowable Items List</vt:lpstr>
      <vt:lpstr>Scoring Lookups</vt:lpstr>
      <vt:lpstr>'Lookup Key'!_Hlk144988774</vt:lpstr>
      <vt:lpstr>'Joint Applicants'!_Toc89057699</vt:lpstr>
      <vt:lpstr>'Budget Worksheet'!Print_Area</vt:lpstr>
      <vt:lpstr>'Cover Sheet'!Print_Area</vt:lpstr>
      <vt:lpstr>'Joint Applicants'!Print_Area</vt:lpstr>
      <vt:lpstr>'SAFE-Senior SAFE Prog. Summary'!Print_Area</vt:lpstr>
      <vt:lpstr>'School Selections'!Print_Area</vt:lpstr>
      <vt:lpstr>'Scoring Sheet'!Print_Area</vt:lpstr>
      <vt:lpstr>'Signature Page'!Print_Area</vt:lpstr>
    </vt:vector>
  </TitlesOfParts>
  <Manager/>
  <Company>Commonwealth of Massachusetts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Executive Office of Public Safety</dc:creator>
  <cp:keywords/>
  <dc:description/>
  <cp:lastModifiedBy>Hedlund, Sheryl (DFS)</cp:lastModifiedBy>
  <cp:revision/>
  <cp:lastPrinted>2026-06-29T19:23:59Z</cp:lastPrinted>
  <dcterms:created xsi:type="dcterms:W3CDTF">2020-08-24T16:49:27Z</dcterms:created>
  <dcterms:modified xsi:type="dcterms:W3CDTF">2026-09-09T14:48:24Z</dcterms:modified>
  <cp:category/>
  <cp:contentStatus/>
</cp:coreProperties>
</file>