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chael_dibara_mass_gov/Documents/Documents/Gap IV/RFR/"/>
    </mc:Choice>
  </mc:AlternateContent>
  <xr:revisionPtr revIDLastSave="47" documentId="8_{80FB8A14-8CC5-47A2-A059-EFE9E62AFBE7}" xr6:coauthVersionLast="47" xr6:coauthVersionMax="47" xr10:uidLastSave="{90EFC547-9E81-4478-BDDA-68F09886665A}"/>
  <bookViews>
    <workbookView xWindow="-120" yWindow="-16320" windowWidth="29040" windowHeight="15720" xr2:uid="{00000000-000D-0000-FFFF-FFFF00000000}"/>
  </bookViews>
  <sheets>
    <sheet name="App C_NP_Sm Biz_Application" sheetId="4" r:id="rId1"/>
    <sheet name="App C_NP_Sm Biz_Revision_1" sheetId="1" r:id="rId2"/>
    <sheet name="App C_NP_Sm Biz_Revision_2" sheetId="5" r:id="rId3"/>
  </sheets>
  <definedNames>
    <definedName name="_ftn1" localSheetId="0">'App C_NP_Sm Biz_Application'!$B$20</definedName>
    <definedName name="_ftn1" localSheetId="1">'App C_NP_Sm Biz_Revision_1'!$B$20</definedName>
    <definedName name="_ftn1" localSheetId="2">'App C_NP_Sm Biz_Revision_2'!$B$20</definedName>
    <definedName name="_ftnref1" localSheetId="0">'App C_NP_Sm Biz_Application'!$M$6</definedName>
    <definedName name="_ftnref1" localSheetId="1">'App C_NP_Sm Biz_Revision_1'!$M$6</definedName>
    <definedName name="_ftnref1" localSheetId="2">'App C_NP_Sm Biz_Revision_2'!$M$6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5" l="1"/>
  <c r="K17" i="5"/>
  <c r="J17" i="5"/>
  <c r="I17" i="5"/>
  <c r="H17" i="5"/>
  <c r="G17" i="5"/>
  <c r="F17" i="5"/>
  <c r="E17" i="5"/>
  <c r="K10" i="5"/>
  <c r="L10" i="5" s="1"/>
  <c r="K9" i="5"/>
  <c r="L9" i="5" s="1"/>
  <c r="K8" i="5"/>
  <c r="L8" i="5" s="1"/>
  <c r="K7" i="5"/>
  <c r="L7" i="5" s="1"/>
  <c r="O17" i="4"/>
  <c r="K17" i="4"/>
  <c r="J17" i="4"/>
  <c r="I17" i="4"/>
  <c r="H17" i="4"/>
  <c r="G17" i="4"/>
  <c r="F17" i="4"/>
  <c r="E17" i="4"/>
  <c r="K10" i="4"/>
  <c r="L10" i="4" s="1"/>
  <c r="K9" i="4"/>
  <c r="L9" i="4" s="1"/>
  <c r="M8" i="4"/>
  <c r="L8" i="4"/>
  <c r="N8" i="4" s="1"/>
  <c r="K8" i="4"/>
  <c r="K7" i="4"/>
  <c r="L7" i="4" s="1"/>
  <c r="K10" i="1"/>
  <c r="K9" i="1"/>
  <c r="K8" i="1"/>
  <c r="K7" i="1"/>
  <c r="O17" i="1"/>
  <c r="N10" i="5" l="1"/>
  <c r="M10" i="5"/>
  <c r="N7" i="5"/>
  <c r="M7" i="5"/>
  <c r="L17" i="5"/>
  <c r="M8" i="5"/>
  <c r="N8" i="5"/>
  <c r="M9" i="5"/>
  <c r="N9" i="5"/>
  <c r="N7" i="4"/>
  <c r="N17" i="4" s="1"/>
  <c r="N18" i="4" s="1"/>
  <c r="L17" i="4"/>
  <c r="M7" i="4"/>
  <c r="M10" i="4"/>
  <c r="N10" i="4"/>
  <c r="N9" i="4"/>
  <c r="M9" i="4"/>
  <c r="K17" i="1"/>
  <c r="L7" i="1"/>
  <c r="M7" i="1" s="1"/>
  <c r="L10" i="1"/>
  <c r="M10" i="1" s="1"/>
  <c r="L9" i="1"/>
  <c r="M9" i="1" s="1"/>
  <c r="L8" i="1"/>
  <c r="M8" i="1" s="1"/>
  <c r="J17" i="1"/>
  <c r="E17" i="1"/>
  <c r="F17" i="1"/>
  <c r="G17" i="1"/>
  <c r="I17" i="1"/>
  <c r="H17" i="1"/>
  <c r="M17" i="5" l="1"/>
  <c r="M18" i="5" s="1"/>
  <c r="L18" i="5" s="1"/>
  <c r="N17" i="5"/>
  <c r="N18" i="5" s="1"/>
  <c r="M17" i="4"/>
  <c r="M18" i="4" s="1"/>
  <c r="L18" i="4" s="1"/>
  <c r="N7" i="1"/>
  <c r="N9" i="1"/>
  <c r="N10" i="1"/>
  <c r="N8" i="1"/>
  <c r="L17" i="1"/>
  <c r="M17" i="1"/>
  <c r="N17" i="1" l="1"/>
  <c r="N18" i="1" s="1"/>
  <c r="M18" i="1"/>
  <c r="L18" i="1" l="1"/>
</calcChain>
</file>

<file path=xl/sharedStrings.xml><?xml version="1.0" encoding="utf-8"?>
<sst xmlns="http://schemas.openxmlformats.org/spreadsheetml/2006/main" count="99" uniqueCount="32">
  <si>
    <t>Projected Annual Natural Gas Savings (therms)</t>
  </si>
  <si>
    <r>
      <t xml:space="preserve">Nonprofit and Private Small Business </t>
    </r>
    <r>
      <rPr>
        <b/>
        <sz val="12"/>
        <color rgb="FFFF0000"/>
        <rFont val="Times New Roman"/>
        <family val="1"/>
      </rPr>
      <t>Sample</t>
    </r>
    <r>
      <rPr>
        <sz val="12"/>
        <color rgb="FFFF0000"/>
        <rFont val="Times New Roman"/>
        <family val="1"/>
      </rPr>
      <t>:</t>
    </r>
    <r>
      <rPr>
        <sz val="12"/>
        <color rgb="FF00000A"/>
        <rFont val="Times New Roman"/>
        <family val="1"/>
      </rPr>
      <t xml:space="preserve">  Please fill in based on your project parameters</t>
    </r>
  </si>
  <si>
    <t>Estimated Project Completion Date</t>
  </si>
  <si>
    <t>Projected Annual Electricity Savings or Renewable Energy Generation (kWh)</t>
  </si>
  <si>
    <t>Projected Annual Cost Savings ($)</t>
  </si>
  <si>
    <r>
      <t>Energy Utility Incentives</t>
    </r>
    <r>
      <rPr>
        <sz val="9"/>
        <color rgb="FF00000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>($)</t>
    </r>
  </si>
  <si>
    <t>Entity Cost Share ($) Minimum 10%[1]</t>
  </si>
  <si>
    <t>Gap Grant Funding Request ($)</t>
  </si>
  <si>
    <t>ABC Food Bank (Main Facility)</t>
  </si>
  <si>
    <t>ABC Food Bank (Distribution Facility)</t>
  </si>
  <si>
    <t>15 kW Solar PV System</t>
  </si>
  <si>
    <t xml:space="preserve">Craft Beverage (Main Facility #1)  </t>
  </si>
  <si>
    <t>VFD on HVAC Fans</t>
  </si>
  <si>
    <t>Craft Beverage (Distribution Facility #2)</t>
  </si>
  <si>
    <t>Totals</t>
  </si>
  <si>
    <t>Energy Audit &amp; Demand Response Revenue</t>
  </si>
  <si>
    <t>Solar Assessment / Agreement &amp; SMART Incentive</t>
  </si>
  <si>
    <t>Audit or Technical Study Reference / Notes</t>
  </si>
  <si>
    <t>Renewables &amp; Energy Efficiency</t>
  </si>
  <si>
    <r>
      <t xml:space="preserve"> Total Adjusted Project Costs </t>
    </r>
    <r>
      <rPr>
        <b/>
        <sz val="9"/>
        <color rgb="FF00B050"/>
        <rFont val="Calibri"/>
        <family val="2"/>
      </rPr>
      <t xml:space="preserve">(Column A - Column B)  </t>
    </r>
    <r>
      <rPr>
        <b/>
        <sz val="9"/>
        <color rgb="FF000000"/>
        <rFont val="Calibri"/>
        <family val="2"/>
      </rPr>
      <t xml:space="preserve">   </t>
    </r>
  </si>
  <si>
    <r>
      <rPr>
        <b/>
        <sz val="9"/>
        <color rgb="FF00B050"/>
        <rFont val="Calibri"/>
        <family val="2"/>
      </rPr>
      <t xml:space="preserve"> </t>
    </r>
    <r>
      <rPr>
        <b/>
        <sz val="9"/>
        <color rgb="FF000000"/>
        <rFont val="Calibri"/>
        <family val="2"/>
      </rPr>
      <t xml:space="preserve"> Total Estimated Project Costs ($) </t>
    </r>
    <r>
      <rPr>
        <b/>
        <sz val="9"/>
        <color rgb="FF00B050"/>
        <rFont val="Calibri"/>
        <family val="2"/>
      </rPr>
      <t>(Column A)</t>
    </r>
  </si>
  <si>
    <t>Other Grant / Contributions ($)</t>
  </si>
  <si>
    <t>Other Revenues (SMART, RECs, Demand Response, Solar Agreement)</t>
  </si>
  <si>
    <t>[1] Total funding from the applicant must be at least 10% of the total adjusted project costs = (total project costs – incentives-other grants = adjusted project costs x 10% minimum municipal cost share).</t>
  </si>
  <si>
    <r>
      <t>Total Incentives</t>
    </r>
    <r>
      <rPr>
        <b/>
        <sz val="9"/>
        <color rgb="FF00B050"/>
        <rFont val="Calibri"/>
        <family val="2"/>
      </rPr>
      <t xml:space="preserve"> </t>
    </r>
    <r>
      <rPr>
        <b/>
        <sz val="9"/>
        <color rgb="FF002060"/>
        <rFont val="Calibri"/>
        <family val="2"/>
      </rPr>
      <t>and Other Grants</t>
    </r>
    <r>
      <rPr>
        <b/>
        <sz val="9"/>
        <color rgb="FF00B050"/>
        <rFont val="Calibri"/>
        <family val="2"/>
      </rPr>
      <t xml:space="preserve"> (Column B) </t>
    </r>
  </si>
  <si>
    <t xml:space="preserve">Air Source Heat Pumps </t>
  </si>
  <si>
    <t xml:space="preserve">Weatherization Improvements </t>
  </si>
  <si>
    <t>Nonprofit or Small Business Name</t>
  </si>
  <si>
    <r>
      <t xml:space="preserve">APPENDIX C: GAP IV GRANT APPLICATION DATA TABLE.xls </t>
    </r>
    <r>
      <rPr>
        <sz val="8"/>
        <color rgb="FF00000A"/>
        <rFont val="Times New Roman"/>
        <family val="1"/>
      </rPr>
      <t> </t>
    </r>
  </si>
  <si>
    <t>Building Name / Location (address)</t>
  </si>
  <si>
    <t>Project Name (type,size kW)</t>
  </si>
  <si>
    <t xml:space="preserve">Energy Audit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</si>
</sst>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rgb="FF00000A"/>
      <name val="Times New Roman"/>
      <family val="1"/>
    </font>
    <font>
      <b/>
      <sz val="14"/>
      <color rgb="FF00000A"/>
      <name val="Times New Roman"/>
      <family val="1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12"/>
      <color rgb="FF00000A"/>
      <name val="Times New Roman"/>
      <family val="1"/>
    </font>
    <font>
      <sz val="8"/>
      <color rgb="FF00000A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10"/>
      <color rgb="FF00000A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B050"/>
      <name val="Calibri"/>
      <family val="2"/>
    </font>
    <font>
      <u/>
      <sz val="9"/>
      <color theme="10"/>
      <name val="Calibri"/>
      <family val="2"/>
      <scheme val="minor"/>
    </font>
    <font>
      <b/>
      <sz val="9"/>
      <color rgb="FF002060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0" xfId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14" fillId="2" borderId="5" xfId="3" applyFont="1" applyFill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7" fontId="10" fillId="0" borderId="7" xfId="0" applyNumberFormat="1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164" fontId="10" fillId="0" borderId="10" xfId="2" applyNumberFormat="1" applyFont="1" applyBorder="1" applyAlignment="1">
      <alignment horizontal="center" vertical="center" wrapText="1"/>
    </xf>
    <xf numFmtId="164" fontId="3" fillId="0" borderId="10" xfId="2" applyNumberFormat="1" applyFont="1" applyBorder="1" applyAlignment="1">
      <alignment horizontal="center" vertical="center" wrapText="1"/>
    </xf>
    <xf numFmtId="164" fontId="3" fillId="3" borderId="10" xfId="2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164" fontId="3" fillId="0" borderId="3" xfId="2" applyNumberFormat="1" applyFont="1" applyBorder="1" applyAlignment="1">
      <alignment horizontal="center" vertical="center" wrapText="1"/>
    </xf>
    <xf numFmtId="164" fontId="3" fillId="3" borderId="3" xfId="2" applyNumberFormat="1" applyFont="1" applyFill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164" fontId="10" fillId="0" borderId="6" xfId="2" applyNumberFormat="1" applyFont="1" applyBorder="1" applyAlignment="1">
      <alignment horizontal="center"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164" fontId="10" fillId="0" borderId="4" xfId="2" applyNumberFormat="1" applyFont="1" applyBorder="1" applyAlignment="1">
      <alignment horizontal="center" vertical="center" wrapText="1"/>
    </xf>
    <xf numFmtId="164" fontId="3" fillId="3" borderId="4" xfId="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7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64" fontId="10" fillId="0" borderId="13" xfId="2" applyNumberFormat="1" applyFont="1" applyBorder="1" applyAlignment="1">
      <alignment horizontal="center" vertical="center" wrapText="1"/>
    </xf>
    <xf numFmtId="164" fontId="3" fillId="3" borderId="11" xfId="2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9" fontId="13" fillId="2" borderId="5" xfId="3" applyFont="1" applyFill="1" applyBorder="1" applyAlignment="1">
      <alignment vertical="top" wrapText="1"/>
    </xf>
    <xf numFmtId="9" fontId="18" fillId="2" borderId="5" xfId="3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" fontId="10" fillId="0" borderId="1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4">
    <cellStyle name="Currency" xfId="2" builtinId="4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2817-6235-404F-9DA2-63814CA53C2D}">
  <sheetPr>
    <pageSetUpPr fitToPage="1"/>
  </sheetPr>
  <dimension ref="B3:S22"/>
  <sheetViews>
    <sheetView tabSelected="1" zoomScale="80" zoomScaleNormal="80" workbookViewId="0">
      <selection activeCell="L10" sqref="L10"/>
    </sheetView>
  </sheetViews>
  <sheetFormatPr defaultRowHeight="14.5" x14ac:dyDescent="0.35"/>
  <cols>
    <col min="1" max="1" width="4" customWidth="1"/>
    <col min="2" max="2" width="31.26953125" customWidth="1"/>
    <col min="3" max="3" width="28.6328125" customWidth="1"/>
    <col min="4" max="4" width="13.81640625" customWidth="1"/>
    <col min="5" max="5" width="13.90625" customWidth="1"/>
    <col min="6" max="6" width="10.81640625" customWidth="1"/>
    <col min="7" max="7" width="12.36328125" customWidth="1"/>
    <col min="8" max="8" width="12.453125" customWidth="1"/>
    <col min="9" max="9" width="12.90625" customWidth="1"/>
    <col min="10" max="10" width="13.81640625" customWidth="1"/>
    <col min="11" max="11" width="14.81640625" customWidth="1"/>
    <col min="12" max="12" width="12.54296875" customWidth="1"/>
    <col min="13" max="13" width="12.453125" customWidth="1"/>
    <col min="14" max="14" width="12.08984375" bestFit="1" customWidth="1"/>
    <col min="15" max="15" width="12" customWidth="1"/>
    <col min="16" max="16" width="13.54296875" customWidth="1"/>
    <col min="17" max="17" width="11" customWidth="1"/>
    <col min="18" max="18" width="4.7265625" hidden="1" customWidth="1"/>
    <col min="19" max="19" width="1.54296875" hidden="1" customWidth="1"/>
  </cols>
  <sheetData>
    <row r="3" spans="2:16" ht="23.5" customHeight="1" x14ac:dyDescent="0.35">
      <c r="G3" s="1" t="s">
        <v>28</v>
      </c>
    </row>
    <row r="4" spans="2:16" ht="15.5" x14ac:dyDescent="0.35">
      <c r="G4" s="2" t="s">
        <v>1</v>
      </c>
    </row>
    <row r="5" spans="2:16" ht="15" thickBot="1" x14ac:dyDescent="0.4">
      <c r="B5" s="3"/>
    </row>
    <row r="6" spans="2:16" ht="98" customHeight="1" thickBot="1" x14ac:dyDescent="0.4">
      <c r="B6" s="4" t="s">
        <v>29</v>
      </c>
      <c r="C6" s="5" t="s">
        <v>30</v>
      </c>
      <c r="D6" s="5" t="s">
        <v>2</v>
      </c>
      <c r="E6" s="10" t="s">
        <v>3</v>
      </c>
      <c r="F6" s="10" t="s">
        <v>0</v>
      </c>
      <c r="G6" s="10" t="s">
        <v>4</v>
      </c>
      <c r="H6" s="10" t="s">
        <v>20</v>
      </c>
      <c r="I6" s="10" t="s">
        <v>5</v>
      </c>
      <c r="J6" s="10" t="s">
        <v>21</v>
      </c>
      <c r="K6" s="10" t="s">
        <v>24</v>
      </c>
      <c r="L6" s="10" t="s">
        <v>19</v>
      </c>
      <c r="M6" s="12" t="s">
        <v>6</v>
      </c>
      <c r="N6" s="11" t="s">
        <v>7</v>
      </c>
      <c r="O6" s="10" t="s">
        <v>22</v>
      </c>
      <c r="P6" s="5" t="s">
        <v>17</v>
      </c>
    </row>
    <row r="7" spans="2:16" ht="51.5" customHeight="1" thickBot="1" x14ac:dyDescent="0.4">
      <c r="B7" s="13" t="s">
        <v>8</v>
      </c>
      <c r="C7" s="13" t="s">
        <v>25</v>
      </c>
      <c r="D7" s="14">
        <v>46296</v>
      </c>
      <c r="E7" s="15">
        <v>40000</v>
      </c>
      <c r="F7" s="15">
        <v>2000</v>
      </c>
      <c r="G7" s="16">
        <v>12000</v>
      </c>
      <c r="H7" s="17">
        <v>52000</v>
      </c>
      <c r="I7" s="16">
        <v>10000</v>
      </c>
      <c r="J7" s="16">
        <v>30000</v>
      </c>
      <c r="K7" s="17">
        <f>+I7+J7</f>
        <v>40000</v>
      </c>
      <c r="L7" s="17">
        <f>+H7-K7</f>
        <v>12000</v>
      </c>
      <c r="M7" s="16">
        <f>+L7*0.1</f>
        <v>1200</v>
      </c>
      <c r="N7" s="18">
        <f>+L7*0.9</f>
        <v>10800</v>
      </c>
      <c r="O7" s="16">
        <v>2000</v>
      </c>
      <c r="P7" s="13" t="s">
        <v>15</v>
      </c>
    </row>
    <row r="8" spans="2:16" ht="68.5" customHeight="1" thickBot="1" x14ac:dyDescent="0.4">
      <c r="B8" s="13" t="s">
        <v>9</v>
      </c>
      <c r="C8" s="13" t="s">
        <v>10</v>
      </c>
      <c r="D8" s="14">
        <v>46113</v>
      </c>
      <c r="E8" s="19">
        <v>18000</v>
      </c>
      <c r="F8" s="20">
        <v>0</v>
      </c>
      <c r="G8" s="21">
        <v>4500</v>
      </c>
      <c r="H8" s="22">
        <v>45000</v>
      </c>
      <c r="I8" s="21">
        <v>0</v>
      </c>
      <c r="J8" s="21">
        <v>6300</v>
      </c>
      <c r="K8" s="17">
        <f t="shared" ref="K8:K10" si="0">+I8+J8</f>
        <v>6300</v>
      </c>
      <c r="L8" s="22">
        <f>+H8-K8</f>
        <v>38700</v>
      </c>
      <c r="M8" s="21">
        <f>+L8*0.1</f>
        <v>3870</v>
      </c>
      <c r="N8" s="23">
        <f>+L8*0.9</f>
        <v>34830</v>
      </c>
      <c r="O8" s="21">
        <v>3600</v>
      </c>
      <c r="P8" s="13" t="s">
        <v>16</v>
      </c>
    </row>
    <row r="9" spans="2:16" ht="53.5" customHeight="1" thickBot="1" x14ac:dyDescent="0.4">
      <c r="B9" s="13" t="s">
        <v>11</v>
      </c>
      <c r="C9" s="13" t="s">
        <v>12</v>
      </c>
      <c r="D9" s="14">
        <v>45962</v>
      </c>
      <c r="E9" s="24">
        <v>118000</v>
      </c>
      <c r="F9" s="25">
        <v>0</v>
      </c>
      <c r="G9" s="26">
        <v>17000</v>
      </c>
      <c r="H9" s="27">
        <v>46000</v>
      </c>
      <c r="I9" s="28">
        <v>26000</v>
      </c>
      <c r="J9" s="28">
        <v>0</v>
      </c>
      <c r="K9" s="17">
        <f t="shared" si="0"/>
        <v>26000</v>
      </c>
      <c r="L9" s="27">
        <f>+H9-K9</f>
        <v>20000</v>
      </c>
      <c r="M9" s="28">
        <f>+L9*0.1</f>
        <v>2000</v>
      </c>
      <c r="N9" s="29">
        <f>+L9*0.9</f>
        <v>18000</v>
      </c>
      <c r="O9" s="21"/>
      <c r="P9" s="13" t="s">
        <v>31</v>
      </c>
    </row>
    <row r="10" spans="2:16" ht="61" customHeight="1" thickBot="1" x14ac:dyDescent="0.4">
      <c r="B10" s="55" t="s">
        <v>13</v>
      </c>
      <c r="C10" s="54" t="s">
        <v>26</v>
      </c>
      <c r="D10" s="53">
        <v>45931</v>
      </c>
      <c r="E10" s="33">
        <v>40000</v>
      </c>
      <c r="F10" s="15">
        <v>1000</v>
      </c>
      <c r="G10" s="34">
        <v>9000</v>
      </c>
      <c r="H10" s="17">
        <v>25000</v>
      </c>
      <c r="I10" s="16">
        <v>20000</v>
      </c>
      <c r="J10" s="16">
        <v>0</v>
      </c>
      <c r="K10" s="17">
        <f t="shared" si="0"/>
        <v>20000</v>
      </c>
      <c r="L10" s="17">
        <f>+H10-K10</f>
        <v>5000</v>
      </c>
      <c r="M10" s="16">
        <f>+L10*0.1</f>
        <v>500</v>
      </c>
      <c r="N10" s="35">
        <f>+L10*0.9</f>
        <v>4500</v>
      </c>
      <c r="O10" s="21"/>
      <c r="P10" s="55" t="s">
        <v>31</v>
      </c>
    </row>
    <row r="11" spans="2:16" ht="25" customHeight="1" thickBot="1" x14ac:dyDescent="0.4">
      <c r="B11" s="30"/>
      <c r="C11" s="31"/>
      <c r="D11" s="32"/>
      <c r="E11" s="33"/>
      <c r="F11" s="15"/>
      <c r="G11" s="34"/>
      <c r="H11" s="17"/>
      <c r="I11" s="16"/>
      <c r="J11" s="16"/>
      <c r="K11" s="17"/>
      <c r="L11" s="17"/>
      <c r="M11" s="16"/>
      <c r="N11" s="35"/>
      <c r="O11" s="16"/>
      <c r="P11" s="31"/>
    </row>
    <row r="12" spans="2:16" ht="24" customHeight="1" thickBot="1" x14ac:dyDescent="0.4">
      <c r="B12" s="30"/>
      <c r="C12" s="31"/>
      <c r="D12" s="32"/>
      <c r="E12" s="33"/>
      <c r="F12" s="15"/>
      <c r="G12" s="34"/>
      <c r="H12" s="17"/>
      <c r="I12" s="16"/>
      <c r="J12" s="16"/>
      <c r="K12" s="17"/>
      <c r="L12" s="17"/>
      <c r="M12" s="16"/>
      <c r="N12" s="35"/>
      <c r="O12" s="16"/>
      <c r="P12" s="31"/>
    </row>
    <row r="13" spans="2:16" ht="24" customHeight="1" thickBot="1" x14ac:dyDescent="0.4">
      <c r="B13" s="30"/>
      <c r="C13" s="31"/>
      <c r="D13" s="32"/>
      <c r="E13" s="33"/>
      <c r="F13" s="15"/>
      <c r="G13" s="34"/>
      <c r="H13" s="17"/>
      <c r="I13" s="16"/>
      <c r="J13" s="16"/>
      <c r="K13" s="17"/>
      <c r="L13" s="17"/>
      <c r="M13" s="16"/>
      <c r="N13" s="35"/>
      <c r="O13" s="16"/>
      <c r="P13" s="31"/>
    </row>
    <row r="14" spans="2:16" ht="24" customHeight="1" thickBot="1" x14ac:dyDescent="0.4">
      <c r="B14" s="30"/>
      <c r="C14" s="31"/>
      <c r="D14" s="32"/>
      <c r="E14" s="33"/>
      <c r="F14" s="15"/>
      <c r="G14" s="34"/>
      <c r="H14" s="17"/>
      <c r="I14" s="16"/>
      <c r="J14" s="16"/>
      <c r="K14" s="17"/>
      <c r="L14" s="17"/>
      <c r="M14" s="16"/>
      <c r="N14" s="35"/>
      <c r="O14" s="16"/>
      <c r="P14" s="31"/>
    </row>
    <row r="15" spans="2:16" ht="26.5" customHeight="1" thickBot="1" x14ac:dyDescent="0.4">
      <c r="B15" s="30"/>
      <c r="C15" s="31"/>
      <c r="D15" s="32"/>
      <c r="E15" s="33"/>
      <c r="F15" s="15"/>
      <c r="G15" s="34"/>
      <c r="H15" s="17"/>
      <c r="I15" s="16"/>
      <c r="J15" s="16"/>
      <c r="K15" s="17"/>
      <c r="L15" s="17"/>
      <c r="M15" s="16"/>
      <c r="N15" s="35"/>
      <c r="O15" s="16"/>
      <c r="P15" s="31"/>
    </row>
    <row r="16" spans="2:16" x14ac:dyDescent="0.35">
      <c r="B16" s="47" t="s">
        <v>27</v>
      </c>
      <c r="C16" s="47" t="s">
        <v>18</v>
      </c>
      <c r="D16" s="36"/>
      <c r="E16" s="36"/>
      <c r="F16" s="37"/>
      <c r="G16" s="36"/>
      <c r="H16" s="36"/>
      <c r="I16" s="36"/>
      <c r="J16" s="36"/>
      <c r="K16" s="36"/>
      <c r="L16" s="36"/>
      <c r="M16" s="36"/>
      <c r="N16" s="38"/>
      <c r="O16" s="36"/>
      <c r="P16" s="50"/>
    </row>
    <row r="17" spans="2:16" x14ac:dyDescent="0.35">
      <c r="B17" s="48"/>
      <c r="C17" s="48"/>
      <c r="D17" s="36" t="s">
        <v>14</v>
      </c>
      <c r="E17" s="39">
        <f t="shared" ref="E17:O17" si="1">SUM(E7:E10)</f>
        <v>216000</v>
      </c>
      <c r="F17" s="40">
        <f t="shared" si="1"/>
        <v>3000</v>
      </c>
      <c r="G17" s="41">
        <f t="shared" si="1"/>
        <v>42500</v>
      </c>
      <c r="H17" s="41">
        <f t="shared" si="1"/>
        <v>168000</v>
      </c>
      <c r="I17" s="41">
        <f t="shared" si="1"/>
        <v>56000</v>
      </c>
      <c r="J17" s="41">
        <f t="shared" si="1"/>
        <v>36300</v>
      </c>
      <c r="K17" s="41">
        <f t="shared" si="1"/>
        <v>92300</v>
      </c>
      <c r="L17" s="41">
        <f t="shared" si="1"/>
        <v>75700</v>
      </c>
      <c r="M17" s="41">
        <f t="shared" si="1"/>
        <v>7570</v>
      </c>
      <c r="N17" s="42">
        <f t="shared" si="1"/>
        <v>68130</v>
      </c>
      <c r="O17" s="41">
        <f t="shared" si="1"/>
        <v>5600</v>
      </c>
      <c r="P17" s="51"/>
    </row>
    <row r="18" spans="2:16" ht="21.5" customHeight="1" thickBot="1" x14ac:dyDescent="0.4">
      <c r="B18" s="49"/>
      <c r="C18" s="49"/>
      <c r="D18" s="43"/>
      <c r="E18" s="43"/>
      <c r="F18" s="44"/>
      <c r="G18" s="43"/>
      <c r="H18" s="43"/>
      <c r="I18" s="43"/>
      <c r="J18" s="45"/>
      <c r="K18" s="9"/>
      <c r="L18" s="46">
        <f>+M18+N18</f>
        <v>1</v>
      </c>
      <c r="M18" s="46">
        <f>+M17/L17</f>
        <v>0.1</v>
      </c>
      <c r="N18" s="46">
        <f>N17/L17</f>
        <v>0.9</v>
      </c>
      <c r="O18" s="45"/>
      <c r="P18" s="52"/>
    </row>
    <row r="20" spans="2:16" x14ac:dyDescent="0.35">
      <c r="B20" s="6" t="s">
        <v>23</v>
      </c>
    </row>
    <row r="21" spans="2:16" x14ac:dyDescent="0.35">
      <c r="B21" s="7"/>
    </row>
    <row r="22" spans="2:16" ht="15" customHeight="1" x14ac:dyDescent="0.35">
      <c r="B22" s="8"/>
    </row>
  </sheetData>
  <mergeCells count="3">
    <mergeCell ref="B16:B18"/>
    <mergeCell ref="C16:C18"/>
    <mergeCell ref="P16:P18"/>
  </mergeCells>
  <hyperlinks>
    <hyperlink ref="M6" location="_ftn1" display="_ftn1" xr:uid="{10108D4C-471F-459F-A641-515ADB091E17}"/>
    <hyperlink ref="B20" location="_ftnref1" display="_ftnref1" xr:uid="{D3919393-E9A2-435E-BC5E-C8D6850F772C}"/>
  </hyperlinks>
  <pageMargins left="0.7" right="0.7" top="0.75" bottom="0.75" header="0.3" footer="0.3"/>
  <pageSetup paperSize="5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S22"/>
  <sheetViews>
    <sheetView zoomScale="80" zoomScaleNormal="80" workbookViewId="0">
      <selection activeCell="D23" sqref="D23"/>
    </sheetView>
  </sheetViews>
  <sheetFormatPr defaultRowHeight="14.5" x14ac:dyDescent="0.35"/>
  <cols>
    <col min="1" max="1" width="4" customWidth="1"/>
    <col min="2" max="2" width="31.26953125" customWidth="1"/>
    <col min="3" max="3" width="28.6328125" customWidth="1"/>
    <col min="4" max="4" width="13.81640625" customWidth="1"/>
    <col min="5" max="5" width="13.90625" customWidth="1"/>
    <col min="6" max="6" width="10.81640625" customWidth="1"/>
    <col min="7" max="7" width="12.36328125" customWidth="1"/>
    <col min="8" max="8" width="12.453125" customWidth="1"/>
    <col min="9" max="9" width="12.90625" customWidth="1"/>
    <col min="10" max="10" width="13.81640625" customWidth="1"/>
    <col min="11" max="11" width="14.81640625" customWidth="1"/>
    <col min="12" max="12" width="12.54296875" customWidth="1"/>
    <col min="13" max="13" width="12.453125" customWidth="1"/>
    <col min="14" max="14" width="12.08984375" bestFit="1" customWidth="1"/>
    <col min="15" max="15" width="12" customWidth="1"/>
    <col min="16" max="16" width="13.54296875" customWidth="1"/>
    <col min="17" max="17" width="11" customWidth="1"/>
    <col min="18" max="18" width="4.7265625" hidden="1" customWidth="1"/>
    <col min="19" max="19" width="1.54296875" hidden="1" customWidth="1"/>
  </cols>
  <sheetData>
    <row r="3" spans="2:16" ht="23.5" customHeight="1" x14ac:dyDescent="0.35">
      <c r="G3" s="1" t="s">
        <v>28</v>
      </c>
    </row>
    <row r="4" spans="2:16" ht="15.5" x14ac:dyDescent="0.35">
      <c r="G4" s="2" t="s">
        <v>1</v>
      </c>
    </row>
    <row r="5" spans="2:16" ht="15" thickBot="1" x14ac:dyDescent="0.4">
      <c r="B5" s="3"/>
    </row>
    <row r="6" spans="2:16" ht="105" customHeight="1" thickBot="1" x14ac:dyDescent="0.4">
      <c r="B6" s="4" t="s">
        <v>29</v>
      </c>
      <c r="C6" s="5" t="s">
        <v>30</v>
      </c>
      <c r="D6" s="5" t="s">
        <v>2</v>
      </c>
      <c r="E6" s="10" t="s">
        <v>3</v>
      </c>
      <c r="F6" s="10" t="s">
        <v>0</v>
      </c>
      <c r="G6" s="10" t="s">
        <v>4</v>
      </c>
      <c r="H6" s="10" t="s">
        <v>20</v>
      </c>
      <c r="I6" s="10" t="s">
        <v>5</v>
      </c>
      <c r="J6" s="10" t="s">
        <v>21</v>
      </c>
      <c r="K6" s="10" t="s">
        <v>24</v>
      </c>
      <c r="L6" s="10" t="s">
        <v>19</v>
      </c>
      <c r="M6" s="12" t="s">
        <v>6</v>
      </c>
      <c r="N6" s="11" t="s">
        <v>7</v>
      </c>
      <c r="O6" s="10" t="s">
        <v>22</v>
      </c>
      <c r="P6" s="5" t="s">
        <v>17</v>
      </c>
    </row>
    <row r="7" spans="2:16" ht="51.5" customHeight="1" thickBot="1" x14ac:dyDescent="0.4">
      <c r="B7" s="13" t="s">
        <v>8</v>
      </c>
      <c r="C7" s="13" t="s">
        <v>25</v>
      </c>
      <c r="D7" s="14">
        <v>46296</v>
      </c>
      <c r="E7" s="15">
        <v>40000</v>
      </c>
      <c r="F7" s="15">
        <v>2000</v>
      </c>
      <c r="G7" s="16">
        <v>12000</v>
      </c>
      <c r="H7" s="17">
        <v>52000</v>
      </c>
      <c r="I7" s="16">
        <v>10000</v>
      </c>
      <c r="J7" s="16">
        <v>30000</v>
      </c>
      <c r="K7" s="17">
        <f>+I7+J7</f>
        <v>40000</v>
      </c>
      <c r="L7" s="17">
        <f>+H7-K7</f>
        <v>12000</v>
      </c>
      <c r="M7" s="16">
        <f>+L7*0.1</f>
        <v>1200</v>
      </c>
      <c r="N7" s="18">
        <f>+L7*0.9</f>
        <v>10800</v>
      </c>
      <c r="O7" s="16">
        <v>2000</v>
      </c>
      <c r="P7" s="13" t="s">
        <v>15</v>
      </c>
    </row>
    <row r="8" spans="2:16" ht="68.5" customHeight="1" thickBot="1" x14ac:dyDescent="0.4">
      <c r="B8" s="13" t="s">
        <v>9</v>
      </c>
      <c r="C8" s="13" t="s">
        <v>10</v>
      </c>
      <c r="D8" s="14">
        <v>46113</v>
      </c>
      <c r="E8" s="19">
        <v>18000</v>
      </c>
      <c r="F8" s="20">
        <v>0</v>
      </c>
      <c r="G8" s="21">
        <v>4500</v>
      </c>
      <c r="H8" s="22">
        <v>45000</v>
      </c>
      <c r="I8" s="21">
        <v>0</v>
      </c>
      <c r="J8" s="21">
        <v>6300</v>
      </c>
      <c r="K8" s="17">
        <f t="shared" ref="K8:K10" si="0">+I8+J8</f>
        <v>6300</v>
      </c>
      <c r="L8" s="22">
        <f>+H8-K8</f>
        <v>38700</v>
      </c>
      <c r="M8" s="21">
        <f>+L8*0.1</f>
        <v>3870</v>
      </c>
      <c r="N8" s="23">
        <f>+L8*0.9</f>
        <v>34830</v>
      </c>
      <c r="O8" s="21">
        <v>3600</v>
      </c>
      <c r="P8" s="13" t="s">
        <v>16</v>
      </c>
    </row>
    <row r="9" spans="2:16" ht="53.5" customHeight="1" thickBot="1" x14ac:dyDescent="0.4">
      <c r="B9" s="13" t="s">
        <v>11</v>
      </c>
      <c r="C9" s="13" t="s">
        <v>12</v>
      </c>
      <c r="D9" s="14">
        <v>45962</v>
      </c>
      <c r="E9" s="24">
        <v>118000</v>
      </c>
      <c r="F9" s="25">
        <v>0</v>
      </c>
      <c r="G9" s="26">
        <v>17000</v>
      </c>
      <c r="H9" s="27">
        <v>46000</v>
      </c>
      <c r="I9" s="28">
        <v>26000</v>
      </c>
      <c r="J9" s="28">
        <v>0</v>
      </c>
      <c r="K9" s="17">
        <f t="shared" si="0"/>
        <v>26000</v>
      </c>
      <c r="L9" s="27">
        <f>+H9-K9</f>
        <v>20000</v>
      </c>
      <c r="M9" s="28">
        <f>+L9*0.1</f>
        <v>2000</v>
      </c>
      <c r="N9" s="29">
        <f>+L9*0.9</f>
        <v>18000</v>
      </c>
      <c r="O9" s="28"/>
      <c r="P9" s="13" t="s">
        <v>31</v>
      </c>
    </row>
    <row r="10" spans="2:16" ht="61" customHeight="1" thickBot="1" x14ac:dyDescent="0.4">
      <c r="B10" s="55" t="s">
        <v>13</v>
      </c>
      <c r="C10" s="54" t="s">
        <v>26</v>
      </c>
      <c r="D10" s="53">
        <v>45931</v>
      </c>
      <c r="E10" s="33">
        <v>40000</v>
      </c>
      <c r="F10" s="15">
        <v>1000</v>
      </c>
      <c r="G10" s="34">
        <v>9000</v>
      </c>
      <c r="H10" s="17">
        <v>25000</v>
      </c>
      <c r="I10" s="16">
        <v>20000</v>
      </c>
      <c r="J10" s="16">
        <v>0</v>
      </c>
      <c r="K10" s="17">
        <f t="shared" si="0"/>
        <v>20000</v>
      </c>
      <c r="L10" s="17">
        <f>+H10-K10</f>
        <v>5000</v>
      </c>
      <c r="M10" s="16">
        <f>+L10*0.1</f>
        <v>500</v>
      </c>
      <c r="N10" s="35">
        <f>+L10*0.9</f>
        <v>4500</v>
      </c>
      <c r="O10" s="16"/>
      <c r="P10" s="31" t="s">
        <v>31</v>
      </c>
    </row>
    <row r="11" spans="2:16" ht="25" customHeight="1" thickBot="1" x14ac:dyDescent="0.4">
      <c r="B11" s="30"/>
      <c r="C11" s="31"/>
      <c r="D11" s="32"/>
      <c r="E11" s="33"/>
      <c r="F11" s="15"/>
      <c r="G11" s="34"/>
      <c r="H11" s="17"/>
      <c r="I11" s="16"/>
      <c r="J11" s="16"/>
      <c r="K11" s="17"/>
      <c r="L11" s="17"/>
      <c r="M11" s="16"/>
      <c r="N11" s="35"/>
      <c r="O11" s="16"/>
      <c r="P11" s="31"/>
    </row>
    <row r="12" spans="2:16" ht="24" customHeight="1" thickBot="1" x14ac:dyDescent="0.4">
      <c r="B12" s="30"/>
      <c r="C12" s="31"/>
      <c r="D12" s="32"/>
      <c r="E12" s="33"/>
      <c r="F12" s="15"/>
      <c r="G12" s="34"/>
      <c r="H12" s="17"/>
      <c r="I12" s="16"/>
      <c r="J12" s="16"/>
      <c r="K12" s="17"/>
      <c r="L12" s="17"/>
      <c r="M12" s="16"/>
      <c r="N12" s="35"/>
      <c r="O12" s="16"/>
      <c r="P12" s="31"/>
    </row>
    <row r="13" spans="2:16" ht="24" customHeight="1" thickBot="1" x14ac:dyDescent="0.4">
      <c r="B13" s="30"/>
      <c r="C13" s="31"/>
      <c r="D13" s="32"/>
      <c r="E13" s="33"/>
      <c r="F13" s="15"/>
      <c r="G13" s="34"/>
      <c r="H13" s="17"/>
      <c r="I13" s="16"/>
      <c r="J13" s="16"/>
      <c r="K13" s="17"/>
      <c r="L13" s="17"/>
      <c r="M13" s="16"/>
      <c r="N13" s="35"/>
      <c r="O13" s="16"/>
      <c r="P13" s="31"/>
    </row>
    <row r="14" spans="2:16" ht="24" customHeight="1" thickBot="1" x14ac:dyDescent="0.4">
      <c r="B14" s="30"/>
      <c r="C14" s="31"/>
      <c r="D14" s="32"/>
      <c r="E14" s="33"/>
      <c r="F14" s="15"/>
      <c r="G14" s="34"/>
      <c r="H14" s="17"/>
      <c r="I14" s="16"/>
      <c r="J14" s="16"/>
      <c r="K14" s="17"/>
      <c r="L14" s="17"/>
      <c r="M14" s="16"/>
      <c r="N14" s="35"/>
      <c r="O14" s="16"/>
      <c r="P14" s="31"/>
    </row>
    <row r="15" spans="2:16" ht="26.5" customHeight="1" thickBot="1" x14ac:dyDescent="0.4">
      <c r="B15" s="30"/>
      <c r="C15" s="31"/>
      <c r="D15" s="32"/>
      <c r="E15" s="33"/>
      <c r="F15" s="15"/>
      <c r="G15" s="34"/>
      <c r="H15" s="17"/>
      <c r="I15" s="16"/>
      <c r="J15" s="16"/>
      <c r="K15" s="17"/>
      <c r="L15" s="17"/>
      <c r="M15" s="16"/>
      <c r="N15" s="35"/>
      <c r="O15" s="16"/>
      <c r="P15" s="31"/>
    </row>
    <row r="16" spans="2:16" x14ac:dyDescent="0.35">
      <c r="B16" s="47" t="s">
        <v>27</v>
      </c>
      <c r="C16" s="47" t="s">
        <v>18</v>
      </c>
      <c r="D16" s="36"/>
      <c r="E16" s="36"/>
      <c r="F16" s="37"/>
      <c r="G16" s="36"/>
      <c r="H16" s="36"/>
      <c r="I16" s="36"/>
      <c r="J16" s="36"/>
      <c r="K16" s="36"/>
      <c r="L16" s="36"/>
      <c r="M16" s="36"/>
      <c r="N16" s="38"/>
      <c r="O16" s="36"/>
      <c r="P16" s="50"/>
    </row>
    <row r="17" spans="2:16" x14ac:dyDescent="0.35">
      <c r="B17" s="48"/>
      <c r="C17" s="48"/>
      <c r="D17" s="36" t="s">
        <v>14</v>
      </c>
      <c r="E17" s="39">
        <f t="shared" ref="E17:O17" si="1">SUM(E7:E10)</f>
        <v>216000</v>
      </c>
      <c r="F17" s="40">
        <f t="shared" si="1"/>
        <v>3000</v>
      </c>
      <c r="G17" s="41">
        <f t="shared" si="1"/>
        <v>42500</v>
      </c>
      <c r="H17" s="41">
        <f t="shared" si="1"/>
        <v>168000</v>
      </c>
      <c r="I17" s="41">
        <f t="shared" si="1"/>
        <v>56000</v>
      </c>
      <c r="J17" s="41">
        <f t="shared" si="1"/>
        <v>36300</v>
      </c>
      <c r="K17" s="41">
        <f t="shared" si="1"/>
        <v>92300</v>
      </c>
      <c r="L17" s="41">
        <f t="shared" si="1"/>
        <v>75700</v>
      </c>
      <c r="M17" s="41">
        <f t="shared" si="1"/>
        <v>7570</v>
      </c>
      <c r="N17" s="42">
        <f t="shared" si="1"/>
        <v>68130</v>
      </c>
      <c r="O17" s="41">
        <f t="shared" si="1"/>
        <v>5600</v>
      </c>
      <c r="P17" s="51"/>
    </row>
    <row r="18" spans="2:16" ht="21.5" customHeight="1" thickBot="1" x14ac:dyDescent="0.4">
      <c r="B18" s="49"/>
      <c r="C18" s="49"/>
      <c r="D18" s="43"/>
      <c r="E18" s="43"/>
      <c r="F18" s="44"/>
      <c r="G18" s="43"/>
      <c r="H18" s="43"/>
      <c r="I18" s="43"/>
      <c r="J18" s="45"/>
      <c r="K18" s="9"/>
      <c r="L18" s="46">
        <f>+M18+N18</f>
        <v>1</v>
      </c>
      <c r="M18" s="46">
        <f>+M17/L17</f>
        <v>0.1</v>
      </c>
      <c r="N18" s="46">
        <f>N17/L17</f>
        <v>0.9</v>
      </c>
      <c r="O18" s="45"/>
      <c r="P18" s="52"/>
    </row>
    <row r="20" spans="2:16" x14ac:dyDescent="0.35">
      <c r="B20" s="6" t="s">
        <v>23</v>
      </c>
    </row>
    <row r="21" spans="2:16" x14ac:dyDescent="0.35">
      <c r="B21" s="7"/>
    </row>
    <row r="22" spans="2:16" ht="15" customHeight="1" x14ac:dyDescent="0.35">
      <c r="B22" s="8"/>
    </row>
  </sheetData>
  <mergeCells count="3">
    <mergeCell ref="B16:B18"/>
    <mergeCell ref="C16:C18"/>
    <mergeCell ref="P16:P18"/>
  </mergeCells>
  <hyperlinks>
    <hyperlink ref="M6" location="_ftn1" display="_ftn1" xr:uid="{99DDDDBF-4269-4EE5-86C6-0493BA078845}"/>
    <hyperlink ref="B20" location="_ftnref1" display="_ftnref1" xr:uid="{98DF8384-CCD5-4EAB-8595-47EBBA579BB3}"/>
  </hyperlinks>
  <pageMargins left="0.7" right="0.7" top="0.75" bottom="0.75" header="0.3" footer="0.3"/>
  <pageSetup paperSize="5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4534-9BC5-4F99-9A5C-2D8A01105845}">
  <sheetPr>
    <pageSetUpPr fitToPage="1"/>
  </sheetPr>
  <dimension ref="B3:S22"/>
  <sheetViews>
    <sheetView zoomScale="80" zoomScaleNormal="80" workbookViewId="0">
      <selection activeCell="K24" sqref="K24"/>
    </sheetView>
  </sheetViews>
  <sheetFormatPr defaultRowHeight="14.5" x14ac:dyDescent="0.35"/>
  <cols>
    <col min="1" max="1" width="4" customWidth="1"/>
    <col min="2" max="2" width="31.26953125" customWidth="1"/>
    <col min="3" max="3" width="28.6328125" customWidth="1"/>
    <col min="4" max="4" width="13.81640625" customWidth="1"/>
    <col min="5" max="5" width="13.90625" customWidth="1"/>
    <col min="6" max="6" width="10.81640625" customWidth="1"/>
    <col min="7" max="7" width="12.36328125" customWidth="1"/>
    <col min="8" max="8" width="12.453125" customWidth="1"/>
    <col min="9" max="9" width="12.90625" customWidth="1"/>
    <col min="10" max="10" width="13.81640625" customWidth="1"/>
    <col min="11" max="11" width="14.81640625" customWidth="1"/>
    <col min="12" max="12" width="12.54296875" customWidth="1"/>
    <col min="13" max="13" width="12.453125" customWidth="1"/>
    <col min="14" max="14" width="12.08984375" bestFit="1" customWidth="1"/>
    <col min="15" max="15" width="12" customWidth="1"/>
    <col min="16" max="16" width="13.54296875" customWidth="1"/>
    <col min="17" max="17" width="11" customWidth="1"/>
    <col min="18" max="18" width="4.7265625" hidden="1" customWidth="1"/>
    <col min="19" max="19" width="1.54296875" hidden="1" customWidth="1"/>
  </cols>
  <sheetData>
    <row r="3" spans="2:16" ht="23.5" customHeight="1" x14ac:dyDescent="0.35">
      <c r="G3" s="1" t="s">
        <v>28</v>
      </c>
    </row>
    <row r="4" spans="2:16" ht="15.5" x14ac:dyDescent="0.35">
      <c r="G4" s="2" t="s">
        <v>1</v>
      </c>
    </row>
    <row r="5" spans="2:16" ht="15" thickBot="1" x14ac:dyDescent="0.4">
      <c r="B5" s="3"/>
    </row>
    <row r="6" spans="2:16" ht="101.5" customHeight="1" thickBot="1" x14ac:dyDescent="0.4">
      <c r="B6" s="4" t="s">
        <v>29</v>
      </c>
      <c r="C6" s="5" t="s">
        <v>30</v>
      </c>
      <c r="D6" s="5" t="s">
        <v>2</v>
      </c>
      <c r="E6" s="10" t="s">
        <v>3</v>
      </c>
      <c r="F6" s="10" t="s">
        <v>0</v>
      </c>
      <c r="G6" s="10" t="s">
        <v>4</v>
      </c>
      <c r="H6" s="10" t="s">
        <v>20</v>
      </c>
      <c r="I6" s="10" t="s">
        <v>5</v>
      </c>
      <c r="J6" s="10" t="s">
        <v>21</v>
      </c>
      <c r="K6" s="10" t="s">
        <v>24</v>
      </c>
      <c r="L6" s="10" t="s">
        <v>19</v>
      </c>
      <c r="M6" s="12" t="s">
        <v>6</v>
      </c>
      <c r="N6" s="11" t="s">
        <v>7</v>
      </c>
      <c r="O6" s="10" t="s">
        <v>22</v>
      </c>
      <c r="P6" s="5" t="s">
        <v>17</v>
      </c>
    </row>
    <row r="7" spans="2:16" ht="51.5" customHeight="1" thickBot="1" x14ac:dyDescent="0.4">
      <c r="B7" s="13" t="s">
        <v>8</v>
      </c>
      <c r="C7" s="13" t="s">
        <v>25</v>
      </c>
      <c r="D7" s="14">
        <v>46296</v>
      </c>
      <c r="E7" s="15">
        <v>40000</v>
      </c>
      <c r="F7" s="15">
        <v>2000</v>
      </c>
      <c r="G7" s="16">
        <v>12000</v>
      </c>
      <c r="H7" s="17">
        <v>52000</v>
      </c>
      <c r="I7" s="16">
        <v>10000</v>
      </c>
      <c r="J7" s="16">
        <v>30000</v>
      </c>
      <c r="K7" s="17">
        <f>+I7+J7</f>
        <v>40000</v>
      </c>
      <c r="L7" s="17">
        <f>+H7-K7</f>
        <v>12000</v>
      </c>
      <c r="M7" s="16">
        <f>+L7*0.1</f>
        <v>1200</v>
      </c>
      <c r="N7" s="18">
        <f>+L7*0.9</f>
        <v>10800</v>
      </c>
      <c r="O7" s="16">
        <v>2000</v>
      </c>
      <c r="P7" s="13" t="s">
        <v>15</v>
      </c>
    </row>
    <row r="8" spans="2:16" ht="68.5" customHeight="1" thickBot="1" x14ac:dyDescent="0.4">
      <c r="B8" s="13" t="s">
        <v>9</v>
      </c>
      <c r="C8" s="13" t="s">
        <v>10</v>
      </c>
      <c r="D8" s="14">
        <v>46113</v>
      </c>
      <c r="E8" s="19">
        <v>18000</v>
      </c>
      <c r="F8" s="20">
        <v>0</v>
      </c>
      <c r="G8" s="21">
        <v>4500</v>
      </c>
      <c r="H8" s="22">
        <v>45000</v>
      </c>
      <c r="I8" s="21">
        <v>0</v>
      </c>
      <c r="J8" s="21">
        <v>6300</v>
      </c>
      <c r="K8" s="17">
        <f t="shared" ref="K8:K10" si="0">+I8+J8</f>
        <v>6300</v>
      </c>
      <c r="L8" s="22">
        <f>+H8-K8</f>
        <v>38700</v>
      </c>
      <c r="M8" s="21">
        <f>+L8*0.1</f>
        <v>3870</v>
      </c>
      <c r="N8" s="23">
        <f>+L8*0.9</f>
        <v>34830</v>
      </c>
      <c r="O8" s="21">
        <v>3600</v>
      </c>
      <c r="P8" s="13" t="s">
        <v>16</v>
      </c>
    </row>
    <row r="9" spans="2:16" ht="53.5" customHeight="1" thickBot="1" x14ac:dyDescent="0.4">
      <c r="B9" s="13" t="s">
        <v>11</v>
      </c>
      <c r="C9" s="13" t="s">
        <v>12</v>
      </c>
      <c r="D9" s="14">
        <v>45962</v>
      </c>
      <c r="E9" s="24">
        <v>118000</v>
      </c>
      <c r="F9" s="25">
        <v>0</v>
      </c>
      <c r="G9" s="26">
        <v>17000</v>
      </c>
      <c r="H9" s="27">
        <v>46000</v>
      </c>
      <c r="I9" s="28">
        <v>26000</v>
      </c>
      <c r="J9" s="28">
        <v>0</v>
      </c>
      <c r="K9" s="17">
        <f t="shared" si="0"/>
        <v>26000</v>
      </c>
      <c r="L9" s="27">
        <f>+H9-K9</f>
        <v>20000</v>
      </c>
      <c r="M9" s="28">
        <f>+L9*0.1</f>
        <v>2000</v>
      </c>
      <c r="N9" s="29">
        <f>+L9*0.9</f>
        <v>18000</v>
      </c>
      <c r="O9" s="28"/>
      <c r="P9" s="13" t="s">
        <v>31</v>
      </c>
    </row>
    <row r="10" spans="2:16" ht="61" customHeight="1" thickBot="1" x14ac:dyDescent="0.4">
      <c r="B10" s="55" t="s">
        <v>13</v>
      </c>
      <c r="C10" s="54" t="s">
        <v>26</v>
      </c>
      <c r="D10" s="53">
        <v>45931</v>
      </c>
      <c r="E10" s="33">
        <v>40000</v>
      </c>
      <c r="F10" s="15">
        <v>1000</v>
      </c>
      <c r="G10" s="34">
        <v>9000</v>
      </c>
      <c r="H10" s="17">
        <v>25000</v>
      </c>
      <c r="I10" s="16">
        <v>20000</v>
      </c>
      <c r="J10" s="16">
        <v>0</v>
      </c>
      <c r="K10" s="17">
        <f t="shared" si="0"/>
        <v>20000</v>
      </c>
      <c r="L10" s="17">
        <f>+H10-K10</f>
        <v>5000</v>
      </c>
      <c r="M10" s="16">
        <f>+L10*0.1</f>
        <v>500</v>
      </c>
      <c r="N10" s="35">
        <f>+L10*0.9</f>
        <v>4500</v>
      </c>
      <c r="O10" s="16"/>
      <c r="P10" s="31" t="s">
        <v>31</v>
      </c>
    </row>
    <row r="11" spans="2:16" ht="25" customHeight="1" thickBot="1" x14ac:dyDescent="0.4">
      <c r="B11" s="30"/>
      <c r="C11" s="31"/>
      <c r="D11" s="32"/>
      <c r="E11" s="33"/>
      <c r="F11" s="15"/>
      <c r="G11" s="34"/>
      <c r="H11" s="17"/>
      <c r="I11" s="16"/>
      <c r="J11" s="16"/>
      <c r="K11" s="17"/>
      <c r="L11" s="17"/>
      <c r="M11" s="16"/>
      <c r="N11" s="35"/>
      <c r="O11" s="16"/>
      <c r="P11" s="31"/>
    </row>
    <row r="12" spans="2:16" ht="24" customHeight="1" thickBot="1" x14ac:dyDescent="0.4">
      <c r="B12" s="30"/>
      <c r="C12" s="31"/>
      <c r="D12" s="32"/>
      <c r="E12" s="33"/>
      <c r="F12" s="15"/>
      <c r="G12" s="34"/>
      <c r="H12" s="17"/>
      <c r="I12" s="16"/>
      <c r="J12" s="16"/>
      <c r="K12" s="17"/>
      <c r="L12" s="17"/>
      <c r="M12" s="16"/>
      <c r="N12" s="35"/>
      <c r="O12" s="16"/>
      <c r="P12" s="31"/>
    </row>
    <row r="13" spans="2:16" ht="24" customHeight="1" thickBot="1" x14ac:dyDescent="0.4">
      <c r="B13" s="30"/>
      <c r="C13" s="31"/>
      <c r="D13" s="32"/>
      <c r="E13" s="33"/>
      <c r="F13" s="15"/>
      <c r="G13" s="34"/>
      <c r="H13" s="17"/>
      <c r="I13" s="16"/>
      <c r="J13" s="16"/>
      <c r="K13" s="17"/>
      <c r="L13" s="17"/>
      <c r="M13" s="16"/>
      <c r="N13" s="35"/>
      <c r="O13" s="16"/>
      <c r="P13" s="31"/>
    </row>
    <row r="14" spans="2:16" ht="24" customHeight="1" thickBot="1" x14ac:dyDescent="0.4">
      <c r="B14" s="30"/>
      <c r="C14" s="31"/>
      <c r="D14" s="32"/>
      <c r="E14" s="33"/>
      <c r="F14" s="15"/>
      <c r="G14" s="34"/>
      <c r="H14" s="17"/>
      <c r="I14" s="16"/>
      <c r="J14" s="16"/>
      <c r="K14" s="17"/>
      <c r="L14" s="17"/>
      <c r="M14" s="16"/>
      <c r="N14" s="35"/>
      <c r="O14" s="16"/>
      <c r="P14" s="31"/>
    </row>
    <row r="15" spans="2:16" ht="26.5" customHeight="1" thickBot="1" x14ac:dyDescent="0.4">
      <c r="B15" s="30"/>
      <c r="C15" s="31"/>
      <c r="D15" s="32"/>
      <c r="E15" s="33"/>
      <c r="F15" s="15"/>
      <c r="G15" s="34"/>
      <c r="H15" s="17"/>
      <c r="I15" s="16"/>
      <c r="J15" s="16"/>
      <c r="K15" s="17"/>
      <c r="L15" s="17"/>
      <c r="M15" s="16"/>
      <c r="N15" s="35"/>
      <c r="O15" s="16"/>
      <c r="P15" s="31"/>
    </row>
    <row r="16" spans="2:16" x14ac:dyDescent="0.35">
      <c r="B16" s="47" t="s">
        <v>27</v>
      </c>
      <c r="C16" s="47" t="s">
        <v>18</v>
      </c>
      <c r="D16" s="36"/>
      <c r="E16" s="36"/>
      <c r="F16" s="37"/>
      <c r="G16" s="36"/>
      <c r="H16" s="36"/>
      <c r="I16" s="36"/>
      <c r="J16" s="36"/>
      <c r="K16" s="36"/>
      <c r="L16" s="36"/>
      <c r="M16" s="36"/>
      <c r="N16" s="38"/>
      <c r="O16" s="36"/>
      <c r="P16" s="50"/>
    </row>
    <row r="17" spans="2:16" x14ac:dyDescent="0.35">
      <c r="B17" s="48"/>
      <c r="C17" s="48"/>
      <c r="D17" s="36" t="s">
        <v>14</v>
      </c>
      <c r="E17" s="39">
        <f t="shared" ref="E17:O17" si="1">SUM(E7:E10)</f>
        <v>216000</v>
      </c>
      <c r="F17" s="40">
        <f t="shared" si="1"/>
        <v>3000</v>
      </c>
      <c r="G17" s="41">
        <f t="shared" si="1"/>
        <v>42500</v>
      </c>
      <c r="H17" s="41">
        <f t="shared" si="1"/>
        <v>168000</v>
      </c>
      <c r="I17" s="41">
        <f t="shared" si="1"/>
        <v>56000</v>
      </c>
      <c r="J17" s="41">
        <f t="shared" si="1"/>
        <v>36300</v>
      </c>
      <c r="K17" s="41">
        <f t="shared" si="1"/>
        <v>92300</v>
      </c>
      <c r="L17" s="41">
        <f t="shared" si="1"/>
        <v>75700</v>
      </c>
      <c r="M17" s="41">
        <f t="shared" si="1"/>
        <v>7570</v>
      </c>
      <c r="N17" s="42">
        <f t="shared" si="1"/>
        <v>68130</v>
      </c>
      <c r="O17" s="41">
        <f t="shared" si="1"/>
        <v>5600</v>
      </c>
      <c r="P17" s="51"/>
    </row>
    <row r="18" spans="2:16" ht="21.5" customHeight="1" thickBot="1" x14ac:dyDescent="0.4">
      <c r="B18" s="49"/>
      <c r="C18" s="49"/>
      <c r="D18" s="43"/>
      <c r="E18" s="43"/>
      <c r="F18" s="44"/>
      <c r="G18" s="43"/>
      <c r="H18" s="43"/>
      <c r="I18" s="43"/>
      <c r="J18" s="45"/>
      <c r="K18" s="9"/>
      <c r="L18" s="46">
        <f>+M18+N18</f>
        <v>1</v>
      </c>
      <c r="M18" s="46">
        <f>+M17/L17</f>
        <v>0.1</v>
      </c>
      <c r="N18" s="46">
        <f>N17/L17</f>
        <v>0.9</v>
      </c>
      <c r="O18" s="45"/>
      <c r="P18" s="52"/>
    </row>
    <row r="20" spans="2:16" x14ac:dyDescent="0.35">
      <c r="B20" s="6" t="s">
        <v>23</v>
      </c>
    </row>
    <row r="21" spans="2:16" x14ac:dyDescent="0.35">
      <c r="B21" s="7"/>
    </row>
    <row r="22" spans="2:16" ht="15" customHeight="1" x14ac:dyDescent="0.35">
      <c r="B22" s="8"/>
    </row>
  </sheetData>
  <mergeCells count="3">
    <mergeCell ref="B16:B18"/>
    <mergeCell ref="C16:C18"/>
    <mergeCell ref="P16:P18"/>
  </mergeCells>
  <hyperlinks>
    <hyperlink ref="M6" location="_ftn1" display="_ftn1" xr:uid="{7D35A985-1F25-49D1-AF2A-9C0DC7CD94DE}"/>
    <hyperlink ref="B20" location="_ftnref1" display="_ftnref1" xr:uid="{9E312A5A-5D69-47A9-B6C3-2BF163D3ABBB}"/>
  </hyperlinks>
  <pageMargins left="0.7" right="0.7" top="0.75" bottom="0.75" header="0.3" footer="0.3"/>
  <pageSetup paperSize="5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0147910D224F9EBE04776AA4C886" ma:contentTypeVersion="14" ma:contentTypeDescription="Create a new document." ma:contentTypeScope="" ma:versionID="c3cfa9c51e02c2276e0def8803b48239">
  <xsd:schema xmlns:xsd="http://www.w3.org/2001/XMLSchema" xmlns:xs="http://www.w3.org/2001/XMLSchema" xmlns:p="http://schemas.microsoft.com/office/2006/metadata/properties" xmlns:ns2="f5c81e9c-d3ca-4602-adf5-15537354cf38" xmlns:ns3="a63a9c72-e43b-4077-bbd1-fe0cd88be8b0" targetNamespace="http://schemas.microsoft.com/office/2006/metadata/properties" ma:root="true" ma:fieldsID="349a55840d4cfe5f9bc9cd3e1483d187" ns2:_="" ns3:_="">
    <xsd:import namespace="f5c81e9c-d3ca-4602-adf5-15537354cf38"/>
    <xsd:import namespace="a63a9c72-e43b-4077-bbd1-fe0cd88be8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81e9c-d3ca-4602-adf5-15537354c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9c72-e43b-4077-bbd1-fe0cd88be8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d2769b-20e2-45b5-aad4-311cef39850d}" ma:internalName="TaxCatchAll" ma:showField="CatchAllData" ma:web="a63a9c72-e43b-4077-bbd1-fe0cd88be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c81e9c-d3ca-4602-adf5-15537354cf38">
      <Terms xmlns="http://schemas.microsoft.com/office/infopath/2007/PartnerControls"/>
    </lcf76f155ced4ddcb4097134ff3c332f>
    <TaxCatchAll xmlns="a63a9c72-e43b-4077-bbd1-fe0cd88be8b0" xsi:nil="true"/>
  </documentManagement>
</p:properties>
</file>

<file path=customXml/itemProps1.xml><?xml version="1.0" encoding="utf-8"?>
<ds:datastoreItem xmlns:ds="http://schemas.openxmlformats.org/officeDocument/2006/customXml" ds:itemID="{8756F1D3-2851-42CF-809B-F1C535509012}"/>
</file>

<file path=customXml/itemProps2.xml><?xml version="1.0" encoding="utf-8"?>
<ds:datastoreItem xmlns:ds="http://schemas.openxmlformats.org/officeDocument/2006/customXml" ds:itemID="{CFD59F52-FF3D-42FF-B158-B6C6E0FDD055}"/>
</file>

<file path=customXml/itemProps3.xml><?xml version="1.0" encoding="utf-8"?>
<ds:datastoreItem xmlns:ds="http://schemas.openxmlformats.org/officeDocument/2006/customXml" ds:itemID="{A32595A2-F6F5-4B8E-98E0-45F34CFCD058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App C_NP_Sm Biz_Application</vt:lpstr>
      <vt:lpstr>App C_NP_Sm Biz_Revision_1</vt:lpstr>
      <vt:lpstr>App C_NP_Sm Biz_Revision_2</vt:lpstr>
      <vt:lpstr>'App C_NP_Sm Biz_Application'!_ftn1</vt:lpstr>
      <vt:lpstr>'App C_NP_Sm Biz_Revision_1'!_ftn1</vt:lpstr>
      <vt:lpstr>'App C_NP_Sm Biz_Revision_2'!_ftn1</vt:lpstr>
      <vt:lpstr>'App C_NP_Sm Biz_Application'!_ftnref1</vt:lpstr>
      <vt:lpstr>'App C_NP_Sm Biz_Revision_1'!_ftnref1</vt:lpstr>
      <vt:lpstr>'App C_NP_Sm Biz_Revision_2'!_ftnref1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Hall</dc:creator>
  <cp:lastModifiedBy>DiBara, Michael (DEP)</cp:lastModifiedBy>
  <cp:lastPrinted>2017-10-23T19:27:12Z</cp:lastPrinted>
  <dcterms:created xsi:type="dcterms:W3CDTF">2014-04-16T19:37:11Z</dcterms:created>
  <dcterms:modified xsi:type="dcterms:W3CDTF">2025-08-01T18:21:35Z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0x010100C1790147910D224F9EBE04776AA4C886</vt:lpwstr>
  </property>
</Properties>
</file>