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ok\Downloads\"/>
    </mc:Choice>
  </mc:AlternateContent>
  <xr:revisionPtr revIDLastSave="0" documentId="13_ncr:1_{7A083677-7CE8-4566-B53A-17CD572152FA}" xr6:coauthVersionLast="47" xr6:coauthVersionMax="47" xr10:uidLastSave="{00000000-0000-0000-0000-000000000000}"/>
  <bookViews>
    <workbookView xWindow="15120" yWindow="0" windowWidth="38640" windowHeight="17280" activeTab="1" xr2:uid="{00000000-000D-0000-FFFF-FFFF00000000}"/>
  </bookViews>
  <sheets>
    <sheet name="Instructions" sheetId="14" r:id="rId1"/>
    <sheet name="Fuel Usage" sheetId="7" r:id="rId2"/>
    <sheet name="GHG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7" l="1"/>
  <c r="G33" i="7"/>
  <c r="G31" i="7"/>
  <c r="G18" i="7"/>
  <c r="G19" i="7"/>
  <c r="G20" i="7"/>
  <c r="G21" i="7"/>
  <c r="G22" i="7"/>
  <c r="G23" i="7"/>
  <c r="G24" i="7"/>
  <c r="G25" i="7"/>
  <c r="G26" i="7"/>
  <c r="G27" i="7"/>
  <c r="G28" i="7"/>
  <c r="G29" i="7"/>
  <c r="G17" i="7"/>
  <c r="F31" i="7"/>
  <c r="F18" i="7"/>
  <c r="F19" i="7"/>
  <c r="F20" i="7"/>
  <c r="F21" i="7"/>
  <c r="F22" i="7"/>
  <c r="F23" i="7"/>
  <c r="F24" i="7"/>
  <c r="F25" i="7"/>
  <c r="F26" i="7"/>
  <c r="F27" i="7"/>
  <c r="F28" i="7"/>
  <c r="F29" i="7"/>
  <c r="F17" i="7"/>
  <c r="C33" i="7"/>
  <c r="F33" i="7" s="1"/>
  <c r="F15" i="7"/>
  <c r="G15" i="7" s="1"/>
  <c r="F14" i="7"/>
  <c r="G14" i="7" s="1"/>
  <c r="C13" i="7"/>
  <c r="F3" i="7"/>
  <c r="G3" i="7" s="1"/>
  <c r="F4" i="7"/>
  <c r="G4" i="7" s="1"/>
  <c r="F5" i="7"/>
  <c r="G5" i="7" s="1"/>
  <c r="F6" i="7"/>
  <c r="G6" i="7" s="1"/>
  <c r="F7" i="7"/>
  <c r="G7" i="7" s="1"/>
  <c r="F8" i="7"/>
  <c r="G8" i="7" s="1"/>
  <c r="F9" i="7"/>
  <c r="G9" i="7" s="1"/>
  <c r="F10" i="7"/>
  <c r="G10" i="7" s="1"/>
  <c r="F11" i="7"/>
  <c r="G11" i="7" s="1"/>
  <c r="G12" i="4"/>
  <c r="G3" i="4"/>
  <c r="G34" i="4"/>
  <c r="G33" i="4"/>
  <c r="G32" i="4"/>
  <c r="G31" i="4"/>
  <c r="G30" i="4"/>
  <c r="G29" i="4"/>
  <c r="G28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1" i="4"/>
  <c r="G10" i="4"/>
  <c r="G9" i="4"/>
  <c r="G8" i="4"/>
  <c r="G6" i="4"/>
  <c r="G5" i="4"/>
  <c r="G4" i="4"/>
  <c r="F13" i="7" l="1"/>
  <c r="G13" i="7" s="1"/>
  <c r="G35" i="4"/>
  <c r="F34" i="7" l="1"/>
</calcChain>
</file>

<file path=xl/sharedStrings.xml><?xml version="1.0" encoding="utf-8"?>
<sst xmlns="http://schemas.openxmlformats.org/spreadsheetml/2006/main" count="164" uniqueCount="146">
  <si>
    <t>Natural Gas</t>
  </si>
  <si>
    <t>Coke and Coal</t>
  </si>
  <si>
    <t>Anthracite-Coal</t>
  </si>
  <si>
    <t>Bituminous-Coal</t>
  </si>
  <si>
    <t>Sub-bituminous-Coal</t>
  </si>
  <si>
    <t>Lignite</t>
  </si>
  <si>
    <t>Aviation Gasoline</t>
  </si>
  <si>
    <t>Kerosene</t>
  </si>
  <si>
    <t>Propane</t>
  </si>
  <si>
    <t>Motor Gasoline</t>
  </si>
  <si>
    <t>Hydrofluorocarbons (HFCs)</t>
  </si>
  <si>
    <t xml:space="preserve">Carbon dioxide  </t>
  </si>
  <si>
    <t xml:space="preserve">Methane  </t>
  </si>
  <si>
    <t xml:space="preserve">Nitrous oxide  </t>
  </si>
  <si>
    <t xml:space="preserve">Sulfur hexafluoride  </t>
  </si>
  <si>
    <t xml:space="preserve">HFC-23   </t>
  </si>
  <si>
    <t>trifluoromethane</t>
  </si>
  <si>
    <t xml:space="preserve">HFC-32   </t>
  </si>
  <si>
    <t>difluoromethane</t>
  </si>
  <si>
    <t xml:space="preserve">HFC-41 </t>
  </si>
  <si>
    <t>fluoromethane</t>
  </si>
  <si>
    <t>HFC-43-10mee</t>
  </si>
  <si>
    <t>1,1,1,2,3,4,4,5,5,5-decafluoropentane</t>
  </si>
  <si>
    <t xml:space="preserve">HFC-125  </t>
  </si>
  <si>
    <t>pentafluoroethane</t>
  </si>
  <si>
    <t>HFC-134</t>
  </si>
  <si>
    <t>1,1,2,2-tetrafluoroethane</t>
  </si>
  <si>
    <t xml:space="preserve">HFC-134a   </t>
  </si>
  <si>
    <t>1,1,1,2-tetrafluoroethane</t>
  </si>
  <si>
    <t xml:space="preserve">HFC-143  </t>
  </si>
  <si>
    <t>1,1,2-trifluoroethane</t>
  </si>
  <si>
    <t xml:space="preserve">HFC-143a  </t>
  </si>
  <si>
    <t>1,1,1-trifluoroethane</t>
  </si>
  <si>
    <t xml:space="preserve">HFC-152  </t>
  </si>
  <si>
    <t>1,2-difluoroethane</t>
  </si>
  <si>
    <t xml:space="preserve">HFC-152a  </t>
  </si>
  <si>
    <t>1,1-difluoroethane</t>
  </si>
  <si>
    <t xml:space="preserve">HFC-161  </t>
  </si>
  <si>
    <t>fluoroethane</t>
  </si>
  <si>
    <t xml:space="preserve">HFC-227ea  </t>
  </si>
  <si>
    <t>1,1,1,2,3,3,3-heptafluoropropane</t>
  </si>
  <si>
    <t xml:space="preserve">HFC-236cb </t>
  </si>
  <si>
    <t>1,1,1,2,2,3-hexafluoropropane</t>
  </si>
  <si>
    <t xml:space="preserve">HFC-236ea  </t>
  </si>
  <si>
    <t>1,1,1,2,3,3-hexafluoropropane</t>
  </si>
  <si>
    <t xml:space="preserve">HFC-236fa  </t>
  </si>
  <si>
    <t>1,1,1,3,3,3-hexafluoropropane</t>
  </si>
  <si>
    <t xml:space="preserve">HFC-245ca  </t>
  </si>
  <si>
    <t>1,1,2,2,3-pentafluoropropane</t>
  </si>
  <si>
    <t xml:space="preserve">HFC-245fa </t>
  </si>
  <si>
    <t>1,1,1,3,3-pentafluoropropane</t>
  </si>
  <si>
    <t xml:space="preserve">HFC-365mfc  </t>
  </si>
  <si>
    <t>1,1,1,3,3-pentafluorobutane</t>
  </si>
  <si>
    <t>tetrafluoromethane</t>
  </si>
  <si>
    <t>hexafluoroethane</t>
  </si>
  <si>
    <t>octafluoropropane</t>
  </si>
  <si>
    <t>decafluorobutane</t>
  </si>
  <si>
    <t>octafluorocyclobutane</t>
  </si>
  <si>
    <t>dodecafluoropentane</t>
  </si>
  <si>
    <t>tetradecafluorohexane</t>
  </si>
  <si>
    <t>Greenhouse Gas</t>
  </si>
  <si>
    <r>
      <t>CO</t>
    </r>
    <r>
      <rPr>
        <vertAlign val="subscript"/>
        <sz val="10"/>
        <rFont val="Times New Roman"/>
        <family val="1"/>
      </rPr>
      <t>2</t>
    </r>
  </si>
  <si>
    <r>
      <t>CH</t>
    </r>
    <r>
      <rPr>
        <vertAlign val="subscript"/>
        <sz val="10"/>
        <rFont val="Times New Roman"/>
        <family val="1"/>
      </rPr>
      <t>4</t>
    </r>
  </si>
  <si>
    <r>
      <t>N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</si>
  <si>
    <r>
      <t>SF</t>
    </r>
    <r>
      <rPr>
        <vertAlign val="subscript"/>
        <sz val="10"/>
        <rFont val="Times New Roman"/>
        <family val="1"/>
      </rPr>
      <t>6</t>
    </r>
  </si>
  <si>
    <r>
      <t>CHF</t>
    </r>
    <r>
      <rPr>
        <vertAlign val="subscript"/>
        <sz val="10"/>
        <rFont val="Times New Roman"/>
        <family val="1"/>
      </rPr>
      <t>3</t>
    </r>
  </si>
  <si>
    <r>
      <t>CH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2</t>
    </r>
  </si>
  <si>
    <r>
      <t>CH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F</t>
    </r>
  </si>
  <si>
    <r>
      <t>C</t>
    </r>
    <r>
      <rPr>
        <vertAlign val="subscript"/>
        <sz val="10"/>
        <rFont val="Times New Roman"/>
        <family val="1"/>
      </rPr>
      <t>5</t>
    </r>
    <r>
      <rPr>
        <sz val="10"/>
        <rFont val="Times New Roman"/>
        <family val="1"/>
      </rPr>
      <t>H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10</t>
    </r>
  </si>
  <si>
    <r>
      <t>C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HF</t>
    </r>
    <r>
      <rPr>
        <vertAlign val="subscript"/>
        <sz val="10"/>
        <rFont val="Times New Roman"/>
        <family val="1"/>
      </rPr>
      <t>5</t>
    </r>
  </si>
  <si>
    <r>
      <t>C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H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4</t>
    </r>
  </si>
  <si>
    <r>
      <t>C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H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3</t>
    </r>
  </si>
  <si>
    <r>
      <t>C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H</t>
    </r>
    <r>
      <rPr>
        <vertAlign val="subscript"/>
        <sz val="10"/>
        <rFont val="Times New Roman"/>
        <family val="1"/>
      </rPr>
      <t>4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2</t>
    </r>
  </si>
  <si>
    <r>
      <t>C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H</t>
    </r>
    <r>
      <rPr>
        <vertAlign val="subscript"/>
        <sz val="10"/>
        <rFont val="Times New Roman"/>
        <family val="1"/>
      </rPr>
      <t>5</t>
    </r>
    <r>
      <rPr>
        <sz val="10"/>
        <rFont val="Times New Roman"/>
        <family val="1"/>
      </rPr>
      <t>F</t>
    </r>
  </si>
  <si>
    <r>
      <t>C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HF</t>
    </r>
    <r>
      <rPr>
        <vertAlign val="subscript"/>
        <sz val="10"/>
        <rFont val="Times New Roman"/>
        <family val="1"/>
      </rPr>
      <t>7</t>
    </r>
  </si>
  <si>
    <r>
      <t>C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H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</t>
    </r>
  </si>
  <si>
    <r>
      <t>C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H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6</t>
    </r>
  </si>
  <si>
    <r>
      <t>C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H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5</t>
    </r>
  </si>
  <si>
    <r>
      <t>C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H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</t>
    </r>
  </si>
  <si>
    <r>
      <t>C</t>
    </r>
    <r>
      <rPr>
        <vertAlign val="subscript"/>
        <sz val="10"/>
        <rFont val="Times New Roman"/>
        <family val="1"/>
      </rPr>
      <t>4</t>
    </r>
    <r>
      <rPr>
        <sz val="10"/>
        <rFont val="Times New Roman"/>
        <family val="1"/>
      </rPr>
      <t>H</t>
    </r>
    <r>
      <rPr>
        <vertAlign val="subscript"/>
        <sz val="10"/>
        <rFont val="Times New Roman"/>
        <family val="1"/>
      </rPr>
      <t>5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</t>
    </r>
  </si>
  <si>
    <r>
      <t>CF</t>
    </r>
    <r>
      <rPr>
        <vertAlign val="subscript"/>
        <sz val="10"/>
        <rFont val="Times New Roman"/>
        <family val="1"/>
      </rPr>
      <t>4</t>
    </r>
  </si>
  <si>
    <r>
      <t>C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6</t>
    </r>
  </si>
  <si>
    <r>
      <t>C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8</t>
    </r>
  </si>
  <si>
    <r>
      <t>C</t>
    </r>
    <r>
      <rPr>
        <vertAlign val="subscript"/>
        <sz val="10"/>
        <rFont val="Times New Roman"/>
        <family val="1"/>
      </rPr>
      <t>4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 xml:space="preserve">10 </t>
    </r>
  </si>
  <si>
    <r>
      <t>c-C</t>
    </r>
    <r>
      <rPr>
        <vertAlign val="subscript"/>
        <sz val="10"/>
        <rFont val="Times New Roman"/>
        <family val="1"/>
      </rPr>
      <t>4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8</t>
    </r>
  </si>
  <si>
    <r>
      <t>C</t>
    </r>
    <r>
      <rPr>
        <vertAlign val="subscript"/>
        <sz val="10"/>
        <rFont val="Times New Roman"/>
        <family val="1"/>
      </rPr>
      <t>5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12</t>
    </r>
  </si>
  <si>
    <r>
      <t>C</t>
    </r>
    <r>
      <rPr>
        <vertAlign val="subscript"/>
        <sz val="10"/>
        <rFont val="Times New Roman"/>
        <family val="1"/>
      </rPr>
      <t>6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14</t>
    </r>
  </si>
  <si>
    <t>Perfluorocarbons (PFCs)</t>
  </si>
  <si>
    <r>
      <t>TOTAL CO</t>
    </r>
    <r>
      <rPr>
        <b/>
        <vertAlign val="subscript"/>
        <sz val="10"/>
        <rFont val="Times New Roman"/>
        <family val="1"/>
      </rPr>
      <t>2</t>
    </r>
    <r>
      <rPr>
        <b/>
        <sz val="10"/>
        <rFont val="Times New Roman"/>
        <family val="1"/>
      </rPr>
      <t xml:space="preserve"> Emissions from Fuel Usage (short tons)</t>
    </r>
  </si>
  <si>
    <r>
      <t>TOTAL CO</t>
    </r>
    <r>
      <rPr>
        <b/>
        <vertAlign val="subscript"/>
        <sz val="10"/>
        <rFont val="Times New Roman"/>
        <family val="1"/>
      </rPr>
      <t>2</t>
    </r>
    <r>
      <rPr>
        <b/>
        <sz val="10"/>
        <rFont val="Times New Roman"/>
        <family val="1"/>
      </rPr>
      <t>e Emissions from Greenhouse Gases (short tons)</t>
    </r>
  </si>
  <si>
    <t>Chemical Formula</t>
  </si>
  <si>
    <t>Global Warming Potential (GWP)</t>
  </si>
  <si>
    <t>Short Tons</t>
  </si>
  <si>
    <t>Standard Cubic Feet</t>
  </si>
  <si>
    <t>Gallons</t>
  </si>
  <si>
    <t>Biomass</t>
  </si>
  <si>
    <t>Landfill Gas</t>
  </si>
  <si>
    <t xml:space="preserve">Enter Quantity of GHGs Emitted Here </t>
  </si>
  <si>
    <r>
      <t>CO</t>
    </r>
    <r>
      <rPr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e Emissions from each GHG type (shorts tons)</t>
    </r>
  </si>
  <si>
    <t>Fossil Fuels</t>
  </si>
  <si>
    <t>Petroleum Products</t>
  </si>
  <si>
    <t>PFC-14 (Perfluoromethane)</t>
  </si>
  <si>
    <t>Example HFCs are listed below. See Table A-1 of Subpart A of Part 98 for a complete list of Gasses and GWPs</t>
  </si>
  <si>
    <t>Example PFCs are listed below. See Table A-1 of Subpart A of Part 98 for a complete list of Gasses and GWPs</t>
  </si>
  <si>
    <t>PFC-116 (Perfluoroethane  )</t>
  </si>
  <si>
    <t>PFC-218 (Perfluoropropane  )</t>
  </si>
  <si>
    <t>PFC-3-1-10 (Perfluorobutane )</t>
  </si>
  <si>
    <t>PFC-318 (Perfluorocyclobutane  )</t>
  </si>
  <si>
    <t>PFC-4-1-12 (Perfluoropentane  )</t>
  </si>
  <si>
    <t>PFC-5-1-14 (Perfluorohexane  )</t>
  </si>
  <si>
    <t>CO2 Emissions Factor</t>
  </si>
  <si>
    <t>Default High Heat Value (HHV)</t>
  </si>
  <si>
    <t>kg CO2/mmBtu</t>
  </si>
  <si>
    <t>Fuel Quantity</t>
  </si>
  <si>
    <t>Mixed (Commercial sector)</t>
  </si>
  <si>
    <t>Mixed (Industrial coking)</t>
  </si>
  <si>
    <t>Mixed (Industrial sector)</t>
  </si>
  <si>
    <t>Mixed (Electric Power sector)</t>
  </si>
  <si>
    <t xml:space="preserve">Coal Coke </t>
  </si>
  <si>
    <t>Eq. C-1</t>
  </si>
  <si>
    <t>mmBtu/short ton</t>
  </si>
  <si>
    <t>CO2 Emissions from each fuel type (metric tons)</t>
  </si>
  <si>
    <t>CO2 Emissions in short tons</t>
  </si>
  <si>
    <t>mmBtu/scf</t>
  </si>
  <si>
    <t>Equation</t>
  </si>
  <si>
    <t>Type</t>
  </si>
  <si>
    <t>Eq. C-1 (scf)</t>
  </si>
  <si>
    <t>Eq. C-1a (therms)</t>
  </si>
  <si>
    <t>Eq. C-1b (mmBtu)</t>
  </si>
  <si>
    <t>Units</t>
  </si>
  <si>
    <t>-</t>
  </si>
  <si>
    <t>mmBtu/gallon</t>
  </si>
  <si>
    <t>Distillate Fuel Oil No. 1</t>
  </si>
  <si>
    <t>Distillate Fuel Oil No. 2</t>
  </si>
  <si>
    <t>Distillate Fuel Oil No. 4</t>
  </si>
  <si>
    <t>Distillate Fuel Oil No. 5</t>
  </si>
  <si>
    <t>Distillate Fuel Oil No. 6</t>
  </si>
  <si>
    <t>Used Oil</t>
  </si>
  <si>
    <t>Wood and Wood Residuals (dry basis)</t>
  </si>
  <si>
    <t>Other Fuels</t>
  </si>
  <si>
    <t>Liquefied petroleum gases (LPG)</t>
  </si>
  <si>
    <t>Butane</t>
  </si>
  <si>
    <t>Kerosene-Type Jet Fuel</t>
  </si>
  <si>
    <t>Eq. C-1, C-1a, C-1b</t>
  </si>
  <si>
    <r>
      <t>Source:</t>
    </r>
    <r>
      <rPr>
        <sz val="10"/>
        <rFont val="Times New Roman"/>
        <family val="1"/>
      </rPr>
      <t xml:space="preserve"> 40 CFR Part 98 Subpart C</t>
    </r>
  </si>
  <si>
    <t>Source: 40 CFR Part 98 Table A-1 to Subpart A of Part 98 - Global Warming Potentials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</si>
</sst>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1" x14ac:knownFonts="1"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vertAlign val="subscript"/>
      <sz val="10"/>
      <name val="Times New Roman"/>
      <family val="1"/>
    </font>
    <font>
      <b/>
      <vertAlign val="subscript"/>
      <sz val="10"/>
      <name val="Times New Roman"/>
      <family val="1"/>
    </font>
    <font>
      <vertAlign val="subscript"/>
      <sz val="10"/>
      <color indexed="8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0" borderId="0" xfId="0" applyFont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Border="1"/>
    <xf numFmtId="0" fontId="1" fillId="3" borderId="3" xfId="0" applyFont="1" applyFill="1" applyBorder="1" applyAlignment="1">
      <alignment horizontal="left"/>
    </xf>
    <xf numFmtId="0" fontId="1" fillId="0" borderId="0" xfId="0" applyNumberFormat="1" applyFont="1" applyAlignment="1">
      <alignment wrapText="1"/>
    </xf>
    <xf numFmtId="164" fontId="1" fillId="0" borderId="0" xfId="0" applyNumberFormat="1" applyFont="1"/>
    <xf numFmtId="0" fontId="1" fillId="0" borderId="0" xfId="0" applyFont="1" applyBorder="1"/>
    <xf numFmtId="0" fontId="9" fillId="0" borderId="0" xfId="0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164" fontId="1" fillId="4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2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/>
    </xf>
    <xf numFmtId="0" fontId="3" fillId="0" borderId="6" xfId="0" applyFont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3" fontId="1" fillId="3" borderId="1" xfId="0" applyNumberFormat="1" applyFont="1" applyFill="1" applyBorder="1" applyAlignment="1">
      <alignment horizontal="left"/>
    </xf>
    <xf numFmtId="165" fontId="3" fillId="5" borderId="1" xfId="0" applyNumberFormat="1" applyFont="1" applyFill="1" applyBorder="1"/>
    <xf numFmtId="165" fontId="3" fillId="5" borderId="3" xfId="0" applyNumberFormat="1" applyFont="1" applyFill="1" applyBorder="1"/>
    <xf numFmtId="0" fontId="4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2" fontId="1" fillId="0" borderId="1" xfId="0" applyNumberFormat="1" applyFont="1" applyBorder="1"/>
    <xf numFmtId="164" fontId="5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/>
    <xf numFmtId="0" fontId="5" fillId="2" borderId="0" xfId="0" applyFont="1" applyFill="1" applyBorder="1" applyAlignment="1">
      <alignment horizontal="center" vertical="top" wrapText="1"/>
    </xf>
    <xf numFmtId="164" fontId="1" fillId="0" borderId="0" xfId="0" applyNumberFormat="1" applyFont="1" applyBorder="1"/>
    <xf numFmtId="0" fontId="1" fillId="2" borderId="5" xfId="0" applyFont="1" applyFill="1" applyBorder="1" applyAlignment="1"/>
    <xf numFmtId="166" fontId="1" fillId="0" borderId="1" xfId="0" applyNumberFormat="1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 wrapText="1"/>
    </xf>
    <xf numFmtId="0" fontId="1" fillId="3" borderId="3" xfId="0" applyFont="1" applyFill="1" applyBorder="1"/>
    <xf numFmtId="0" fontId="1" fillId="3" borderId="0" xfId="0" applyFont="1" applyFill="1" applyBorder="1" applyAlignment="1"/>
    <xf numFmtId="0" fontId="1" fillId="3" borderId="4" xfId="0" applyFont="1" applyFill="1" applyBorder="1" applyAlignment="1"/>
    <xf numFmtId="0" fontId="1" fillId="3" borderId="14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0" borderId="15" xfId="0" applyFont="1" applyBorder="1"/>
    <xf numFmtId="0" fontId="1" fillId="3" borderId="16" xfId="0" applyFont="1" applyFill="1" applyBorder="1"/>
    <xf numFmtId="0" fontId="1" fillId="0" borderId="17" xfId="0" applyFont="1" applyBorder="1" applyAlignment="1">
      <alignment horizontal="left"/>
    </xf>
    <xf numFmtId="0" fontId="1" fillId="3" borderId="6" xfId="0" applyFont="1" applyFill="1" applyBorder="1"/>
    <xf numFmtId="0" fontId="1" fillId="3" borderId="18" xfId="0" applyFont="1" applyFill="1" applyBorder="1" applyAlignment="1">
      <alignment horizontal="left"/>
    </xf>
    <xf numFmtId="0" fontId="1" fillId="3" borderId="20" xfId="0" applyFont="1" applyFill="1" applyBorder="1" applyAlignment="1"/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514350</xdr:colOff>
          <xdr:row>59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"/>
  <sheetViews>
    <sheetView zoomScale="115" zoomScaleNormal="115" workbookViewId="0">
      <selection activeCell="K1" sqref="K1"/>
    </sheetView>
  </sheetViews>
  <sheetFormatPr defaultRowHeight="12.75" x14ac:dyDescent="0.2"/>
  <sheetData/>
  <phoneticPr fontId="2" type="noConversion"/>
  <printOptions horizontalCentered="1" verticalCentered="1"/>
  <pageMargins left="0.5" right="0.5" top="0.75" bottom="0.75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514350</xdr:colOff>
                <xdr:row>59</xdr:row>
                <xdr:rowOff>95250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abSelected="1" view="pageBreakPreview" zoomScaleNormal="100" zoomScaleSheetLayoutView="100" workbookViewId="0">
      <selection sqref="A1:A2"/>
    </sheetView>
  </sheetViews>
  <sheetFormatPr defaultRowHeight="12.75" x14ac:dyDescent="0.2"/>
  <cols>
    <col min="1" max="1" width="23.7109375" customWidth="1"/>
    <col min="2" max="2" width="28.140625" customWidth="1"/>
    <col min="3" max="5" width="17" customWidth="1"/>
    <col min="6" max="7" width="16.140625" customWidth="1"/>
    <col min="8" max="8" width="10.140625" bestFit="1" customWidth="1"/>
  </cols>
  <sheetData>
    <row r="1" spans="1:7" ht="66" customHeight="1" x14ac:dyDescent="0.2">
      <c r="A1" s="67" t="s">
        <v>99</v>
      </c>
      <c r="B1" s="44"/>
      <c r="C1" s="36" t="s">
        <v>111</v>
      </c>
      <c r="D1" s="36" t="s">
        <v>110</v>
      </c>
      <c r="E1" s="35" t="s">
        <v>113</v>
      </c>
      <c r="F1" s="37" t="s">
        <v>121</v>
      </c>
      <c r="G1" s="39" t="s">
        <v>122</v>
      </c>
    </row>
    <row r="2" spans="1:7" x14ac:dyDescent="0.2">
      <c r="A2" s="68"/>
      <c r="B2" s="33" t="s">
        <v>125</v>
      </c>
      <c r="C2" s="38" t="s">
        <v>120</v>
      </c>
      <c r="D2" s="38" t="s">
        <v>112</v>
      </c>
      <c r="E2" s="20" t="s">
        <v>92</v>
      </c>
      <c r="F2" s="3" t="s">
        <v>119</v>
      </c>
      <c r="G2" s="40"/>
    </row>
    <row r="3" spans="1:7" ht="12" customHeight="1" x14ac:dyDescent="0.2">
      <c r="A3" s="61" t="s">
        <v>1</v>
      </c>
      <c r="B3" s="1" t="s">
        <v>2</v>
      </c>
      <c r="C3" s="45">
        <v>25.09</v>
      </c>
      <c r="D3" s="45">
        <v>103.69</v>
      </c>
      <c r="E3" s="21"/>
      <c r="F3" s="34">
        <f>((1*10^-3)*E3*C3*D3)</f>
        <v>0</v>
      </c>
      <c r="G3" s="41">
        <f>F3/0.9072</f>
        <v>0</v>
      </c>
    </row>
    <row r="4" spans="1:7" x14ac:dyDescent="0.2">
      <c r="A4" s="62"/>
      <c r="B4" s="1" t="s">
        <v>3</v>
      </c>
      <c r="C4" s="45">
        <v>24.93</v>
      </c>
      <c r="D4" s="45">
        <v>93.28</v>
      </c>
      <c r="E4" s="21"/>
      <c r="F4" s="34">
        <f t="shared" ref="F4:F11" si="0">(1*10^-3)*E4*C4*D4</f>
        <v>0</v>
      </c>
      <c r="G4" s="41">
        <f t="shared" ref="G4:G11" si="1">F4/0.9072</f>
        <v>0</v>
      </c>
    </row>
    <row r="5" spans="1:7" x14ac:dyDescent="0.2">
      <c r="A5" s="62"/>
      <c r="B5" s="1" t="s">
        <v>4</v>
      </c>
      <c r="C5" s="45">
        <v>17.25</v>
      </c>
      <c r="D5" s="45">
        <v>97.17</v>
      </c>
      <c r="E5" s="21"/>
      <c r="F5" s="34">
        <f t="shared" si="0"/>
        <v>0</v>
      </c>
      <c r="G5" s="41">
        <f t="shared" si="1"/>
        <v>0</v>
      </c>
    </row>
    <row r="6" spans="1:7" x14ac:dyDescent="0.2">
      <c r="A6" s="62"/>
      <c r="B6" s="1" t="s">
        <v>5</v>
      </c>
      <c r="C6" s="45">
        <v>14.21</v>
      </c>
      <c r="D6" s="45">
        <v>97.72</v>
      </c>
      <c r="E6" s="21"/>
      <c r="F6" s="34">
        <f t="shared" si="0"/>
        <v>0</v>
      </c>
      <c r="G6" s="41">
        <f t="shared" si="1"/>
        <v>0</v>
      </c>
    </row>
    <row r="7" spans="1:7" x14ac:dyDescent="0.2">
      <c r="A7" s="62"/>
      <c r="B7" s="2" t="s">
        <v>114</v>
      </c>
      <c r="C7" s="45">
        <v>21.39</v>
      </c>
      <c r="D7" s="45">
        <v>94.27</v>
      </c>
      <c r="E7" s="22"/>
      <c r="F7" s="34">
        <f t="shared" si="0"/>
        <v>0</v>
      </c>
      <c r="G7" s="41">
        <f t="shared" si="1"/>
        <v>0</v>
      </c>
    </row>
    <row r="8" spans="1:7" x14ac:dyDescent="0.2">
      <c r="A8" s="62"/>
      <c r="B8" s="2" t="s">
        <v>115</v>
      </c>
      <c r="C8" s="45">
        <v>26.28</v>
      </c>
      <c r="D8" s="45">
        <v>93.9</v>
      </c>
      <c r="E8" s="22"/>
      <c r="F8" s="34">
        <f t="shared" si="0"/>
        <v>0</v>
      </c>
      <c r="G8" s="41">
        <f t="shared" si="1"/>
        <v>0</v>
      </c>
    </row>
    <row r="9" spans="1:7" x14ac:dyDescent="0.2">
      <c r="A9" s="62"/>
      <c r="B9" s="2" t="s">
        <v>116</v>
      </c>
      <c r="C9" s="45">
        <v>22.35</v>
      </c>
      <c r="D9" s="45">
        <v>94.67</v>
      </c>
      <c r="E9" s="22"/>
      <c r="F9" s="34">
        <f t="shared" si="0"/>
        <v>0</v>
      </c>
      <c r="G9" s="41">
        <f t="shared" si="1"/>
        <v>0</v>
      </c>
    </row>
    <row r="10" spans="1:7" x14ac:dyDescent="0.2">
      <c r="A10" s="62"/>
      <c r="B10" s="2" t="s">
        <v>117</v>
      </c>
      <c r="C10" s="45">
        <v>19.73</v>
      </c>
      <c r="D10" s="45">
        <v>95.52</v>
      </c>
      <c r="E10" s="22"/>
      <c r="F10" s="34">
        <f t="shared" si="0"/>
        <v>0</v>
      </c>
      <c r="G10" s="41">
        <f t="shared" si="1"/>
        <v>0</v>
      </c>
    </row>
    <row r="11" spans="1:7" x14ac:dyDescent="0.2">
      <c r="A11" s="63"/>
      <c r="B11" s="1" t="s">
        <v>118</v>
      </c>
      <c r="C11" s="45">
        <v>24.8</v>
      </c>
      <c r="D11" s="45">
        <v>113.67</v>
      </c>
      <c r="E11" s="21"/>
      <c r="F11" s="34">
        <f t="shared" si="0"/>
        <v>0</v>
      </c>
      <c r="G11" s="41">
        <f t="shared" si="1"/>
        <v>0</v>
      </c>
    </row>
    <row r="12" spans="1:7" x14ac:dyDescent="0.2">
      <c r="A12" s="3"/>
      <c r="B12" s="10" t="s">
        <v>124</v>
      </c>
      <c r="C12" s="46" t="s">
        <v>123</v>
      </c>
      <c r="D12" s="46" t="s">
        <v>112</v>
      </c>
      <c r="E12" s="20" t="s">
        <v>129</v>
      </c>
      <c r="F12" s="4" t="s">
        <v>143</v>
      </c>
      <c r="G12" s="42"/>
    </row>
    <row r="13" spans="1:7" x14ac:dyDescent="0.2">
      <c r="A13" s="30" t="s">
        <v>0</v>
      </c>
      <c r="B13" s="2" t="s">
        <v>126</v>
      </c>
      <c r="C13" s="45">
        <f>1.026*(10^-3)</f>
        <v>1.026E-3</v>
      </c>
      <c r="D13" s="45">
        <v>53.06</v>
      </c>
      <c r="E13" s="22"/>
      <c r="F13" s="11">
        <f>(1*10^-3)*E13*C13*D13</f>
        <v>0</v>
      </c>
      <c r="G13" s="43">
        <f>F13/0.9072</f>
        <v>0</v>
      </c>
    </row>
    <row r="14" spans="1:7" x14ac:dyDescent="0.2">
      <c r="A14" s="30" t="s">
        <v>0</v>
      </c>
      <c r="B14" s="2" t="s">
        <v>127</v>
      </c>
      <c r="C14" s="45" t="s">
        <v>130</v>
      </c>
      <c r="D14" s="45">
        <v>53.06</v>
      </c>
      <c r="E14" s="22"/>
      <c r="F14" s="11">
        <f>(1*10^-3)*(0.1*E14*D14)</f>
        <v>0</v>
      </c>
      <c r="G14" s="43">
        <f t="shared" ref="G14:G33" si="2">F14/0.9072</f>
        <v>0</v>
      </c>
    </row>
    <row r="15" spans="1:7" x14ac:dyDescent="0.2">
      <c r="A15" s="30" t="s">
        <v>0</v>
      </c>
      <c r="B15" s="2" t="s">
        <v>128</v>
      </c>
      <c r="C15" s="45" t="s">
        <v>130</v>
      </c>
      <c r="D15" s="45">
        <v>53.06</v>
      </c>
      <c r="E15" s="22"/>
      <c r="F15" s="11">
        <f>(1*10^-3)*E15*D15</f>
        <v>0</v>
      </c>
      <c r="G15" s="43">
        <f t="shared" si="2"/>
        <v>0</v>
      </c>
    </row>
    <row r="16" spans="1:7" x14ac:dyDescent="0.2">
      <c r="A16" s="9"/>
      <c r="B16" s="9"/>
      <c r="C16" s="46" t="s">
        <v>131</v>
      </c>
      <c r="D16" s="46" t="s">
        <v>112</v>
      </c>
      <c r="E16" s="20" t="s">
        <v>94</v>
      </c>
      <c r="F16" s="4" t="s">
        <v>119</v>
      </c>
      <c r="G16" s="42"/>
    </row>
    <row r="17" spans="1:7" x14ac:dyDescent="0.2">
      <c r="A17" s="61" t="s">
        <v>100</v>
      </c>
      <c r="B17" s="1" t="s">
        <v>132</v>
      </c>
      <c r="C17" s="45">
        <v>0.13900000000000001</v>
      </c>
      <c r="D17" s="45">
        <v>73.25</v>
      </c>
      <c r="E17" s="21"/>
      <c r="F17" s="34">
        <f>((1*10^-3)*E17*C17*D17)</f>
        <v>0</v>
      </c>
      <c r="G17" s="43">
        <f t="shared" si="2"/>
        <v>0</v>
      </c>
    </row>
    <row r="18" spans="1:7" x14ac:dyDescent="0.2">
      <c r="A18" s="62"/>
      <c r="B18" s="1" t="s">
        <v>133</v>
      </c>
      <c r="C18" s="45">
        <v>0.13800000000000001</v>
      </c>
      <c r="D18" s="45">
        <v>73.959999999999994</v>
      </c>
      <c r="E18" s="21"/>
      <c r="F18" s="34">
        <f t="shared" ref="F18:F33" si="3">((1*10^-3)*E18*C18*D18)</f>
        <v>0</v>
      </c>
      <c r="G18" s="43">
        <f>F18/0.9072</f>
        <v>0</v>
      </c>
    </row>
    <row r="19" spans="1:7" x14ac:dyDescent="0.2">
      <c r="A19" s="62"/>
      <c r="B19" s="1" t="s">
        <v>134</v>
      </c>
      <c r="C19" s="45">
        <v>0.14599999999999999</v>
      </c>
      <c r="D19" s="45">
        <v>75.040000000000006</v>
      </c>
      <c r="E19" s="22"/>
      <c r="F19" s="34">
        <f t="shared" si="3"/>
        <v>0</v>
      </c>
      <c r="G19" s="43">
        <f t="shared" si="2"/>
        <v>0</v>
      </c>
    </row>
    <row r="20" spans="1:7" x14ac:dyDescent="0.2">
      <c r="A20" s="62"/>
      <c r="B20" s="1" t="s">
        <v>135</v>
      </c>
      <c r="C20" s="45">
        <v>0.14000000000000001</v>
      </c>
      <c r="D20" s="45">
        <v>72.930000000000007</v>
      </c>
      <c r="E20" s="22"/>
      <c r="F20" s="34">
        <f t="shared" si="3"/>
        <v>0</v>
      </c>
      <c r="G20" s="43">
        <f t="shared" si="2"/>
        <v>0</v>
      </c>
    </row>
    <row r="21" spans="1:7" x14ac:dyDescent="0.2">
      <c r="A21" s="62"/>
      <c r="B21" s="1" t="s">
        <v>136</v>
      </c>
      <c r="C21" s="45">
        <v>0.15</v>
      </c>
      <c r="D21" s="45">
        <v>75.099999999999994</v>
      </c>
      <c r="E21" s="22"/>
      <c r="F21" s="34">
        <f t="shared" si="3"/>
        <v>0</v>
      </c>
      <c r="G21" s="43">
        <f t="shared" si="2"/>
        <v>0</v>
      </c>
    </row>
    <row r="22" spans="1:7" x14ac:dyDescent="0.2">
      <c r="A22" s="62"/>
      <c r="B22" s="1" t="s">
        <v>137</v>
      </c>
      <c r="C22" s="45">
        <v>0.13800000000000001</v>
      </c>
      <c r="D22" s="45">
        <v>74</v>
      </c>
      <c r="E22" s="22"/>
      <c r="F22" s="34">
        <f t="shared" si="3"/>
        <v>0</v>
      </c>
      <c r="G22" s="43">
        <f t="shared" si="2"/>
        <v>0</v>
      </c>
    </row>
    <row r="23" spans="1:7" x14ac:dyDescent="0.2">
      <c r="A23" s="62"/>
      <c r="B23" s="1" t="s">
        <v>7</v>
      </c>
      <c r="C23" s="45">
        <v>0.13500000000000001</v>
      </c>
      <c r="D23" s="45">
        <v>75.2</v>
      </c>
      <c r="E23" s="21"/>
      <c r="F23" s="34">
        <f t="shared" si="3"/>
        <v>0</v>
      </c>
      <c r="G23" s="43">
        <f t="shared" si="2"/>
        <v>0</v>
      </c>
    </row>
    <row r="24" spans="1:7" x14ac:dyDescent="0.2">
      <c r="A24" s="62"/>
      <c r="B24" s="1" t="s">
        <v>140</v>
      </c>
      <c r="C24" s="45">
        <v>9.1999999999999998E-2</v>
      </c>
      <c r="D24" s="45">
        <v>61.71</v>
      </c>
      <c r="E24" s="18"/>
      <c r="F24" s="34">
        <f t="shared" si="3"/>
        <v>0</v>
      </c>
      <c r="G24" s="43">
        <f t="shared" si="2"/>
        <v>0</v>
      </c>
    </row>
    <row r="25" spans="1:7" x14ac:dyDescent="0.2">
      <c r="A25" s="62"/>
      <c r="B25" s="1" t="s">
        <v>8</v>
      </c>
      <c r="C25" s="45">
        <v>9.0999999999999998E-2</v>
      </c>
      <c r="D25" s="45">
        <v>62.87</v>
      </c>
      <c r="E25" s="18"/>
      <c r="F25" s="34">
        <f t="shared" si="3"/>
        <v>0</v>
      </c>
      <c r="G25" s="43">
        <f t="shared" si="2"/>
        <v>0</v>
      </c>
    </row>
    <row r="26" spans="1:7" x14ac:dyDescent="0.2">
      <c r="A26" s="62"/>
      <c r="B26" s="1" t="s">
        <v>141</v>
      </c>
      <c r="C26" s="45">
        <v>0.10299999999999999</v>
      </c>
      <c r="D26" s="45">
        <v>64.77</v>
      </c>
      <c r="E26" s="18"/>
      <c r="F26" s="34">
        <f t="shared" si="3"/>
        <v>0</v>
      </c>
      <c r="G26" s="43">
        <f t="shared" si="2"/>
        <v>0</v>
      </c>
    </row>
    <row r="27" spans="1:7" x14ac:dyDescent="0.2">
      <c r="A27" s="62"/>
      <c r="B27" s="1" t="s">
        <v>9</v>
      </c>
      <c r="C27" s="45">
        <v>0.125</v>
      </c>
      <c r="D27" s="45">
        <v>70.22</v>
      </c>
      <c r="E27" s="18"/>
      <c r="F27" s="34">
        <f t="shared" si="3"/>
        <v>0</v>
      </c>
      <c r="G27" s="43">
        <f t="shared" si="2"/>
        <v>0</v>
      </c>
    </row>
    <row r="28" spans="1:7" x14ac:dyDescent="0.2">
      <c r="A28" s="62"/>
      <c r="B28" s="1" t="s">
        <v>6</v>
      </c>
      <c r="C28" s="45">
        <v>0.12</v>
      </c>
      <c r="D28" s="45">
        <v>69.25</v>
      </c>
      <c r="E28" s="18"/>
      <c r="F28" s="34">
        <f t="shared" si="3"/>
        <v>0</v>
      </c>
      <c r="G28" s="43">
        <f t="shared" si="2"/>
        <v>0</v>
      </c>
    </row>
    <row r="29" spans="1:7" x14ac:dyDescent="0.2">
      <c r="A29" s="62"/>
      <c r="B29" s="1" t="s">
        <v>142</v>
      </c>
      <c r="C29" s="45">
        <v>0.13500000000000001</v>
      </c>
      <c r="D29" s="45">
        <v>72.22</v>
      </c>
      <c r="E29" s="18"/>
      <c r="F29" s="34">
        <f t="shared" si="3"/>
        <v>0</v>
      </c>
      <c r="G29" s="43">
        <f t="shared" si="2"/>
        <v>0</v>
      </c>
    </row>
    <row r="30" spans="1:7" ht="40.5" customHeight="1" x14ac:dyDescent="0.2">
      <c r="A30" s="31" t="s">
        <v>139</v>
      </c>
      <c r="B30" s="9"/>
      <c r="C30" s="46" t="s">
        <v>120</v>
      </c>
      <c r="D30" s="46" t="s">
        <v>112</v>
      </c>
      <c r="E30" s="20" t="s">
        <v>92</v>
      </c>
      <c r="F30" s="4" t="s">
        <v>119</v>
      </c>
      <c r="G30" s="42"/>
    </row>
    <row r="31" spans="1:7" ht="25.5" x14ac:dyDescent="0.2">
      <c r="A31" s="30" t="s">
        <v>95</v>
      </c>
      <c r="B31" s="1" t="s">
        <v>138</v>
      </c>
      <c r="C31" s="45">
        <v>17.48</v>
      </c>
      <c r="D31" s="45">
        <v>93.8</v>
      </c>
      <c r="E31" s="18"/>
      <c r="F31" s="34">
        <f t="shared" si="3"/>
        <v>0</v>
      </c>
      <c r="G31" s="43">
        <f t="shared" si="2"/>
        <v>0</v>
      </c>
    </row>
    <row r="32" spans="1:7" x14ac:dyDescent="0.2">
      <c r="A32" s="9"/>
      <c r="B32" s="9"/>
      <c r="C32" s="46" t="s">
        <v>123</v>
      </c>
      <c r="D32" s="46" t="s">
        <v>112</v>
      </c>
      <c r="E32" s="20" t="s">
        <v>93</v>
      </c>
      <c r="F32" s="4" t="s">
        <v>119</v>
      </c>
      <c r="G32" s="42"/>
    </row>
    <row r="33" spans="1:7" x14ac:dyDescent="0.2">
      <c r="A33" s="30" t="s">
        <v>96</v>
      </c>
      <c r="B33" s="1"/>
      <c r="C33" s="45">
        <f>0.485*(10^-3)</f>
        <v>4.8499999999999997E-4</v>
      </c>
      <c r="D33" s="45">
        <v>52.07</v>
      </c>
      <c r="E33" s="18"/>
      <c r="F33" s="34">
        <f t="shared" si="3"/>
        <v>0</v>
      </c>
      <c r="G33" s="43">
        <f t="shared" si="2"/>
        <v>0</v>
      </c>
    </row>
    <row r="34" spans="1:7" ht="14.25" x14ac:dyDescent="0.25">
      <c r="A34" s="64" t="s">
        <v>88</v>
      </c>
      <c r="B34" s="65"/>
      <c r="C34" s="65"/>
      <c r="D34" s="65"/>
      <c r="E34" s="66"/>
      <c r="F34" s="28">
        <f>SUM(F3:F33)</f>
        <v>0</v>
      </c>
      <c r="G34" s="28">
        <f>SUM(G3:G33)</f>
        <v>0</v>
      </c>
    </row>
    <row r="35" spans="1:7" ht="42.75" customHeight="1" x14ac:dyDescent="0.2">
      <c r="A35" s="5"/>
      <c r="B35" s="60" t="s">
        <v>144</v>
      </c>
      <c r="C35" s="60"/>
      <c r="D35" s="60"/>
      <c r="E35" s="60"/>
      <c r="F35" s="60"/>
      <c r="G35" s="32"/>
    </row>
  </sheetData>
  <mergeCells count="5">
    <mergeCell ref="B35:F35"/>
    <mergeCell ref="A3:A11"/>
    <mergeCell ref="A17:A29"/>
    <mergeCell ref="A34:E34"/>
    <mergeCell ref="A1:A2"/>
  </mergeCells>
  <phoneticPr fontId="2" type="noConversion"/>
  <printOptions horizontalCentered="1"/>
  <pageMargins left="0.75" right="0.75" top="1" bottom="1" header="0.5" footer="0.5"/>
  <pageSetup scale="67" orientation="portrait" r:id="rId1"/>
  <headerFooter alignWithMargins="0">
    <oddHeader xml:space="preserve">&amp;C&amp;"Times New Roman,Bold"&amp;11MassDEP Greenhouse Gas Reporting
310 CMR 7.71
Simplified Applicability Determination Tool for Facilities
</oddHeader>
    <oddFooter>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6"/>
  <sheetViews>
    <sheetView view="pageBreakPreview" zoomScaleNormal="75" zoomScaleSheetLayoutView="100" workbookViewId="0">
      <selection sqref="A1:C2"/>
    </sheetView>
  </sheetViews>
  <sheetFormatPr defaultRowHeight="12.75" x14ac:dyDescent="0.2"/>
  <cols>
    <col min="1" max="1" width="29.7109375" style="5" bestFit="1" customWidth="1"/>
    <col min="2" max="2" width="26.7109375" style="5" bestFit="1" customWidth="1"/>
    <col min="3" max="3" width="23" style="5" customWidth="1"/>
    <col min="4" max="4" width="7.85546875" style="5" bestFit="1" customWidth="1"/>
    <col min="5" max="5" width="11" style="5" customWidth="1"/>
    <col min="6" max="6" width="16.42578125" style="19" bestFit="1" customWidth="1"/>
    <col min="7" max="7" width="14" style="14" bestFit="1" customWidth="1"/>
    <col min="8" max="16384" width="9.140625" style="5"/>
  </cols>
  <sheetData>
    <row r="1" spans="1:12" s="13" customFormat="1" ht="52.5" customHeight="1" x14ac:dyDescent="0.2">
      <c r="A1" s="74" t="s">
        <v>60</v>
      </c>
      <c r="B1" s="75"/>
      <c r="C1" s="76"/>
      <c r="D1" s="80" t="s">
        <v>90</v>
      </c>
      <c r="E1" s="80" t="s">
        <v>91</v>
      </c>
      <c r="F1" s="58" t="s">
        <v>97</v>
      </c>
      <c r="G1" s="70" t="s">
        <v>98</v>
      </c>
    </row>
    <row r="2" spans="1:12" s="13" customFormat="1" ht="24" customHeight="1" x14ac:dyDescent="0.2">
      <c r="A2" s="77"/>
      <c r="B2" s="78"/>
      <c r="C2" s="79"/>
      <c r="D2" s="81"/>
      <c r="E2" s="81"/>
      <c r="F2" s="59" t="s">
        <v>92</v>
      </c>
      <c r="G2" s="71"/>
      <c r="I2" s="26"/>
    </row>
    <row r="3" spans="1:12" ht="14.25" x14ac:dyDescent="0.25">
      <c r="A3" s="87" t="s">
        <v>11</v>
      </c>
      <c r="B3" s="88"/>
      <c r="C3" s="89"/>
      <c r="D3" s="52" t="s">
        <v>61</v>
      </c>
      <c r="E3" s="54">
        <v>1</v>
      </c>
      <c r="F3" s="18"/>
      <c r="G3" s="11">
        <f>E3*F3</f>
        <v>0</v>
      </c>
    </row>
    <row r="4" spans="1:12" ht="14.25" x14ac:dyDescent="0.25">
      <c r="A4" s="49" t="s">
        <v>12</v>
      </c>
      <c r="B4" s="57"/>
      <c r="C4" s="12"/>
      <c r="D4" s="55" t="s">
        <v>62</v>
      </c>
      <c r="E4" s="56">
        <v>25</v>
      </c>
      <c r="F4" s="18"/>
      <c r="G4" s="11">
        <f t="shared" ref="G4:G34" si="0">E4*F4</f>
        <v>0</v>
      </c>
      <c r="L4" s="15"/>
    </row>
    <row r="5" spans="1:12" ht="14.25" x14ac:dyDescent="0.25">
      <c r="A5" s="48" t="s">
        <v>13</v>
      </c>
      <c r="B5" s="48"/>
      <c r="C5" s="50"/>
      <c r="D5" s="53" t="s">
        <v>63</v>
      </c>
      <c r="E5" s="51">
        <v>298</v>
      </c>
      <c r="F5" s="18"/>
      <c r="G5" s="11">
        <f t="shared" si="0"/>
        <v>0</v>
      </c>
    </row>
    <row r="6" spans="1:12" ht="14.25" x14ac:dyDescent="0.25">
      <c r="A6" s="49" t="s">
        <v>14</v>
      </c>
      <c r="B6" s="49"/>
      <c r="C6" s="12"/>
      <c r="D6" s="47" t="s">
        <v>64</v>
      </c>
      <c r="E6" s="27">
        <v>22800</v>
      </c>
      <c r="F6" s="18"/>
      <c r="G6" s="11">
        <f t="shared" si="0"/>
        <v>0</v>
      </c>
      <c r="H6" s="15"/>
      <c r="I6" s="15"/>
    </row>
    <row r="7" spans="1:12" x14ac:dyDescent="0.2">
      <c r="A7" s="85" t="s">
        <v>102</v>
      </c>
      <c r="B7" s="86"/>
      <c r="C7" s="86"/>
      <c r="D7" s="83"/>
      <c r="E7" s="83"/>
      <c r="F7" s="83"/>
      <c r="G7" s="83"/>
      <c r="H7" s="15"/>
      <c r="I7" s="15"/>
    </row>
    <row r="8" spans="1:12" ht="14.25" x14ac:dyDescent="0.25">
      <c r="A8" s="72" t="s">
        <v>10</v>
      </c>
      <c r="B8" s="6" t="s">
        <v>15</v>
      </c>
      <c r="C8" s="7" t="s">
        <v>16</v>
      </c>
      <c r="D8" s="6" t="s">
        <v>65</v>
      </c>
      <c r="E8" s="27">
        <v>14800</v>
      </c>
      <c r="F8" s="18"/>
      <c r="G8" s="11">
        <f t="shared" si="0"/>
        <v>0</v>
      </c>
      <c r="H8" s="15"/>
      <c r="I8" s="15"/>
    </row>
    <row r="9" spans="1:12" ht="15" x14ac:dyDescent="0.25">
      <c r="A9" s="72"/>
      <c r="B9" s="6" t="s">
        <v>17</v>
      </c>
      <c r="C9" s="7" t="s">
        <v>18</v>
      </c>
      <c r="D9" s="6" t="s">
        <v>66</v>
      </c>
      <c r="E9" s="23">
        <v>675</v>
      </c>
      <c r="F9" s="18"/>
      <c r="G9" s="11">
        <f t="shared" si="0"/>
        <v>0</v>
      </c>
      <c r="H9" s="15"/>
      <c r="I9" s="16"/>
    </row>
    <row r="10" spans="1:12" ht="15" x14ac:dyDescent="0.25">
      <c r="A10" s="72"/>
      <c r="B10" s="6" t="s">
        <v>19</v>
      </c>
      <c r="C10" s="7" t="s">
        <v>20</v>
      </c>
      <c r="D10" s="6" t="s">
        <v>67</v>
      </c>
      <c r="E10" s="23">
        <v>92</v>
      </c>
      <c r="F10" s="18"/>
      <c r="G10" s="11">
        <f t="shared" si="0"/>
        <v>0</v>
      </c>
      <c r="H10" s="15"/>
      <c r="I10" s="16"/>
    </row>
    <row r="11" spans="1:12" ht="26.25" x14ac:dyDescent="0.25">
      <c r="A11" s="72"/>
      <c r="B11" s="6" t="s">
        <v>21</v>
      </c>
      <c r="C11" s="7" t="s">
        <v>22</v>
      </c>
      <c r="D11" s="6" t="s">
        <v>68</v>
      </c>
      <c r="E11" s="27">
        <v>1640</v>
      </c>
      <c r="F11" s="18"/>
      <c r="G11" s="11">
        <f t="shared" si="0"/>
        <v>0</v>
      </c>
      <c r="H11" s="15"/>
      <c r="I11" s="16"/>
    </row>
    <row r="12" spans="1:12" ht="15" x14ac:dyDescent="0.25">
      <c r="A12" s="72"/>
      <c r="B12" s="6" t="s">
        <v>23</v>
      </c>
      <c r="C12" s="7" t="s">
        <v>24</v>
      </c>
      <c r="D12" s="6" t="s">
        <v>69</v>
      </c>
      <c r="E12" s="27">
        <v>3500</v>
      </c>
      <c r="F12" s="18"/>
      <c r="G12" s="11">
        <f t="shared" si="0"/>
        <v>0</v>
      </c>
      <c r="H12" s="15"/>
      <c r="I12" s="17"/>
    </row>
    <row r="13" spans="1:12" ht="14.25" x14ac:dyDescent="0.25">
      <c r="A13" s="72"/>
      <c r="B13" s="6" t="s">
        <v>25</v>
      </c>
      <c r="C13" s="7" t="s">
        <v>26</v>
      </c>
      <c r="D13" s="6" t="s">
        <v>70</v>
      </c>
      <c r="E13" s="27">
        <v>1100</v>
      </c>
      <c r="F13" s="18"/>
      <c r="G13" s="11">
        <f t="shared" si="0"/>
        <v>0</v>
      </c>
      <c r="H13" s="15"/>
      <c r="I13" s="15"/>
    </row>
    <row r="14" spans="1:12" ht="14.25" x14ac:dyDescent="0.25">
      <c r="A14" s="72"/>
      <c r="B14" s="6" t="s">
        <v>27</v>
      </c>
      <c r="C14" s="7" t="s">
        <v>28</v>
      </c>
      <c r="D14" s="6" t="s">
        <v>70</v>
      </c>
      <c r="E14" s="27">
        <v>1430</v>
      </c>
      <c r="F14" s="18"/>
      <c r="G14" s="11">
        <f t="shared" si="0"/>
        <v>0</v>
      </c>
      <c r="H14" s="15"/>
      <c r="I14" s="15"/>
    </row>
    <row r="15" spans="1:12" ht="14.25" x14ac:dyDescent="0.25">
      <c r="A15" s="72"/>
      <c r="B15" s="6" t="s">
        <v>29</v>
      </c>
      <c r="C15" s="7" t="s">
        <v>30</v>
      </c>
      <c r="D15" s="6" t="s">
        <v>71</v>
      </c>
      <c r="E15" s="23">
        <v>353</v>
      </c>
      <c r="F15" s="18"/>
      <c r="G15" s="11">
        <f t="shared" si="0"/>
        <v>0</v>
      </c>
      <c r="H15" s="15"/>
      <c r="I15" s="15"/>
    </row>
    <row r="16" spans="1:12" ht="14.25" x14ac:dyDescent="0.25">
      <c r="A16" s="72"/>
      <c r="B16" s="6" t="s">
        <v>31</v>
      </c>
      <c r="C16" s="7" t="s">
        <v>32</v>
      </c>
      <c r="D16" s="6" t="s">
        <v>71</v>
      </c>
      <c r="E16" s="27">
        <v>4470</v>
      </c>
      <c r="F16" s="18"/>
      <c r="G16" s="11">
        <f t="shared" si="0"/>
        <v>0</v>
      </c>
      <c r="H16" s="15"/>
      <c r="I16" s="15"/>
    </row>
    <row r="17" spans="1:9" ht="14.25" x14ac:dyDescent="0.25">
      <c r="A17" s="72"/>
      <c r="B17" s="6" t="s">
        <v>33</v>
      </c>
      <c r="C17" s="7" t="s">
        <v>34</v>
      </c>
      <c r="D17" s="6" t="s">
        <v>72</v>
      </c>
      <c r="E17" s="23">
        <v>53</v>
      </c>
      <c r="F17" s="18"/>
      <c r="G17" s="11">
        <f t="shared" si="0"/>
        <v>0</v>
      </c>
      <c r="H17" s="15"/>
      <c r="I17" s="15"/>
    </row>
    <row r="18" spans="1:9" ht="14.25" x14ac:dyDescent="0.25">
      <c r="A18" s="72"/>
      <c r="B18" s="6" t="s">
        <v>35</v>
      </c>
      <c r="C18" s="7" t="s">
        <v>36</v>
      </c>
      <c r="D18" s="6" t="s">
        <v>72</v>
      </c>
      <c r="E18" s="23">
        <v>124</v>
      </c>
      <c r="F18" s="18"/>
      <c r="G18" s="11">
        <f t="shared" si="0"/>
        <v>0</v>
      </c>
    </row>
    <row r="19" spans="1:9" ht="14.25" x14ac:dyDescent="0.25">
      <c r="A19" s="72"/>
      <c r="B19" s="6" t="s">
        <v>37</v>
      </c>
      <c r="C19" s="7" t="s">
        <v>38</v>
      </c>
      <c r="D19" s="6" t="s">
        <v>73</v>
      </c>
      <c r="E19" s="23">
        <v>12</v>
      </c>
      <c r="F19" s="18"/>
      <c r="G19" s="11">
        <f t="shared" si="0"/>
        <v>0</v>
      </c>
    </row>
    <row r="20" spans="1:9" ht="26.25" x14ac:dyDescent="0.25">
      <c r="A20" s="72"/>
      <c r="B20" s="6" t="s">
        <v>39</v>
      </c>
      <c r="C20" s="7" t="s">
        <v>40</v>
      </c>
      <c r="D20" s="6" t="s">
        <v>74</v>
      </c>
      <c r="E20" s="27">
        <v>3220</v>
      </c>
      <c r="F20" s="18"/>
      <c r="G20" s="11">
        <f t="shared" si="0"/>
        <v>0</v>
      </c>
    </row>
    <row r="21" spans="1:9" ht="26.25" x14ac:dyDescent="0.25">
      <c r="A21" s="72"/>
      <c r="B21" s="6" t="s">
        <v>41</v>
      </c>
      <c r="C21" s="7" t="s">
        <v>42</v>
      </c>
      <c r="D21" s="6" t="s">
        <v>75</v>
      </c>
      <c r="E21" s="27">
        <v>1340</v>
      </c>
      <c r="F21" s="18"/>
      <c r="G21" s="11">
        <f t="shared" si="0"/>
        <v>0</v>
      </c>
    </row>
    <row r="22" spans="1:9" ht="26.25" x14ac:dyDescent="0.25">
      <c r="A22" s="72"/>
      <c r="B22" s="6" t="s">
        <v>43</v>
      </c>
      <c r="C22" s="7" t="s">
        <v>44</v>
      </c>
      <c r="D22" s="6" t="s">
        <v>76</v>
      </c>
      <c r="E22" s="27">
        <v>1370</v>
      </c>
      <c r="F22" s="18"/>
      <c r="G22" s="11">
        <f t="shared" si="0"/>
        <v>0</v>
      </c>
    </row>
    <row r="23" spans="1:9" ht="26.25" x14ac:dyDescent="0.25">
      <c r="A23" s="72"/>
      <c r="B23" s="6" t="s">
        <v>45</v>
      </c>
      <c r="C23" s="7" t="s">
        <v>46</v>
      </c>
      <c r="D23" s="6" t="s">
        <v>76</v>
      </c>
      <c r="E23" s="27">
        <v>9810</v>
      </c>
      <c r="F23" s="18"/>
      <c r="G23" s="11">
        <f t="shared" si="0"/>
        <v>0</v>
      </c>
    </row>
    <row r="24" spans="1:9" ht="14.25" x14ac:dyDescent="0.25">
      <c r="A24" s="72"/>
      <c r="B24" s="6" t="s">
        <v>47</v>
      </c>
      <c r="C24" s="7" t="s">
        <v>48</v>
      </c>
      <c r="D24" s="6" t="s">
        <v>77</v>
      </c>
      <c r="E24" s="23">
        <v>693</v>
      </c>
      <c r="F24" s="18"/>
      <c r="G24" s="11">
        <f t="shared" si="0"/>
        <v>0</v>
      </c>
    </row>
    <row r="25" spans="1:9" ht="14.25" x14ac:dyDescent="0.25">
      <c r="A25" s="72"/>
      <c r="B25" s="6" t="s">
        <v>49</v>
      </c>
      <c r="C25" s="7" t="s">
        <v>50</v>
      </c>
      <c r="D25" s="6" t="s">
        <v>78</v>
      </c>
      <c r="E25" s="23">
        <v>1030</v>
      </c>
      <c r="F25" s="18"/>
      <c r="G25" s="11">
        <f t="shared" si="0"/>
        <v>0</v>
      </c>
    </row>
    <row r="26" spans="1:9" ht="14.25" x14ac:dyDescent="0.25">
      <c r="A26" s="72"/>
      <c r="B26" s="6" t="s">
        <v>51</v>
      </c>
      <c r="C26" s="7" t="s">
        <v>52</v>
      </c>
      <c r="D26" s="6" t="s">
        <v>79</v>
      </c>
      <c r="E26" s="23">
        <v>794</v>
      </c>
      <c r="F26" s="18"/>
      <c r="G26" s="11">
        <f t="shared" si="0"/>
        <v>0</v>
      </c>
    </row>
    <row r="27" spans="1:9" x14ac:dyDescent="0.2">
      <c r="A27" s="82" t="s">
        <v>103</v>
      </c>
      <c r="B27" s="83"/>
      <c r="C27" s="83"/>
      <c r="D27" s="83"/>
      <c r="E27" s="83"/>
      <c r="F27" s="83"/>
      <c r="G27" s="84"/>
    </row>
    <row r="28" spans="1:9" ht="14.25" x14ac:dyDescent="0.25">
      <c r="A28" s="72" t="s">
        <v>87</v>
      </c>
      <c r="B28" s="6" t="s">
        <v>101</v>
      </c>
      <c r="C28" s="7" t="s">
        <v>53</v>
      </c>
      <c r="D28" s="6" t="s">
        <v>80</v>
      </c>
      <c r="E28" s="27">
        <v>7390</v>
      </c>
      <c r="F28" s="18"/>
      <c r="G28" s="11">
        <f t="shared" si="0"/>
        <v>0</v>
      </c>
    </row>
    <row r="29" spans="1:9" ht="14.25" x14ac:dyDescent="0.25">
      <c r="A29" s="72"/>
      <c r="B29" s="6" t="s">
        <v>104</v>
      </c>
      <c r="C29" s="7" t="s">
        <v>54</v>
      </c>
      <c r="D29" s="6" t="s">
        <v>81</v>
      </c>
      <c r="E29" s="27">
        <v>12200</v>
      </c>
      <c r="F29" s="18"/>
      <c r="G29" s="11">
        <f t="shared" si="0"/>
        <v>0</v>
      </c>
    </row>
    <row r="30" spans="1:9" ht="14.25" x14ac:dyDescent="0.25">
      <c r="A30" s="72"/>
      <c r="B30" s="6" t="s">
        <v>105</v>
      </c>
      <c r="C30" s="7" t="s">
        <v>55</v>
      </c>
      <c r="D30" s="6" t="s">
        <v>82</v>
      </c>
      <c r="E30" s="27">
        <v>8830</v>
      </c>
      <c r="F30" s="18"/>
      <c r="G30" s="11">
        <f t="shared" si="0"/>
        <v>0</v>
      </c>
    </row>
    <row r="31" spans="1:9" ht="14.25" x14ac:dyDescent="0.25">
      <c r="A31" s="72"/>
      <c r="B31" s="6" t="s">
        <v>106</v>
      </c>
      <c r="C31" s="7" t="s">
        <v>56</v>
      </c>
      <c r="D31" s="6" t="s">
        <v>83</v>
      </c>
      <c r="E31" s="27">
        <v>8860</v>
      </c>
      <c r="F31" s="18"/>
      <c r="G31" s="11">
        <f t="shared" si="0"/>
        <v>0</v>
      </c>
    </row>
    <row r="32" spans="1:9" ht="14.25" x14ac:dyDescent="0.25">
      <c r="A32" s="72"/>
      <c r="B32" s="6" t="s">
        <v>107</v>
      </c>
      <c r="C32" s="25" t="s">
        <v>57</v>
      </c>
      <c r="D32" s="6" t="s">
        <v>84</v>
      </c>
      <c r="E32" s="27">
        <v>10300</v>
      </c>
      <c r="F32" s="18"/>
      <c r="G32" s="11">
        <f t="shared" si="0"/>
        <v>0</v>
      </c>
    </row>
    <row r="33" spans="1:7" ht="14.25" x14ac:dyDescent="0.25">
      <c r="A33" s="72"/>
      <c r="B33" s="6" t="s">
        <v>108</v>
      </c>
      <c r="C33" s="7" t="s">
        <v>58</v>
      </c>
      <c r="D33" s="6" t="s">
        <v>85</v>
      </c>
      <c r="E33" s="27">
        <v>9160</v>
      </c>
      <c r="F33" s="18"/>
      <c r="G33" s="11">
        <f t="shared" si="0"/>
        <v>0</v>
      </c>
    </row>
    <row r="34" spans="1:7" ht="14.25" x14ac:dyDescent="0.25">
      <c r="A34" s="72"/>
      <c r="B34" s="6" t="s">
        <v>109</v>
      </c>
      <c r="C34" s="7" t="s">
        <v>59</v>
      </c>
      <c r="D34" s="6" t="s">
        <v>86</v>
      </c>
      <c r="E34" s="27">
        <v>9300</v>
      </c>
      <c r="F34" s="18"/>
      <c r="G34" s="11">
        <f t="shared" si="0"/>
        <v>0</v>
      </c>
    </row>
    <row r="35" spans="1:7" ht="14.25" x14ac:dyDescent="0.25">
      <c r="A35" s="73" t="s">
        <v>89</v>
      </c>
      <c r="B35" s="73"/>
      <c r="C35" s="73"/>
      <c r="D35" s="73"/>
      <c r="E35" s="73"/>
      <c r="F35" s="64"/>
      <c r="G35" s="29">
        <f>SUM(G3:G34)</f>
        <v>0</v>
      </c>
    </row>
    <row r="36" spans="1:7" ht="27.75" customHeight="1" x14ac:dyDescent="0.2">
      <c r="A36" s="24"/>
      <c r="B36" s="69" t="s">
        <v>145</v>
      </c>
      <c r="C36" s="69"/>
      <c r="D36" s="69"/>
      <c r="E36" s="69"/>
      <c r="F36" s="69"/>
      <c r="G36" s="69"/>
    </row>
    <row r="37" spans="1:7" x14ac:dyDescent="0.2">
      <c r="A37" s="8"/>
    </row>
    <row r="38" spans="1:7" x14ac:dyDescent="0.2">
      <c r="A38" s="8"/>
    </row>
    <row r="39" spans="1:7" x14ac:dyDescent="0.2">
      <c r="A39" s="8"/>
    </row>
    <row r="40" spans="1:7" x14ac:dyDescent="0.2">
      <c r="A40" s="8"/>
    </row>
    <row r="41" spans="1:7" x14ac:dyDescent="0.2">
      <c r="A41" s="8"/>
    </row>
    <row r="42" spans="1:7" x14ac:dyDescent="0.2">
      <c r="A42" s="8"/>
    </row>
    <row r="43" spans="1:7" x14ac:dyDescent="0.2">
      <c r="A43" s="8"/>
    </row>
    <row r="44" spans="1:7" x14ac:dyDescent="0.2">
      <c r="A44" s="8"/>
    </row>
    <row r="45" spans="1:7" x14ac:dyDescent="0.2">
      <c r="A45" s="8"/>
    </row>
    <row r="46" spans="1:7" x14ac:dyDescent="0.2">
      <c r="A46" s="8"/>
    </row>
  </sheetData>
  <mergeCells count="11">
    <mergeCell ref="B36:G36"/>
    <mergeCell ref="G1:G2"/>
    <mergeCell ref="A28:A34"/>
    <mergeCell ref="A8:A26"/>
    <mergeCell ref="A35:F35"/>
    <mergeCell ref="A1:C2"/>
    <mergeCell ref="D1:D2"/>
    <mergeCell ref="E1:E2"/>
    <mergeCell ref="A27:G27"/>
    <mergeCell ref="A7:G7"/>
    <mergeCell ref="A3:C3"/>
  </mergeCells>
  <phoneticPr fontId="2" type="noConversion"/>
  <printOptions horizontalCentered="1"/>
  <pageMargins left="0.75" right="0.75" top="1" bottom="1" header="0.5" footer="0.5"/>
  <pageSetup scale="70" orientation="portrait" r:id="rId1"/>
  <headerFooter alignWithMargins="0">
    <oddHeader xml:space="preserve">&amp;C&amp;"Times New Roman,Bold"&amp;11MassDEP Greenhouse Gas Reporting
310 CMR 7.71
Simplified Applicability Determination Tool for Facilities
</oddHeader>
    <oddFooter>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Fuel Usage</vt:lpstr>
      <vt:lpstr>GHGs</vt:lpstr>
    </vt:vector>
  </TitlesOfParts>
  <Company>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shdegabriele</dc:creator>
  <cp:lastModifiedBy>Cook, Joshua (DEP)</cp:lastModifiedBy>
  <cp:lastPrinted>2010-01-06T16:27:28Z</cp:lastPrinted>
  <dcterms:created xsi:type="dcterms:W3CDTF">2009-11-06T19:57:26Z</dcterms:created>
  <dcterms:modified xsi:type="dcterms:W3CDTF">2023-01-04T22:03:53Z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