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720" windowHeight="13170" activeTab="5"/>
  </bookViews>
  <sheets>
    <sheet name="Notes" sheetId="4" r:id="rId1"/>
    <sheet name="2015" sheetId="1" r:id="rId2"/>
    <sheet name="2016" sheetId="3" r:id="rId3"/>
    <sheet name="2017" sheetId="6" r:id="rId4"/>
    <sheet name="2018" sheetId="2" r:id="rId5"/>
    <sheet name="Notes for AG" sheetId="9" r:id="rId6"/>
  </sheets>
  <definedNames>
    <definedName name="_xlnm.Print_Area" localSheetId="1">'2015'!$A$1:$P$37</definedName>
    <definedName name="_xlnm.Print_Area" localSheetId="3">'2017'!$A$1:$P$37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6" l="1"/>
  <c r="F8" i="3"/>
  <c r="F8" i="1"/>
  <c r="N24" i="1" l="1"/>
  <c r="D16" i="1"/>
  <c r="F16" i="1"/>
  <c r="G16" i="1"/>
  <c r="J16" i="1"/>
  <c r="J8" i="3"/>
  <c r="G34" i="2"/>
  <c r="H40" i="2"/>
  <c r="O34" i="2"/>
  <c r="O27" i="2"/>
  <c r="H19" i="2"/>
  <c r="O19" i="2"/>
  <c r="D37" i="6"/>
  <c r="F31" i="6"/>
  <c r="F37" i="6" s="1"/>
  <c r="G37" i="6"/>
  <c r="H31" i="6"/>
  <c r="N31" i="6"/>
  <c r="N24" i="6"/>
  <c r="D16" i="6"/>
  <c r="F16" i="6"/>
  <c r="G16" i="6"/>
  <c r="H16" i="6"/>
  <c r="N16" i="6"/>
  <c r="D37" i="3"/>
  <c r="F31" i="3"/>
  <c r="H31" i="3"/>
  <c r="N31" i="3"/>
  <c r="N24" i="3"/>
  <c r="D16" i="3"/>
  <c r="F16" i="3"/>
  <c r="H16" i="3"/>
  <c r="F31" i="1"/>
  <c r="G37" i="1"/>
  <c r="G12" i="2"/>
  <c r="G19" i="2" s="1"/>
  <c r="G26" i="2"/>
  <c r="G27" i="2" s="1"/>
  <c r="H8" i="1"/>
  <c r="H16" i="1" s="1"/>
  <c r="N16" i="3"/>
  <c r="N37" i="3" s="1"/>
  <c r="N16" i="1"/>
  <c r="J10" i="3"/>
  <c r="J9" i="6"/>
  <c r="J16" i="6" s="1"/>
  <c r="J37" i="6" s="1"/>
  <c r="J9" i="3"/>
  <c r="J16" i="3" s="1"/>
  <c r="J37" i="3" s="1"/>
  <c r="O40" i="2" l="1"/>
  <c r="H37" i="6"/>
  <c r="F37" i="3"/>
  <c r="H37" i="3"/>
  <c r="F37" i="1"/>
  <c r="G40" i="2"/>
  <c r="N37" i="6"/>
  <c r="H37" i="1"/>
  <c r="D37" i="1"/>
  <c r="N37" i="1"/>
  <c r="J37" i="1"/>
</calcChain>
</file>

<file path=xl/sharedStrings.xml><?xml version="1.0" encoding="utf-8"?>
<sst xmlns="http://schemas.openxmlformats.org/spreadsheetml/2006/main" count="232" uniqueCount="68">
  <si>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</si>
  <si>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</si>
  <si>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</si>
  <si>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</si>
  <si>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</si>
  <si>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</si>
  <si>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</si>
  <si>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</si>
  <si>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</si>
  <si>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</si>
  <si>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</si>
  <si>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</si>
  <si>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</si>
  <si>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</si>
  <si>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</si>
  <si>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</si>
  <si>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</si>
  <si>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</si>
  <si>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</si>
  <si>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</si>
  <si>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</si>
  <si>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</si>
  <si>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</si>
  <si>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</si>
  <si>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</si>
  <si>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</si>
  <si>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</si>
  <si>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</si>
  <si>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</si>
  <si>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</si>
  <si>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</si>
  <si>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</si>
  <si>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</si>
  <si>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</si>
  <si>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</si>
  <si>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</si>
  <si>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</si>
  <si>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</si>
  <si>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</si>
  <si>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</si>
  <si>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</si>
  <si>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</si>
  <si>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</si>
  <si>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</si>
  <si>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</si>
  <si>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</si>
  <si>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</si>
  <si>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</si>
  <si>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</si>
  <si>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</si>
  <si>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AGO Provider Exhibit 1</t>
  </si>
  <si>
    <t>Budget Surplus/ (Deficit) Revenue</t>
  </si>
  <si>
    <t>Quality Incentive Revenue</t>
  </si>
  <si>
    <t>Other Commercial (Minuteman)</t>
  </si>
  <si>
    <r>
      <t>1.</t>
    </r>
    <r>
      <rPr>
        <sz val="7"/>
        <color theme="1"/>
        <rFont val="Times New Roman"/>
        <family val="1"/>
      </rPr>
      <t xml:space="preserve">      </t>
    </r>
    <r>
      <rPr>
        <sz val="11"/>
        <color theme="1"/>
        <rFont val="Calibri"/>
        <family val="2"/>
        <scheme val="minor"/>
      </rPr>
      <t>Tufts Commercial and Tufts Group Insurance Commission (GIC) are combined on the spreadsheet.</t>
    </r>
  </si>
  <si>
    <t xml:space="preserve">  - Note that the Tufts HMO claims-based revenue may include a small amount of GIC PPO due to the way in which our data reporting tool captured the claims.</t>
  </si>
  <si>
    <t>5. Highland does not have access to claims data for Fallon, Aetna, Minuteman or Network Health.</t>
  </si>
  <si>
    <t>NOTES for Pre-filed testimony spreadsheet:</t>
  </si>
  <si>
    <t>4. Payer withhold returns are captured in claims, where applicable.</t>
  </si>
  <si>
    <t xml:space="preserve"> </t>
  </si>
  <si>
    <t>6. With the exception of BCBS beginning in 2017, Highland does not have access to PPO claims.</t>
  </si>
  <si>
    <t>7. Medicare data is limited to the NEQCA ACO. Not all Highland PCPs participate.</t>
  </si>
  <si>
    <t>8. Medicaid data is limited to the  Wellforce ACO. Not all Highland PCPs participate.</t>
  </si>
  <si>
    <t>9. Network Health - includes Medicaid and Connector products.</t>
  </si>
  <si>
    <t xml:space="preserve">        - 2015 HPHC PPO Claims - These are the GIC insured claims prior to the GIC switching from PPO to POS products for their insureds.</t>
  </si>
  <si>
    <t>2. 2017 Quality - NEQCA paid to Highand per an all Payer quality model. For Highland this totaled $1,848,517 for two payers - HMO Blue and HPHC.</t>
  </si>
  <si>
    <t xml:space="preserve">        - Total 2017 amounts were pro-rated between HMO Blue (77%) and HPHC (23%) based on 2015-2016 quality payment percentage allocations.</t>
  </si>
  <si>
    <r>
      <t>3.</t>
    </r>
    <r>
      <rPr>
        <sz val="7"/>
        <color theme="1"/>
        <rFont val="Times New Roman"/>
        <family val="1"/>
      </rPr>
      <t xml:space="preserve">      </t>
    </r>
    <r>
      <rPr>
        <sz val="11"/>
        <color theme="1"/>
        <rFont val="Calibri"/>
        <family val="2"/>
        <scheme val="minor"/>
      </rPr>
      <t>The 2018 contract year has not been settled with the payers.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</si>
</sst>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164" formatCode="&quot;$&quot;#,##0.00"/>
    <numFmt numFmtId="165" formatCode="&quot;$&quot;#,##0"/>
  </numFmts>
  <fonts count="24"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b/>
      <sz val="11"/>
      <color theme="1"/>
      <name val="Times New Roman"/>
      <family val="1"/>
    </font>
    <font>
      <b/>
      <sz val="15"/>
      <color theme="1"/>
      <name val="Times New Roman"/>
      <family val="1"/>
    </font>
    <font>
      <b/>
      <sz val="11"/>
      <color theme="0"/>
      <name val="Times New Roman"/>
      <family val="1"/>
    </font>
    <font>
      <sz val="11"/>
      <name val="Times New Roman"/>
      <family val="1"/>
    </font>
    <font>
      <b/>
      <i/>
      <sz val="11"/>
      <color theme="1"/>
      <name val="Times New Roman"/>
      <family val="1"/>
    </font>
    <font>
      <i/>
      <sz val="11"/>
      <color theme="1"/>
      <name val="Times New Roman"/>
      <family val="1"/>
    </font>
    <font>
      <b/>
      <sz val="11"/>
      <color theme="1"/>
      <name val="Calibri"/>
      <family val="2"/>
      <scheme val="minor"/>
    </font>
    <font>
      <sz val="7"/>
      <color theme="1"/>
      <name val="Times New Roman"/>
      <family val="1"/>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33">
    <xf numFmtId="0" fontId="0" fillId="0" borderId="0" xfId="0"/>
    <xf numFmtId="0" fontId="2" fillId="0" borderId="0" xfId="0" applyFont="1"/>
    <xf numFmtId="0" fontId="3" fillId="0" borderId="3" xfId="0" applyFont="1" applyBorder="1" applyAlignment="1">
      <alignment horizontal="center" vertical="center" wrapText="1"/>
    </xf>
    <xf numFmtId="0" fontId="7" fillId="0" borderId="3" xfId="0" applyFont="1" applyBorder="1" applyAlignment="1">
      <alignment horizontal="left" vertical="center" wrapText="1"/>
    </xf>
    <xf numFmtId="0" fontId="9" fillId="0" borderId="3" xfId="0" applyFont="1" applyBorder="1" applyAlignment="1">
      <alignment horizontal="left" vertical="center" wrapText="1"/>
    </xf>
    <xf numFmtId="0" fontId="2" fillId="0" borderId="0" xfId="0" applyFont="1" applyAlignment="1">
      <alignment horizontal="center"/>
    </xf>
    <xf numFmtId="0" fontId="7" fillId="2"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1"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2" fillId="7" borderId="0" xfId="0" applyFont="1" applyFill="1"/>
    <xf numFmtId="0" fontId="1" fillId="7" borderId="0" xfId="0" applyFont="1" applyFill="1" applyAlignment="1">
      <alignment wrapText="1"/>
    </xf>
    <xf numFmtId="0" fontId="0" fillId="7" borderId="0" xfId="0" applyFill="1" applyAlignment="1">
      <alignment wrapText="1"/>
    </xf>
    <xf numFmtId="0" fontId="13" fillId="7" borderId="0" xfId="0" applyFont="1" applyFill="1" applyAlignment="1">
      <alignment wrapText="1"/>
    </xf>
    <xf numFmtId="0" fontId="7" fillId="7" borderId="0" xfId="0" applyFont="1" applyFill="1" applyAlignment="1">
      <alignment wrapText="1"/>
    </xf>
    <xf numFmtId="0" fontId="11" fillId="7" borderId="13" xfId="0" applyFont="1" applyFill="1" applyBorder="1" applyAlignment="1">
      <alignment vertical="center"/>
    </xf>
    <xf numFmtId="0" fontId="17" fillId="0" borderId="0" xfId="0" applyFont="1"/>
    <xf numFmtId="0" fontId="2" fillId="4" borderId="27"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0" borderId="28" xfId="0" applyFont="1" applyBorder="1" applyAlignment="1">
      <alignment horizontal="left" vertical="center" wrapText="1"/>
    </xf>
    <xf numFmtId="0" fontId="20" fillId="0" borderId="28" xfId="0" applyFont="1" applyBorder="1" applyAlignment="1">
      <alignment horizontal="left" vertical="center" wrapText="1"/>
    </xf>
    <xf numFmtId="0" fontId="2" fillId="2" borderId="28"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16" fillId="0" borderId="29" xfId="0" applyFont="1" applyBorder="1" applyAlignment="1">
      <alignment horizontal="left" vertical="center" wrapText="1"/>
    </xf>
    <xf numFmtId="0" fontId="2" fillId="0" borderId="31" xfId="0" applyFont="1" applyBorder="1" applyAlignment="1">
      <alignment horizontal="left" vertical="center" wrapText="1"/>
    </xf>
    <xf numFmtId="0" fontId="2" fillId="4" borderId="2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2" fillId="5" borderId="32" xfId="0" applyFont="1" applyFill="1" applyBorder="1" applyAlignment="1">
      <alignment horizontal="center" vertical="center" wrapText="1"/>
    </xf>
    <xf numFmtId="164" fontId="2" fillId="0" borderId="0" xfId="0" applyNumberFormat="1" applyFont="1"/>
    <xf numFmtId="165" fontId="7" fillId="0" borderId="12" xfId="0" applyNumberFormat="1" applyFont="1" applyBorder="1" applyAlignment="1">
      <alignment horizontal="center" vertical="center" wrapText="1"/>
    </xf>
    <xf numFmtId="0" fontId="6" fillId="6" borderId="33" xfId="0" applyFont="1" applyFill="1" applyBorder="1" applyAlignment="1">
      <alignment horizontal="center" vertical="center" wrapText="1"/>
    </xf>
    <xf numFmtId="5" fontId="7" fillId="0" borderId="8" xfId="0" applyNumberFormat="1" applyFont="1" applyBorder="1" applyAlignment="1">
      <alignment horizontal="right" vertical="center" wrapText="1"/>
    </xf>
    <xf numFmtId="5" fontId="7" fillId="7" borderId="8" xfId="0" applyNumberFormat="1" applyFont="1" applyFill="1" applyBorder="1" applyAlignment="1">
      <alignment horizontal="right" vertical="center" wrapText="1"/>
    </xf>
    <xf numFmtId="5" fontId="8" fillId="7" borderId="8" xfId="0" applyNumberFormat="1" applyFont="1" applyFill="1" applyBorder="1" applyAlignment="1">
      <alignment horizontal="right" vertical="center" wrapText="1"/>
    </xf>
    <xf numFmtId="164" fontId="7" fillId="0" borderId="8" xfId="0" applyNumberFormat="1" applyFont="1" applyBorder="1" applyAlignment="1">
      <alignment horizontal="right" vertical="center" wrapText="1"/>
    </xf>
    <xf numFmtId="5" fontId="7" fillId="0" borderId="12" xfId="0" applyNumberFormat="1" applyFont="1" applyBorder="1" applyAlignment="1">
      <alignment horizontal="right" vertical="center" wrapText="1"/>
    </xf>
    <xf numFmtId="5" fontId="7" fillId="7" borderId="12" xfId="0" applyNumberFormat="1" applyFont="1" applyFill="1" applyBorder="1" applyAlignment="1">
      <alignment horizontal="right" vertical="center" wrapText="1"/>
    </xf>
    <xf numFmtId="164" fontId="7" fillId="0" borderId="12" xfId="0" applyNumberFormat="1" applyFont="1" applyBorder="1" applyAlignment="1">
      <alignment horizontal="right" vertical="center" wrapText="1"/>
    </xf>
    <xf numFmtId="5" fontId="7" fillId="2" borderId="12" xfId="0" applyNumberFormat="1" applyFont="1" applyFill="1" applyBorder="1" applyAlignment="1">
      <alignment horizontal="right" vertical="center" wrapText="1"/>
    </xf>
    <xf numFmtId="164" fontId="7" fillId="2" borderId="12" xfId="0" applyNumberFormat="1" applyFont="1" applyFill="1" applyBorder="1" applyAlignment="1">
      <alignment horizontal="right" vertical="center" wrapText="1"/>
    </xf>
    <xf numFmtId="165" fontId="7" fillId="0" borderId="12" xfId="0" applyNumberFormat="1" applyFont="1" applyBorder="1" applyAlignment="1">
      <alignment horizontal="right" vertical="center" wrapText="1"/>
    </xf>
    <xf numFmtId="165" fontId="7" fillId="2" borderId="12" xfId="0" applyNumberFormat="1" applyFont="1" applyFill="1" applyBorder="1" applyAlignment="1">
      <alignment horizontal="right" vertical="center" wrapText="1"/>
    </xf>
    <xf numFmtId="164" fontId="7" fillId="0" borderId="12" xfId="0" applyNumberFormat="1" applyFont="1" applyFill="1" applyBorder="1" applyAlignment="1">
      <alignment horizontal="right" vertical="center" wrapText="1"/>
    </xf>
    <xf numFmtId="165" fontId="7" fillId="0" borderId="12" xfId="0" applyNumberFormat="1" applyFont="1" applyFill="1" applyBorder="1" applyAlignment="1">
      <alignment horizontal="right" vertical="center" wrapText="1"/>
    </xf>
    <xf numFmtId="5" fontId="8" fillId="7" borderId="12" xfId="0" applyNumberFormat="1" applyFont="1" applyFill="1" applyBorder="1" applyAlignment="1">
      <alignment horizontal="right" vertical="center" wrapText="1"/>
    </xf>
    <xf numFmtId="165" fontId="7" fillId="7" borderId="12" xfId="0" applyNumberFormat="1" applyFont="1" applyFill="1" applyBorder="1" applyAlignment="1">
      <alignment horizontal="right" vertical="center" wrapText="1"/>
    </xf>
    <xf numFmtId="164" fontId="2" fillId="0" borderId="15" xfId="0" applyNumberFormat="1" applyFont="1" applyBorder="1" applyAlignment="1">
      <alignment horizontal="right" vertical="center" wrapText="1"/>
    </xf>
    <xf numFmtId="164" fontId="2" fillId="0" borderId="16" xfId="0" applyNumberFormat="1" applyFont="1" applyBorder="1" applyAlignment="1">
      <alignment horizontal="right" vertical="center" wrapText="1"/>
    </xf>
    <xf numFmtId="164" fontId="2" fillId="0" borderId="17" xfId="0" applyNumberFormat="1" applyFont="1" applyBorder="1" applyAlignment="1">
      <alignment horizontal="right" vertical="center" wrapText="1"/>
    </xf>
    <xf numFmtId="165" fontId="2" fillId="0" borderId="21" xfId="0" applyNumberFormat="1" applyFont="1" applyBorder="1" applyAlignment="1">
      <alignment horizontal="right" vertical="center" wrapText="1"/>
    </xf>
    <xf numFmtId="165" fontId="2" fillId="0" borderId="30" xfId="0" applyNumberFormat="1" applyFont="1" applyBorder="1" applyAlignment="1">
      <alignment horizontal="right" vertical="center" wrapText="1"/>
    </xf>
    <xf numFmtId="164" fontId="19" fillId="0" borderId="16" xfId="0" applyNumberFormat="1" applyFont="1" applyBorder="1" applyAlignment="1">
      <alignment horizontal="right" vertical="center" wrapText="1"/>
    </xf>
    <xf numFmtId="164" fontId="2" fillId="0" borderId="18" xfId="0" applyNumberFormat="1" applyFont="1" applyBorder="1" applyAlignment="1">
      <alignment horizontal="right" vertical="center" wrapText="1"/>
    </xf>
    <xf numFmtId="164" fontId="2" fillId="0" borderId="14" xfId="0" applyNumberFormat="1" applyFont="1" applyBorder="1" applyAlignment="1">
      <alignment horizontal="right" vertical="center" wrapText="1"/>
    </xf>
    <xf numFmtId="164" fontId="2" fillId="0" borderId="19" xfId="0" applyNumberFormat="1" applyFont="1" applyBorder="1" applyAlignment="1">
      <alignment horizontal="right" vertical="center" wrapText="1"/>
    </xf>
    <xf numFmtId="165" fontId="2" fillId="0" borderId="18" xfId="0" applyNumberFormat="1" applyFont="1" applyBorder="1" applyAlignment="1">
      <alignment horizontal="right" vertical="center" wrapText="1"/>
    </xf>
    <xf numFmtId="165" fontId="2" fillId="0" borderId="14" xfId="0" applyNumberFormat="1" applyFont="1" applyBorder="1" applyAlignment="1">
      <alignment horizontal="right" vertical="center" wrapText="1"/>
    </xf>
    <xf numFmtId="164" fontId="2" fillId="0" borderId="26" xfId="0" applyNumberFormat="1" applyFont="1" applyBorder="1" applyAlignment="1">
      <alignment horizontal="right" vertical="center" wrapText="1"/>
    </xf>
    <xf numFmtId="164" fontId="2" fillId="2" borderId="18" xfId="0" applyNumberFormat="1" applyFont="1" applyFill="1" applyBorder="1" applyAlignment="1">
      <alignment horizontal="right" vertical="center" wrapText="1"/>
    </xf>
    <xf numFmtId="164" fontId="2" fillId="2" borderId="14" xfId="0" applyNumberFormat="1" applyFont="1" applyFill="1" applyBorder="1" applyAlignment="1">
      <alignment horizontal="right" vertical="center" wrapText="1"/>
    </xf>
    <xf numFmtId="164" fontId="2" fillId="2" borderId="19" xfId="0" applyNumberFormat="1" applyFont="1" applyFill="1" applyBorder="1" applyAlignment="1">
      <alignment horizontal="right" vertical="center" wrapText="1"/>
    </xf>
    <xf numFmtId="165" fontId="2" fillId="2" borderId="18" xfId="0" applyNumberFormat="1" applyFont="1" applyFill="1" applyBorder="1" applyAlignment="1">
      <alignment horizontal="right" vertical="center" wrapText="1"/>
    </xf>
    <xf numFmtId="165" fontId="2" fillId="2" borderId="14" xfId="0" applyNumberFormat="1" applyFont="1" applyFill="1" applyBorder="1" applyAlignment="1">
      <alignment horizontal="right" vertical="center" wrapText="1"/>
    </xf>
    <xf numFmtId="164" fontId="2" fillId="2" borderId="26" xfId="0" applyNumberFormat="1" applyFont="1" applyFill="1" applyBorder="1" applyAlignment="1">
      <alignment horizontal="right" vertical="center" wrapText="1"/>
    </xf>
    <xf numFmtId="165" fontId="2" fillId="0" borderId="26" xfId="0" applyNumberFormat="1" applyFont="1" applyBorder="1" applyAlignment="1">
      <alignment horizontal="right" vertical="center" wrapText="1"/>
    </xf>
    <xf numFmtId="164" fontId="2" fillId="0" borderId="18" xfId="0" applyNumberFormat="1" applyFont="1" applyFill="1" applyBorder="1" applyAlignment="1">
      <alignment horizontal="right" vertical="center" wrapText="1"/>
    </xf>
    <xf numFmtId="164" fontId="2" fillId="0" borderId="14" xfId="0" applyNumberFormat="1" applyFont="1" applyFill="1" applyBorder="1" applyAlignment="1">
      <alignment horizontal="right" vertical="center" wrapText="1"/>
    </xf>
    <xf numFmtId="164" fontId="2" fillId="0" borderId="19" xfId="0" applyNumberFormat="1" applyFont="1" applyFill="1" applyBorder="1" applyAlignment="1">
      <alignment horizontal="right" vertical="center" wrapText="1"/>
    </xf>
    <xf numFmtId="165" fontId="2" fillId="0" borderId="18" xfId="0" applyNumberFormat="1" applyFont="1" applyFill="1" applyBorder="1" applyAlignment="1">
      <alignment horizontal="right" vertical="center" wrapText="1"/>
    </xf>
    <xf numFmtId="165" fontId="2" fillId="0" borderId="14" xfId="0" applyNumberFormat="1" applyFont="1" applyFill="1" applyBorder="1" applyAlignment="1">
      <alignment horizontal="right" vertical="center" wrapText="1"/>
    </xf>
    <xf numFmtId="164" fontId="2" fillId="0" borderId="26" xfId="0" applyNumberFormat="1" applyFont="1" applyFill="1" applyBorder="1" applyAlignment="1">
      <alignment horizontal="right" vertical="center" wrapText="1"/>
    </xf>
    <xf numFmtId="165" fontId="2" fillId="0" borderId="20" xfId="0" applyNumberFormat="1" applyFont="1" applyBorder="1" applyAlignment="1">
      <alignment horizontal="right" vertical="center" wrapText="1"/>
    </xf>
    <xf numFmtId="0" fontId="0" fillId="0" borderId="0" xfId="0" applyAlignment="1">
      <alignment horizontal="left" indent="5"/>
    </xf>
    <xf numFmtId="0" fontId="22" fillId="0" borderId="0" xfId="0" applyFont="1"/>
    <xf numFmtId="6" fontId="7" fillId="7" borderId="12" xfId="0" applyNumberFormat="1" applyFont="1" applyFill="1" applyBorder="1" applyAlignment="1">
      <alignment horizontal="right" vertical="center" wrapText="1"/>
    </xf>
    <xf numFmtId="0" fontId="4"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6" xfId="0" applyFont="1" applyFill="1" applyBorder="1" applyAlignment="1">
      <alignment vertical="top" wrapText="1"/>
    </xf>
    <xf numFmtId="0" fontId="5" fillId="3" borderId="0" xfId="0" applyFont="1" applyFill="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5" fillId="3" borderId="7" xfId="0" applyFont="1" applyFill="1" applyBorder="1" applyAlignment="1">
      <alignment vertical="center" wrapText="1"/>
    </xf>
    <xf numFmtId="0" fontId="18" fillId="3" borderId="9"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110" zoomScaleNormal="110" workbookViewId="0">
      <selection activeCell="F9" sqref="F9"/>
    </sheetView>
  </sheetViews>
  <sheetFormatPr defaultColWidth="8.7109375" defaultRowHeight="15" x14ac:dyDescent="0.25"/>
  <cols>
    <col min="1" max="1" width="79.42578125" style="13" customWidth="1"/>
    <col min="2" max="16384" width="8.7109375" style="13"/>
  </cols>
  <sheetData>
    <row r="1" spans="1:10" ht="30.75" customHeight="1" x14ac:dyDescent="0.25">
      <c r="A1" s="19" t="s">
        <v>33</v>
      </c>
      <c r="B1" s="12"/>
      <c r="C1" s="12"/>
      <c r="D1" s="12"/>
      <c r="E1" s="12"/>
      <c r="F1" s="12"/>
      <c r="G1" s="12"/>
      <c r="H1" s="12"/>
      <c r="I1" s="12"/>
    </row>
    <row r="2" spans="1:10" x14ac:dyDescent="0.25">
      <c r="A2" s="14" t="s">
        <v>16</v>
      </c>
      <c r="B2" s="12"/>
      <c r="C2" s="12"/>
      <c r="D2" s="12"/>
      <c r="E2" s="12"/>
      <c r="F2" s="12"/>
      <c r="G2" s="12"/>
      <c r="H2" s="12"/>
      <c r="I2" s="12"/>
    </row>
    <row r="3" spans="1:10" s="16" customFormat="1" ht="41.45" customHeight="1" x14ac:dyDescent="0.25">
      <c r="A3" s="17" t="s">
        <v>41</v>
      </c>
      <c r="B3" s="17"/>
      <c r="C3" s="17"/>
      <c r="D3" s="17"/>
      <c r="E3" s="17"/>
      <c r="F3" s="17"/>
      <c r="G3" s="17"/>
      <c r="H3" s="17"/>
      <c r="I3" s="17"/>
      <c r="J3" s="15"/>
    </row>
    <row r="4" spans="1:10" s="16" customFormat="1" ht="14.45" customHeight="1" x14ac:dyDescent="0.25">
      <c r="A4" s="17" t="s">
        <v>34</v>
      </c>
      <c r="B4" s="17"/>
      <c r="C4" s="17"/>
      <c r="D4" s="17"/>
      <c r="E4" s="17"/>
      <c r="F4" s="17"/>
      <c r="G4" s="17"/>
      <c r="H4" s="17"/>
      <c r="I4" s="17"/>
    </row>
    <row r="5" spans="1:10" s="16" customFormat="1" ht="14.45" customHeight="1" x14ac:dyDescent="0.25">
      <c r="A5" s="17" t="s">
        <v>35</v>
      </c>
      <c r="B5" s="17"/>
      <c r="C5" s="17"/>
      <c r="D5" s="17"/>
      <c r="E5" s="17"/>
      <c r="F5" s="17"/>
      <c r="G5" s="17"/>
      <c r="H5" s="17"/>
      <c r="I5" s="17"/>
    </row>
    <row r="6" spans="1:10" s="16" customFormat="1" ht="39" customHeight="1" x14ac:dyDescent="0.25">
      <c r="A6" s="17" t="s">
        <v>42</v>
      </c>
      <c r="B6" s="17"/>
      <c r="C6" s="17"/>
      <c r="D6" s="17"/>
      <c r="E6" s="17"/>
      <c r="F6" s="17"/>
      <c r="G6" s="17"/>
      <c r="H6" s="17"/>
      <c r="I6" s="17"/>
    </row>
    <row r="7" spans="1:10" s="16" customFormat="1" ht="52.5" customHeight="1" x14ac:dyDescent="0.25">
      <c r="A7" s="17" t="s">
        <v>43</v>
      </c>
      <c r="B7" s="17"/>
      <c r="C7" s="17"/>
      <c r="D7" s="17"/>
      <c r="E7" s="17"/>
      <c r="F7" s="17"/>
      <c r="G7" s="17"/>
      <c r="H7" s="17"/>
      <c r="I7" s="17"/>
    </row>
    <row r="8" spans="1:10" s="16" customFormat="1" ht="41.1" customHeight="1" x14ac:dyDescent="0.25">
      <c r="A8" s="17" t="s">
        <v>44</v>
      </c>
      <c r="B8" s="17"/>
      <c r="C8" s="17"/>
      <c r="D8" s="17"/>
      <c r="E8" s="17"/>
      <c r="F8" s="17"/>
      <c r="G8" s="17"/>
      <c r="H8" s="17"/>
      <c r="I8" s="17"/>
    </row>
    <row r="9" spans="1:10" s="16" customFormat="1" ht="39.950000000000003" customHeight="1" x14ac:dyDescent="0.25">
      <c r="A9" s="17" t="s">
        <v>45</v>
      </c>
      <c r="B9" s="17"/>
      <c r="C9" s="17"/>
      <c r="D9" s="17"/>
      <c r="E9" s="17"/>
      <c r="F9" s="17"/>
      <c r="G9" s="17"/>
      <c r="H9" s="17"/>
      <c r="I9" s="17"/>
    </row>
    <row r="10" spans="1:10" s="16" customFormat="1" ht="41.1" customHeight="1" x14ac:dyDescent="0.25">
      <c r="A10" s="18" t="s">
        <v>46</v>
      </c>
      <c r="B10" s="18"/>
      <c r="C10" s="18"/>
      <c r="D10" s="18"/>
      <c r="E10" s="18"/>
      <c r="F10" s="18"/>
      <c r="G10" s="18"/>
      <c r="H10" s="18"/>
      <c r="I10" s="18"/>
    </row>
    <row r="11" spans="1:10" s="16" customFormat="1" ht="24.95" customHeight="1" x14ac:dyDescent="0.25">
      <c r="A11" s="18" t="s">
        <v>47</v>
      </c>
      <c r="B11" s="18"/>
      <c r="C11" s="18"/>
      <c r="D11" s="18"/>
      <c r="E11" s="18"/>
      <c r="F11" s="18"/>
      <c r="G11" s="18"/>
      <c r="H11" s="18"/>
      <c r="I11" s="18"/>
    </row>
    <row r="12" spans="1:10" s="16" customFormat="1" ht="28.5" customHeight="1" x14ac:dyDescent="0.25">
      <c r="A12" s="18" t="s">
        <v>48</v>
      </c>
      <c r="B12" s="18"/>
      <c r="C12" s="18"/>
      <c r="D12" s="18"/>
      <c r="E12" s="18"/>
      <c r="F12" s="18"/>
      <c r="G12" s="18"/>
      <c r="H12" s="18"/>
      <c r="I12" s="18"/>
    </row>
    <row r="13" spans="1:10" s="16" customFormat="1" ht="38.450000000000003" customHeight="1" x14ac:dyDescent="0.25">
      <c r="A13" s="18" t="s">
        <v>49</v>
      </c>
      <c r="B13" s="18"/>
      <c r="C13" s="18"/>
      <c r="D13" s="18"/>
      <c r="E13" s="18"/>
      <c r="F13" s="18"/>
      <c r="G13" s="18"/>
      <c r="H13" s="18"/>
      <c r="I13" s="18"/>
    </row>
  </sheetData>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opLeftCell="A2" workbookViewId="0">
      <selection activeCell="N12" sqref="N12"/>
    </sheetView>
  </sheetViews>
  <sheetFormatPr defaultColWidth="26.5703125" defaultRowHeight="15" x14ac:dyDescent="0.25"/>
  <cols>
    <col min="1" max="1" width="26.5703125" style="1"/>
    <col min="2" max="5" width="9.140625" style="1" customWidth="1"/>
    <col min="6" max="6" width="14.42578125" style="1" bestFit="1" customWidth="1"/>
    <col min="7" max="7" width="12.140625" style="1" bestFit="1" customWidth="1"/>
    <col min="8" max="8" width="13.5703125" style="1" bestFit="1" customWidth="1"/>
    <col min="9" max="9" width="9.140625" style="1" customWidth="1"/>
    <col min="10" max="10" width="13.5703125" style="1" bestFit="1" customWidth="1"/>
    <col min="11" max="13" width="9.140625" style="1" customWidth="1"/>
    <col min="14" max="14" width="13.5703125" style="1" bestFit="1" customWidth="1"/>
    <col min="15" max="16" width="9.140625" style="1" customWidth="1"/>
    <col min="17" max="16384" width="26.5703125" style="1"/>
  </cols>
  <sheetData>
    <row r="1" spans="1:16" x14ac:dyDescent="0.25">
      <c r="A1" s="94">
        <v>2015</v>
      </c>
      <c r="B1" s="81" t="s">
        <v>20</v>
      </c>
      <c r="C1" s="97"/>
      <c r="D1" s="97"/>
      <c r="E1" s="98"/>
      <c r="F1" s="81" t="s">
        <v>21</v>
      </c>
      <c r="G1" s="97"/>
      <c r="H1" s="97"/>
      <c r="I1" s="97"/>
      <c r="J1" s="97"/>
      <c r="K1" s="98"/>
      <c r="L1" s="81" t="s">
        <v>22</v>
      </c>
      <c r="M1" s="111"/>
      <c r="N1" s="81" t="s">
        <v>36</v>
      </c>
      <c r="O1" s="82"/>
      <c r="P1" s="83"/>
    </row>
    <row r="2" spans="1:16" x14ac:dyDescent="0.25">
      <c r="A2" s="95"/>
      <c r="B2" s="99"/>
      <c r="C2" s="100"/>
      <c r="D2" s="100"/>
      <c r="E2" s="101"/>
      <c r="F2" s="99"/>
      <c r="G2" s="100"/>
      <c r="H2" s="100"/>
      <c r="I2" s="100"/>
      <c r="J2" s="100"/>
      <c r="K2" s="101"/>
      <c r="L2" s="112"/>
      <c r="M2" s="113"/>
      <c r="N2" s="84"/>
      <c r="O2" s="85"/>
      <c r="P2" s="86"/>
    </row>
    <row r="3" spans="1:16" ht="15.75" thickBot="1" x14ac:dyDescent="0.3">
      <c r="A3" s="96"/>
      <c r="B3" s="102"/>
      <c r="C3" s="103"/>
      <c r="D3" s="103"/>
      <c r="E3" s="104"/>
      <c r="F3" s="102"/>
      <c r="G3" s="103"/>
      <c r="H3" s="103"/>
      <c r="I3" s="103"/>
      <c r="J3" s="103"/>
      <c r="K3" s="104"/>
      <c r="L3" s="112"/>
      <c r="M3" s="113"/>
      <c r="N3" s="84"/>
      <c r="O3" s="85"/>
      <c r="P3" s="86"/>
    </row>
    <row r="4" spans="1:16" x14ac:dyDescent="0.25">
      <c r="A4" s="105"/>
      <c r="B4" s="107" t="s">
        <v>17</v>
      </c>
      <c r="C4" s="108"/>
      <c r="D4" s="107" t="s">
        <v>23</v>
      </c>
      <c r="E4" s="108"/>
      <c r="F4" s="107" t="s">
        <v>17</v>
      </c>
      <c r="G4" s="108"/>
      <c r="H4" s="107" t="s">
        <v>18</v>
      </c>
      <c r="I4" s="108"/>
      <c r="J4" s="107" t="s">
        <v>0</v>
      </c>
      <c r="K4" s="108"/>
      <c r="L4" s="99"/>
      <c r="M4" s="101"/>
      <c r="N4" s="87"/>
      <c r="O4" s="88"/>
      <c r="P4" s="89"/>
    </row>
    <row r="5" spans="1:16" x14ac:dyDescent="0.25">
      <c r="A5" s="105"/>
      <c r="B5" s="107"/>
      <c r="C5" s="108"/>
      <c r="D5" s="107"/>
      <c r="E5" s="108"/>
      <c r="F5" s="107"/>
      <c r="G5" s="108"/>
      <c r="H5" s="107" t="s">
        <v>19</v>
      </c>
      <c r="I5" s="108"/>
      <c r="J5" s="107" t="s">
        <v>24</v>
      </c>
      <c r="K5" s="108"/>
      <c r="L5" s="87"/>
      <c r="M5" s="89"/>
      <c r="N5" s="87"/>
      <c r="O5" s="90"/>
      <c r="P5" s="89"/>
    </row>
    <row r="6" spans="1:16" ht="15.75" thickBot="1" x14ac:dyDescent="0.3">
      <c r="A6" s="106"/>
      <c r="B6" s="109"/>
      <c r="C6" s="110"/>
      <c r="D6" s="109"/>
      <c r="E6" s="110"/>
      <c r="F6" s="109"/>
      <c r="G6" s="110"/>
      <c r="H6" s="91"/>
      <c r="I6" s="93"/>
      <c r="J6" s="109" t="s">
        <v>25</v>
      </c>
      <c r="K6" s="110"/>
      <c r="L6" s="91"/>
      <c r="M6" s="93"/>
      <c r="N6" s="91"/>
      <c r="O6" s="92"/>
      <c r="P6" s="93"/>
    </row>
    <row r="7" spans="1:16" s="5" customFormat="1" ht="16.5" thickBot="1" x14ac:dyDescent="0.3">
      <c r="A7" s="2"/>
      <c r="B7" s="9" t="s">
        <v>1</v>
      </c>
      <c r="C7" s="10" t="s">
        <v>2</v>
      </c>
      <c r="D7" s="9" t="s">
        <v>1</v>
      </c>
      <c r="E7" s="10" t="s">
        <v>2</v>
      </c>
      <c r="F7" s="9" t="s">
        <v>1</v>
      </c>
      <c r="G7" s="10" t="s">
        <v>2</v>
      </c>
      <c r="H7" s="9" t="s">
        <v>1</v>
      </c>
      <c r="I7" s="10" t="s">
        <v>2</v>
      </c>
      <c r="J7" s="9" t="s">
        <v>1</v>
      </c>
      <c r="K7" s="10" t="s">
        <v>2</v>
      </c>
      <c r="L7" s="9" t="s">
        <v>1</v>
      </c>
      <c r="M7" s="10" t="s">
        <v>2</v>
      </c>
      <c r="N7" s="9" t="s">
        <v>1</v>
      </c>
      <c r="O7" s="10" t="s">
        <v>2</v>
      </c>
      <c r="P7" s="11" t="s">
        <v>3</v>
      </c>
    </row>
    <row r="8" spans="1:16" ht="15.75" thickBot="1" x14ac:dyDescent="0.3">
      <c r="A8" s="3" t="s">
        <v>38</v>
      </c>
      <c r="B8" s="37"/>
      <c r="C8" s="37"/>
      <c r="D8" s="38"/>
      <c r="E8" s="38"/>
      <c r="F8" s="38">
        <f>8138131.42 + 482513</f>
        <v>8620644.4199999999</v>
      </c>
      <c r="G8" s="38"/>
      <c r="H8" s="39">
        <f>2913622</f>
        <v>2913622</v>
      </c>
      <c r="I8" s="38"/>
      <c r="J8" s="39">
        <v>865419</v>
      </c>
      <c r="K8" s="38"/>
      <c r="L8" s="38"/>
      <c r="M8" s="37"/>
      <c r="N8" s="37" t="s">
        <v>59</v>
      </c>
      <c r="O8" s="40"/>
      <c r="P8" s="40"/>
    </row>
    <row r="9" spans="1:16" ht="15.75" thickBot="1" x14ac:dyDescent="0.3">
      <c r="A9" s="3" t="s">
        <v>37</v>
      </c>
      <c r="B9" s="37"/>
      <c r="C9" s="37"/>
      <c r="D9" s="38"/>
      <c r="E9" s="38"/>
      <c r="F9" s="38">
        <v>6159933.3899999987</v>
      </c>
      <c r="G9" s="38"/>
      <c r="H9" s="38">
        <v>417512</v>
      </c>
      <c r="I9" s="38"/>
      <c r="J9" s="38">
        <v>108840</v>
      </c>
      <c r="K9" s="38"/>
      <c r="L9" s="38"/>
      <c r="M9" s="37"/>
      <c r="N9" s="37">
        <v>1046195.95</v>
      </c>
      <c r="O9" s="40"/>
      <c r="P9" s="40"/>
    </row>
    <row r="10" spans="1:16" ht="15.75" thickBot="1" x14ac:dyDescent="0.3">
      <c r="A10" s="3" t="s">
        <v>39</v>
      </c>
      <c r="B10" s="37"/>
      <c r="C10" s="37"/>
      <c r="D10" s="38"/>
      <c r="E10" s="38"/>
      <c r="F10" s="38">
        <v>7058840.2599999998</v>
      </c>
      <c r="G10" s="38">
        <v>356669.26000000018</v>
      </c>
      <c r="H10" s="38">
        <v>131673</v>
      </c>
      <c r="I10" s="38"/>
      <c r="J10" s="38">
        <v>235921</v>
      </c>
      <c r="K10" s="38"/>
      <c r="L10" s="38"/>
      <c r="M10" s="37"/>
      <c r="N10" s="37"/>
      <c r="O10" s="40"/>
      <c r="P10" s="40"/>
    </row>
    <row r="11" spans="1:16" ht="15.75" thickBot="1" x14ac:dyDescent="0.3">
      <c r="A11" s="3" t="s">
        <v>29</v>
      </c>
      <c r="B11" s="37"/>
      <c r="C11" s="37"/>
      <c r="D11" s="38"/>
      <c r="E11" s="38"/>
      <c r="F11" s="38"/>
      <c r="G11" s="38"/>
      <c r="H11" s="38"/>
      <c r="I11" s="38"/>
      <c r="J11" s="38">
        <v>47708</v>
      </c>
      <c r="K11" s="38"/>
      <c r="L11" s="38"/>
      <c r="M11" s="37"/>
      <c r="N11" s="37">
        <v>77880</v>
      </c>
      <c r="O11" s="40"/>
      <c r="P11" s="40"/>
    </row>
    <row r="12" spans="1:16" ht="15.75" thickBot="1" x14ac:dyDescent="0.3">
      <c r="A12" s="3" t="s">
        <v>4</v>
      </c>
      <c r="B12" s="37"/>
      <c r="C12" s="37"/>
      <c r="D12" s="38"/>
      <c r="E12" s="38"/>
      <c r="F12" s="38"/>
      <c r="G12" s="38"/>
      <c r="H12" s="38"/>
      <c r="I12" s="38"/>
      <c r="J12" s="38"/>
      <c r="K12" s="38"/>
      <c r="L12" s="38"/>
      <c r="M12" s="37"/>
      <c r="N12" s="37"/>
      <c r="O12" s="40"/>
      <c r="P12" s="40"/>
    </row>
    <row r="13" spans="1:16" ht="15.75" thickBot="1" x14ac:dyDescent="0.3">
      <c r="A13" s="3" t="s">
        <v>40</v>
      </c>
      <c r="B13" s="37"/>
      <c r="C13" s="37"/>
      <c r="D13" s="38"/>
      <c r="E13" s="38"/>
      <c r="F13" s="38"/>
      <c r="G13" s="38"/>
      <c r="H13" s="38"/>
      <c r="I13" s="38"/>
      <c r="J13" s="38"/>
      <c r="K13" s="38"/>
      <c r="L13" s="38"/>
      <c r="M13" s="37"/>
      <c r="N13" s="37"/>
      <c r="O13" s="40"/>
      <c r="P13" s="40"/>
    </row>
    <row r="14" spans="1:16" ht="15.75" thickBot="1" x14ac:dyDescent="0.3">
      <c r="A14" s="3" t="s">
        <v>5</v>
      </c>
      <c r="B14" s="37"/>
      <c r="C14" s="37"/>
      <c r="D14" s="38">
        <v>37004</v>
      </c>
      <c r="E14" s="38"/>
      <c r="F14" s="38"/>
      <c r="G14" s="38"/>
      <c r="H14" s="38"/>
      <c r="I14" s="38"/>
      <c r="J14" s="38"/>
      <c r="K14" s="38"/>
      <c r="L14" s="38"/>
      <c r="M14" s="37"/>
      <c r="N14" s="37"/>
      <c r="O14" s="40"/>
      <c r="P14" s="40"/>
    </row>
    <row r="15" spans="1:16" ht="15.75" thickBot="1" x14ac:dyDescent="0.3">
      <c r="A15" s="3" t="s">
        <v>53</v>
      </c>
      <c r="B15" s="41"/>
      <c r="C15" s="41"/>
      <c r="D15" s="42">
        <v>30487</v>
      </c>
      <c r="E15" s="42"/>
      <c r="F15" s="42"/>
      <c r="G15" s="42"/>
      <c r="H15" s="42"/>
      <c r="I15" s="42"/>
      <c r="J15" s="42"/>
      <c r="K15" s="42"/>
      <c r="L15" s="42"/>
      <c r="M15" s="41"/>
      <c r="N15" s="41"/>
      <c r="O15" s="43"/>
      <c r="P15" s="43"/>
    </row>
    <row r="16" spans="1:16" ht="15.75" thickBot="1" x14ac:dyDescent="0.3">
      <c r="A16" s="4" t="s">
        <v>7</v>
      </c>
      <c r="B16" s="41"/>
      <c r="C16" s="41"/>
      <c r="D16" s="41">
        <f t="shared" ref="D16:N16" si="0">SUM(D8:D15)</f>
        <v>67491</v>
      </c>
      <c r="E16" s="41"/>
      <c r="F16" s="41">
        <f t="shared" si="0"/>
        <v>21839418.07</v>
      </c>
      <c r="G16" s="41">
        <f t="shared" si="0"/>
        <v>356669.26000000018</v>
      </c>
      <c r="H16" s="41">
        <f t="shared" si="0"/>
        <v>3462807</v>
      </c>
      <c r="I16" s="41"/>
      <c r="J16" s="41">
        <f t="shared" si="0"/>
        <v>1257888</v>
      </c>
      <c r="K16" s="41"/>
      <c r="L16" s="41"/>
      <c r="M16" s="41"/>
      <c r="N16" s="41">
        <f t="shared" si="0"/>
        <v>1124075.95</v>
      </c>
      <c r="O16" s="41"/>
      <c r="P16" s="41"/>
    </row>
    <row r="17" spans="1:16" ht="15.75" thickBot="1" x14ac:dyDescent="0.3">
      <c r="A17" s="6"/>
      <c r="B17" s="44"/>
      <c r="C17" s="44"/>
      <c r="D17" s="44"/>
      <c r="E17" s="44"/>
      <c r="F17" s="44"/>
      <c r="G17" s="44"/>
      <c r="H17" s="44"/>
      <c r="I17" s="44"/>
      <c r="J17" s="44"/>
      <c r="K17" s="44"/>
      <c r="L17" s="44"/>
      <c r="M17" s="44"/>
      <c r="N17" s="44"/>
      <c r="O17" s="45"/>
      <c r="P17" s="45"/>
    </row>
    <row r="18" spans="1:16" ht="15.75" thickBot="1" x14ac:dyDescent="0.3">
      <c r="A18" s="3" t="s">
        <v>8</v>
      </c>
      <c r="B18" s="41"/>
      <c r="C18" s="41"/>
      <c r="D18" s="41"/>
      <c r="E18" s="41"/>
      <c r="F18" s="41"/>
      <c r="G18" s="41"/>
      <c r="H18" s="41"/>
      <c r="I18" s="41"/>
      <c r="J18" s="41"/>
      <c r="K18" s="41"/>
      <c r="L18" s="41"/>
      <c r="M18" s="41"/>
      <c r="N18" s="41">
        <v>62497.5</v>
      </c>
      <c r="O18" s="43"/>
      <c r="P18" s="43"/>
    </row>
    <row r="19" spans="1:16" ht="15.75" thickBot="1" x14ac:dyDescent="0.3">
      <c r="A19" s="3" t="s">
        <v>27</v>
      </c>
      <c r="B19" s="41"/>
      <c r="C19" s="41"/>
      <c r="D19" s="41"/>
      <c r="E19" s="41"/>
      <c r="F19" s="41"/>
      <c r="G19" s="41"/>
      <c r="H19" s="41"/>
      <c r="I19" s="41"/>
      <c r="J19" s="41"/>
      <c r="K19" s="41"/>
      <c r="L19" s="41"/>
      <c r="M19" s="41"/>
      <c r="N19" s="41"/>
      <c r="O19" s="43"/>
      <c r="P19" s="43"/>
    </row>
    <row r="20" spans="1:16" ht="15.75" thickBot="1" x14ac:dyDescent="0.3">
      <c r="A20" s="3" t="s">
        <v>28</v>
      </c>
      <c r="B20" s="41"/>
      <c r="C20" s="41"/>
      <c r="D20" s="41"/>
      <c r="E20" s="41"/>
      <c r="F20" s="41"/>
      <c r="G20" s="41"/>
      <c r="H20" s="41"/>
      <c r="I20" s="41"/>
      <c r="J20" s="41"/>
      <c r="K20" s="41"/>
      <c r="L20" s="41"/>
      <c r="M20" s="41"/>
      <c r="N20" s="41"/>
      <c r="O20" s="43"/>
      <c r="P20" s="43"/>
    </row>
    <row r="21" spans="1:16" ht="15.75" thickBot="1" x14ac:dyDescent="0.3">
      <c r="A21" s="3" t="s">
        <v>26</v>
      </c>
      <c r="B21" s="41"/>
      <c r="C21" s="41"/>
      <c r="D21" s="41"/>
      <c r="E21" s="41"/>
      <c r="F21" s="41"/>
      <c r="G21" s="41"/>
      <c r="H21" s="41"/>
      <c r="I21" s="41"/>
      <c r="J21" s="41"/>
      <c r="K21" s="41"/>
      <c r="L21" s="41"/>
      <c r="M21" s="41"/>
      <c r="N21" s="41"/>
      <c r="O21" s="43"/>
      <c r="P21" s="43"/>
    </row>
    <row r="22" spans="1:16" ht="15.75" thickBot="1" x14ac:dyDescent="0.3">
      <c r="A22" s="3" t="s">
        <v>29</v>
      </c>
      <c r="B22" s="41"/>
      <c r="C22" s="41"/>
      <c r="D22" s="41"/>
      <c r="E22" s="41"/>
      <c r="F22" s="41"/>
      <c r="G22" s="41"/>
      <c r="H22" s="41"/>
      <c r="I22" s="41"/>
      <c r="J22" s="41"/>
      <c r="K22" s="41"/>
      <c r="L22" s="41"/>
      <c r="M22" s="41"/>
      <c r="N22" s="41"/>
      <c r="O22" s="43"/>
      <c r="P22" s="43"/>
    </row>
    <row r="23" spans="1:16" ht="15.75" thickBot="1" x14ac:dyDescent="0.3">
      <c r="A23" s="3" t="s">
        <v>30</v>
      </c>
      <c r="B23" s="41"/>
      <c r="C23" s="41"/>
      <c r="D23" s="41"/>
      <c r="E23" s="41"/>
      <c r="F23" s="41"/>
      <c r="G23" s="41"/>
      <c r="H23" s="41"/>
      <c r="I23" s="41"/>
      <c r="J23" s="41"/>
      <c r="K23" s="41"/>
      <c r="L23" s="41"/>
      <c r="M23" s="41"/>
      <c r="N23" s="41"/>
      <c r="O23" s="43"/>
      <c r="P23" s="43"/>
    </row>
    <row r="24" spans="1:16" ht="15.75" thickBot="1" x14ac:dyDescent="0.3">
      <c r="A24" s="4" t="s">
        <v>9</v>
      </c>
      <c r="B24" s="41"/>
      <c r="C24" s="41"/>
      <c r="D24" s="41"/>
      <c r="E24" s="41"/>
      <c r="F24" s="41"/>
      <c r="G24" s="41"/>
      <c r="H24" s="41"/>
      <c r="I24" s="41"/>
      <c r="J24" s="41"/>
      <c r="K24" s="41"/>
      <c r="L24" s="41"/>
      <c r="M24" s="41"/>
      <c r="N24" s="41">
        <f t="shared" ref="N24" si="1">SUM(N18:N23)</f>
        <v>62497.5</v>
      </c>
      <c r="O24" s="41"/>
      <c r="P24" s="41"/>
    </row>
    <row r="25" spans="1:16" ht="15.75" thickBot="1" x14ac:dyDescent="0.3">
      <c r="A25" s="6"/>
      <c r="B25" s="44"/>
      <c r="C25" s="44"/>
      <c r="D25" s="44"/>
      <c r="E25" s="44"/>
      <c r="F25" s="44"/>
      <c r="G25" s="44"/>
      <c r="H25" s="44"/>
      <c r="I25" s="44"/>
      <c r="J25" s="44"/>
      <c r="K25" s="44"/>
      <c r="L25" s="44"/>
      <c r="M25" s="44"/>
      <c r="N25" s="44"/>
      <c r="O25" s="45"/>
      <c r="P25" s="45"/>
    </row>
    <row r="26" spans="1:16" ht="15.75" thickBot="1" x14ac:dyDescent="0.3">
      <c r="A26" s="4" t="s">
        <v>31</v>
      </c>
      <c r="B26" s="41"/>
      <c r="C26" s="41"/>
      <c r="D26" s="41"/>
      <c r="E26" s="41"/>
      <c r="F26" s="41"/>
      <c r="G26" s="41"/>
      <c r="H26" s="41"/>
      <c r="I26" s="41"/>
      <c r="J26" s="41"/>
      <c r="K26" s="41"/>
      <c r="L26" s="41"/>
      <c r="M26" s="41"/>
      <c r="N26" s="41"/>
      <c r="O26" s="43"/>
      <c r="P26" s="43"/>
    </row>
    <row r="27" spans="1:16" ht="15.75" thickBot="1" x14ac:dyDescent="0.3">
      <c r="A27" s="6"/>
      <c r="B27" s="44"/>
      <c r="C27" s="44"/>
      <c r="D27" s="44"/>
      <c r="E27" s="44"/>
      <c r="F27" s="44"/>
      <c r="G27" s="44"/>
      <c r="H27" s="44"/>
      <c r="I27" s="44"/>
      <c r="J27" s="44"/>
      <c r="K27" s="44"/>
      <c r="L27" s="44"/>
      <c r="M27" s="44"/>
      <c r="N27" s="44"/>
      <c r="O27" s="45"/>
      <c r="P27" s="45"/>
    </row>
    <row r="28" spans="1:16" ht="15.75" thickBot="1" x14ac:dyDescent="0.3">
      <c r="A28" s="3" t="s">
        <v>10</v>
      </c>
      <c r="B28" s="41"/>
      <c r="C28" s="41"/>
      <c r="D28" s="41"/>
      <c r="E28" s="41"/>
      <c r="F28" s="41">
        <v>173102.09000000005</v>
      </c>
      <c r="G28" s="41"/>
      <c r="H28" s="41"/>
      <c r="I28" s="41"/>
      <c r="J28" s="41"/>
      <c r="K28" s="41"/>
      <c r="L28" s="41"/>
      <c r="M28" s="41"/>
      <c r="N28" s="41"/>
      <c r="O28" s="43"/>
      <c r="P28" s="43"/>
    </row>
    <row r="29" spans="1:16" ht="15.75" thickBot="1" x14ac:dyDescent="0.3">
      <c r="A29" s="3" t="s">
        <v>11</v>
      </c>
      <c r="B29" s="41"/>
      <c r="C29" s="41"/>
      <c r="D29" s="41"/>
      <c r="E29" s="41"/>
      <c r="F29" s="41"/>
      <c r="G29" s="41"/>
      <c r="H29" s="41"/>
      <c r="I29" s="41"/>
      <c r="J29" s="41"/>
      <c r="K29" s="41"/>
      <c r="L29" s="41"/>
      <c r="M29" s="41"/>
      <c r="N29" s="41"/>
      <c r="O29" s="43"/>
      <c r="P29" s="43"/>
    </row>
    <row r="30" spans="1:16" ht="15.75" thickBot="1" x14ac:dyDescent="0.3">
      <c r="A30" s="3" t="s">
        <v>12</v>
      </c>
      <c r="B30" s="41"/>
      <c r="C30" s="41"/>
      <c r="D30" s="41"/>
      <c r="E30" s="41"/>
      <c r="F30" s="41"/>
      <c r="G30" s="41"/>
      <c r="H30" s="41"/>
      <c r="I30" s="41"/>
      <c r="J30" s="41"/>
      <c r="K30" s="41"/>
      <c r="L30" s="41"/>
      <c r="M30" s="41"/>
      <c r="N30" s="41"/>
      <c r="O30" s="43"/>
      <c r="P30" s="43"/>
    </row>
    <row r="31" spans="1:16" ht="27.75" thickBot="1" x14ac:dyDescent="0.3">
      <c r="A31" s="4" t="s">
        <v>13</v>
      </c>
      <c r="B31" s="46"/>
      <c r="C31" s="46"/>
      <c r="D31" s="46"/>
      <c r="E31" s="46"/>
      <c r="F31" s="46">
        <f>SUM(F28:F30)</f>
        <v>173102.09000000005</v>
      </c>
      <c r="G31" s="46"/>
      <c r="H31" s="46"/>
      <c r="I31" s="46"/>
      <c r="J31" s="46"/>
      <c r="K31" s="46"/>
      <c r="L31" s="46"/>
      <c r="M31" s="46"/>
      <c r="N31" s="46"/>
      <c r="O31" s="46"/>
      <c r="P31" s="46"/>
    </row>
    <row r="32" spans="1:16" ht="15.75" thickBot="1" x14ac:dyDescent="0.3">
      <c r="A32" s="7"/>
      <c r="B32" s="45"/>
      <c r="C32" s="45"/>
      <c r="D32" s="45"/>
      <c r="E32" s="45"/>
      <c r="F32" s="47"/>
      <c r="G32" s="47"/>
      <c r="H32" s="45"/>
      <c r="I32" s="45"/>
      <c r="J32" s="45"/>
      <c r="K32" s="45"/>
      <c r="L32" s="45"/>
      <c r="M32" s="45"/>
      <c r="N32" s="45"/>
      <c r="O32" s="45"/>
      <c r="P32" s="45"/>
    </row>
    <row r="33" spans="1:16" ht="15.75" thickBot="1" x14ac:dyDescent="0.3">
      <c r="A33" s="4" t="s">
        <v>14</v>
      </c>
      <c r="B33" s="48"/>
      <c r="C33" s="48"/>
      <c r="D33" s="48"/>
      <c r="E33" s="48"/>
      <c r="F33" s="49">
        <v>4059532.6400000011</v>
      </c>
      <c r="G33" s="49"/>
      <c r="H33" s="49">
        <v>26793</v>
      </c>
      <c r="I33" s="48"/>
      <c r="J33" s="48"/>
      <c r="K33" s="48"/>
      <c r="L33" s="48"/>
      <c r="M33" s="48"/>
      <c r="N33" s="48"/>
      <c r="O33" s="48"/>
      <c r="P33" s="48"/>
    </row>
    <row r="34" spans="1:16" ht="15.75" thickBot="1" x14ac:dyDescent="0.3">
      <c r="A34" s="7"/>
      <c r="B34" s="45"/>
      <c r="C34" s="45"/>
      <c r="D34" s="45"/>
      <c r="E34" s="45"/>
      <c r="F34" s="47"/>
      <c r="G34" s="47"/>
      <c r="H34" s="45"/>
      <c r="I34" s="45"/>
      <c r="J34" s="45"/>
      <c r="K34" s="45"/>
      <c r="L34" s="45"/>
      <c r="M34" s="45"/>
      <c r="N34" s="45"/>
      <c r="O34" s="45"/>
      <c r="P34" s="45"/>
    </row>
    <row r="35" spans="1:16" ht="15.75" thickBot="1" x14ac:dyDescent="0.3">
      <c r="A35" s="4" t="s">
        <v>32</v>
      </c>
      <c r="B35" s="43"/>
      <c r="C35" s="43"/>
      <c r="D35" s="43"/>
      <c r="E35" s="43"/>
      <c r="F35" s="46"/>
      <c r="G35" s="46"/>
      <c r="H35" s="43"/>
      <c r="I35" s="43"/>
      <c r="J35" s="43"/>
      <c r="K35" s="43"/>
      <c r="L35" s="43"/>
      <c r="M35" s="43"/>
      <c r="N35" s="43"/>
      <c r="O35" s="43"/>
      <c r="P35" s="43"/>
    </row>
    <row r="36" spans="1:16" ht="15.75" thickBot="1" x14ac:dyDescent="0.3">
      <c r="A36" s="6"/>
      <c r="B36" s="45"/>
      <c r="C36" s="45"/>
      <c r="D36" s="45"/>
      <c r="E36" s="45"/>
      <c r="F36" s="47"/>
      <c r="G36" s="47"/>
      <c r="H36" s="45"/>
      <c r="I36" s="45"/>
      <c r="J36" s="45"/>
      <c r="K36" s="45"/>
      <c r="L36" s="45"/>
      <c r="M36" s="45"/>
      <c r="N36" s="45"/>
      <c r="O36" s="45"/>
      <c r="P36" s="45"/>
    </row>
    <row r="37" spans="1:16" ht="15.75" thickBot="1" x14ac:dyDescent="0.3">
      <c r="A37" s="8" t="s">
        <v>15</v>
      </c>
      <c r="B37" s="46"/>
      <c r="C37" s="46"/>
      <c r="D37" s="46">
        <f t="shared" ref="D37:N37" si="2">+D35+D33+D31+D26+D24+D16</f>
        <v>67491</v>
      </c>
      <c r="E37" s="46"/>
      <c r="F37" s="46">
        <f t="shared" si="2"/>
        <v>26072052.800000001</v>
      </c>
      <c r="G37" s="46">
        <f t="shared" si="2"/>
        <v>356669.26000000018</v>
      </c>
      <c r="H37" s="46">
        <f t="shared" si="2"/>
        <v>3489600</v>
      </c>
      <c r="I37" s="46"/>
      <c r="J37" s="46">
        <f t="shared" si="2"/>
        <v>1257888</v>
      </c>
      <c r="K37" s="46"/>
      <c r="L37" s="46"/>
      <c r="M37" s="46"/>
      <c r="N37" s="46">
        <f t="shared" si="2"/>
        <v>1186573.45</v>
      </c>
      <c r="O37" s="46"/>
      <c r="P37" s="46"/>
    </row>
  </sheetData>
  <mergeCells count="21">
    <mergeCell ref="J6:K6"/>
    <mergeCell ref="L4:M4"/>
    <mergeCell ref="L5:M5"/>
    <mergeCell ref="L6:M6"/>
    <mergeCell ref="L1:M3"/>
    <mergeCell ref="N1:P3"/>
    <mergeCell ref="N4:P4"/>
    <mergeCell ref="N5:P5"/>
    <mergeCell ref="N6:P6"/>
    <mergeCell ref="A1:A3"/>
    <mergeCell ref="B1:E3"/>
    <mergeCell ref="F1:K3"/>
    <mergeCell ref="A4:A6"/>
    <mergeCell ref="B4:C6"/>
    <mergeCell ref="D4:E6"/>
    <mergeCell ref="F4:G6"/>
    <mergeCell ref="H4:I4"/>
    <mergeCell ref="H5:I5"/>
    <mergeCell ref="H6:I6"/>
    <mergeCell ref="J4:K4"/>
    <mergeCell ref="J5:K5"/>
  </mergeCells>
  <pageMargins left="0.7" right="0.7" top="0.75" bottom="0.75" header="0.3" footer="0.3"/>
  <pageSetup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opLeftCell="A2" workbookViewId="0">
      <selection activeCell="N12" sqref="N12"/>
    </sheetView>
  </sheetViews>
  <sheetFormatPr defaultColWidth="9.140625" defaultRowHeight="15" x14ac:dyDescent="0.25"/>
  <cols>
    <col min="1" max="1" width="26.5703125" style="1" customWidth="1"/>
    <col min="2" max="2" width="10.85546875" style="1" bestFit="1" customWidth="1"/>
    <col min="3" max="5" width="9.140625" style="1"/>
    <col min="6" max="6" width="11.7109375" style="1" bestFit="1" customWidth="1"/>
    <col min="7" max="7" width="9.140625" style="1"/>
    <col min="8" max="8" width="12.28515625" style="1" bestFit="1" customWidth="1"/>
    <col min="9" max="9" width="9.85546875" style="1" bestFit="1" customWidth="1"/>
    <col min="10" max="10" width="12.28515625" style="1" bestFit="1" customWidth="1"/>
    <col min="11" max="13" width="9.140625" style="1"/>
    <col min="14" max="14" width="10.28515625" style="1" bestFit="1" customWidth="1"/>
    <col min="15" max="16384" width="9.140625" style="1"/>
  </cols>
  <sheetData>
    <row r="1" spans="1:16" x14ac:dyDescent="0.25">
      <c r="A1" s="94">
        <v>2016</v>
      </c>
      <c r="B1" s="81" t="s">
        <v>20</v>
      </c>
      <c r="C1" s="97"/>
      <c r="D1" s="97"/>
      <c r="E1" s="98"/>
      <c r="F1" s="81" t="s">
        <v>21</v>
      </c>
      <c r="G1" s="97"/>
      <c r="H1" s="97"/>
      <c r="I1" s="97"/>
      <c r="J1" s="97"/>
      <c r="K1" s="98"/>
      <c r="L1" s="81" t="s">
        <v>22</v>
      </c>
      <c r="M1" s="111"/>
      <c r="N1" s="81" t="s">
        <v>36</v>
      </c>
      <c r="O1" s="82"/>
      <c r="P1" s="83"/>
    </row>
    <row r="2" spans="1:16" x14ac:dyDescent="0.25">
      <c r="A2" s="95"/>
      <c r="B2" s="99"/>
      <c r="C2" s="100"/>
      <c r="D2" s="100"/>
      <c r="E2" s="101"/>
      <c r="F2" s="99"/>
      <c r="G2" s="100"/>
      <c r="H2" s="100"/>
      <c r="I2" s="100"/>
      <c r="J2" s="100"/>
      <c r="K2" s="101"/>
      <c r="L2" s="112"/>
      <c r="M2" s="113"/>
      <c r="N2" s="84"/>
      <c r="O2" s="85"/>
      <c r="P2" s="86"/>
    </row>
    <row r="3" spans="1:16" ht="15.75" thickBot="1" x14ac:dyDescent="0.3">
      <c r="A3" s="96"/>
      <c r="B3" s="102"/>
      <c r="C3" s="103"/>
      <c r="D3" s="103"/>
      <c r="E3" s="104"/>
      <c r="F3" s="102"/>
      <c r="G3" s="103"/>
      <c r="H3" s="103"/>
      <c r="I3" s="103"/>
      <c r="J3" s="103"/>
      <c r="K3" s="104"/>
      <c r="L3" s="112"/>
      <c r="M3" s="113"/>
      <c r="N3" s="84"/>
      <c r="O3" s="85"/>
      <c r="P3" s="86"/>
    </row>
    <row r="4" spans="1:16" x14ac:dyDescent="0.25">
      <c r="A4" s="105"/>
      <c r="B4" s="107" t="s">
        <v>17</v>
      </c>
      <c r="C4" s="108"/>
      <c r="D4" s="107" t="s">
        <v>23</v>
      </c>
      <c r="E4" s="108"/>
      <c r="F4" s="107" t="s">
        <v>17</v>
      </c>
      <c r="G4" s="108"/>
      <c r="H4" s="107" t="s">
        <v>18</v>
      </c>
      <c r="I4" s="108"/>
      <c r="J4" s="107" t="s">
        <v>0</v>
      </c>
      <c r="K4" s="108"/>
      <c r="L4" s="99"/>
      <c r="M4" s="101"/>
      <c r="N4" s="112"/>
      <c r="O4" s="114"/>
      <c r="P4" s="113"/>
    </row>
    <row r="5" spans="1:16" x14ac:dyDescent="0.25">
      <c r="A5" s="105"/>
      <c r="B5" s="107"/>
      <c r="C5" s="108"/>
      <c r="D5" s="107"/>
      <c r="E5" s="108"/>
      <c r="F5" s="107"/>
      <c r="G5" s="108"/>
      <c r="H5" s="107" t="s">
        <v>19</v>
      </c>
      <c r="I5" s="108"/>
      <c r="J5" s="107" t="s">
        <v>24</v>
      </c>
      <c r="K5" s="108"/>
      <c r="L5" s="112"/>
      <c r="M5" s="113"/>
      <c r="N5" s="112"/>
      <c r="O5" s="115"/>
      <c r="P5" s="113"/>
    </row>
    <row r="6" spans="1:16" ht="15.75" thickBot="1" x14ac:dyDescent="0.3">
      <c r="A6" s="106"/>
      <c r="B6" s="109"/>
      <c r="C6" s="110"/>
      <c r="D6" s="109"/>
      <c r="E6" s="110"/>
      <c r="F6" s="109"/>
      <c r="G6" s="110"/>
      <c r="H6" s="116"/>
      <c r="I6" s="117"/>
      <c r="J6" s="109" t="s">
        <v>25</v>
      </c>
      <c r="K6" s="110"/>
      <c r="L6" s="116"/>
      <c r="M6" s="117"/>
      <c r="N6" s="116"/>
      <c r="O6" s="118"/>
      <c r="P6" s="117"/>
    </row>
    <row r="7" spans="1:16" s="5" customFormat="1" ht="16.5" thickBot="1" x14ac:dyDescent="0.3">
      <c r="A7" s="2"/>
      <c r="B7" s="9" t="s">
        <v>1</v>
      </c>
      <c r="C7" s="10" t="s">
        <v>2</v>
      </c>
      <c r="D7" s="9" t="s">
        <v>1</v>
      </c>
      <c r="E7" s="10" t="s">
        <v>2</v>
      </c>
      <c r="F7" s="9" t="s">
        <v>1</v>
      </c>
      <c r="G7" s="10" t="s">
        <v>2</v>
      </c>
      <c r="H7" s="9" t="s">
        <v>1</v>
      </c>
      <c r="I7" s="10" t="s">
        <v>2</v>
      </c>
      <c r="J7" s="9" t="s">
        <v>1</v>
      </c>
      <c r="K7" s="10" t="s">
        <v>2</v>
      </c>
      <c r="L7" s="9" t="s">
        <v>1</v>
      </c>
      <c r="M7" s="10" t="s">
        <v>2</v>
      </c>
      <c r="N7" s="9" t="s">
        <v>1</v>
      </c>
      <c r="O7" s="10" t="s">
        <v>2</v>
      </c>
      <c r="P7" s="11" t="s">
        <v>3</v>
      </c>
    </row>
    <row r="8" spans="1:16" ht="15.75" thickBot="1" x14ac:dyDescent="0.3">
      <c r="A8" s="3" t="s">
        <v>38</v>
      </c>
      <c r="B8" s="41"/>
      <c r="C8" s="41"/>
      <c r="D8" s="41"/>
      <c r="E8" s="41"/>
      <c r="F8" s="41">
        <f xml:space="preserve"> 8002330.64+482761</f>
        <v>8485091.6400000006</v>
      </c>
      <c r="G8" s="41"/>
      <c r="H8" s="50">
        <v>3222379</v>
      </c>
      <c r="I8" s="42"/>
      <c r="J8" s="42">
        <f>1197646+30000</f>
        <v>1227646</v>
      </c>
      <c r="K8" s="42"/>
      <c r="L8" s="43"/>
      <c r="M8" s="43"/>
      <c r="N8" s="41" t="s">
        <v>59</v>
      </c>
      <c r="O8" s="43"/>
      <c r="P8" s="43"/>
    </row>
    <row r="9" spans="1:16" ht="15.75" thickBot="1" x14ac:dyDescent="0.3">
      <c r="A9" s="3" t="s">
        <v>37</v>
      </c>
      <c r="B9" s="41"/>
      <c r="C9" s="41"/>
      <c r="D9" s="41"/>
      <c r="E9" s="41"/>
      <c r="F9" s="41">
        <v>7467237.2900000028</v>
      </c>
      <c r="G9" s="41"/>
      <c r="H9" s="42">
        <v>447263</v>
      </c>
      <c r="I9" s="42"/>
      <c r="J9" s="42">
        <f>74787+40035</f>
        <v>114822</v>
      </c>
      <c r="K9" s="42"/>
      <c r="L9" s="43"/>
      <c r="M9" s="43"/>
      <c r="N9" s="41">
        <v>893825</v>
      </c>
      <c r="O9" s="43"/>
      <c r="P9" s="43"/>
    </row>
    <row r="10" spans="1:16" ht="15.75" thickBot="1" x14ac:dyDescent="0.3">
      <c r="A10" s="3" t="s">
        <v>39</v>
      </c>
      <c r="B10" s="41"/>
      <c r="C10" s="41"/>
      <c r="D10" s="41"/>
      <c r="E10" s="41"/>
      <c r="F10" s="41">
        <v>8025523.1400000099</v>
      </c>
      <c r="G10" s="41"/>
      <c r="H10" s="42">
        <v>362916</v>
      </c>
      <c r="I10" s="42"/>
      <c r="J10" s="42">
        <f>326625+56380</f>
        <v>383005</v>
      </c>
      <c r="K10" s="42"/>
      <c r="L10" s="43"/>
      <c r="M10" s="43"/>
      <c r="N10" s="41" t="s">
        <v>59</v>
      </c>
      <c r="O10" s="43"/>
      <c r="P10" s="43"/>
    </row>
    <row r="11" spans="1:16" ht="15.75" thickBot="1" x14ac:dyDescent="0.3">
      <c r="A11" s="3" t="s">
        <v>29</v>
      </c>
      <c r="B11" s="41"/>
      <c r="C11" s="41"/>
      <c r="D11" s="41"/>
      <c r="E11" s="41"/>
      <c r="F11" s="41"/>
      <c r="G11" s="41"/>
      <c r="H11" s="41"/>
      <c r="I11" s="41"/>
      <c r="J11" s="41">
        <v>57965</v>
      </c>
      <c r="K11" s="41"/>
      <c r="L11" s="43"/>
      <c r="M11" s="43"/>
      <c r="N11" s="41">
        <v>122952</v>
      </c>
      <c r="O11" s="43"/>
      <c r="P11" s="43"/>
    </row>
    <row r="12" spans="1:16" ht="15.75" thickBot="1" x14ac:dyDescent="0.3">
      <c r="A12" s="3" t="s">
        <v>4</v>
      </c>
      <c r="B12" s="41"/>
      <c r="C12" s="41"/>
      <c r="D12" s="41"/>
      <c r="E12" s="41"/>
      <c r="F12" s="41"/>
      <c r="G12" s="41"/>
      <c r="H12" s="41"/>
      <c r="I12" s="41"/>
      <c r="J12" s="41"/>
      <c r="K12" s="41"/>
      <c r="L12" s="43"/>
      <c r="M12" s="43"/>
      <c r="N12" s="41"/>
      <c r="O12" s="43"/>
      <c r="P12" s="43"/>
    </row>
    <row r="13" spans="1:16" ht="15.75" thickBot="1" x14ac:dyDescent="0.3">
      <c r="A13" s="3" t="s">
        <v>40</v>
      </c>
      <c r="B13" s="41"/>
      <c r="C13" s="41"/>
      <c r="D13" s="41"/>
      <c r="E13" s="41"/>
      <c r="F13" s="41"/>
      <c r="G13" s="41"/>
      <c r="H13" s="41"/>
      <c r="I13" s="41"/>
      <c r="J13" s="41"/>
      <c r="K13" s="41"/>
      <c r="L13" s="43"/>
      <c r="M13" s="43"/>
      <c r="N13" s="41"/>
      <c r="O13" s="43"/>
      <c r="P13" s="43"/>
    </row>
    <row r="14" spans="1:16" ht="15.75" thickBot="1" x14ac:dyDescent="0.3">
      <c r="A14" s="3" t="s">
        <v>5</v>
      </c>
      <c r="B14" s="41"/>
      <c r="C14" s="41"/>
      <c r="D14" s="41">
        <v>43513</v>
      </c>
      <c r="E14" s="41"/>
      <c r="F14" s="41"/>
      <c r="G14" s="41"/>
      <c r="H14" s="41"/>
      <c r="I14" s="41"/>
      <c r="J14" s="41"/>
      <c r="K14" s="41"/>
      <c r="L14" s="43"/>
      <c r="M14" s="43"/>
      <c r="N14" s="41"/>
      <c r="O14" s="43"/>
      <c r="P14" s="43"/>
    </row>
    <row r="15" spans="1:16" ht="15.75" thickBot="1" x14ac:dyDescent="0.3">
      <c r="A15" s="3" t="s">
        <v>53</v>
      </c>
      <c r="B15" s="41"/>
      <c r="C15" s="41"/>
      <c r="D15" s="41">
        <v>77591</v>
      </c>
      <c r="E15" s="41"/>
      <c r="F15" s="41"/>
      <c r="G15" s="41"/>
      <c r="H15" s="41"/>
      <c r="I15" s="41"/>
      <c r="J15" s="41"/>
      <c r="K15" s="41"/>
      <c r="L15" s="43"/>
      <c r="M15" s="43"/>
      <c r="N15" s="41"/>
      <c r="O15" s="43"/>
      <c r="P15" s="43"/>
    </row>
    <row r="16" spans="1:16" ht="15.75" thickBot="1" x14ac:dyDescent="0.3">
      <c r="A16" s="4" t="s">
        <v>7</v>
      </c>
      <c r="B16" s="46"/>
      <c r="C16" s="46"/>
      <c r="D16" s="46">
        <f t="shared" ref="D16:N16" si="0">SUM(D8:D15)</f>
        <v>121104</v>
      </c>
      <c r="E16" s="46"/>
      <c r="F16" s="46">
        <f t="shared" si="0"/>
        <v>23977852.070000015</v>
      </c>
      <c r="G16" s="46"/>
      <c r="H16" s="46">
        <f t="shared" si="0"/>
        <v>4032558</v>
      </c>
      <c r="I16" s="46"/>
      <c r="J16" s="46">
        <f t="shared" si="0"/>
        <v>1783438</v>
      </c>
      <c r="K16" s="46"/>
      <c r="L16" s="46"/>
      <c r="M16" s="46"/>
      <c r="N16" s="46">
        <f t="shared" si="0"/>
        <v>1016777</v>
      </c>
      <c r="O16" s="46"/>
      <c r="P16" s="46"/>
    </row>
    <row r="17" spans="1:16" ht="15.75" thickBot="1" x14ac:dyDescent="0.3">
      <c r="A17" s="6"/>
      <c r="B17" s="45"/>
      <c r="C17" s="45"/>
      <c r="D17" s="45"/>
      <c r="E17" s="45"/>
      <c r="F17" s="47"/>
      <c r="G17" s="45"/>
      <c r="H17" s="45"/>
      <c r="I17" s="45"/>
      <c r="J17" s="45"/>
      <c r="K17" s="45"/>
      <c r="L17" s="45"/>
      <c r="M17" s="45"/>
      <c r="N17" s="45"/>
      <c r="O17" s="45"/>
      <c r="P17" s="45"/>
    </row>
    <row r="18" spans="1:16" ht="15.75" thickBot="1" x14ac:dyDescent="0.3">
      <c r="A18" s="3" t="s">
        <v>8</v>
      </c>
      <c r="B18" s="43"/>
      <c r="C18" s="43"/>
      <c r="D18" s="43"/>
      <c r="E18" s="43"/>
      <c r="F18" s="46"/>
      <c r="G18" s="43"/>
      <c r="H18" s="43"/>
      <c r="I18" s="43"/>
      <c r="J18" s="43"/>
      <c r="K18" s="43"/>
      <c r="L18" s="43"/>
      <c r="M18" s="43"/>
      <c r="N18" s="41">
        <v>55251</v>
      </c>
      <c r="O18" s="43"/>
      <c r="P18" s="43"/>
    </row>
    <row r="19" spans="1:16" ht="15.75" thickBot="1" x14ac:dyDescent="0.3">
      <c r="A19" s="3" t="s">
        <v>27</v>
      </c>
      <c r="B19" s="43"/>
      <c r="C19" s="43"/>
      <c r="D19" s="43"/>
      <c r="E19" s="43"/>
      <c r="F19" s="46"/>
      <c r="G19" s="43"/>
      <c r="H19" s="43"/>
      <c r="I19" s="43"/>
      <c r="J19" s="43"/>
      <c r="K19" s="43"/>
      <c r="L19" s="43"/>
      <c r="M19" s="43"/>
      <c r="N19" s="43"/>
      <c r="O19" s="43"/>
      <c r="P19" s="43"/>
    </row>
    <row r="20" spans="1:16" ht="15.75" thickBot="1" x14ac:dyDescent="0.3">
      <c r="A20" s="3" t="s">
        <v>28</v>
      </c>
      <c r="B20" s="43"/>
      <c r="C20" s="43"/>
      <c r="D20" s="43"/>
      <c r="E20" s="43"/>
      <c r="F20" s="46"/>
      <c r="G20" s="43"/>
      <c r="H20" s="43"/>
      <c r="I20" s="43"/>
      <c r="J20" s="43"/>
      <c r="K20" s="43"/>
      <c r="L20" s="43"/>
      <c r="M20" s="43"/>
      <c r="N20" s="43"/>
      <c r="O20" s="43"/>
      <c r="P20" s="43"/>
    </row>
    <row r="21" spans="1:16" ht="15.75" thickBot="1" x14ac:dyDescent="0.3">
      <c r="A21" s="3" t="s">
        <v>26</v>
      </c>
      <c r="B21" s="43"/>
      <c r="C21" s="43"/>
      <c r="D21" s="43"/>
      <c r="E21" s="43"/>
      <c r="F21" s="46"/>
      <c r="G21" s="43"/>
      <c r="H21" s="43"/>
      <c r="I21" s="43"/>
      <c r="J21" s="43"/>
      <c r="K21" s="43"/>
      <c r="L21" s="43"/>
      <c r="M21" s="43"/>
      <c r="N21" s="43"/>
      <c r="O21" s="43"/>
      <c r="P21" s="43"/>
    </row>
    <row r="22" spans="1:16" ht="15.75" thickBot="1" x14ac:dyDescent="0.3">
      <c r="A22" s="3" t="s">
        <v>29</v>
      </c>
      <c r="B22" s="43"/>
      <c r="C22" s="43"/>
      <c r="D22" s="43"/>
      <c r="E22" s="43"/>
      <c r="F22" s="46"/>
      <c r="G22" s="43"/>
      <c r="H22" s="43"/>
      <c r="I22" s="43"/>
      <c r="J22" s="43"/>
      <c r="K22" s="43"/>
      <c r="L22" s="43"/>
      <c r="M22" s="43"/>
      <c r="N22" s="43"/>
      <c r="O22" s="43"/>
      <c r="P22" s="43"/>
    </row>
    <row r="23" spans="1:16" ht="15.75" thickBot="1" x14ac:dyDescent="0.3">
      <c r="A23" s="3" t="s">
        <v>30</v>
      </c>
      <c r="B23" s="43"/>
      <c r="C23" s="43"/>
      <c r="D23" s="43"/>
      <c r="E23" s="43"/>
      <c r="F23" s="46"/>
      <c r="G23" s="43"/>
      <c r="H23" s="43"/>
      <c r="I23" s="43"/>
      <c r="J23" s="43"/>
      <c r="K23" s="43"/>
      <c r="L23" s="43"/>
      <c r="M23" s="43"/>
      <c r="N23" s="43"/>
      <c r="O23" s="43"/>
      <c r="P23" s="43"/>
    </row>
    <row r="24" spans="1:16" ht="15.75" thickBot="1" x14ac:dyDescent="0.3">
      <c r="A24" s="4" t="s">
        <v>9</v>
      </c>
      <c r="B24" s="46"/>
      <c r="C24" s="46"/>
      <c r="D24" s="46"/>
      <c r="E24" s="46"/>
      <c r="F24" s="46"/>
      <c r="G24" s="46"/>
      <c r="H24" s="46"/>
      <c r="I24" s="46"/>
      <c r="J24" s="46"/>
      <c r="K24" s="46"/>
      <c r="L24" s="46"/>
      <c r="M24" s="46"/>
      <c r="N24" s="46">
        <f t="shared" ref="N24" si="1">SUM(N18:N23)</f>
        <v>55251</v>
      </c>
      <c r="O24" s="46"/>
      <c r="P24" s="46"/>
    </row>
    <row r="25" spans="1:16" ht="15.75" thickBot="1" x14ac:dyDescent="0.3">
      <c r="A25" s="6"/>
      <c r="B25" s="47"/>
      <c r="C25" s="47"/>
      <c r="D25" s="47"/>
      <c r="E25" s="47"/>
      <c r="F25" s="47"/>
      <c r="G25" s="47"/>
      <c r="H25" s="47"/>
      <c r="I25" s="47"/>
      <c r="J25" s="47"/>
      <c r="K25" s="47"/>
      <c r="L25" s="47"/>
      <c r="M25" s="47"/>
      <c r="N25" s="47"/>
      <c r="O25" s="47"/>
      <c r="P25" s="47"/>
    </row>
    <row r="26" spans="1:16" ht="15.75" thickBot="1" x14ac:dyDescent="0.3">
      <c r="A26" s="4" t="s">
        <v>31</v>
      </c>
      <c r="B26" s="46"/>
      <c r="C26" s="46"/>
      <c r="D26" s="46"/>
      <c r="E26" s="46"/>
      <c r="F26" s="46"/>
      <c r="G26" s="46"/>
      <c r="H26" s="46"/>
      <c r="I26" s="46"/>
      <c r="J26" s="46"/>
      <c r="K26" s="46"/>
      <c r="L26" s="46"/>
      <c r="M26" s="46"/>
      <c r="N26" s="46"/>
      <c r="O26" s="46"/>
      <c r="P26" s="46"/>
    </row>
    <row r="27" spans="1:16" ht="15.75" thickBot="1" x14ac:dyDescent="0.3">
      <c r="A27" s="6"/>
      <c r="B27" s="47"/>
      <c r="C27" s="47"/>
      <c r="D27" s="47"/>
      <c r="E27" s="47"/>
      <c r="F27" s="47"/>
      <c r="G27" s="47"/>
      <c r="H27" s="47"/>
      <c r="I27" s="47"/>
      <c r="J27" s="47"/>
      <c r="K27" s="47"/>
      <c r="L27" s="47"/>
      <c r="M27" s="47"/>
      <c r="N27" s="47"/>
      <c r="O27" s="47"/>
      <c r="P27" s="47"/>
    </row>
    <row r="28" spans="1:16" ht="15.75" thickBot="1" x14ac:dyDescent="0.3">
      <c r="A28" s="3" t="s">
        <v>10</v>
      </c>
      <c r="B28" s="46"/>
      <c r="C28" s="46"/>
      <c r="D28" s="46"/>
      <c r="E28" s="46"/>
      <c r="F28" s="46">
        <v>239228.55000000002</v>
      </c>
      <c r="G28" s="51"/>
      <c r="H28" s="51">
        <v>120396</v>
      </c>
      <c r="I28" s="51"/>
      <c r="J28" s="51"/>
      <c r="K28" s="51"/>
      <c r="L28" s="46"/>
      <c r="M28" s="46"/>
      <c r="N28" s="46">
        <v>6041</v>
      </c>
      <c r="O28" s="46"/>
      <c r="P28" s="46"/>
    </row>
    <row r="29" spans="1:16" ht="15.75" thickBot="1" x14ac:dyDescent="0.3">
      <c r="A29" s="3" t="s">
        <v>11</v>
      </c>
      <c r="B29" s="46"/>
      <c r="C29" s="46"/>
      <c r="D29" s="46"/>
      <c r="E29" s="46"/>
      <c r="F29" s="46"/>
      <c r="G29" s="51"/>
      <c r="H29" s="51"/>
      <c r="I29" s="51"/>
      <c r="J29" s="51"/>
      <c r="K29" s="51"/>
      <c r="L29" s="46"/>
      <c r="M29" s="46"/>
      <c r="N29" s="46"/>
      <c r="O29" s="46"/>
      <c r="P29" s="46"/>
    </row>
    <row r="30" spans="1:16" ht="15.75" thickBot="1" x14ac:dyDescent="0.3">
      <c r="A30" s="3" t="s">
        <v>12</v>
      </c>
      <c r="B30" s="43"/>
      <c r="C30" s="43"/>
      <c r="D30" s="43"/>
      <c r="E30" s="43"/>
      <c r="F30" s="46"/>
      <c r="G30" s="43"/>
      <c r="H30" s="43"/>
      <c r="I30" s="43"/>
      <c r="J30" s="43"/>
      <c r="K30" s="43"/>
      <c r="L30" s="43"/>
      <c r="M30" s="43"/>
      <c r="N30" s="43"/>
      <c r="O30" s="43"/>
      <c r="P30" s="43"/>
    </row>
    <row r="31" spans="1:16" ht="27.75" thickBot="1" x14ac:dyDescent="0.3">
      <c r="A31" s="4" t="s">
        <v>13</v>
      </c>
      <c r="B31" s="46"/>
      <c r="C31" s="46"/>
      <c r="D31" s="46"/>
      <c r="E31" s="46"/>
      <c r="F31" s="46">
        <f t="shared" ref="F31:N31" si="2">SUM(F28:F30)</f>
        <v>239228.55000000002</v>
      </c>
      <c r="G31" s="46"/>
      <c r="H31" s="46">
        <f t="shared" si="2"/>
        <v>120396</v>
      </c>
      <c r="I31" s="46"/>
      <c r="J31" s="46"/>
      <c r="K31" s="46"/>
      <c r="L31" s="46"/>
      <c r="M31" s="46"/>
      <c r="N31" s="46">
        <f t="shared" si="2"/>
        <v>6041</v>
      </c>
      <c r="O31" s="46"/>
      <c r="P31" s="46"/>
    </row>
    <row r="32" spans="1:16" ht="15.75" thickBot="1" x14ac:dyDescent="0.3">
      <c r="A32" s="7"/>
      <c r="B32" s="45"/>
      <c r="C32" s="45"/>
      <c r="D32" s="45"/>
      <c r="E32" s="45"/>
      <c r="F32" s="47"/>
      <c r="G32" s="45"/>
      <c r="H32" s="45"/>
      <c r="I32" s="45"/>
      <c r="J32" s="45"/>
      <c r="K32" s="45"/>
      <c r="L32" s="45"/>
      <c r="M32" s="45"/>
      <c r="N32" s="45"/>
      <c r="O32" s="45"/>
      <c r="P32" s="45"/>
    </row>
    <row r="33" spans="1:16" ht="15.75" thickBot="1" x14ac:dyDescent="0.3">
      <c r="A33" s="4" t="s">
        <v>14</v>
      </c>
      <c r="B33" s="48"/>
      <c r="C33" s="48"/>
      <c r="D33" s="48"/>
      <c r="E33" s="48"/>
      <c r="F33" s="49">
        <v>4201838.1199999992</v>
      </c>
      <c r="G33" s="48"/>
      <c r="H33" s="49">
        <v>97256</v>
      </c>
      <c r="I33" s="48"/>
      <c r="J33" s="48"/>
      <c r="K33" s="48"/>
      <c r="L33" s="48"/>
      <c r="M33" s="48"/>
      <c r="N33" s="48"/>
      <c r="O33" s="48"/>
      <c r="P33" s="48"/>
    </row>
    <row r="34" spans="1:16" ht="15.75" thickBot="1" x14ac:dyDescent="0.3">
      <c r="A34" s="7"/>
      <c r="B34" s="45"/>
      <c r="C34" s="45"/>
      <c r="D34" s="45"/>
      <c r="E34" s="45"/>
      <c r="F34" s="47"/>
      <c r="G34" s="45"/>
      <c r="H34" s="45"/>
      <c r="I34" s="45"/>
      <c r="J34" s="45"/>
      <c r="K34" s="45"/>
      <c r="L34" s="45"/>
      <c r="M34" s="45"/>
      <c r="N34" s="45"/>
      <c r="O34" s="45"/>
      <c r="P34" s="45"/>
    </row>
    <row r="35" spans="1:16" ht="15.75" thickBot="1" x14ac:dyDescent="0.3">
      <c r="A35" s="4" t="s">
        <v>32</v>
      </c>
      <c r="B35" s="43"/>
      <c r="C35" s="43"/>
      <c r="D35" s="43"/>
      <c r="E35" s="43"/>
      <c r="F35" s="46"/>
      <c r="G35" s="43"/>
      <c r="H35" s="43"/>
      <c r="I35" s="43"/>
      <c r="J35" s="43"/>
      <c r="K35" s="43"/>
      <c r="L35" s="43"/>
      <c r="M35" s="43"/>
      <c r="N35" s="43"/>
      <c r="O35" s="43"/>
      <c r="P35" s="43"/>
    </row>
    <row r="36" spans="1:16" ht="15.75" thickBot="1" x14ac:dyDescent="0.3">
      <c r="A36" s="6"/>
      <c r="B36" s="45"/>
      <c r="C36" s="45"/>
      <c r="D36" s="45"/>
      <c r="E36" s="45"/>
      <c r="F36" s="47"/>
      <c r="G36" s="45"/>
      <c r="H36" s="45"/>
      <c r="I36" s="45"/>
      <c r="J36" s="45"/>
      <c r="K36" s="45"/>
      <c r="L36" s="45"/>
      <c r="M36" s="45"/>
      <c r="N36" s="45"/>
      <c r="O36" s="45"/>
      <c r="P36" s="45"/>
    </row>
    <row r="37" spans="1:16" ht="15.75" thickBot="1" x14ac:dyDescent="0.3">
      <c r="A37" s="8" t="s">
        <v>15</v>
      </c>
      <c r="B37" s="46"/>
      <c r="C37" s="46"/>
      <c r="D37" s="46">
        <f t="shared" ref="D37:N37" si="3">+D35+D33+D31+D26+D24+D16</f>
        <v>121104</v>
      </c>
      <c r="E37" s="46"/>
      <c r="F37" s="46">
        <f t="shared" si="3"/>
        <v>28418918.740000013</v>
      </c>
      <c r="G37" s="46"/>
      <c r="H37" s="46">
        <f t="shared" si="3"/>
        <v>4250210</v>
      </c>
      <c r="I37" s="46"/>
      <c r="J37" s="46">
        <f t="shared" si="3"/>
        <v>1783438</v>
      </c>
      <c r="K37" s="46"/>
      <c r="L37" s="46"/>
      <c r="M37" s="46"/>
      <c r="N37" s="46">
        <f t="shared" si="3"/>
        <v>1078069</v>
      </c>
      <c r="O37" s="46"/>
      <c r="P37" s="46"/>
    </row>
  </sheetData>
  <mergeCells count="21">
    <mergeCell ref="A1:A3"/>
    <mergeCell ref="B1:E3"/>
    <mergeCell ref="F1:K3"/>
    <mergeCell ref="H5:I5"/>
    <mergeCell ref="J5:K5"/>
    <mergeCell ref="J4:K4"/>
    <mergeCell ref="H6:I6"/>
    <mergeCell ref="J6:K6"/>
    <mergeCell ref="L6:M6"/>
    <mergeCell ref="N6:P6"/>
    <mergeCell ref="A4:A6"/>
    <mergeCell ref="B4:C6"/>
    <mergeCell ref="D4:E6"/>
    <mergeCell ref="F4:G6"/>
    <mergeCell ref="H4:I4"/>
    <mergeCell ref="L1:M3"/>
    <mergeCell ref="N1:P3"/>
    <mergeCell ref="L4:M4"/>
    <mergeCell ref="N4:P4"/>
    <mergeCell ref="L5:M5"/>
    <mergeCell ref="N5:P5"/>
  </mergeCells>
  <pageMargins left="0.7" right="0.7" top="0.75" bottom="0.75" header="0.3" footer="0.3"/>
  <pageSetup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opLeftCell="A2" workbookViewId="0">
      <selection activeCell="R13" sqref="R13"/>
    </sheetView>
  </sheetViews>
  <sheetFormatPr defaultColWidth="9.140625" defaultRowHeight="15" x14ac:dyDescent="0.25"/>
  <cols>
    <col min="1" max="1" width="26.5703125" style="1" customWidth="1"/>
    <col min="2" max="2" width="12.85546875" style="1" bestFit="1" customWidth="1"/>
    <col min="3" max="5" width="9.140625" style="1"/>
    <col min="6" max="6" width="11.7109375" style="1" bestFit="1" customWidth="1"/>
    <col min="7" max="7" width="13.5703125" style="1" bestFit="1" customWidth="1"/>
    <col min="8" max="8" width="10.85546875" style="1" bestFit="1" customWidth="1"/>
    <col min="9" max="9" width="9.140625" style="1"/>
    <col min="10" max="10" width="10.85546875" style="1" bestFit="1" customWidth="1"/>
    <col min="11" max="13" width="9.140625" style="1"/>
    <col min="14" max="14" width="9.85546875" style="1" bestFit="1" customWidth="1"/>
    <col min="15" max="16384" width="9.140625" style="1"/>
  </cols>
  <sheetData>
    <row r="1" spans="1:16" ht="13.9" customHeight="1" x14ac:dyDescent="0.25">
      <c r="A1" s="94">
        <v>2017</v>
      </c>
      <c r="B1" s="81" t="s">
        <v>20</v>
      </c>
      <c r="C1" s="97"/>
      <c r="D1" s="97"/>
      <c r="E1" s="98"/>
      <c r="F1" s="81" t="s">
        <v>21</v>
      </c>
      <c r="G1" s="97"/>
      <c r="H1" s="97"/>
      <c r="I1" s="97"/>
      <c r="J1" s="97"/>
      <c r="K1" s="98"/>
      <c r="L1" s="81" t="s">
        <v>22</v>
      </c>
      <c r="M1" s="111"/>
      <c r="N1" s="81" t="s">
        <v>36</v>
      </c>
      <c r="O1" s="82"/>
      <c r="P1" s="83"/>
    </row>
    <row r="2" spans="1:16" ht="15" customHeight="1" x14ac:dyDescent="0.25">
      <c r="A2" s="95"/>
      <c r="B2" s="99"/>
      <c r="C2" s="100"/>
      <c r="D2" s="100"/>
      <c r="E2" s="101"/>
      <c r="F2" s="99"/>
      <c r="G2" s="100"/>
      <c r="H2" s="100"/>
      <c r="I2" s="100"/>
      <c r="J2" s="100"/>
      <c r="K2" s="101"/>
      <c r="L2" s="112"/>
      <c r="M2" s="113"/>
      <c r="N2" s="84"/>
      <c r="O2" s="85"/>
      <c r="P2" s="86"/>
    </row>
    <row r="3" spans="1:16" ht="14.45" customHeight="1" thickBot="1" x14ac:dyDescent="0.3">
      <c r="A3" s="96"/>
      <c r="B3" s="102"/>
      <c r="C3" s="103"/>
      <c r="D3" s="103"/>
      <c r="E3" s="104"/>
      <c r="F3" s="102"/>
      <c r="G3" s="103"/>
      <c r="H3" s="103"/>
      <c r="I3" s="103"/>
      <c r="J3" s="103"/>
      <c r="K3" s="104"/>
      <c r="L3" s="112"/>
      <c r="M3" s="113"/>
      <c r="N3" s="84"/>
      <c r="O3" s="85"/>
      <c r="P3" s="86"/>
    </row>
    <row r="4" spans="1:16" x14ac:dyDescent="0.25">
      <c r="A4" s="105"/>
      <c r="B4" s="107" t="s">
        <v>17</v>
      </c>
      <c r="C4" s="108"/>
      <c r="D4" s="107" t="s">
        <v>23</v>
      </c>
      <c r="E4" s="108"/>
      <c r="F4" s="107" t="s">
        <v>17</v>
      </c>
      <c r="G4" s="108"/>
      <c r="H4" s="107" t="s">
        <v>18</v>
      </c>
      <c r="I4" s="108"/>
      <c r="J4" s="107" t="s">
        <v>0</v>
      </c>
      <c r="K4" s="108"/>
      <c r="L4" s="99"/>
      <c r="M4" s="101"/>
      <c r="N4" s="87"/>
      <c r="O4" s="88"/>
      <c r="P4" s="89"/>
    </row>
    <row r="5" spans="1:16" x14ac:dyDescent="0.25">
      <c r="A5" s="105"/>
      <c r="B5" s="107"/>
      <c r="C5" s="108"/>
      <c r="D5" s="107"/>
      <c r="E5" s="108"/>
      <c r="F5" s="107"/>
      <c r="G5" s="108"/>
      <c r="H5" s="107" t="s">
        <v>19</v>
      </c>
      <c r="I5" s="108"/>
      <c r="J5" s="107" t="s">
        <v>24</v>
      </c>
      <c r="K5" s="108"/>
      <c r="L5" s="87"/>
      <c r="M5" s="89"/>
      <c r="N5" s="87"/>
      <c r="O5" s="90"/>
      <c r="P5" s="89"/>
    </row>
    <row r="6" spans="1:16" ht="15.75" thickBot="1" x14ac:dyDescent="0.3">
      <c r="A6" s="106"/>
      <c r="B6" s="109"/>
      <c r="C6" s="110"/>
      <c r="D6" s="109"/>
      <c r="E6" s="110"/>
      <c r="F6" s="109"/>
      <c r="G6" s="110"/>
      <c r="H6" s="91"/>
      <c r="I6" s="93"/>
      <c r="J6" s="109" t="s">
        <v>25</v>
      </c>
      <c r="K6" s="110"/>
      <c r="L6" s="91"/>
      <c r="M6" s="93"/>
      <c r="N6" s="91"/>
      <c r="O6" s="92"/>
      <c r="P6" s="92"/>
    </row>
    <row r="7" spans="1:16" s="5" customFormat="1" ht="16.5" thickBot="1" x14ac:dyDescent="0.3">
      <c r="A7" s="2"/>
      <c r="B7" s="9" t="s">
        <v>1</v>
      </c>
      <c r="C7" s="10" t="s">
        <v>2</v>
      </c>
      <c r="D7" s="9" t="s">
        <v>1</v>
      </c>
      <c r="E7" s="10" t="s">
        <v>2</v>
      </c>
      <c r="F7" s="9" t="s">
        <v>1</v>
      </c>
      <c r="G7" s="10" t="s">
        <v>2</v>
      </c>
      <c r="H7" s="9" t="s">
        <v>1</v>
      </c>
      <c r="I7" s="10" t="s">
        <v>2</v>
      </c>
      <c r="J7" s="9" t="s">
        <v>1</v>
      </c>
      <c r="K7" s="10" t="s">
        <v>2</v>
      </c>
      <c r="L7" s="9" t="s">
        <v>1</v>
      </c>
      <c r="M7" s="10" t="s">
        <v>2</v>
      </c>
      <c r="N7" s="9" t="s">
        <v>1</v>
      </c>
      <c r="O7" s="10" t="s">
        <v>2</v>
      </c>
      <c r="P7" s="36" t="s">
        <v>3</v>
      </c>
    </row>
    <row r="8" spans="1:16" ht="15.75" thickBot="1" x14ac:dyDescent="0.3">
      <c r="A8" s="3" t="s">
        <v>38</v>
      </c>
      <c r="B8" s="46"/>
      <c r="C8" s="46"/>
      <c r="D8" s="51"/>
      <c r="E8" s="51"/>
      <c r="F8" s="51">
        <v>8066137.0800000029</v>
      </c>
      <c r="G8" s="51">
        <v>8914069.4700000025</v>
      </c>
      <c r="H8" s="51">
        <v>2050231</v>
      </c>
      <c r="I8" s="51"/>
      <c r="J8" s="51">
        <v>1423358</v>
      </c>
      <c r="K8" s="46"/>
      <c r="L8" s="46"/>
      <c r="M8" s="46"/>
      <c r="N8" s="46"/>
      <c r="O8" s="46"/>
      <c r="P8" s="46"/>
    </row>
    <row r="9" spans="1:16" ht="15.75" thickBot="1" x14ac:dyDescent="0.3">
      <c r="A9" s="3" t="s">
        <v>37</v>
      </c>
      <c r="B9" s="46"/>
      <c r="C9" s="46"/>
      <c r="D9" s="51"/>
      <c r="E9" s="51"/>
      <c r="F9" s="51">
        <v>5685407.8600000013</v>
      </c>
      <c r="G9" s="51"/>
      <c r="H9" s="51">
        <v>409688</v>
      </c>
      <c r="I9" s="51"/>
      <c r="J9" s="51">
        <f>118836+54864</f>
        <v>173700</v>
      </c>
      <c r="K9" s="46"/>
      <c r="L9" s="46"/>
      <c r="M9" s="46"/>
      <c r="N9" s="46">
        <v>836204</v>
      </c>
      <c r="O9" s="46"/>
      <c r="P9" s="46"/>
    </row>
    <row r="10" spans="1:16" ht="15.75" thickBot="1" x14ac:dyDescent="0.3">
      <c r="A10" s="3" t="s">
        <v>39</v>
      </c>
      <c r="B10" s="46"/>
      <c r="C10" s="46"/>
      <c r="D10" s="51"/>
      <c r="E10" s="51"/>
      <c r="F10" s="51">
        <v>6832492.2699999958</v>
      </c>
      <c r="G10" s="51"/>
      <c r="H10" s="80">
        <f>31954-266283</f>
        <v>-234329</v>
      </c>
      <c r="I10" s="51"/>
      <c r="J10" s="51">
        <v>425159</v>
      </c>
      <c r="K10" s="46"/>
      <c r="L10" s="46"/>
      <c r="M10" s="46"/>
      <c r="N10" s="46" t="s">
        <v>59</v>
      </c>
      <c r="O10" s="46"/>
      <c r="P10" s="46"/>
    </row>
    <row r="11" spans="1:16" ht="15.75" thickBot="1" x14ac:dyDescent="0.3">
      <c r="A11" s="3" t="s">
        <v>29</v>
      </c>
      <c r="B11" s="46"/>
      <c r="C11" s="46"/>
      <c r="D11" s="51"/>
      <c r="E11" s="51"/>
      <c r="F11" s="51"/>
      <c r="G11" s="51"/>
      <c r="H11" s="51"/>
      <c r="I11" s="51"/>
      <c r="J11" s="51">
        <v>32790</v>
      </c>
      <c r="K11" s="46"/>
      <c r="L11" s="46"/>
      <c r="M11" s="46"/>
      <c r="N11" s="46">
        <v>114706</v>
      </c>
      <c r="O11" s="46"/>
      <c r="P11" s="46"/>
    </row>
    <row r="12" spans="1:16" ht="15.75" thickBot="1" x14ac:dyDescent="0.3">
      <c r="A12" s="3" t="s">
        <v>4</v>
      </c>
      <c r="B12" s="46"/>
      <c r="C12" s="46"/>
      <c r="D12" s="51"/>
      <c r="E12" s="51"/>
      <c r="F12" s="51"/>
      <c r="G12" s="51"/>
      <c r="H12" s="51"/>
      <c r="I12" s="51"/>
      <c r="J12" s="51"/>
      <c r="K12" s="46"/>
      <c r="L12" s="46"/>
      <c r="M12" s="46"/>
      <c r="N12" s="46"/>
      <c r="O12" s="46"/>
      <c r="P12" s="46"/>
    </row>
    <row r="13" spans="1:16" ht="15.75" thickBot="1" x14ac:dyDescent="0.3">
      <c r="A13" s="3" t="s">
        <v>40</v>
      </c>
      <c r="B13" s="46"/>
      <c r="C13" s="46"/>
      <c r="D13" s="51"/>
      <c r="E13" s="51"/>
      <c r="F13" s="51"/>
      <c r="G13" s="51"/>
      <c r="H13" s="51"/>
      <c r="I13" s="51"/>
      <c r="J13" s="51"/>
      <c r="K13" s="46"/>
      <c r="L13" s="46"/>
      <c r="M13" s="46"/>
      <c r="N13" s="46"/>
      <c r="O13" s="46"/>
      <c r="P13" s="46"/>
    </row>
    <row r="14" spans="1:16" ht="15.75" thickBot="1" x14ac:dyDescent="0.3">
      <c r="A14" s="3" t="s">
        <v>5</v>
      </c>
      <c r="B14" s="46"/>
      <c r="C14" s="46"/>
      <c r="D14" s="51">
        <v>37946</v>
      </c>
      <c r="E14" s="51"/>
      <c r="F14" s="51"/>
      <c r="G14" s="51"/>
      <c r="H14" s="51"/>
      <c r="I14" s="51"/>
      <c r="J14" s="51"/>
      <c r="K14" s="46"/>
      <c r="L14" s="46"/>
      <c r="M14" s="46"/>
      <c r="N14" s="46"/>
      <c r="O14" s="46"/>
      <c r="P14" s="46"/>
    </row>
    <row r="15" spans="1:16" ht="15.75" thickBot="1" x14ac:dyDescent="0.3">
      <c r="A15" s="3" t="s">
        <v>53</v>
      </c>
      <c r="B15" s="46"/>
      <c r="C15" s="46"/>
      <c r="D15" s="51">
        <v>76348</v>
      </c>
      <c r="E15" s="51"/>
      <c r="F15" s="51"/>
      <c r="G15" s="51"/>
      <c r="H15" s="51"/>
      <c r="I15" s="51"/>
      <c r="J15" s="51"/>
      <c r="K15" s="46"/>
      <c r="L15" s="46"/>
      <c r="M15" s="46"/>
      <c r="N15" s="46"/>
      <c r="O15" s="46"/>
      <c r="P15" s="46"/>
    </row>
    <row r="16" spans="1:16" ht="15.75" thickBot="1" x14ac:dyDescent="0.3">
      <c r="A16" s="4" t="s">
        <v>7</v>
      </c>
      <c r="B16" s="46"/>
      <c r="C16" s="46"/>
      <c r="D16" s="46">
        <f t="shared" ref="D16:N16" si="0">SUM(D8:D15)</f>
        <v>114294</v>
      </c>
      <c r="E16" s="46"/>
      <c r="F16" s="46">
        <f t="shared" si="0"/>
        <v>20584037.210000001</v>
      </c>
      <c r="G16" s="46">
        <f t="shared" si="0"/>
        <v>8914069.4700000025</v>
      </c>
      <c r="H16" s="46">
        <f t="shared" si="0"/>
        <v>2225590</v>
      </c>
      <c r="I16" s="46"/>
      <c r="J16" s="46">
        <f t="shared" si="0"/>
        <v>2055007</v>
      </c>
      <c r="K16" s="46"/>
      <c r="L16" s="46"/>
      <c r="M16" s="46"/>
      <c r="N16" s="46">
        <f t="shared" si="0"/>
        <v>950910</v>
      </c>
      <c r="O16" s="46"/>
      <c r="P16" s="46"/>
    </row>
    <row r="17" spans="1:16" ht="15.75" thickBot="1" x14ac:dyDescent="0.3">
      <c r="A17" s="6"/>
      <c r="B17" s="45"/>
      <c r="C17" s="45"/>
      <c r="D17" s="45"/>
      <c r="E17" s="45"/>
      <c r="F17" s="47"/>
      <c r="G17" s="45"/>
      <c r="H17" s="45"/>
      <c r="I17" s="45"/>
      <c r="J17" s="45"/>
      <c r="K17" s="45"/>
      <c r="L17" s="45"/>
      <c r="M17" s="45"/>
      <c r="N17" s="45"/>
      <c r="O17" s="45"/>
      <c r="P17" s="45"/>
    </row>
    <row r="18" spans="1:16" ht="15.75" thickBot="1" x14ac:dyDescent="0.3">
      <c r="A18" s="3" t="s">
        <v>8</v>
      </c>
      <c r="B18" s="46"/>
      <c r="C18" s="46"/>
      <c r="D18" s="46"/>
      <c r="E18" s="46"/>
      <c r="F18" s="46"/>
      <c r="G18" s="46"/>
      <c r="H18" s="46"/>
      <c r="I18" s="46"/>
      <c r="J18" s="46"/>
      <c r="K18" s="46"/>
      <c r="L18" s="46"/>
      <c r="M18" s="46"/>
      <c r="N18" s="46">
        <v>63964.5</v>
      </c>
      <c r="O18" s="46"/>
      <c r="P18" s="46"/>
    </row>
    <row r="19" spans="1:16" ht="15.75" thickBot="1" x14ac:dyDescent="0.3">
      <c r="A19" s="3" t="s">
        <v>27</v>
      </c>
      <c r="B19" s="46"/>
      <c r="C19" s="46"/>
      <c r="D19" s="46"/>
      <c r="E19" s="46"/>
      <c r="F19" s="46"/>
      <c r="G19" s="46"/>
      <c r="H19" s="46"/>
      <c r="I19" s="46"/>
      <c r="J19" s="46"/>
      <c r="K19" s="46"/>
      <c r="L19" s="46"/>
      <c r="M19" s="46"/>
      <c r="N19" s="46"/>
      <c r="O19" s="46"/>
      <c r="P19" s="46"/>
    </row>
    <row r="20" spans="1:16" ht="15.75" thickBot="1" x14ac:dyDescent="0.3">
      <c r="A20" s="3" t="s">
        <v>28</v>
      </c>
      <c r="B20" s="46"/>
      <c r="C20" s="46"/>
      <c r="D20" s="46"/>
      <c r="E20" s="46"/>
      <c r="F20" s="46"/>
      <c r="G20" s="46"/>
      <c r="H20" s="46"/>
      <c r="I20" s="46"/>
      <c r="J20" s="46"/>
      <c r="K20" s="46"/>
      <c r="L20" s="46"/>
      <c r="M20" s="46"/>
      <c r="N20" s="46"/>
      <c r="O20" s="46"/>
      <c r="P20" s="46"/>
    </row>
    <row r="21" spans="1:16" ht="15.75" thickBot="1" x14ac:dyDescent="0.3">
      <c r="A21" s="3" t="s">
        <v>26</v>
      </c>
      <c r="B21" s="46"/>
      <c r="C21" s="46"/>
      <c r="D21" s="46"/>
      <c r="E21" s="46"/>
      <c r="F21" s="46"/>
      <c r="G21" s="46"/>
      <c r="H21" s="46"/>
      <c r="I21" s="46"/>
      <c r="J21" s="46"/>
      <c r="K21" s="46"/>
      <c r="L21" s="46"/>
      <c r="M21" s="46"/>
      <c r="N21" s="46"/>
      <c r="O21" s="46"/>
      <c r="P21" s="46"/>
    </row>
    <row r="22" spans="1:16" ht="15.75" thickBot="1" x14ac:dyDescent="0.3">
      <c r="A22" s="3" t="s">
        <v>29</v>
      </c>
      <c r="B22" s="46"/>
      <c r="C22" s="46"/>
      <c r="D22" s="46"/>
      <c r="E22" s="46"/>
      <c r="F22" s="46"/>
      <c r="G22" s="46"/>
      <c r="H22" s="46"/>
      <c r="I22" s="46"/>
      <c r="J22" s="46"/>
      <c r="K22" s="46"/>
      <c r="L22" s="46"/>
      <c r="M22" s="46"/>
      <c r="N22" s="46"/>
      <c r="O22" s="46"/>
      <c r="P22" s="46"/>
    </row>
    <row r="23" spans="1:16" ht="15.75" thickBot="1" x14ac:dyDescent="0.3">
      <c r="A23" s="3" t="s">
        <v>30</v>
      </c>
      <c r="B23" s="46"/>
      <c r="C23" s="46"/>
      <c r="D23" s="46"/>
      <c r="E23" s="46"/>
      <c r="F23" s="46"/>
      <c r="G23" s="46"/>
      <c r="H23" s="46"/>
      <c r="I23" s="46"/>
      <c r="J23" s="46"/>
      <c r="K23" s="46"/>
      <c r="L23" s="46"/>
      <c r="M23" s="46"/>
      <c r="N23" s="46"/>
      <c r="O23" s="46"/>
      <c r="P23" s="46"/>
    </row>
    <row r="24" spans="1:16" ht="15.75" thickBot="1" x14ac:dyDescent="0.3">
      <c r="A24" s="4" t="s">
        <v>9</v>
      </c>
      <c r="B24" s="46"/>
      <c r="C24" s="46"/>
      <c r="D24" s="46"/>
      <c r="E24" s="46"/>
      <c r="F24" s="46"/>
      <c r="G24" s="46"/>
      <c r="H24" s="46"/>
      <c r="I24" s="46"/>
      <c r="J24" s="46"/>
      <c r="K24" s="46"/>
      <c r="L24" s="46"/>
      <c r="M24" s="46"/>
      <c r="N24" s="46">
        <f t="shared" ref="N24" si="1">SUM(N18:N23)</f>
        <v>63964.5</v>
      </c>
      <c r="O24" s="46"/>
      <c r="P24" s="46"/>
    </row>
    <row r="25" spans="1:16" ht="15.75" thickBot="1" x14ac:dyDescent="0.3">
      <c r="A25" s="6"/>
      <c r="B25" s="45"/>
      <c r="C25" s="45"/>
      <c r="D25" s="45"/>
      <c r="E25" s="45"/>
      <c r="F25" s="47"/>
      <c r="G25" s="45"/>
      <c r="H25" s="45"/>
      <c r="I25" s="45"/>
      <c r="J25" s="45"/>
      <c r="K25" s="45"/>
      <c r="L25" s="45"/>
      <c r="M25" s="45"/>
      <c r="N25" s="45"/>
      <c r="O25" s="45"/>
      <c r="P25" s="45"/>
    </row>
    <row r="26" spans="1:16" ht="15.75" thickBot="1" x14ac:dyDescent="0.3">
      <c r="A26" s="4" t="s">
        <v>31</v>
      </c>
      <c r="B26" s="46"/>
      <c r="C26" s="46"/>
      <c r="D26" s="46"/>
      <c r="E26" s="46"/>
      <c r="F26" s="46"/>
      <c r="G26" s="46"/>
      <c r="H26" s="46"/>
      <c r="I26" s="46"/>
      <c r="J26" s="46"/>
      <c r="K26" s="46"/>
      <c r="L26" s="46"/>
      <c r="M26" s="46"/>
      <c r="N26" s="46"/>
      <c r="O26" s="46"/>
      <c r="P26" s="46"/>
    </row>
    <row r="27" spans="1:16" ht="15.75" thickBot="1" x14ac:dyDescent="0.3">
      <c r="A27" s="6"/>
      <c r="B27" s="45"/>
      <c r="C27" s="45"/>
      <c r="D27" s="45"/>
      <c r="E27" s="45"/>
      <c r="F27" s="47"/>
      <c r="G27" s="45"/>
      <c r="H27" s="45"/>
      <c r="I27" s="45"/>
      <c r="J27" s="45"/>
      <c r="K27" s="45"/>
      <c r="L27" s="45"/>
      <c r="M27" s="45"/>
      <c r="N27" s="45"/>
      <c r="O27" s="45"/>
      <c r="P27" s="45"/>
    </row>
    <row r="28" spans="1:16" ht="15.75" thickBot="1" x14ac:dyDescent="0.3">
      <c r="A28" s="3" t="s">
        <v>10</v>
      </c>
      <c r="B28" s="46"/>
      <c r="C28" s="46"/>
      <c r="D28" s="46"/>
      <c r="E28" s="46"/>
      <c r="F28" s="46">
        <v>227872.53000000006</v>
      </c>
      <c r="G28" s="46"/>
      <c r="H28" s="46">
        <v>233225</v>
      </c>
      <c r="I28" s="46"/>
      <c r="J28" s="46"/>
      <c r="K28" s="46"/>
      <c r="L28" s="46"/>
      <c r="M28" s="46"/>
      <c r="N28" s="46">
        <v>6492</v>
      </c>
      <c r="O28" s="46"/>
      <c r="P28" s="46"/>
    </row>
    <row r="29" spans="1:16" ht="15.75" thickBot="1" x14ac:dyDescent="0.3">
      <c r="A29" s="3" t="s">
        <v>11</v>
      </c>
      <c r="B29" s="46"/>
      <c r="C29" s="46"/>
      <c r="D29" s="46"/>
      <c r="E29" s="46"/>
      <c r="F29" s="46">
        <v>659.62</v>
      </c>
      <c r="G29" s="46"/>
      <c r="H29" s="46"/>
      <c r="I29" s="46"/>
      <c r="J29" s="46"/>
      <c r="K29" s="46"/>
      <c r="L29" s="46"/>
      <c r="M29" s="46"/>
      <c r="N29" s="46"/>
      <c r="O29" s="46"/>
      <c r="P29" s="46"/>
    </row>
    <row r="30" spans="1:16" ht="15.75" thickBot="1" x14ac:dyDescent="0.3">
      <c r="A30" s="3" t="s">
        <v>12</v>
      </c>
      <c r="B30" s="46"/>
      <c r="C30" s="46"/>
      <c r="D30" s="46"/>
      <c r="E30" s="46"/>
      <c r="F30" s="46"/>
      <c r="G30" s="46"/>
      <c r="H30" s="46"/>
      <c r="I30" s="46"/>
      <c r="J30" s="46"/>
      <c r="K30" s="46"/>
      <c r="L30" s="46"/>
      <c r="M30" s="46"/>
      <c r="N30" s="46"/>
      <c r="O30" s="46"/>
      <c r="P30" s="46"/>
    </row>
    <row r="31" spans="1:16" ht="27.75" thickBot="1" x14ac:dyDescent="0.3">
      <c r="A31" s="4" t="s">
        <v>13</v>
      </c>
      <c r="B31" s="46"/>
      <c r="C31" s="46"/>
      <c r="D31" s="46"/>
      <c r="E31" s="46"/>
      <c r="F31" s="46">
        <f t="shared" ref="F31:N31" si="2">SUM(F28:F30)</f>
        <v>228532.15000000005</v>
      </c>
      <c r="G31" s="46"/>
      <c r="H31" s="46">
        <f t="shared" si="2"/>
        <v>233225</v>
      </c>
      <c r="I31" s="46"/>
      <c r="J31" s="46"/>
      <c r="K31" s="46"/>
      <c r="L31" s="46"/>
      <c r="M31" s="46"/>
      <c r="N31" s="46">
        <f t="shared" si="2"/>
        <v>6492</v>
      </c>
      <c r="O31" s="46"/>
      <c r="P31" s="46"/>
    </row>
    <row r="32" spans="1:16" ht="15.75" thickBot="1" x14ac:dyDescent="0.3">
      <c r="A32" s="6"/>
      <c r="B32" s="45"/>
      <c r="C32" s="45"/>
      <c r="D32" s="45"/>
      <c r="E32" s="45"/>
      <c r="F32" s="47"/>
      <c r="G32" s="45"/>
      <c r="H32" s="45"/>
      <c r="I32" s="45"/>
      <c r="J32" s="45"/>
      <c r="K32" s="45"/>
      <c r="L32" s="45"/>
      <c r="M32" s="45"/>
      <c r="N32" s="45"/>
      <c r="O32" s="45"/>
      <c r="P32" s="45"/>
    </row>
    <row r="33" spans="1:16" ht="15.75" thickBot="1" x14ac:dyDescent="0.3">
      <c r="A33" s="4" t="s">
        <v>14</v>
      </c>
      <c r="B33" s="46"/>
      <c r="C33" s="46"/>
      <c r="D33" s="46"/>
      <c r="E33" s="46"/>
      <c r="F33" s="46">
        <v>3820203.7099999986</v>
      </c>
      <c r="G33" s="46"/>
      <c r="H33" s="46"/>
      <c r="I33" s="46"/>
      <c r="J33" s="46"/>
      <c r="K33" s="46"/>
      <c r="L33" s="46"/>
      <c r="M33" s="46"/>
      <c r="N33" s="46"/>
      <c r="O33" s="46"/>
      <c r="P33" s="46"/>
    </row>
    <row r="34" spans="1:16" ht="15.75" thickBot="1" x14ac:dyDescent="0.3">
      <c r="A34" s="6"/>
      <c r="B34" s="45"/>
      <c r="C34" s="45"/>
      <c r="D34" s="45"/>
      <c r="E34" s="45"/>
      <c r="F34" s="47"/>
      <c r="G34" s="45"/>
      <c r="H34" s="45"/>
      <c r="I34" s="45"/>
      <c r="J34" s="45"/>
      <c r="K34" s="45"/>
      <c r="L34" s="45"/>
      <c r="M34" s="45"/>
      <c r="N34" s="45"/>
      <c r="O34" s="45"/>
      <c r="P34" s="45"/>
    </row>
    <row r="35" spans="1:16" ht="15.75" thickBot="1" x14ac:dyDescent="0.3">
      <c r="A35" s="4" t="s">
        <v>32</v>
      </c>
      <c r="B35" s="46"/>
      <c r="C35" s="46"/>
      <c r="D35" s="46"/>
      <c r="E35" s="46"/>
      <c r="F35" s="46"/>
      <c r="G35" s="46"/>
      <c r="H35" s="46"/>
      <c r="I35" s="46"/>
      <c r="J35" s="46"/>
      <c r="K35" s="46"/>
      <c r="L35" s="46"/>
      <c r="M35" s="46"/>
      <c r="N35" s="46"/>
      <c r="O35" s="46"/>
      <c r="P35" s="46"/>
    </row>
    <row r="36" spans="1:16" ht="15.75" thickBot="1" x14ac:dyDescent="0.3">
      <c r="A36" s="6"/>
      <c r="B36" s="45"/>
      <c r="C36" s="45"/>
      <c r="D36" s="45"/>
      <c r="E36" s="45"/>
      <c r="F36" s="47"/>
      <c r="G36" s="45"/>
      <c r="H36" s="45"/>
      <c r="I36" s="45"/>
      <c r="J36" s="45"/>
      <c r="K36" s="45"/>
      <c r="L36" s="45"/>
      <c r="M36" s="45"/>
      <c r="N36" s="45"/>
      <c r="O36" s="45"/>
      <c r="P36" s="45"/>
    </row>
    <row r="37" spans="1:16" ht="15.75" thickBot="1" x14ac:dyDescent="0.3">
      <c r="A37" s="8" t="s">
        <v>15</v>
      </c>
      <c r="B37" s="46"/>
      <c r="C37" s="46"/>
      <c r="D37" s="46">
        <f t="shared" ref="D37:N37" si="3">+D35+D33+D31+D26+D24+D16</f>
        <v>114294</v>
      </c>
      <c r="E37" s="46"/>
      <c r="F37" s="46">
        <f t="shared" si="3"/>
        <v>24632773.07</v>
      </c>
      <c r="G37" s="46">
        <f t="shared" si="3"/>
        <v>8914069.4700000025</v>
      </c>
      <c r="H37" s="46">
        <f t="shared" si="3"/>
        <v>2458815</v>
      </c>
      <c r="I37" s="46"/>
      <c r="J37" s="46">
        <f t="shared" si="3"/>
        <v>2055007</v>
      </c>
      <c r="K37" s="46"/>
      <c r="L37" s="46"/>
      <c r="M37" s="46"/>
      <c r="N37" s="46">
        <f t="shared" si="3"/>
        <v>1021366.5</v>
      </c>
      <c r="O37" s="46"/>
      <c r="P37" s="46"/>
    </row>
    <row r="38" spans="1:16" ht="15.75" thickBot="1" x14ac:dyDescent="0.3">
      <c r="B38" s="35"/>
      <c r="C38" s="35"/>
      <c r="D38" s="35"/>
      <c r="E38" s="35"/>
      <c r="F38" s="35"/>
      <c r="G38" s="35"/>
      <c r="H38" s="35"/>
      <c r="I38" s="35"/>
      <c r="J38" s="35"/>
      <c r="K38" s="35"/>
      <c r="L38" s="35"/>
      <c r="M38" s="35"/>
      <c r="N38" s="35"/>
      <c r="O38" s="35"/>
      <c r="P38" s="35"/>
    </row>
    <row r="39" spans="1:16" ht="15.75" thickBot="1" x14ac:dyDescent="0.3">
      <c r="B39" s="35"/>
      <c r="C39" s="35"/>
      <c r="D39" s="35"/>
      <c r="E39" s="35"/>
      <c r="F39" s="35"/>
      <c r="G39" s="35"/>
      <c r="H39" s="35"/>
      <c r="I39" s="35"/>
      <c r="J39" s="35"/>
      <c r="K39" s="35"/>
      <c r="L39" s="35"/>
      <c r="M39" s="35"/>
      <c r="N39" s="35"/>
      <c r="O39" s="35"/>
      <c r="P39" s="35"/>
    </row>
  </sheetData>
  <mergeCells count="21">
    <mergeCell ref="A4:A6"/>
    <mergeCell ref="B4:C6"/>
    <mergeCell ref="D4:E6"/>
    <mergeCell ref="F4:G6"/>
    <mergeCell ref="H4:I4"/>
    <mergeCell ref="H6:I6"/>
    <mergeCell ref="H5:I5"/>
    <mergeCell ref="A1:A3"/>
    <mergeCell ref="B1:E3"/>
    <mergeCell ref="F1:K3"/>
    <mergeCell ref="L1:M3"/>
    <mergeCell ref="N1:P3"/>
    <mergeCell ref="J6:K6"/>
    <mergeCell ref="L6:M6"/>
    <mergeCell ref="N6:P6"/>
    <mergeCell ref="J4:K4"/>
    <mergeCell ref="L4:M4"/>
    <mergeCell ref="N4:P4"/>
    <mergeCell ref="J5:K5"/>
    <mergeCell ref="L5:M5"/>
    <mergeCell ref="N5:P5"/>
  </mergeCells>
  <pageMargins left="0.7" right="0.7" top="0.75" bottom="0.75" header="0.3" footer="0.3"/>
  <pageSetup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1"/>
  <sheetViews>
    <sheetView topLeftCell="A6" workbookViewId="0">
      <selection activeCell="O15" sqref="O15"/>
    </sheetView>
  </sheetViews>
  <sheetFormatPr defaultColWidth="9.140625" defaultRowHeight="15" x14ac:dyDescent="0.25"/>
  <cols>
    <col min="1" max="1" width="4.85546875" style="1" customWidth="1"/>
    <col min="2" max="2" width="26.5703125" style="1" customWidth="1"/>
    <col min="3" max="6" width="9.140625" style="1"/>
    <col min="7" max="8" width="13.5703125" style="1" bestFit="1" customWidth="1"/>
    <col min="9" max="14" width="9.140625" style="1"/>
    <col min="15" max="15" width="12.140625" style="1" bestFit="1" customWidth="1"/>
    <col min="16" max="16384" width="9.140625" style="1"/>
  </cols>
  <sheetData>
    <row r="1" spans="2:17" ht="19.5" x14ac:dyDescent="0.3">
      <c r="B1" s="20" t="s">
        <v>50</v>
      </c>
    </row>
    <row r="3" spans="2:17" ht="15.75" thickBot="1" x14ac:dyDescent="0.3"/>
    <row r="4" spans="2:17" ht="15" customHeight="1" x14ac:dyDescent="0.25">
      <c r="B4" s="128">
        <v>2018</v>
      </c>
      <c r="C4" s="119" t="s">
        <v>20</v>
      </c>
      <c r="D4" s="125"/>
      <c r="E4" s="125"/>
      <c r="F4" s="120"/>
      <c r="G4" s="119" t="s">
        <v>21</v>
      </c>
      <c r="H4" s="125"/>
      <c r="I4" s="125"/>
      <c r="J4" s="125"/>
      <c r="K4" s="125"/>
      <c r="L4" s="120"/>
      <c r="M4" s="119" t="s">
        <v>22</v>
      </c>
      <c r="N4" s="120"/>
      <c r="O4" s="119" t="s">
        <v>36</v>
      </c>
      <c r="P4" s="125"/>
      <c r="Q4" s="120"/>
    </row>
    <row r="5" spans="2:17" ht="15" customHeight="1" x14ac:dyDescent="0.25">
      <c r="B5" s="129"/>
      <c r="C5" s="121"/>
      <c r="D5" s="126"/>
      <c r="E5" s="126"/>
      <c r="F5" s="122"/>
      <c r="G5" s="121"/>
      <c r="H5" s="126"/>
      <c r="I5" s="126"/>
      <c r="J5" s="126"/>
      <c r="K5" s="126"/>
      <c r="L5" s="122"/>
      <c r="M5" s="121"/>
      <c r="N5" s="122"/>
      <c r="O5" s="121"/>
      <c r="P5" s="126"/>
      <c r="Q5" s="122"/>
    </row>
    <row r="6" spans="2:17" ht="15.75" thickBot="1" x14ac:dyDescent="0.3">
      <c r="B6" s="129"/>
      <c r="C6" s="121"/>
      <c r="D6" s="126"/>
      <c r="E6" s="126"/>
      <c r="F6" s="122"/>
      <c r="G6" s="121"/>
      <c r="H6" s="126"/>
      <c r="I6" s="126"/>
      <c r="J6" s="126"/>
      <c r="K6" s="126"/>
      <c r="L6" s="122"/>
      <c r="M6" s="121"/>
      <c r="N6" s="122"/>
      <c r="O6" s="121"/>
      <c r="P6" s="126"/>
      <c r="Q6" s="122"/>
    </row>
    <row r="7" spans="2:17" ht="15" customHeight="1" x14ac:dyDescent="0.25">
      <c r="B7" s="129"/>
      <c r="C7" s="130" t="s">
        <v>17</v>
      </c>
      <c r="D7" s="83"/>
      <c r="E7" s="130" t="s">
        <v>23</v>
      </c>
      <c r="F7" s="83"/>
      <c r="G7" s="130" t="s">
        <v>17</v>
      </c>
      <c r="H7" s="83"/>
      <c r="I7" s="130" t="s">
        <v>51</v>
      </c>
      <c r="J7" s="83"/>
      <c r="K7" s="130" t="s">
        <v>52</v>
      </c>
      <c r="L7" s="83"/>
      <c r="M7" s="121"/>
      <c r="N7" s="122"/>
      <c r="O7" s="121"/>
      <c r="P7" s="126"/>
      <c r="Q7" s="122"/>
    </row>
    <row r="8" spans="2:17" ht="15" customHeight="1" x14ac:dyDescent="0.25">
      <c r="B8" s="129"/>
      <c r="C8" s="84"/>
      <c r="D8" s="86"/>
      <c r="E8" s="84"/>
      <c r="F8" s="86"/>
      <c r="G8" s="84"/>
      <c r="H8" s="86"/>
      <c r="I8" s="84"/>
      <c r="J8" s="86"/>
      <c r="K8" s="84"/>
      <c r="L8" s="86"/>
      <c r="M8" s="121"/>
      <c r="N8" s="122"/>
      <c r="O8" s="121"/>
      <c r="P8" s="126"/>
      <c r="Q8" s="122"/>
    </row>
    <row r="9" spans="2:17" ht="15.75" thickBot="1" x14ac:dyDescent="0.3">
      <c r="B9" s="129"/>
      <c r="C9" s="131"/>
      <c r="D9" s="132"/>
      <c r="E9" s="131"/>
      <c r="F9" s="132"/>
      <c r="G9" s="131"/>
      <c r="H9" s="132"/>
      <c r="I9" s="131"/>
      <c r="J9" s="132"/>
      <c r="K9" s="131"/>
      <c r="L9" s="132"/>
      <c r="M9" s="123"/>
      <c r="N9" s="124"/>
      <c r="O9" s="123"/>
      <c r="P9" s="127"/>
      <c r="Q9" s="124"/>
    </row>
    <row r="10" spans="2:17" s="5" customFormat="1" ht="15.75" thickBot="1" x14ac:dyDescent="0.3">
      <c r="B10" s="129"/>
      <c r="C10" s="29" t="s">
        <v>1</v>
      </c>
      <c r="D10" s="30" t="s">
        <v>2</v>
      </c>
      <c r="E10" s="31" t="s">
        <v>1</v>
      </c>
      <c r="F10" s="30" t="s">
        <v>2</v>
      </c>
      <c r="G10" s="31" t="s">
        <v>1</v>
      </c>
      <c r="H10" s="33" t="s">
        <v>2</v>
      </c>
      <c r="I10" s="21" t="s">
        <v>1</v>
      </c>
      <c r="J10" s="22" t="s">
        <v>2</v>
      </c>
      <c r="K10" s="21" t="s">
        <v>1</v>
      </c>
      <c r="L10" s="30" t="s">
        <v>2</v>
      </c>
      <c r="M10" s="29" t="s">
        <v>1</v>
      </c>
      <c r="N10" s="30" t="s">
        <v>2</v>
      </c>
      <c r="O10" s="29" t="s">
        <v>1</v>
      </c>
      <c r="P10" s="22" t="s">
        <v>2</v>
      </c>
      <c r="Q10" s="32" t="s">
        <v>3</v>
      </c>
    </row>
    <row r="11" spans="2:17" x14ac:dyDescent="0.25">
      <c r="B11" s="28" t="s">
        <v>38</v>
      </c>
      <c r="C11" s="52"/>
      <c r="D11" s="53"/>
      <c r="E11" s="53"/>
      <c r="F11" s="54"/>
      <c r="G11" s="55">
        <v>7834009.5499999998</v>
      </c>
      <c r="H11" s="56">
        <v>8667705.7699999958</v>
      </c>
      <c r="I11" s="57"/>
      <c r="J11" s="53"/>
      <c r="K11" s="53"/>
      <c r="L11" s="54"/>
      <c r="M11" s="52"/>
      <c r="N11" s="54"/>
      <c r="O11" s="52"/>
      <c r="P11" s="53"/>
      <c r="Q11" s="54"/>
    </row>
    <row r="12" spans="2:17" x14ac:dyDescent="0.25">
      <c r="B12" s="23" t="s">
        <v>37</v>
      </c>
      <c r="C12" s="58"/>
      <c r="D12" s="59"/>
      <c r="E12" s="59"/>
      <c r="F12" s="60"/>
      <c r="G12" s="61">
        <f>5376696.44+165148</f>
        <v>5541844.4400000004</v>
      </c>
      <c r="H12" s="62"/>
      <c r="I12" s="59"/>
      <c r="J12" s="59"/>
      <c r="K12" s="59"/>
      <c r="L12" s="60"/>
      <c r="M12" s="58"/>
      <c r="N12" s="60"/>
      <c r="O12" s="63"/>
      <c r="P12" s="59"/>
      <c r="Q12" s="60"/>
    </row>
    <row r="13" spans="2:17" x14ac:dyDescent="0.25">
      <c r="B13" s="23" t="s">
        <v>39</v>
      </c>
      <c r="C13" s="58"/>
      <c r="D13" s="59"/>
      <c r="E13" s="59"/>
      <c r="F13" s="60"/>
      <c r="G13" s="61">
        <v>5695196.0300000031</v>
      </c>
      <c r="H13" s="62"/>
      <c r="I13" s="59"/>
      <c r="J13" s="59"/>
      <c r="K13" s="59"/>
      <c r="L13" s="60"/>
      <c r="M13" s="58"/>
      <c r="N13" s="60"/>
      <c r="O13" s="58"/>
      <c r="P13" s="59"/>
      <c r="Q13" s="60"/>
    </row>
    <row r="14" spans="2:17" ht="30" x14ac:dyDescent="0.25">
      <c r="B14" s="23" t="s">
        <v>29</v>
      </c>
      <c r="C14" s="58"/>
      <c r="D14" s="59"/>
      <c r="E14" s="59"/>
      <c r="F14" s="60"/>
      <c r="G14" s="61"/>
      <c r="H14" s="62"/>
      <c r="I14" s="59"/>
      <c r="J14" s="59"/>
      <c r="K14" s="59"/>
      <c r="L14" s="60"/>
      <c r="M14" s="58"/>
      <c r="N14" s="60"/>
      <c r="O14" s="61">
        <v>100042</v>
      </c>
      <c r="P14" s="63"/>
      <c r="Q14" s="60"/>
    </row>
    <row r="15" spans="2:17" x14ac:dyDescent="0.25">
      <c r="B15" s="23" t="s">
        <v>4</v>
      </c>
      <c r="C15" s="58"/>
      <c r="D15" s="59"/>
      <c r="E15" s="59"/>
      <c r="F15" s="60"/>
      <c r="G15" s="61"/>
      <c r="H15" s="62"/>
      <c r="I15" s="59"/>
      <c r="J15" s="59"/>
      <c r="K15" s="59"/>
      <c r="L15" s="60"/>
      <c r="M15" s="58"/>
      <c r="N15" s="60"/>
      <c r="O15" s="58"/>
      <c r="P15" s="59"/>
      <c r="Q15" s="60"/>
    </row>
    <row r="16" spans="2:17" x14ac:dyDescent="0.25">
      <c r="B16" s="23" t="s">
        <v>40</v>
      </c>
      <c r="C16" s="58"/>
      <c r="D16" s="59"/>
      <c r="E16" s="59"/>
      <c r="F16" s="60"/>
      <c r="G16" s="61"/>
      <c r="H16" s="62"/>
      <c r="I16" s="59"/>
      <c r="J16" s="59"/>
      <c r="K16" s="59"/>
      <c r="L16" s="60"/>
      <c r="M16" s="58"/>
      <c r="N16" s="60"/>
      <c r="O16" s="63"/>
      <c r="P16" s="59"/>
      <c r="Q16" s="60"/>
    </row>
    <row r="17" spans="2:17" x14ac:dyDescent="0.25">
      <c r="B17" s="23" t="s">
        <v>5</v>
      </c>
      <c r="C17" s="58"/>
      <c r="D17" s="59"/>
      <c r="E17" s="59"/>
      <c r="F17" s="60"/>
      <c r="G17" s="61"/>
      <c r="H17" s="62"/>
      <c r="I17" s="59"/>
      <c r="J17" s="59"/>
      <c r="K17" s="59"/>
      <c r="L17" s="60"/>
      <c r="M17" s="58"/>
      <c r="N17" s="60"/>
      <c r="O17" s="63"/>
      <c r="P17" s="59"/>
      <c r="Q17" s="60"/>
    </row>
    <row r="18" spans="2:17" x14ac:dyDescent="0.25">
      <c r="B18" s="23" t="s">
        <v>6</v>
      </c>
      <c r="C18" s="58"/>
      <c r="D18" s="59"/>
      <c r="E18" s="59"/>
      <c r="F18" s="60"/>
      <c r="G18" s="61"/>
      <c r="H18" s="62"/>
      <c r="I18" s="59"/>
      <c r="J18" s="59"/>
      <c r="K18" s="59"/>
      <c r="L18" s="60"/>
      <c r="M18" s="58"/>
      <c r="N18" s="60"/>
      <c r="O18" s="63"/>
      <c r="P18" s="59"/>
      <c r="Q18" s="60"/>
    </row>
    <row r="19" spans="2:17" x14ac:dyDescent="0.25">
      <c r="B19" s="24" t="s">
        <v>7</v>
      </c>
      <c r="C19" s="61"/>
      <c r="D19" s="61"/>
      <c r="E19" s="61"/>
      <c r="F19" s="61"/>
      <c r="G19" s="61">
        <f t="shared" ref="G19:O19" si="0">SUM(G11:G18)</f>
        <v>19071050.020000003</v>
      </c>
      <c r="H19" s="61">
        <f t="shared" si="0"/>
        <v>8667705.7699999958</v>
      </c>
      <c r="I19" s="61"/>
      <c r="J19" s="61"/>
      <c r="K19" s="61"/>
      <c r="L19" s="61"/>
      <c r="M19" s="61"/>
      <c r="N19" s="61"/>
      <c r="O19" s="61">
        <f t="shared" si="0"/>
        <v>100042</v>
      </c>
      <c r="P19" s="61"/>
      <c r="Q19" s="61"/>
    </row>
    <row r="20" spans="2:17" x14ac:dyDescent="0.25">
      <c r="B20" s="25"/>
      <c r="C20" s="64"/>
      <c r="D20" s="65"/>
      <c r="E20" s="65"/>
      <c r="F20" s="66"/>
      <c r="G20" s="67"/>
      <c r="H20" s="68"/>
      <c r="I20" s="65"/>
      <c r="J20" s="65"/>
      <c r="K20" s="65"/>
      <c r="L20" s="66"/>
      <c r="M20" s="64"/>
      <c r="N20" s="66"/>
      <c r="O20" s="69"/>
      <c r="P20" s="65"/>
      <c r="Q20" s="66"/>
    </row>
    <row r="21" spans="2:17" x14ac:dyDescent="0.25">
      <c r="B21" s="23" t="s">
        <v>8</v>
      </c>
      <c r="C21" s="58"/>
      <c r="D21" s="59"/>
      <c r="E21" s="59"/>
      <c r="F21" s="60"/>
      <c r="G21" s="61"/>
      <c r="H21" s="62"/>
      <c r="I21" s="59"/>
      <c r="J21" s="59"/>
      <c r="K21" s="59"/>
      <c r="L21" s="60"/>
      <c r="M21" s="58"/>
      <c r="N21" s="60"/>
      <c r="O21" s="70">
        <v>71268</v>
      </c>
      <c r="P21" s="59"/>
      <c r="Q21" s="60"/>
    </row>
    <row r="22" spans="2:17" x14ac:dyDescent="0.25">
      <c r="B22" s="23" t="s">
        <v>27</v>
      </c>
      <c r="C22" s="58"/>
      <c r="D22" s="59"/>
      <c r="E22" s="59"/>
      <c r="F22" s="60"/>
      <c r="G22" s="61"/>
      <c r="H22" s="62"/>
      <c r="I22" s="59"/>
      <c r="J22" s="59"/>
      <c r="K22" s="59"/>
      <c r="L22" s="60"/>
      <c r="M22" s="58"/>
      <c r="N22" s="60"/>
      <c r="O22" s="63"/>
      <c r="P22" s="59"/>
      <c r="Q22" s="60"/>
    </row>
    <row r="23" spans="2:17" x14ac:dyDescent="0.25">
      <c r="B23" s="23" t="s">
        <v>28</v>
      </c>
      <c r="C23" s="58"/>
      <c r="D23" s="59"/>
      <c r="E23" s="59"/>
      <c r="F23" s="60"/>
      <c r="G23" s="61"/>
      <c r="H23" s="62"/>
      <c r="I23" s="59"/>
      <c r="J23" s="59"/>
      <c r="K23" s="59"/>
      <c r="L23" s="60"/>
      <c r="M23" s="58"/>
      <c r="N23" s="60"/>
      <c r="O23" s="63"/>
      <c r="P23" s="59"/>
      <c r="Q23" s="60"/>
    </row>
    <row r="24" spans="2:17" x14ac:dyDescent="0.25">
      <c r="B24" s="23" t="s">
        <v>26</v>
      </c>
      <c r="C24" s="58"/>
      <c r="D24" s="59"/>
      <c r="E24" s="59"/>
      <c r="F24" s="60"/>
      <c r="G24" s="61"/>
      <c r="H24" s="62"/>
      <c r="I24" s="59"/>
      <c r="J24" s="59"/>
      <c r="K24" s="59"/>
      <c r="L24" s="60"/>
      <c r="M24" s="58"/>
      <c r="N24" s="60"/>
      <c r="O24" s="63"/>
      <c r="P24" s="59"/>
      <c r="Q24" s="60"/>
    </row>
    <row r="25" spans="2:17" ht="30" x14ac:dyDescent="0.25">
      <c r="B25" s="23" t="s">
        <v>29</v>
      </c>
      <c r="C25" s="58"/>
      <c r="D25" s="59"/>
      <c r="E25" s="59"/>
      <c r="F25" s="60"/>
      <c r="G25" s="61"/>
      <c r="H25" s="62"/>
      <c r="I25" s="59"/>
      <c r="J25" s="59"/>
      <c r="K25" s="59"/>
      <c r="L25" s="60"/>
      <c r="M25" s="58"/>
      <c r="N25" s="60"/>
      <c r="O25" s="63"/>
      <c r="P25" s="59"/>
      <c r="Q25" s="60"/>
    </row>
    <row r="26" spans="2:17" x14ac:dyDescent="0.25">
      <c r="B26" s="23" t="s">
        <v>30</v>
      </c>
      <c r="C26" s="58"/>
      <c r="D26" s="59"/>
      <c r="E26" s="59"/>
      <c r="F26" s="60"/>
      <c r="G26" s="61">
        <f>473449.49 + 13560</f>
        <v>487009.49</v>
      </c>
      <c r="H26" s="62"/>
      <c r="I26" s="59"/>
      <c r="J26" s="59"/>
      <c r="K26" s="59"/>
      <c r="L26" s="60"/>
      <c r="M26" s="58"/>
      <c r="N26" s="60"/>
      <c r="O26" s="63"/>
      <c r="P26" s="59"/>
      <c r="Q26" s="60"/>
    </row>
    <row r="27" spans="2:17" x14ac:dyDescent="0.25">
      <c r="B27" s="24" t="s">
        <v>9</v>
      </c>
      <c r="C27" s="61"/>
      <c r="D27" s="61"/>
      <c r="E27" s="61"/>
      <c r="F27" s="61"/>
      <c r="G27" s="61">
        <f t="shared" ref="G27:O27" si="1">SUM(G21:G26)</f>
        <v>487009.49</v>
      </c>
      <c r="H27" s="61"/>
      <c r="I27" s="61"/>
      <c r="J27" s="61"/>
      <c r="K27" s="61"/>
      <c r="L27" s="61"/>
      <c r="M27" s="61"/>
      <c r="N27" s="61"/>
      <c r="O27" s="61">
        <f t="shared" si="1"/>
        <v>71268</v>
      </c>
      <c r="P27" s="61"/>
      <c r="Q27" s="61"/>
    </row>
    <row r="28" spans="2:17" x14ac:dyDescent="0.25">
      <c r="B28" s="25"/>
      <c r="C28" s="64"/>
      <c r="D28" s="65"/>
      <c r="E28" s="65"/>
      <c r="F28" s="66"/>
      <c r="G28" s="67"/>
      <c r="H28" s="68"/>
      <c r="I28" s="65"/>
      <c r="J28" s="65"/>
      <c r="K28" s="65"/>
      <c r="L28" s="66"/>
      <c r="M28" s="64"/>
      <c r="N28" s="66"/>
      <c r="O28" s="69"/>
      <c r="P28" s="65"/>
      <c r="Q28" s="66"/>
    </row>
    <row r="29" spans="2:17" x14ac:dyDescent="0.25">
      <c r="B29" s="24" t="s">
        <v>31</v>
      </c>
      <c r="C29" s="58"/>
      <c r="D29" s="59"/>
      <c r="E29" s="59"/>
      <c r="F29" s="60"/>
      <c r="G29" s="61"/>
      <c r="H29" s="62"/>
      <c r="I29" s="59"/>
      <c r="J29" s="59"/>
      <c r="K29" s="59"/>
      <c r="L29" s="60"/>
      <c r="M29" s="58"/>
      <c r="N29" s="60"/>
      <c r="O29" s="63"/>
      <c r="P29" s="59"/>
      <c r="Q29" s="60"/>
    </row>
    <row r="30" spans="2:17" x14ac:dyDescent="0.25">
      <c r="B30" s="25"/>
      <c r="C30" s="64"/>
      <c r="D30" s="65"/>
      <c r="E30" s="65"/>
      <c r="F30" s="66"/>
      <c r="G30" s="67"/>
      <c r="H30" s="68"/>
      <c r="I30" s="65"/>
      <c r="J30" s="65"/>
      <c r="K30" s="65"/>
      <c r="L30" s="66"/>
      <c r="M30" s="64"/>
      <c r="N30" s="66"/>
      <c r="O30" s="69"/>
      <c r="P30" s="65"/>
      <c r="Q30" s="66"/>
    </row>
    <row r="31" spans="2:17" x14ac:dyDescent="0.25">
      <c r="B31" s="23" t="s">
        <v>10</v>
      </c>
      <c r="C31" s="58"/>
      <c r="D31" s="59"/>
      <c r="E31" s="59"/>
      <c r="F31" s="60"/>
      <c r="G31" s="61">
        <v>264147.98000000004</v>
      </c>
      <c r="H31" s="62"/>
      <c r="I31" s="59"/>
      <c r="J31" s="59"/>
      <c r="K31" s="59"/>
      <c r="L31" s="60"/>
      <c r="M31" s="58"/>
      <c r="N31" s="60"/>
      <c r="O31" s="70">
        <v>6704</v>
      </c>
      <c r="P31" s="59"/>
      <c r="Q31" s="60"/>
    </row>
    <row r="32" spans="2:17" x14ac:dyDescent="0.25">
      <c r="B32" s="23" t="s">
        <v>11</v>
      </c>
      <c r="C32" s="58"/>
      <c r="D32" s="59"/>
      <c r="E32" s="59"/>
      <c r="F32" s="60"/>
      <c r="G32" s="61">
        <v>12482.91</v>
      </c>
      <c r="H32" s="62"/>
      <c r="I32" s="59"/>
      <c r="J32" s="59"/>
      <c r="K32" s="59"/>
      <c r="L32" s="60"/>
      <c r="M32" s="58"/>
      <c r="N32" s="60"/>
      <c r="O32" s="63"/>
      <c r="P32" s="59"/>
      <c r="Q32" s="60"/>
    </row>
    <row r="33" spans="2:17" x14ac:dyDescent="0.25">
      <c r="B33" s="23" t="s">
        <v>12</v>
      </c>
      <c r="C33" s="58"/>
      <c r="D33" s="59"/>
      <c r="E33" s="59"/>
      <c r="F33" s="60"/>
      <c r="G33" s="61"/>
      <c r="H33" s="62"/>
      <c r="I33" s="59"/>
      <c r="J33" s="59"/>
      <c r="K33" s="59"/>
      <c r="L33" s="60"/>
      <c r="M33" s="58"/>
      <c r="N33" s="60"/>
      <c r="O33" s="63"/>
      <c r="P33" s="59"/>
      <c r="Q33" s="60"/>
    </row>
    <row r="34" spans="2:17" ht="30" x14ac:dyDescent="0.25">
      <c r="B34" s="24" t="s">
        <v>13</v>
      </c>
      <c r="C34" s="61"/>
      <c r="D34" s="61"/>
      <c r="E34" s="61"/>
      <c r="F34" s="61"/>
      <c r="G34" s="61">
        <f t="shared" ref="G34:O34" si="2">SUM(G31:G33)</f>
        <v>276630.89</v>
      </c>
      <c r="H34" s="61"/>
      <c r="I34" s="61"/>
      <c r="J34" s="61"/>
      <c r="K34" s="61"/>
      <c r="L34" s="61"/>
      <c r="M34" s="61"/>
      <c r="N34" s="61"/>
      <c r="O34" s="61">
        <f t="shared" si="2"/>
        <v>6704</v>
      </c>
      <c r="P34" s="61"/>
      <c r="Q34" s="61"/>
    </row>
    <row r="35" spans="2:17" x14ac:dyDescent="0.25">
      <c r="B35" s="26"/>
      <c r="C35" s="64"/>
      <c r="D35" s="65"/>
      <c r="E35" s="65"/>
      <c r="F35" s="66"/>
      <c r="G35" s="67"/>
      <c r="H35" s="68"/>
      <c r="I35" s="65"/>
      <c r="J35" s="65"/>
      <c r="K35" s="65"/>
      <c r="L35" s="66"/>
      <c r="M35" s="64"/>
      <c r="N35" s="66"/>
      <c r="O35" s="69"/>
      <c r="P35" s="65"/>
      <c r="Q35" s="66"/>
    </row>
    <row r="36" spans="2:17" x14ac:dyDescent="0.25">
      <c r="B36" s="24" t="s">
        <v>14</v>
      </c>
      <c r="C36" s="71"/>
      <c r="D36" s="72"/>
      <c r="E36" s="72"/>
      <c r="F36" s="73"/>
      <c r="G36" s="74">
        <v>3740770.9000000027</v>
      </c>
      <c r="H36" s="75"/>
      <c r="I36" s="72"/>
      <c r="J36" s="72"/>
      <c r="K36" s="72"/>
      <c r="L36" s="73"/>
      <c r="M36" s="71"/>
      <c r="N36" s="73"/>
      <c r="O36" s="76"/>
      <c r="P36" s="72"/>
      <c r="Q36" s="73"/>
    </row>
    <row r="37" spans="2:17" x14ac:dyDescent="0.25">
      <c r="B37" s="26"/>
      <c r="C37" s="64"/>
      <c r="D37" s="65"/>
      <c r="E37" s="65"/>
      <c r="F37" s="66"/>
      <c r="G37" s="67"/>
      <c r="H37" s="68"/>
      <c r="I37" s="65"/>
      <c r="J37" s="65"/>
      <c r="K37" s="65"/>
      <c r="L37" s="66"/>
      <c r="M37" s="64"/>
      <c r="N37" s="66"/>
      <c r="O37" s="69"/>
      <c r="P37" s="65"/>
      <c r="Q37" s="66"/>
    </row>
    <row r="38" spans="2:17" x14ac:dyDescent="0.25">
      <c r="B38" s="24" t="s">
        <v>32</v>
      </c>
      <c r="C38" s="58"/>
      <c r="D38" s="59"/>
      <c r="E38" s="59"/>
      <c r="F38" s="60"/>
      <c r="G38" s="61"/>
      <c r="H38" s="62"/>
      <c r="I38" s="59"/>
      <c r="J38" s="59"/>
      <c r="K38" s="59"/>
      <c r="L38" s="60"/>
      <c r="M38" s="58"/>
      <c r="N38" s="60"/>
      <c r="O38" s="63"/>
      <c r="P38" s="59"/>
      <c r="Q38" s="60"/>
    </row>
    <row r="39" spans="2:17" x14ac:dyDescent="0.25">
      <c r="B39" s="25"/>
      <c r="C39" s="64"/>
      <c r="D39" s="65"/>
      <c r="E39" s="65"/>
      <c r="F39" s="66"/>
      <c r="G39" s="67"/>
      <c r="H39" s="68"/>
      <c r="I39" s="65"/>
      <c r="J39" s="65"/>
      <c r="K39" s="65"/>
      <c r="L39" s="66"/>
      <c r="M39" s="64"/>
      <c r="N39" s="66"/>
      <c r="O39" s="69"/>
      <c r="P39" s="65"/>
      <c r="Q39" s="66"/>
    </row>
    <row r="40" spans="2:17" ht="15.75" thickBot="1" x14ac:dyDescent="0.3">
      <c r="B40" s="27" t="s">
        <v>15</v>
      </c>
      <c r="C40" s="77"/>
      <c r="D40" s="77"/>
      <c r="E40" s="77"/>
      <c r="F40" s="77"/>
      <c r="G40" s="77">
        <f t="shared" ref="G40:O40" si="3">+G38+G36+G34+G29+G27+G19</f>
        <v>23575461.300000004</v>
      </c>
      <c r="H40" s="77">
        <f t="shared" si="3"/>
        <v>8667705.7699999958</v>
      </c>
      <c r="I40" s="77"/>
      <c r="J40" s="77"/>
      <c r="K40" s="77"/>
      <c r="L40" s="77"/>
      <c r="M40" s="77"/>
      <c r="N40" s="77"/>
      <c r="O40" s="77">
        <f t="shared" si="3"/>
        <v>178014</v>
      </c>
      <c r="P40" s="77"/>
      <c r="Q40" s="77"/>
    </row>
    <row r="41" spans="2:17" x14ac:dyDescent="0.25">
      <c r="H41" s="34"/>
    </row>
  </sheetData>
  <mergeCells count="10">
    <mergeCell ref="M4:N9"/>
    <mergeCell ref="O4:Q9"/>
    <mergeCell ref="C4:F6"/>
    <mergeCell ref="G4:L6"/>
    <mergeCell ref="B4:B10"/>
    <mergeCell ref="I7:J9"/>
    <mergeCell ref="K7:L9"/>
    <mergeCell ref="C7:D9"/>
    <mergeCell ref="E7:F9"/>
    <mergeCell ref="G7:H9"/>
  </mergeCells>
  <pageMargins left="0.7" right="0.7" top="0.75" bottom="0.75" header="0.3" footer="0.3"/>
  <pageSetup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tabSelected="1" workbookViewId="0">
      <selection activeCell="M29" sqref="M29"/>
    </sheetView>
  </sheetViews>
  <sheetFormatPr defaultRowHeight="15" x14ac:dyDescent="0.25"/>
  <sheetData>
    <row r="1" spans="1:5" x14ac:dyDescent="0.25">
      <c r="A1" s="79" t="s">
        <v>57</v>
      </c>
      <c r="B1" s="79"/>
      <c r="C1" s="79"/>
      <c r="D1" s="79"/>
      <c r="E1" s="79"/>
    </row>
    <row r="2" spans="1:5" x14ac:dyDescent="0.25">
      <c r="A2" s="79"/>
      <c r="B2" s="79"/>
      <c r="C2" s="79"/>
      <c r="D2" s="79"/>
      <c r="E2" s="79"/>
    </row>
    <row r="3" spans="1:5" x14ac:dyDescent="0.25">
      <c r="A3" s="78" t="s">
        <v>54</v>
      </c>
    </row>
    <row r="4" spans="1:5" x14ac:dyDescent="0.25">
      <c r="A4" s="78"/>
      <c r="B4" t="s">
        <v>55</v>
      </c>
    </row>
    <row r="5" spans="1:5" x14ac:dyDescent="0.25">
      <c r="A5" s="78"/>
    </row>
    <row r="6" spans="1:5" x14ac:dyDescent="0.25">
      <c r="A6" s="78" t="s">
        <v>65</v>
      </c>
    </row>
    <row r="7" spans="1:5" x14ac:dyDescent="0.25">
      <c r="A7" s="78" t="s">
        <v>66</v>
      </c>
    </row>
    <row r="8" spans="1:5" x14ac:dyDescent="0.25">
      <c r="A8" s="78"/>
    </row>
    <row r="9" spans="1:5" x14ac:dyDescent="0.25">
      <c r="A9" s="78" t="s">
        <v>67</v>
      </c>
    </row>
    <row r="10" spans="1:5" x14ac:dyDescent="0.25">
      <c r="A10" s="78"/>
    </row>
    <row r="11" spans="1:5" x14ac:dyDescent="0.25">
      <c r="A11" s="78" t="s">
        <v>58</v>
      </c>
    </row>
    <row r="12" spans="1:5" x14ac:dyDescent="0.25">
      <c r="A12" s="78"/>
    </row>
    <row r="13" spans="1:5" x14ac:dyDescent="0.25">
      <c r="A13" s="78" t="s">
        <v>56</v>
      </c>
    </row>
    <row r="14" spans="1:5" x14ac:dyDescent="0.25">
      <c r="A14" s="78"/>
    </row>
    <row r="15" spans="1:5" x14ac:dyDescent="0.25">
      <c r="A15" s="78" t="s">
        <v>60</v>
      </c>
    </row>
    <row r="16" spans="1:5" x14ac:dyDescent="0.25">
      <c r="A16" s="78" t="s">
        <v>64</v>
      </c>
    </row>
    <row r="17" spans="1:1" x14ac:dyDescent="0.25">
      <c r="A17" s="78"/>
    </row>
    <row r="18" spans="1:1" x14ac:dyDescent="0.25">
      <c r="A18" s="78" t="s">
        <v>61</v>
      </c>
    </row>
    <row r="19" spans="1:1" x14ac:dyDescent="0.25">
      <c r="A19" s="78"/>
    </row>
    <row r="20" spans="1:1" x14ac:dyDescent="0.25">
      <c r="A20" s="78" t="s">
        <v>62</v>
      </c>
    </row>
    <row r="21" spans="1:1" x14ac:dyDescent="0.25">
      <c r="A21" s="78"/>
    </row>
    <row r="22" spans="1:1" x14ac:dyDescent="0.25">
      <c r="A22" s="78" t="s">
        <v>63</v>
      </c>
    </row>
    <row r="24" spans="1:1" x14ac:dyDescent="0.25">
      <c r="A24" s="78"/>
    </row>
  </sheetData>
  <pageMargins left="0.7" right="0.7" top="0.75" bottom="0.75" header="0.3" footer="0.3"/>
  <pageSetup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vt:lpstr>
      <vt:lpstr>2015</vt:lpstr>
      <vt:lpstr>2016</vt:lpstr>
      <vt:lpstr>2017</vt:lpstr>
      <vt:lpstr>2018</vt:lpstr>
      <vt:lpstr>Notes for AG</vt:lpstr>
      <vt:lpstr>'2015'!Print_Area</vt:lpstr>
      <vt:lpstr>'2017'!Print_Area</vt:lpstr>
    </vt:vector>
  </TitlesOfParts>
  <Company>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Sachetti, Nancy</cp:lastModifiedBy>
  <cp:lastPrinted>2019-09-17T22:11:05Z</cp:lastPrinted>
  <dcterms:created xsi:type="dcterms:W3CDTF">2013-08-09T13:32:19Z</dcterms:created>
  <dcterms:modified xsi:type="dcterms:W3CDTF">2019-09-19T19:22:58Z</dcterms:modified>
</cp:coreProperties>
</file>